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.samaee\Desktop\صندوق\گزارش ماهانه\1403.05.31\"/>
    </mc:Choice>
  </mc:AlternateContent>
  <xr:revisionPtr revIDLastSave="0" documentId="13_ncr:1_{0B33A667-B573-47B3-B928-E7952D208C6C}" xr6:coauthVersionLast="47" xr6:coauthVersionMax="47" xr10:uidLastSave="{00000000-0000-0000-0000-000000000000}"/>
  <bookViews>
    <workbookView xWindow="-108" yWindow="-108" windowWidth="23256" windowHeight="12576" tabRatio="829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درآمد سرمایه گذاری در سهام " sheetId="5" r:id="rId6"/>
    <sheet name="درآمد سرمایه گذاری در اوراق بها" sheetId="6" r:id="rId7"/>
    <sheet name="درآمد سپرده بانکی" sheetId="7" r:id="rId8"/>
    <sheet name="سایر درآمدها" sheetId="8" r:id="rId9"/>
    <sheet name="درآمد سود سهام" sheetId="18" r:id="rId10"/>
    <sheet name="سود اوراق بهادار " sheetId="20" r:id="rId11"/>
    <sheet name="سود سپرده بانکی" sheetId="13" r:id="rId12"/>
    <sheet name="درآمد ناشی ازفروش" sheetId="15" r:id="rId13"/>
    <sheet name="درآمد ناشی از تغییر قیمت اوراق " sheetId="14" r:id="rId14"/>
  </sheets>
  <definedNames>
    <definedName name="_xlnm._FilterDatabase" localSheetId="1" hidden="1">' سهام'!$B$8:$P$295</definedName>
    <definedName name="_xlnm._FilterDatabase" localSheetId="7" hidden="1">'درآمد سپرده بانکی'!$A$8:$J$8</definedName>
    <definedName name="_xlnm._FilterDatabase" localSheetId="6" hidden="1">'درآمد سرمایه گذاری در اوراق بها'!$A$10:$Q$10</definedName>
    <definedName name="_xlnm._FilterDatabase" localSheetId="5" hidden="1">'درآمد سرمایه گذاری در سهام '!$B$8:$B$295</definedName>
    <definedName name="_xlnm._FilterDatabase" localSheetId="9" hidden="1">'درآمد سود سهام'!$A$8:$A$127</definedName>
    <definedName name="_xlnm._FilterDatabase" localSheetId="13" hidden="1">'درآمد ناشی از تغییر قیمت اوراق '!$A$7:$Q$292</definedName>
    <definedName name="_xlnm._FilterDatabase" localSheetId="12" hidden="1">'درآمد ناشی ازفروش'!$A$7:$Q$285</definedName>
    <definedName name="_xlnm._FilterDatabase" localSheetId="3" hidden="1">سپرده!$A$9:$K$9</definedName>
    <definedName name="_xlnm._FilterDatabase" localSheetId="10" hidden="1">'سود اوراق بهادار '!$A$7:$S$7</definedName>
    <definedName name="_xlnm._FilterDatabase" localSheetId="11" hidden="1">'سود سپرده بانکی'!$A$7:$M$7</definedName>
    <definedName name="a">'درآمد ناشی از تغییر قیمت اوراق '!$A$8:$Q$276</definedName>
    <definedName name="b">'درآمد ناشی ازفروش'!$A$8:$Q$285</definedName>
    <definedName name="_xlnm.Print_Area" localSheetId="1">' سهام'!$B$1:$Z$296</definedName>
    <definedName name="_xlnm.Print_Area" localSheetId="2">اوراق!$A$1:$AG$12</definedName>
    <definedName name="_xlnm.Print_Area" localSheetId="7">'درآمد سپرده بانکی'!$A$1:$J$14</definedName>
    <definedName name="_xlnm.Print_Area" localSheetId="6">'درآمد سرمایه گذاری در اوراق بها'!$A$1:$Q$13</definedName>
    <definedName name="_xlnm.Print_Area" localSheetId="5">'درآمد سرمایه گذاری در سهام '!$B$1:$V$298</definedName>
    <definedName name="_xlnm.Print_Area" localSheetId="9">'درآمد سود سهام'!$A$1:$S$128</definedName>
    <definedName name="_xlnm.Print_Area" localSheetId="13">'درآمد ناشی از تغییر قیمت اوراق '!$A$1:$Q$296</definedName>
    <definedName name="_xlnm.Print_Area" localSheetId="12">'درآمد ناشی ازفروش'!$A$1:$Q$289</definedName>
    <definedName name="_xlnm.Print_Area" localSheetId="4">درآمدها!$A$1:$I$12</definedName>
    <definedName name="_xlnm.Print_Area" localSheetId="0">روکش!$B$1:$K$36</definedName>
    <definedName name="_xlnm.Print_Area" localSheetId="8">'سایر درآمدها'!$A$1:$E$12</definedName>
    <definedName name="_xlnm.Print_Area" localSheetId="3">سپرده!$A$1:$K$16</definedName>
    <definedName name="_xlnm.Print_Area" localSheetId="10">'سود اوراق بهادار '!$A$1:$S$11</definedName>
    <definedName name="_xlnm.Print_Area" localSheetId="11">'سود سپرده بانکی'!$A$1:$M$14</definedName>
    <definedName name="_xlnm.Print_Titles" localSheetId="1">' سهام'!$8:$10</definedName>
    <definedName name="_xlnm.Print_Titles" localSheetId="5">'درآمد سرمایه گذاری در سهام '!$7:$10</definedName>
    <definedName name="_xlnm.Print_Titles" localSheetId="13">'درآمد ناشی از تغییر قیمت اوراق '!$6:$7</definedName>
    <definedName name="_xlnm.Print_Titles" localSheetId="12">'درآمد ناشی ازفروش'!$6:$7</definedName>
    <definedName name="تحققنیافته">'درآمد ناشی از تغییر قیمت اوراق '!$A$8:$Q$184</definedName>
    <definedName name="درآمدسودسهام">'درآمد سود سهام'!$A$9:$S$94</definedName>
    <definedName name="سود">'درآمد سود سهام'!$A$9:$S$73</definedName>
    <definedName name="فروش">'درآمد ناشی ازفروش'!$A$8:$Q$285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2" i="5" l="1"/>
  <c r="L292" i="5" s="1"/>
  <c r="M10" i="13"/>
  <c r="M9" i="18"/>
  <c r="D236" i="5" s="1"/>
  <c r="M125" i="18"/>
  <c r="D264" i="5" s="1"/>
  <c r="Z11" i="1" l="1"/>
  <c r="C14" i="2"/>
  <c r="E14" i="2"/>
  <c r="G14" i="2"/>
  <c r="E292" i="14"/>
  <c r="G292" i="14"/>
  <c r="M292" i="14"/>
  <c r="O292" i="14"/>
  <c r="Q290" i="14"/>
  <c r="Q291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4" i="14"/>
  <c r="Q75" i="14"/>
  <c r="Q76" i="14"/>
  <c r="Q77" i="14"/>
  <c r="Q78" i="14"/>
  <c r="Q79" i="14"/>
  <c r="Q80" i="14"/>
  <c r="Q81" i="14"/>
  <c r="Q82" i="14"/>
  <c r="Q83" i="14"/>
  <c r="Q84" i="14"/>
  <c r="Q85" i="14"/>
  <c r="Q86" i="14"/>
  <c r="Q87" i="14"/>
  <c r="Q88" i="14"/>
  <c r="Q89" i="14"/>
  <c r="Q90" i="14"/>
  <c r="Q91" i="14"/>
  <c r="Q92" i="14"/>
  <c r="Q93" i="14"/>
  <c r="Q94" i="14"/>
  <c r="Q95" i="14"/>
  <c r="Q96" i="14"/>
  <c r="Q97" i="14"/>
  <c r="Q98" i="14"/>
  <c r="Q99" i="14"/>
  <c r="Q100" i="14"/>
  <c r="Q101" i="14"/>
  <c r="Q102" i="14"/>
  <c r="Q103" i="14"/>
  <c r="Q104" i="14"/>
  <c r="Q105" i="14"/>
  <c r="Q106" i="14"/>
  <c r="Q107" i="14"/>
  <c r="Q108" i="14"/>
  <c r="Q109" i="14"/>
  <c r="Q110" i="14"/>
  <c r="Q111" i="14"/>
  <c r="Q112" i="14"/>
  <c r="Q113" i="14"/>
  <c r="Q114" i="14"/>
  <c r="Q115" i="14"/>
  <c r="Q116" i="14"/>
  <c r="Q117" i="14"/>
  <c r="Q118" i="14"/>
  <c r="Q119" i="14"/>
  <c r="Q120" i="14"/>
  <c r="Q121" i="14"/>
  <c r="Q122" i="14"/>
  <c r="Q123" i="14"/>
  <c r="Q124" i="14"/>
  <c r="Q125" i="14"/>
  <c r="Q126" i="14"/>
  <c r="Q127" i="14"/>
  <c r="Q128" i="14"/>
  <c r="Q129" i="14"/>
  <c r="Q130" i="14"/>
  <c r="Q131" i="14"/>
  <c r="Q132" i="14"/>
  <c r="Q133" i="14"/>
  <c r="Q134" i="14"/>
  <c r="Q135" i="14"/>
  <c r="Q136" i="14"/>
  <c r="Q137" i="14"/>
  <c r="Q138" i="14"/>
  <c r="Q139" i="14"/>
  <c r="Q140" i="14"/>
  <c r="Q141" i="14"/>
  <c r="Q142" i="14"/>
  <c r="Q143" i="14"/>
  <c r="Q144" i="14"/>
  <c r="Q145" i="14"/>
  <c r="Q146" i="14"/>
  <c r="Q147" i="14"/>
  <c r="Q148" i="14"/>
  <c r="Q149" i="14"/>
  <c r="Q150" i="14"/>
  <c r="Q151" i="14"/>
  <c r="Q152" i="14"/>
  <c r="Q153" i="14"/>
  <c r="Q154" i="14"/>
  <c r="Q155" i="14"/>
  <c r="Q156" i="14"/>
  <c r="Q157" i="14"/>
  <c r="Q158" i="14"/>
  <c r="Q159" i="14"/>
  <c r="Q160" i="14"/>
  <c r="Q161" i="14"/>
  <c r="Q162" i="14"/>
  <c r="Q163" i="14"/>
  <c r="Q164" i="14"/>
  <c r="Q165" i="14"/>
  <c r="Q166" i="14"/>
  <c r="Q167" i="14"/>
  <c r="Q168" i="14"/>
  <c r="Q169" i="14"/>
  <c r="Q170" i="14"/>
  <c r="Q171" i="14"/>
  <c r="Q172" i="14"/>
  <c r="Q173" i="14"/>
  <c r="Q174" i="14"/>
  <c r="Q175" i="14"/>
  <c r="Q176" i="14"/>
  <c r="Q177" i="14"/>
  <c r="Q178" i="14"/>
  <c r="Q179" i="14"/>
  <c r="Q180" i="14"/>
  <c r="Q181" i="14"/>
  <c r="Q182" i="14"/>
  <c r="Q183" i="14"/>
  <c r="Q184" i="14"/>
  <c r="Q185" i="14"/>
  <c r="Q186" i="14"/>
  <c r="Q187" i="14"/>
  <c r="Q188" i="14"/>
  <c r="Q189" i="14"/>
  <c r="Q190" i="14"/>
  <c r="Q191" i="14"/>
  <c r="Q192" i="14"/>
  <c r="Q193" i="14"/>
  <c r="Q194" i="14"/>
  <c r="Q195" i="14"/>
  <c r="Q196" i="14"/>
  <c r="Q197" i="14"/>
  <c r="Q198" i="14"/>
  <c r="Q199" i="14"/>
  <c r="Q200" i="14"/>
  <c r="Q201" i="14"/>
  <c r="Q202" i="14"/>
  <c r="Q203" i="14"/>
  <c r="Q204" i="14"/>
  <c r="Q205" i="14"/>
  <c r="Q206" i="14"/>
  <c r="Q207" i="14"/>
  <c r="Q208" i="14"/>
  <c r="Q209" i="14"/>
  <c r="Q210" i="14"/>
  <c r="Q211" i="14"/>
  <c r="Q212" i="14"/>
  <c r="Q213" i="14"/>
  <c r="Q214" i="14"/>
  <c r="Q215" i="14"/>
  <c r="Q216" i="14"/>
  <c r="Q217" i="14"/>
  <c r="Q218" i="14"/>
  <c r="Q219" i="14"/>
  <c r="Q220" i="14"/>
  <c r="Q221" i="14"/>
  <c r="Q222" i="14"/>
  <c r="Q223" i="14"/>
  <c r="Q224" i="14"/>
  <c r="Q225" i="14"/>
  <c r="Q226" i="14"/>
  <c r="Q227" i="14"/>
  <c r="Q228" i="14"/>
  <c r="Q229" i="14"/>
  <c r="Q230" i="14"/>
  <c r="Q231" i="14"/>
  <c r="Q232" i="14"/>
  <c r="Q233" i="14"/>
  <c r="Q234" i="14"/>
  <c r="Q235" i="14"/>
  <c r="Q236" i="14"/>
  <c r="Q237" i="14"/>
  <c r="Q238" i="14"/>
  <c r="Q239" i="14"/>
  <c r="Q240" i="14"/>
  <c r="Q241" i="14"/>
  <c r="Q242" i="14"/>
  <c r="Q243" i="14"/>
  <c r="Q244" i="14"/>
  <c r="Q245" i="14"/>
  <c r="Q246" i="14"/>
  <c r="Q247" i="14"/>
  <c r="Q248" i="14"/>
  <c r="Q249" i="14"/>
  <c r="Q250" i="14"/>
  <c r="Q251" i="14"/>
  <c r="Q252" i="14"/>
  <c r="Q253" i="14"/>
  <c r="Q254" i="14"/>
  <c r="Q255" i="14"/>
  <c r="Q256" i="14"/>
  <c r="Q257" i="14"/>
  <c r="Q258" i="14"/>
  <c r="Q259" i="14"/>
  <c r="Q260" i="14"/>
  <c r="Q261" i="14"/>
  <c r="Q262" i="14"/>
  <c r="Q263" i="14"/>
  <c r="Q264" i="14"/>
  <c r="Q265" i="14"/>
  <c r="Q266" i="14"/>
  <c r="Q267" i="14"/>
  <c r="Q268" i="14"/>
  <c r="Q269" i="14"/>
  <c r="Q270" i="14"/>
  <c r="Q271" i="14"/>
  <c r="Q272" i="14"/>
  <c r="Q273" i="14"/>
  <c r="Q274" i="14"/>
  <c r="Q275" i="14"/>
  <c r="Q276" i="14"/>
  <c r="Q277" i="14"/>
  <c r="Q278" i="14"/>
  <c r="Q279" i="14"/>
  <c r="Q280" i="14"/>
  <c r="Q281" i="14"/>
  <c r="Q282" i="14"/>
  <c r="Q283" i="14"/>
  <c r="Q284" i="14"/>
  <c r="Q285" i="14"/>
  <c r="Q286" i="14"/>
  <c r="Q287" i="14"/>
  <c r="Q288" i="14"/>
  <c r="Q289" i="14"/>
  <c r="I290" i="14"/>
  <c r="I101" i="14"/>
  <c r="I102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I121" i="14"/>
  <c r="I122" i="14"/>
  <c r="I123" i="14"/>
  <c r="I124" i="14"/>
  <c r="I125" i="14"/>
  <c r="I126" i="14"/>
  <c r="I127" i="14"/>
  <c r="I128" i="14"/>
  <c r="I129" i="14"/>
  <c r="I130" i="14"/>
  <c r="I131" i="14"/>
  <c r="I132" i="14"/>
  <c r="I133" i="14"/>
  <c r="I134" i="14"/>
  <c r="I135" i="14"/>
  <c r="I136" i="14"/>
  <c r="I137" i="14"/>
  <c r="I138" i="14"/>
  <c r="I139" i="14"/>
  <c r="I140" i="14"/>
  <c r="I141" i="14"/>
  <c r="I142" i="14"/>
  <c r="I143" i="14"/>
  <c r="I144" i="14"/>
  <c r="I145" i="14"/>
  <c r="I146" i="14"/>
  <c r="I147" i="14"/>
  <c r="I148" i="14"/>
  <c r="I149" i="14"/>
  <c r="I150" i="14"/>
  <c r="I151" i="14"/>
  <c r="I152" i="14"/>
  <c r="I153" i="14"/>
  <c r="I154" i="14"/>
  <c r="I155" i="14"/>
  <c r="I156" i="14"/>
  <c r="I157" i="14"/>
  <c r="I158" i="14"/>
  <c r="I159" i="14"/>
  <c r="I160" i="14"/>
  <c r="I161" i="14"/>
  <c r="I162" i="14"/>
  <c r="I163" i="14"/>
  <c r="I164" i="14"/>
  <c r="I165" i="14"/>
  <c r="I166" i="14"/>
  <c r="I167" i="14"/>
  <c r="I168" i="14"/>
  <c r="I169" i="14"/>
  <c r="I170" i="14"/>
  <c r="I171" i="14"/>
  <c r="I172" i="14"/>
  <c r="I173" i="14"/>
  <c r="I174" i="14"/>
  <c r="I175" i="14"/>
  <c r="I176" i="14"/>
  <c r="I177" i="14"/>
  <c r="I178" i="14"/>
  <c r="I179" i="14"/>
  <c r="I180" i="14"/>
  <c r="I181" i="14"/>
  <c r="I182" i="14"/>
  <c r="I183" i="14"/>
  <c r="I184" i="14"/>
  <c r="I185" i="14"/>
  <c r="I186" i="14"/>
  <c r="I187" i="14"/>
  <c r="I188" i="14"/>
  <c r="I189" i="14"/>
  <c r="I190" i="14"/>
  <c r="I191" i="14"/>
  <c r="I192" i="14"/>
  <c r="I193" i="14"/>
  <c r="I194" i="14"/>
  <c r="I195" i="14"/>
  <c r="I196" i="14"/>
  <c r="I197" i="14"/>
  <c r="I198" i="14"/>
  <c r="I199" i="14"/>
  <c r="I200" i="14"/>
  <c r="I201" i="14"/>
  <c r="I202" i="14"/>
  <c r="I203" i="14"/>
  <c r="I204" i="14"/>
  <c r="I205" i="14"/>
  <c r="I206" i="14"/>
  <c r="I207" i="14"/>
  <c r="I208" i="14"/>
  <c r="I209" i="14"/>
  <c r="I210" i="14"/>
  <c r="I211" i="14"/>
  <c r="I212" i="14"/>
  <c r="I213" i="14"/>
  <c r="I214" i="14"/>
  <c r="I215" i="14"/>
  <c r="I216" i="14"/>
  <c r="I217" i="14"/>
  <c r="I218" i="14"/>
  <c r="I219" i="14"/>
  <c r="I220" i="14"/>
  <c r="I221" i="14"/>
  <c r="I222" i="14"/>
  <c r="I223" i="14"/>
  <c r="I224" i="14"/>
  <c r="I225" i="14"/>
  <c r="I226" i="14"/>
  <c r="I227" i="14"/>
  <c r="I228" i="14"/>
  <c r="I229" i="14"/>
  <c r="I230" i="14"/>
  <c r="I231" i="14"/>
  <c r="I232" i="14"/>
  <c r="I233" i="14"/>
  <c r="I234" i="14"/>
  <c r="I235" i="14"/>
  <c r="I236" i="14"/>
  <c r="I237" i="14"/>
  <c r="I238" i="14"/>
  <c r="I239" i="14"/>
  <c r="I240" i="14"/>
  <c r="I241" i="14"/>
  <c r="I242" i="14"/>
  <c r="I243" i="14"/>
  <c r="I244" i="14"/>
  <c r="I245" i="14"/>
  <c r="I246" i="14"/>
  <c r="I247" i="14"/>
  <c r="I248" i="14"/>
  <c r="I249" i="14"/>
  <c r="I250" i="14"/>
  <c r="I251" i="14"/>
  <c r="I252" i="14"/>
  <c r="I253" i="14"/>
  <c r="I254" i="14"/>
  <c r="I255" i="14"/>
  <c r="I256" i="14"/>
  <c r="I257" i="14"/>
  <c r="I258" i="14"/>
  <c r="I259" i="14"/>
  <c r="I260" i="14"/>
  <c r="I261" i="14"/>
  <c r="I262" i="14"/>
  <c r="I263" i="14"/>
  <c r="I264" i="14"/>
  <c r="I265" i="14"/>
  <c r="I266" i="14"/>
  <c r="I267" i="14"/>
  <c r="I268" i="14"/>
  <c r="I269" i="14"/>
  <c r="I270" i="14"/>
  <c r="I271" i="14"/>
  <c r="I272" i="14"/>
  <c r="I273" i="14"/>
  <c r="I274" i="14"/>
  <c r="I275" i="14"/>
  <c r="I276" i="14"/>
  <c r="I277" i="14"/>
  <c r="I278" i="14"/>
  <c r="I279" i="14"/>
  <c r="I280" i="14"/>
  <c r="I281" i="14"/>
  <c r="I282" i="14"/>
  <c r="I283" i="14"/>
  <c r="I284" i="14"/>
  <c r="I285" i="14"/>
  <c r="I286" i="14"/>
  <c r="I287" i="14"/>
  <c r="I288" i="14"/>
  <c r="I289" i="14"/>
  <c r="I291" i="14"/>
  <c r="I100" i="14"/>
  <c r="I8" i="14"/>
  <c r="S114" i="18" l="1"/>
  <c r="S115" i="18"/>
  <c r="S116" i="18"/>
  <c r="S117" i="18"/>
  <c r="S118" i="18"/>
  <c r="S119" i="18"/>
  <c r="S120" i="18"/>
  <c r="S121" i="18"/>
  <c r="S122" i="18"/>
  <c r="S123" i="18"/>
  <c r="S124" i="18"/>
  <c r="S125" i="18"/>
  <c r="S126" i="18"/>
  <c r="K127" i="18" l="1"/>
  <c r="I127" i="18"/>
  <c r="Q127" i="18"/>
  <c r="O127" i="18"/>
  <c r="M10" i="18"/>
  <c r="M11" i="18"/>
  <c r="D262" i="5" s="1"/>
  <c r="M12" i="18"/>
  <c r="D210" i="5" s="1"/>
  <c r="M13" i="18"/>
  <c r="D184" i="5" s="1"/>
  <c r="M14" i="18"/>
  <c r="D278" i="5" s="1"/>
  <c r="M15" i="18"/>
  <c r="D97" i="5" s="1"/>
  <c r="M16" i="18"/>
  <c r="D113" i="5" s="1"/>
  <c r="M17" i="18"/>
  <c r="D217" i="5" s="1"/>
  <c r="M18" i="18"/>
  <c r="D12" i="5" s="1"/>
  <c r="M19" i="18"/>
  <c r="D84" i="5" s="1"/>
  <c r="M20" i="18"/>
  <c r="D150" i="5" s="1"/>
  <c r="M21" i="18"/>
  <c r="D266" i="5" s="1"/>
  <c r="M22" i="18"/>
  <c r="D31" i="5" s="1"/>
  <c r="M23" i="18"/>
  <c r="D87" i="5" s="1"/>
  <c r="M24" i="18"/>
  <c r="D168" i="5" s="1"/>
  <c r="M25" i="18"/>
  <c r="D200" i="5" s="1"/>
  <c r="M26" i="18"/>
  <c r="D143" i="5" s="1"/>
  <c r="M27" i="18"/>
  <c r="D144" i="5" s="1"/>
  <c r="M28" i="18"/>
  <c r="D178" i="5" s="1"/>
  <c r="M29" i="18"/>
  <c r="D259" i="5" s="1"/>
  <c r="M30" i="18"/>
  <c r="D99" i="5" s="1"/>
  <c r="M31" i="18"/>
  <c r="D47" i="5" s="1"/>
  <c r="M32" i="18"/>
  <c r="D109" i="5" s="1"/>
  <c r="M33" i="18"/>
  <c r="D244" i="5" s="1"/>
  <c r="M34" i="18"/>
  <c r="D83" i="5" s="1"/>
  <c r="M35" i="18"/>
  <c r="D55" i="5" s="1"/>
  <c r="M36" i="18"/>
  <c r="D36" i="5" s="1"/>
  <c r="M37" i="18"/>
  <c r="D19" i="5" s="1"/>
  <c r="M38" i="18"/>
  <c r="D59" i="5" s="1"/>
  <c r="M39" i="18"/>
  <c r="D82" i="5" s="1"/>
  <c r="M40" i="18"/>
  <c r="D265" i="5" s="1"/>
  <c r="M41" i="18"/>
  <c r="D248" i="5" s="1"/>
  <c r="M42" i="18"/>
  <c r="D61" i="5" s="1"/>
  <c r="M43" i="18"/>
  <c r="D197" i="5" s="1"/>
  <c r="M44" i="18"/>
  <c r="D170" i="5" s="1"/>
  <c r="M45" i="18"/>
  <c r="D90" i="5" s="1"/>
  <c r="M46" i="18"/>
  <c r="D17" i="5" s="1"/>
  <c r="M47" i="18"/>
  <c r="D243" i="5" s="1"/>
  <c r="M48" i="18"/>
  <c r="D281" i="5" s="1"/>
  <c r="M49" i="18"/>
  <c r="D175" i="5" s="1"/>
  <c r="M50" i="18"/>
  <c r="D172" i="5" s="1"/>
  <c r="M51" i="18"/>
  <c r="D216" i="5" s="1"/>
  <c r="M52" i="18"/>
  <c r="D223" i="5" s="1"/>
  <c r="M53" i="18"/>
  <c r="D165" i="5" s="1"/>
  <c r="M54" i="18"/>
  <c r="D239" i="5" s="1"/>
  <c r="M55" i="18"/>
  <c r="D188" i="5" s="1"/>
  <c r="M56" i="18"/>
  <c r="D256" i="5" s="1"/>
  <c r="M57" i="18"/>
  <c r="D185" i="5" s="1"/>
  <c r="M58" i="18"/>
  <c r="D86" i="5" s="1"/>
  <c r="M59" i="18"/>
  <c r="D206" i="5" s="1"/>
  <c r="M60" i="18"/>
  <c r="D233" i="5" s="1"/>
  <c r="M61" i="18"/>
  <c r="D158" i="5" s="1"/>
  <c r="M62" i="18"/>
  <c r="D51" i="5" s="1"/>
  <c r="M63" i="18"/>
  <c r="D222" i="5" s="1"/>
  <c r="M64" i="18"/>
  <c r="D129" i="5" s="1"/>
  <c r="M65" i="18"/>
  <c r="D77" i="5" s="1"/>
  <c r="M66" i="18"/>
  <c r="D52" i="5" s="1"/>
  <c r="M67" i="18"/>
  <c r="D11" i="5" s="1"/>
  <c r="M68" i="18"/>
  <c r="D89" i="5" s="1"/>
  <c r="M69" i="18"/>
  <c r="D274" i="5" s="1"/>
  <c r="M70" i="18"/>
  <c r="D16" i="5" s="1"/>
  <c r="M71" i="18"/>
  <c r="D204" i="5" s="1"/>
  <c r="M72" i="18"/>
  <c r="D85" i="5" s="1"/>
  <c r="M73" i="18"/>
  <c r="D125" i="5" s="1"/>
  <c r="M74" i="18"/>
  <c r="D24" i="5" s="1"/>
  <c r="M75" i="18"/>
  <c r="D205" i="5" s="1"/>
  <c r="M76" i="18"/>
  <c r="D72" i="5" s="1"/>
  <c r="M77" i="18"/>
  <c r="D219" i="5" s="1"/>
  <c r="M78" i="18"/>
  <c r="D95" i="5" s="1"/>
  <c r="M79" i="18"/>
  <c r="D241" i="5" s="1"/>
  <c r="M80" i="18"/>
  <c r="D151" i="5" s="1"/>
  <c r="M81" i="18"/>
  <c r="D238" i="5" s="1"/>
  <c r="M82" i="18"/>
  <c r="D127" i="5" s="1"/>
  <c r="M83" i="18"/>
  <c r="D76" i="5" s="1"/>
  <c r="M84" i="18"/>
  <c r="D252" i="5" s="1"/>
  <c r="M85" i="18"/>
  <c r="D280" i="5" s="1"/>
  <c r="M86" i="18"/>
  <c r="D196" i="5" s="1"/>
  <c r="M87" i="18"/>
  <c r="D93" i="5" s="1"/>
  <c r="M88" i="18"/>
  <c r="D231" i="5" s="1"/>
  <c r="M89" i="18"/>
  <c r="D182" i="5" s="1"/>
  <c r="M90" i="18"/>
  <c r="D212" i="5" s="1"/>
  <c r="M91" i="18"/>
  <c r="D255" i="5" s="1"/>
  <c r="M92" i="18"/>
  <c r="D73" i="5" s="1"/>
  <c r="M93" i="18"/>
  <c r="D69" i="5" s="1"/>
  <c r="M94" i="18"/>
  <c r="D131" i="5" s="1"/>
  <c r="M95" i="18"/>
  <c r="D38" i="5" s="1"/>
  <c r="M96" i="18"/>
  <c r="D67" i="5" s="1"/>
  <c r="M97" i="18"/>
  <c r="D181" i="5" s="1"/>
  <c r="M98" i="18"/>
  <c r="D208" i="5" s="1"/>
  <c r="M99" i="18"/>
  <c r="D271" i="5" s="1"/>
  <c r="M100" i="18"/>
  <c r="D163" i="5" s="1"/>
  <c r="M101" i="18"/>
  <c r="D152" i="5" s="1"/>
  <c r="M102" i="18"/>
  <c r="D43" i="5" s="1"/>
  <c r="M103" i="18"/>
  <c r="D207" i="5" s="1"/>
  <c r="M104" i="18"/>
  <c r="D187" i="5" s="1"/>
  <c r="M105" i="18"/>
  <c r="D192" i="5" s="1"/>
  <c r="M106" i="18"/>
  <c r="D53" i="5" s="1"/>
  <c r="M107" i="18"/>
  <c r="D242" i="5" s="1"/>
  <c r="M108" i="18"/>
  <c r="D146" i="5" s="1"/>
  <c r="M109" i="18"/>
  <c r="D253" i="5" s="1"/>
  <c r="M110" i="18"/>
  <c r="D189" i="5" s="1"/>
  <c r="M111" i="18"/>
  <c r="D107" i="5" s="1"/>
  <c r="M112" i="18"/>
  <c r="D159" i="5" s="1"/>
  <c r="M113" i="18"/>
  <c r="D258" i="5" s="1"/>
  <c r="M114" i="18"/>
  <c r="D284" i="5" s="1"/>
  <c r="M115" i="18"/>
  <c r="D65" i="5" s="1"/>
  <c r="M116" i="18"/>
  <c r="D119" i="5" s="1"/>
  <c r="M117" i="18"/>
  <c r="D121" i="5" s="1"/>
  <c r="M118" i="18"/>
  <c r="D141" i="5" s="1"/>
  <c r="M119" i="18"/>
  <c r="D122" i="5" s="1"/>
  <c r="M120" i="18"/>
  <c r="D137" i="5" s="1"/>
  <c r="M121" i="18"/>
  <c r="D191" i="5" s="1"/>
  <c r="M122" i="18"/>
  <c r="D103" i="5" s="1"/>
  <c r="M123" i="18"/>
  <c r="D70" i="5" s="1"/>
  <c r="M124" i="18"/>
  <c r="D78" i="5" s="1"/>
  <c r="M126" i="18"/>
  <c r="D295" i="5" s="1"/>
  <c r="J295" i="5" s="1"/>
  <c r="L295" i="5" s="1"/>
  <c r="Q180" i="15"/>
  <c r="Q181" i="15"/>
  <c r="Q182" i="15"/>
  <c r="Q183" i="15"/>
  <c r="Q184" i="15"/>
  <c r="Q185" i="15"/>
  <c r="Q186" i="15"/>
  <c r="Q187" i="15"/>
  <c r="Q188" i="15"/>
  <c r="Q189" i="15"/>
  <c r="Q190" i="15"/>
  <c r="Q191" i="15"/>
  <c r="Q192" i="15"/>
  <c r="Q193" i="15"/>
  <c r="Q194" i="15"/>
  <c r="Q195" i="15"/>
  <c r="Q196" i="15"/>
  <c r="Q197" i="15"/>
  <c r="Q198" i="15"/>
  <c r="Q199" i="15"/>
  <c r="Q200" i="15"/>
  <c r="Q201" i="15"/>
  <c r="Q202" i="15"/>
  <c r="Q203" i="15"/>
  <c r="Q204" i="15"/>
  <c r="Q205" i="15"/>
  <c r="Q206" i="15"/>
  <c r="Q207" i="15"/>
  <c r="Q208" i="15"/>
  <c r="Q209" i="15"/>
  <c r="Q210" i="15"/>
  <c r="Q211" i="15"/>
  <c r="Q212" i="15"/>
  <c r="Q213" i="15"/>
  <c r="Q214" i="15"/>
  <c r="Q215" i="15"/>
  <c r="Q216" i="15"/>
  <c r="Q217" i="15"/>
  <c r="Q218" i="15"/>
  <c r="Q219" i="15"/>
  <c r="Q220" i="15"/>
  <c r="Q221" i="15"/>
  <c r="Q222" i="15"/>
  <c r="Q223" i="15"/>
  <c r="Q224" i="15"/>
  <c r="Q225" i="15"/>
  <c r="Q226" i="15"/>
  <c r="Q227" i="15"/>
  <c r="Q228" i="15"/>
  <c r="Q229" i="15"/>
  <c r="Q230" i="15"/>
  <c r="Q231" i="15"/>
  <c r="Q232" i="15"/>
  <c r="Q233" i="15"/>
  <c r="Q234" i="15"/>
  <c r="Q235" i="15"/>
  <c r="Q236" i="15"/>
  <c r="Q237" i="15"/>
  <c r="Q238" i="15"/>
  <c r="Q239" i="15"/>
  <c r="Q240" i="15"/>
  <c r="Q241" i="15"/>
  <c r="Q242" i="15"/>
  <c r="Q243" i="15"/>
  <c r="Q244" i="15"/>
  <c r="Q245" i="15"/>
  <c r="Q246" i="15"/>
  <c r="Q247" i="15"/>
  <c r="Q248" i="15"/>
  <c r="Q249" i="15"/>
  <c r="Q250" i="15"/>
  <c r="Q251" i="15"/>
  <c r="Q252" i="15"/>
  <c r="Q253" i="15"/>
  <c r="Q254" i="15"/>
  <c r="Q255" i="15"/>
  <c r="Q256" i="15"/>
  <c r="Q257" i="15"/>
  <c r="Q258" i="15"/>
  <c r="Q259" i="15"/>
  <c r="Q260" i="15"/>
  <c r="Q261" i="15"/>
  <c r="Q262" i="15"/>
  <c r="Q263" i="15"/>
  <c r="Q264" i="15"/>
  <c r="Q265" i="15"/>
  <c r="Q266" i="15"/>
  <c r="Q267" i="15"/>
  <c r="Q268" i="15"/>
  <c r="Q269" i="15"/>
  <c r="Q270" i="15"/>
  <c r="Q271" i="15"/>
  <c r="Q272" i="15"/>
  <c r="Q273" i="15"/>
  <c r="Q274" i="15"/>
  <c r="Q275" i="15"/>
  <c r="Q276" i="15"/>
  <c r="Q277" i="15"/>
  <c r="Q278" i="15"/>
  <c r="Q279" i="15"/>
  <c r="Q280" i="15"/>
  <c r="Q281" i="15"/>
  <c r="Q282" i="15"/>
  <c r="Q283" i="15"/>
  <c r="Q284" i="15"/>
  <c r="O285" i="15"/>
  <c r="M285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I241" i="15"/>
  <c r="I242" i="15"/>
  <c r="I243" i="15"/>
  <c r="I244" i="15"/>
  <c r="I245" i="15"/>
  <c r="I246" i="15"/>
  <c r="I247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263" i="15"/>
  <c r="I264" i="15"/>
  <c r="I265" i="15"/>
  <c r="I266" i="15"/>
  <c r="I267" i="15"/>
  <c r="I268" i="15"/>
  <c r="I269" i="15"/>
  <c r="I270" i="15"/>
  <c r="I271" i="15"/>
  <c r="I272" i="15"/>
  <c r="I273" i="15"/>
  <c r="I274" i="15"/>
  <c r="I275" i="15"/>
  <c r="I276" i="15"/>
  <c r="I277" i="15"/>
  <c r="I278" i="15"/>
  <c r="I279" i="15"/>
  <c r="I280" i="15"/>
  <c r="I281" i="15"/>
  <c r="I282" i="15"/>
  <c r="I283" i="15"/>
  <c r="I284" i="15"/>
  <c r="G285" i="15"/>
  <c r="E285" i="15"/>
  <c r="J293" i="5"/>
  <c r="L293" i="5" s="1"/>
  <c r="J294" i="5"/>
  <c r="L294" i="5" s="1"/>
  <c r="J296" i="5"/>
  <c r="L296" i="5" s="1"/>
  <c r="T292" i="5"/>
  <c r="V292" i="5" s="1"/>
  <c r="T293" i="5"/>
  <c r="V293" i="5" s="1"/>
  <c r="T294" i="5"/>
  <c r="V294" i="5" s="1"/>
  <c r="T295" i="5"/>
  <c r="V295" i="5" s="1"/>
  <c r="T296" i="5"/>
  <c r="V296" i="5" s="1"/>
  <c r="F297" i="5"/>
  <c r="H297" i="5"/>
  <c r="P297" i="5"/>
  <c r="R297" i="5"/>
  <c r="P295" i="1"/>
  <c r="D297" i="5" l="1"/>
  <c r="D169" i="5"/>
  <c r="M127" i="18"/>
  <c r="L295" i="1"/>
  <c r="Z293" i="1"/>
  <c r="Z294" i="1"/>
  <c r="H295" i="1" l="1"/>
  <c r="E6" i="8"/>
  <c r="G7" i="7"/>
  <c r="K7" i="6"/>
  <c r="N7" i="5"/>
  <c r="S113" i="18"/>
  <c r="Z12" i="1" l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5" i="1" l="1"/>
  <c r="C11" i="8" l="1"/>
  <c r="G9" i="13"/>
  <c r="G10" i="13"/>
  <c r="G11" i="13"/>
  <c r="G8" i="13"/>
  <c r="M8" i="13"/>
  <c r="C13" i="7"/>
  <c r="G13" i="7"/>
  <c r="C6" i="8" l="1"/>
  <c r="C7" i="7"/>
  <c r="A3" i="6"/>
  <c r="C7" i="6"/>
  <c r="D7" i="5"/>
  <c r="Q8" i="14" l="1"/>
  <c r="I9" i="7"/>
  <c r="E9" i="7"/>
  <c r="I9" i="14" l="1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4" i="15"/>
  <c r="I121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S70" i="18"/>
  <c r="S62" i="18"/>
  <c r="S38" i="18"/>
  <c r="S55" i="18"/>
  <c r="S68" i="18"/>
  <c r="S103" i="18"/>
  <c r="S90" i="18"/>
  <c r="S14" i="18"/>
  <c r="S74" i="18"/>
  <c r="S82" i="18"/>
  <c r="S72" i="18"/>
  <c r="S89" i="18"/>
  <c r="S10" i="18"/>
  <c r="S54" i="18"/>
  <c r="S87" i="18"/>
  <c r="S34" i="18"/>
  <c r="S67" i="18"/>
  <c r="S42" i="18"/>
  <c r="S43" i="18"/>
  <c r="S97" i="18"/>
  <c r="S60" i="18"/>
  <c r="S24" i="18"/>
  <c r="S23" i="18"/>
  <c r="S52" i="18"/>
  <c r="S21" i="18"/>
  <c r="S33" i="18"/>
  <c r="S13" i="18"/>
  <c r="I11" i="2"/>
  <c r="I12" i="2"/>
  <c r="I13" i="2"/>
  <c r="I10" i="2"/>
  <c r="A3" i="17"/>
  <c r="A3" i="2"/>
  <c r="A3" i="11" s="1"/>
  <c r="I292" i="14" l="1"/>
  <c r="K10" i="2"/>
  <c r="I14" i="2"/>
  <c r="I158" i="15"/>
  <c r="M9" i="13" l="1"/>
  <c r="M11" i="13"/>
  <c r="G12" i="13"/>
  <c r="K11" i="2"/>
  <c r="K12" i="2"/>
  <c r="K13" i="2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102" i="15"/>
  <c r="Q103" i="15"/>
  <c r="Q104" i="15"/>
  <c r="Q105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Q119" i="15"/>
  <c r="Q120" i="15"/>
  <c r="Q121" i="15"/>
  <c r="Q122" i="15"/>
  <c r="Q123" i="15"/>
  <c r="Q124" i="15"/>
  <c r="Q125" i="15"/>
  <c r="Q126" i="15"/>
  <c r="Q127" i="15"/>
  <c r="Q128" i="15"/>
  <c r="Q129" i="15"/>
  <c r="Q130" i="15"/>
  <c r="Q131" i="15"/>
  <c r="Q132" i="15"/>
  <c r="Q133" i="15"/>
  <c r="Q134" i="15"/>
  <c r="Q135" i="15"/>
  <c r="Q136" i="15"/>
  <c r="Q137" i="15"/>
  <c r="Q138" i="15"/>
  <c r="Q139" i="15"/>
  <c r="Q140" i="15"/>
  <c r="Q141" i="15"/>
  <c r="Q142" i="15"/>
  <c r="Q143" i="15"/>
  <c r="Q144" i="15"/>
  <c r="Q145" i="15"/>
  <c r="Q146" i="15"/>
  <c r="Q147" i="15"/>
  <c r="Q148" i="15"/>
  <c r="Q149" i="15"/>
  <c r="Q150" i="15"/>
  <c r="Q151" i="15"/>
  <c r="Q152" i="15"/>
  <c r="Q153" i="15"/>
  <c r="Q154" i="15"/>
  <c r="Q155" i="15"/>
  <c r="Q156" i="15"/>
  <c r="Q157" i="15"/>
  <c r="Q158" i="15"/>
  <c r="Q159" i="15"/>
  <c r="Q160" i="15"/>
  <c r="Q161" i="15"/>
  <c r="Q162" i="15"/>
  <c r="Q163" i="15"/>
  <c r="Q164" i="15"/>
  <c r="Q165" i="15"/>
  <c r="Q166" i="15"/>
  <c r="Q167" i="15"/>
  <c r="Q168" i="15"/>
  <c r="Q169" i="15"/>
  <c r="Q170" i="15"/>
  <c r="Q171" i="15"/>
  <c r="Q172" i="15"/>
  <c r="Q173" i="15"/>
  <c r="Q174" i="15"/>
  <c r="Q175" i="15"/>
  <c r="Q176" i="15"/>
  <c r="Q177" i="15"/>
  <c r="Q178" i="15"/>
  <c r="Q179" i="15"/>
  <c r="Q8" i="15"/>
  <c r="Q285" i="15" s="1"/>
  <c r="I8" i="15"/>
  <c r="I285" i="15" s="1"/>
  <c r="K12" i="13"/>
  <c r="I12" i="13"/>
  <c r="E12" i="13"/>
  <c r="C12" i="13"/>
  <c r="S78" i="18"/>
  <c r="S20" i="18"/>
  <c r="S12" i="18"/>
  <c r="S44" i="18"/>
  <c r="S36" i="18"/>
  <c r="S41" i="18"/>
  <c r="S84" i="18"/>
  <c r="S16" i="18"/>
  <c r="S46" i="18"/>
  <c r="S35" i="18"/>
  <c r="S111" i="18"/>
  <c r="S88" i="18"/>
  <c r="S58" i="18"/>
  <c r="S64" i="18"/>
  <c r="S81" i="18"/>
  <c r="S56" i="18"/>
  <c r="S75" i="18"/>
  <c r="S40" i="18"/>
  <c r="S101" i="18"/>
  <c r="S28" i="18"/>
  <c r="S31" i="18"/>
  <c r="S108" i="18"/>
  <c r="S32" i="18"/>
  <c r="S65" i="18"/>
  <c r="S27" i="18"/>
  <c r="S85" i="18"/>
  <c r="S11" i="18"/>
  <c r="S92" i="18"/>
  <c r="S19" i="18"/>
  <c r="S22" i="18"/>
  <c r="S83" i="18"/>
  <c r="S18" i="18"/>
  <c r="S69" i="18"/>
  <c r="S105" i="18"/>
  <c r="S17" i="18"/>
  <c r="S76" i="18"/>
  <c r="S79" i="18"/>
  <c r="S15" i="18"/>
  <c r="S104" i="18"/>
  <c r="S112" i="18"/>
  <c r="S98" i="18"/>
  <c r="S102" i="18"/>
  <c r="S94" i="18"/>
  <c r="S50" i="18"/>
  <c r="S95" i="18"/>
  <c r="S29" i="18"/>
  <c r="S9" i="18"/>
  <c r="S59" i="18"/>
  <c r="S106" i="18"/>
  <c r="S99" i="18"/>
  <c r="S39" i="18"/>
  <c r="S25" i="18"/>
  <c r="S37" i="18"/>
  <c r="S109" i="18"/>
  <c r="S63" i="18"/>
  <c r="S51" i="18"/>
  <c r="S100" i="18"/>
  <c r="S53" i="18"/>
  <c r="S86" i="18"/>
  <c r="S93" i="18"/>
  <c r="S49" i="18"/>
  <c r="S73" i="18"/>
  <c r="S96" i="18"/>
  <c r="S48" i="18"/>
  <c r="S47" i="18"/>
  <c r="S61" i="18"/>
  <c r="S107" i="18"/>
  <c r="S91" i="18"/>
  <c r="S110" i="18"/>
  <c r="S77" i="18"/>
  <c r="S45" i="18"/>
  <c r="S66" i="18"/>
  <c r="S80" i="18"/>
  <c r="S71" i="18"/>
  <c r="S57" i="18"/>
  <c r="S26" i="18"/>
  <c r="S30" i="18"/>
  <c r="J26" i="5"/>
  <c r="L26" i="5" s="1"/>
  <c r="J21" i="5"/>
  <c r="L21" i="5" s="1"/>
  <c r="J209" i="5"/>
  <c r="L209" i="5" s="1"/>
  <c r="J198" i="5"/>
  <c r="L198" i="5" s="1"/>
  <c r="J150" i="5"/>
  <c r="L150" i="5" s="1"/>
  <c r="J200" i="5"/>
  <c r="L200" i="5" s="1"/>
  <c r="J274" i="5"/>
  <c r="L274" i="5" s="1"/>
  <c r="J18" i="5"/>
  <c r="L18" i="5" s="1"/>
  <c r="J158" i="5"/>
  <c r="L158" i="5" s="1"/>
  <c r="J260" i="5"/>
  <c r="L260" i="5" s="1"/>
  <c r="J157" i="5"/>
  <c r="L157" i="5" s="1"/>
  <c r="J111" i="5"/>
  <c r="L111" i="5" s="1"/>
  <c r="J203" i="5"/>
  <c r="L203" i="5" s="1"/>
  <c r="J147" i="5"/>
  <c r="L147" i="5" s="1"/>
  <c r="J279" i="5"/>
  <c r="L279" i="5" s="1"/>
  <c r="J126" i="5"/>
  <c r="L126" i="5" s="1"/>
  <c r="J166" i="5"/>
  <c r="L166" i="5" s="1"/>
  <c r="J289" i="5"/>
  <c r="L289" i="5" s="1"/>
  <c r="J285" i="5"/>
  <c r="L285" i="5" s="1"/>
  <c r="J133" i="5"/>
  <c r="L133" i="5" s="1"/>
  <c r="J145" i="5"/>
  <c r="L145" i="5" s="1"/>
  <c r="J115" i="5"/>
  <c r="L115" i="5" s="1"/>
  <c r="J205" i="5"/>
  <c r="L205" i="5" s="1"/>
  <c r="J243" i="5"/>
  <c r="L243" i="5" s="1"/>
  <c r="J129" i="5"/>
  <c r="L129" i="5" s="1"/>
  <c r="J75" i="5"/>
  <c r="L75" i="5" s="1"/>
  <c r="J168" i="5"/>
  <c r="L168" i="5" s="1"/>
  <c r="J123" i="5"/>
  <c r="L123" i="5" s="1"/>
  <c r="J95" i="5"/>
  <c r="L95" i="5" s="1"/>
  <c r="J197" i="5"/>
  <c r="L197" i="5" s="1"/>
  <c r="J32" i="5"/>
  <c r="L32" i="5" s="1"/>
  <c r="J236" i="5"/>
  <c r="L236" i="5" s="1"/>
  <c r="J284" i="5"/>
  <c r="L284" i="5" s="1"/>
  <c r="J246" i="5"/>
  <c r="L246" i="5" s="1"/>
  <c r="J23" i="5"/>
  <c r="L23" i="5" s="1"/>
  <c r="J247" i="5"/>
  <c r="L247" i="5" s="1"/>
  <c r="J136" i="5"/>
  <c r="L136" i="5" s="1"/>
  <c r="J245" i="5"/>
  <c r="L245" i="5" s="1"/>
  <c r="J179" i="5"/>
  <c r="L179" i="5" s="1"/>
  <c r="J181" i="5"/>
  <c r="L181" i="5" s="1"/>
  <c r="J270" i="5"/>
  <c r="L270" i="5" s="1"/>
  <c r="J74" i="5"/>
  <c r="L74" i="5" s="1"/>
  <c r="J63" i="5"/>
  <c r="L63" i="5" s="1"/>
  <c r="J78" i="5"/>
  <c r="L78" i="5" s="1"/>
  <c r="J31" i="5"/>
  <c r="L31" i="5" s="1"/>
  <c r="J43" i="5"/>
  <c r="L43" i="5" s="1"/>
  <c r="J163" i="5"/>
  <c r="L163" i="5" s="1"/>
  <c r="J71" i="5"/>
  <c r="L71" i="5" s="1"/>
  <c r="J169" i="5"/>
  <c r="L169" i="5" s="1"/>
  <c r="J259" i="5"/>
  <c r="L259" i="5" s="1"/>
  <c r="J153" i="5"/>
  <c r="L153" i="5" s="1"/>
  <c r="J139" i="5"/>
  <c r="L139" i="5" s="1"/>
  <c r="J138" i="5"/>
  <c r="L138" i="5" s="1"/>
  <c r="J222" i="5"/>
  <c r="L222" i="5" s="1"/>
  <c r="J212" i="5"/>
  <c r="L212" i="5" s="1"/>
  <c r="J29" i="5"/>
  <c r="L29" i="5" s="1"/>
  <c r="J99" i="5"/>
  <c r="L99" i="5" s="1"/>
  <c r="J288" i="5"/>
  <c r="L288" i="5" s="1"/>
  <c r="J237" i="5"/>
  <c r="L237" i="5" s="1"/>
  <c r="J24" i="5"/>
  <c r="L24" i="5" s="1"/>
  <c r="J49" i="5"/>
  <c r="L49" i="5" s="1"/>
  <c r="I11" i="7"/>
  <c r="E10" i="7"/>
  <c r="J12" i="5"/>
  <c r="L12" i="5" s="1"/>
  <c r="J13" i="5"/>
  <c r="L13" i="5" s="1"/>
  <c r="J14" i="5"/>
  <c r="L14" i="5" s="1"/>
  <c r="J15" i="5"/>
  <c r="L15" i="5" s="1"/>
  <c r="J16" i="5"/>
  <c r="L16" i="5" s="1"/>
  <c r="J17" i="5"/>
  <c r="L17" i="5" s="1"/>
  <c r="J19" i="5"/>
  <c r="L19" i="5" s="1"/>
  <c r="J20" i="5"/>
  <c r="L20" i="5" s="1"/>
  <c r="J22" i="5"/>
  <c r="L22" i="5" s="1"/>
  <c r="J25" i="5"/>
  <c r="L25" i="5" s="1"/>
  <c r="J27" i="5"/>
  <c r="L27" i="5" s="1"/>
  <c r="J28" i="5"/>
  <c r="L28" i="5" s="1"/>
  <c r="J30" i="5"/>
  <c r="L30" i="5" s="1"/>
  <c r="J34" i="5"/>
  <c r="L34" i="5" s="1"/>
  <c r="J35" i="5"/>
  <c r="L35" i="5" s="1"/>
  <c r="J36" i="5"/>
  <c r="L36" i="5" s="1"/>
  <c r="J37" i="5"/>
  <c r="L37" i="5" s="1"/>
  <c r="J38" i="5"/>
  <c r="L38" i="5" s="1"/>
  <c r="J39" i="5"/>
  <c r="L39" i="5" s="1"/>
  <c r="J40" i="5"/>
  <c r="L40" i="5" s="1"/>
  <c r="J41" i="5"/>
  <c r="L41" i="5" s="1"/>
  <c r="J42" i="5"/>
  <c r="L42" i="5" s="1"/>
  <c r="J44" i="5"/>
  <c r="L44" i="5" s="1"/>
  <c r="J45" i="5"/>
  <c r="L45" i="5" s="1"/>
  <c r="J46" i="5"/>
  <c r="L46" i="5" s="1"/>
  <c r="J47" i="5"/>
  <c r="L47" i="5" s="1"/>
  <c r="J48" i="5"/>
  <c r="L48" i="5" s="1"/>
  <c r="J50" i="5"/>
  <c r="L50" i="5" s="1"/>
  <c r="J52" i="5"/>
  <c r="L52" i="5" s="1"/>
  <c r="J53" i="5"/>
  <c r="L53" i="5" s="1"/>
  <c r="J54" i="5"/>
  <c r="L54" i="5" s="1"/>
  <c r="J55" i="5"/>
  <c r="L55" i="5" s="1"/>
  <c r="J56" i="5"/>
  <c r="L56" i="5" s="1"/>
  <c r="J57" i="5"/>
  <c r="L57" i="5" s="1"/>
  <c r="J59" i="5"/>
  <c r="L59" i="5" s="1"/>
  <c r="J60" i="5"/>
  <c r="L60" i="5" s="1"/>
  <c r="J61" i="5"/>
  <c r="L61" i="5" s="1"/>
  <c r="J62" i="5"/>
  <c r="L62" i="5" s="1"/>
  <c r="J64" i="5"/>
  <c r="L64" i="5" s="1"/>
  <c r="J65" i="5"/>
  <c r="L65" i="5" s="1"/>
  <c r="J66" i="5"/>
  <c r="L66" i="5" s="1"/>
  <c r="J67" i="5"/>
  <c r="L67" i="5" s="1"/>
  <c r="J68" i="5"/>
  <c r="L68" i="5" s="1"/>
  <c r="J69" i="5"/>
  <c r="L69" i="5" s="1"/>
  <c r="J70" i="5"/>
  <c r="L70" i="5" s="1"/>
  <c r="J72" i="5"/>
  <c r="L72" i="5" s="1"/>
  <c r="J73" i="5"/>
  <c r="L73" i="5" s="1"/>
  <c r="J76" i="5"/>
  <c r="L76" i="5" s="1"/>
  <c r="J77" i="5"/>
  <c r="L77" i="5" s="1"/>
  <c r="J79" i="5"/>
  <c r="L79" i="5" s="1"/>
  <c r="J80" i="5"/>
  <c r="L80" i="5" s="1"/>
  <c r="J81" i="5"/>
  <c r="L81" i="5" s="1"/>
  <c r="J82" i="5"/>
  <c r="L82" i="5" s="1"/>
  <c r="J83" i="5"/>
  <c r="L83" i="5" s="1"/>
  <c r="J84" i="5"/>
  <c r="L84" i="5" s="1"/>
  <c r="J85" i="5"/>
  <c r="L85" i="5" s="1"/>
  <c r="J86" i="5"/>
  <c r="L86" i="5" s="1"/>
  <c r="J87" i="5"/>
  <c r="L87" i="5" s="1"/>
  <c r="J88" i="5"/>
  <c r="L88" i="5" s="1"/>
  <c r="J89" i="5"/>
  <c r="L89" i="5" s="1"/>
  <c r="J90" i="5"/>
  <c r="L90" i="5" s="1"/>
  <c r="J91" i="5"/>
  <c r="L91" i="5" s="1"/>
  <c r="J92" i="5"/>
  <c r="L92" i="5" s="1"/>
  <c r="J93" i="5"/>
  <c r="L93" i="5" s="1"/>
  <c r="J94" i="5"/>
  <c r="L94" i="5" s="1"/>
  <c r="J96" i="5"/>
  <c r="L96" i="5" s="1"/>
  <c r="J97" i="5"/>
  <c r="L97" i="5" s="1"/>
  <c r="J98" i="5"/>
  <c r="L98" i="5" s="1"/>
  <c r="J100" i="5"/>
  <c r="L100" i="5" s="1"/>
  <c r="J101" i="5"/>
  <c r="L101" i="5" s="1"/>
  <c r="J102" i="5"/>
  <c r="L102" i="5" s="1"/>
  <c r="J103" i="5"/>
  <c r="L103" i="5" s="1"/>
  <c r="J104" i="5"/>
  <c r="L104" i="5" s="1"/>
  <c r="J105" i="5"/>
  <c r="L105" i="5" s="1"/>
  <c r="J106" i="5"/>
  <c r="L106" i="5" s="1"/>
  <c r="J107" i="5"/>
  <c r="L107" i="5" s="1"/>
  <c r="J108" i="5"/>
  <c r="L108" i="5" s="1"/>
  <c r="J109" i="5"/>
  <c r="L109" i="5" s="1"/>
  <c r="J110" i="5"/>
  <c r="L110" i="5" s="1"/>
  <c r="J112" i="5"/>
  <c r="L112" i="5" s="1"/>
  <c r="J113" i="5"/>
  <c r="L113" i="5" s="1"/>
  <c r="J114" i="5"/>
  <c r="L114" i="5" s="1"/>
  <c r="J116" i="5"/>
  <c r="L116" i="5" s="1"/>
  <c r="J117" i="5"/>
  <c r="L117" i="5" s="1"/>
  <c r="J118" i="5"/>
  <c r="L118" i="5" s="1"/>
  <c r="J119" i="5"/>
  <c r="L119" i="5" s="1"/>
  <c r="J120" i="5"/>
  <c r="L120" i="5" s="1"/>
  <c r="J121" i="5"/>
  <c r="L121" i="5" s="1"/>
  <c r="J122" i="5"/>
  <c r="L122" i="5" s="1"/>
  <c r="J124" i="5"/>
  <c r="L124" i="5" s="1"/>
  <c r="J125" i="5"/>
  <c r="L125" i="5" s="1"/>
  <c r="J127" i="5"/>
  <c r="L127" i="5" s="1"/>
  <c r="J128" i="5"/>
  <c r="L128" i="5" s="1"/>
  <c r="J130" i="5"/>
  <c r="L130" i="5" s="1"/>
  <c r="J131" i="5"/>
  <c r="L131" i="5" s="1"/>
  <c r="J132" i="5"/>
  <c r="L132" i="5" s="1"/>
  <c r="J134" i="5"/>
  <c r="L134" i="5" s="1"/>
  <c r="J135" i="5"/>
  <c r="L135" i="5" s="1"/>
  <c r="J137" i="5"/>
  <c r="L137" i="5" s="1"/>
  <c r="J140" i="5"/>
  <c r="L140" i="5" s="1"/>
  <c r="J141" i="5"/>
  <c r="L141" i="5" s="1"/>
  <c r="J142" i="5"/>
  <c r="L142" i="5" s="1"/>
  <c r="J143" i="5"/>
  <c r="L143" i="5" s="1"/>
  <c r="J144" i="5"/>
  <c r="L144" i="5" s="1"/>
  <c r="J146" i="5"/>
  <c r="L146" i="5" s="1"/>
  <c r="J148" i="5"/>
  <c r="L148" i="5" s="1"/>
  <c r="J149" i="5"/>
  <c r="L149" i="5" s="1"/>
  <c r="J151" i="5"/>
  <c r="L151" i="5" s="1"/>
  <c r="J152" i="5"/>
  <c r="L152" i="5" s="1"/>
  <c r="J154" i="5"/>
  <c r="L154" i="5" s="1"/>
  <c r="J155" i="5"/>
  <c r="L155" i="5" s="1"/>
  <c r="J156" i="5"/>
  <c r="L156" i="5" s="1"/>
  <c r="J159" i="5"/>
  <c r="L159" i="5" s="1"/>
  <c r="J160" i="5"/>
  <c r="L160" i="5" s="1"/>
  <c r="J161" i="5"/>
  <c r="L161" i="5" s="1"/>
  <c r="J162" i="5"/>
  <c r="L162" i="5" s="1"/>
  <c r="J164" i="5"/>
  <c r="L164" i="5" s="1"/>
  <c r="J165" i="5"/>
  <c r="L165" i="5" s="1"/>
  <c r="J167" i="5"/>
  <c r="L167" i="5" s="1"/>
  <c r="J170" i="5"/>
  <c r="L170" i="5" s="1"/>
  <c r="J171" i="5"/>
  <c r="L171" i="5" s="1"/>
  <c r="J172" i="5"/>
  <c r="L172" i="5" s="1"/>
  <c r="J173" i="5"/>
  <c r="L173" i="5" s="1"/>
  <c r="J174" i="5"/>
  <c r="L174" i="5" s="1"/>
  <c r="J175" i="5"/>
  <c r="L175" i="5" s="1"/>
  <c r="J176" i="5"/>
  <c r="L176" i="5" s="1"/>
  <c r="J177" i="5"/>
  <c r="L177" i="5" s="1"/>
  <c r="J178" i="5"/>
  <c r="L178" i="5" s="1"/>
  <c r="J180" i="5"/>
  <c r="L180" i="5" s="1"/>
  <c r="J182" i="5"/>
  <c r="L182" i="5" s="1"/>
  <c r="J183" i="5"/>
  <c r="L183" i="5" s="1"/>
  <c r="J184" i="5"/>
  <c r="L184" i="5" s="1"/>
  <c r="J185" i="5"/>
  <c r="L185" i="5" s="1"/>
  <c r="J186" i="5"/>
  <c r="L186" i="5" s="1"/>
  <c r="J187" i="5"/>
  <c r="L187" i="5" s="1"/>
  <c r="J188" i="5"/>
  <c r="L188" i="5" s="1"/>
  <c r="J189" i="5"/>
  <c r="L189" i="5" s="1"/>
  <c r="J190" i="5"/>
  <c r="L190" i="5" s="1"/>
  <c r="J191" i="5"/>
  <c r="L191" i="5" s="1"/>
  <c r="J192" i="5"/>
  <c r="L192" i="5" s="1"/>
  <c r="J193" i="5"/>
  <c r="L193" i="5" s="1"/>
  <c r="J194" i="5"/>
  <c r="L194" i="5" s="1"/>
  <c r="J195" i="5"/>
  <c r="L195" i="5" s="1"/>
  <c r="J196" i="5"/>
  <c r="L196" i="5" s="1"/>
  <c r="J199" i="5"/>
  <c r="L199" i="5" s="1"/>
  <c r="J201" i="5"/>
  <c r="L201" i="5" s="1"/>
  <c r="J202" i="5"/>
  <c r="L202" i="5" s="1"/>
  <c r="J204" i="5"/>
  <c r="L204" i="5" s="1"/>
  <c r="J206" i="5"/>
  <c r="L206" i="5" s="1"/>
  <c r="J207" i="5"/>
  <c r="L207" i="5" s="1"/>
  <c r="J208" i="5"/>
  <c r="L208" i="5" s="1"/>
  <c r="J210" i="5"/>
  <c r="L210" i="5" s="1"/>
  <c r="J211" i="5"/>
  <c r="L211" i="5" s="1"/>
  <c r="J213" i="5"/>
  <c r="L213" i="5" s="1"/>
  <c r="J214" i="5"/>
  <c r="L214" i="5" s="1"/>
  <c r="J215" i="5"/>
  <c r="L215" i="5" s="1"/>
  <c r="J216" i="5"/>
  <c r="L216" i="5" s="1"/>
  <c r="J217" i="5"/>
  <c r="L217" i="5" s="1"/>
  <c r="J218" i="5"/>
  <c r="L218" i="5" s="1"/>
  <c r="J219" i="5"/>
  <c r="L219" i="5" s="1"/>
  <c r="J220" i="5"/>
  <c r="L220" i="5" s="1"/>
  <c r="J221" i="5"/>
  <c r="L221" i="5" s="1"/>
  <c r="J223" i="5"/>
  <c r="L223" i="5" s="1"/>
  <c r="J225" i="5"/>
  <c r="L225" i="5" s="1"/>
  <c r="J226" i="5"/>
  <c r="L226" i="5" s="1"/>
  <c r="J227" i="5"/>
  <c r="L227" i="5" s="1"/>
  <c r="J228" i="5"/>
  <c r="L228" i="5" s="1"/>
  <c r="J229" i="5"/>
  <c r="L229" i="5" s="1"/>
  <c r="J230" i="5"/>
  <c r="L230" i="5" s="1"/>
  <c r="J231" i="5"/>
  <c r="L231" i="5" s="1"/>
  <c r="J232" i="5"/>
  <c r="L232" i="5" s="1"/>
  <c r="J233" i="5"/>
  <c r="L233" i="5" s="1"/>
  <c r="J234" i="5"/>
  <c r="L234" i="5" s="1"/>
  <c r="J235" i="5"/>
  <c r="L235" i="5" s="1"/>
  <c r="J238" i="5"/>
  <c r="L238" i="5" s="1"/>
  <c r="J239" i="5"/>
  <c r="L239" i="5" s="1"/>
  <c r="J240" i="5"/>
  <c r="L240" i="5" s="1"/>
  <c r="J241" i="5"/>
  <c r="L241" i="5" s="1"/>
  <c r="J242" i="5"/>
  <c r="L242" i="5" s="1"/>
  <c r="J244" i="5"/>
  <c r="L244" i="5" s="1"/>
  <c r="J248" i="5"/>
  <c r="L248" i="5" s="1"/>
  <c r="J249" i="5"/>
  <c r="L249" i="5" s="1"/>
  <c r="J250" i="5"/>
  <c r="L250" i="5" s="1"/>
  <c r="J251" i="5"/>
  <c r="L251" i="5" s="1"/>
  <c r="J252" i="5"/>
  <c r="L252" i="5" s="1"/>
  <c r="J253" i="5"/>
  <c r="L253" i="5" s="1"/>
  <c r="J254" i="5"/>
  <c r="L254" i="5" s="1"/>
  <c r="J255" i="5"/>
  <c r="L255" i="5" s="1"/>
  <c r="J256" i="5"/>
  <c r="L256" i="5" s="1"/>
  <c r="J257" i="5"/>
  <c r="L257" i="5" s="1"/>
  <c r="J258" i="5"/>
  <c r="L258" i="5" s="1"/>
  <c r="J261" i="5"/>
  <c r="L261" i="5" s="1"/>
  <c r="J262" i="5"/>
  <c r="L262" i="5" s="1"/>
  <c r="J263" i="5"/>
  <c r="L263" i="5" s="1"/>
  <c r="J264" i="5"/>
  <c r="L264" i="5" s="1"/>
  <c r="J265" i="5"/>
  <c r="L265" i="5" s="1"/>
  <c r="J266" i="5"/>
  <c r="L266" i="5" s="1"/>
  <c r="J267" i="5"/>
  <c r="L267" i="5" s="1"/>
  <c r="J268" i="5"/>
  <c r="L268" i="5" s="1"/>
  <c r="J269" i="5"/>
  <c r="L269" i="5" s="1"/>
  <c r="J271" i="5"/>
  <c r="L271" i="5" s="1"/>
  <c r="J272" i="5"/>
  <c r="L272" i="5" s="1"/>
  <c r="J273" i="5"/>
  <c r="L273" i="5" s="1"/>
  <c r="J275" i="5"/>
  <c r="L275" i="5" s="1"/>
  <c r="J276" i="5"/>
  <c r="L276" i="5" s="1"/>
  <c r="J277" i="5"/>
  <c r="L277" i="5" s="1"/>
  <c r="J278" i="5"/>
  <c r="L278" i="5" s="1"/>
  <c r="J280" i="5"/>
  <c r="L280" i="5" s="1"/>
  <c r="J281" i="5"/>
  <c r="L281" i="5" s="1"/>
  <c r="J282" i="5"/>
  <c r="L282" i="5" s="1"/>
  <c r="J283" i="5"/>
  <c r="L283" i="5" s="1"/>
  <c r="J286" i="5"/>
  <c r="L286" i="5" s="1"/>
  <c r="J287" i="5"/>
  <c r="L287" i="5" s="1"/>
  <c r="J290" i="5"/>
  <c r="L290" i="5" s="1"/>
  <c r="J291" i="5"/>
  <c r="L291" i="5" s="1"/>
  <c r="J11" i="5"/>
  <c r="L11" i="5" s="1"/>
  <c r="R9" i="20"/>
  <c r="Q9" i="20"/>
  <c r="O9" i="20"/>
  <c r="M9" i="20"/>
  <c r="K9" i="20"/>
  <c r="I9" i="20"/>
  <c r="S8" i="20"/>
  <c r="O6" i="20"/>
  <c r="I6" i="20"/>
  <c r="A3" i="20"/>
  <c r="S127" i="18" l="1"/>
  <c r="K14" i="2"/>
  <c r="J58" i="5"/>
  <c r="L58" i="5" s="1"/>
  <c r="J33" i="5"/>
  <c r="L33" i="5" s="1"/>
  <c r="M12" i="13"/>
  <c r="I12" i="7"/>
  <c r="I10" i="7"/>
  <c r="E11" i="7"/>
  <c r="E13" i="7" s="1"/>
  <c r="E12" i="7"/>
  <c r="J51" i="5"/>
  <c r="L51" i="5" s="1"/>
  <c r="S9" i="20"/>
  <c r="E11" i="8"/>
  <c r="J224" i="5" l="1"/>
  <c r="L224" i="5" s="1"/>
  <c r="I13" i="7"/>
  <c r="L297" i="5" l="1"/>
  <c r="J297" i="5"/>
  <c r="B3" i="5"/>
  <c r="T12" i="5" l="1"/>
  <c r="V12" i="5" s="1"/>
  <c r="T13" i="5"/>
  <c r="V13" i="5" s="1"/>
  <c r="T14" i="5"/>
  <c r="V14" i="5" s="1"/>
  <c r="T15" i="5"/>
  <c r="V15" i="5" s="1"/>
  <c r="T16" i="5"/>
  <c r="V16" i="5" s="1"/>
  <c r="T17" i="5"/>
  <c r="V17" i="5" s="1"/>
  <c r="T18" i="5"/>
  <c r="V18" i="5" s="1"/>
  <c r="T19" i="5"/>
  <c r="V19" i="5" s="1"/>
  <c r="T20" i="5"/>
  <c r="V20" i="5" s="1"/>
  <c r="T21" i="5"/>
  <c r="V21" i="5" s="1"/>
  <c r="T22" i="5"/>
  <c r="V22" i="5" s="1"/>
  <c r="T23" i="5"/>
  <c r="V23" i="5" s="1"/>
  <c r="T24" i="5"/>
  <c r="V24" i="5" s="1"/>
  <c r="T25" i="5"/>
  <c r="V25" i="5" s="1"/>
  <c r="T26" i="5"/>
  <c r="V26" i="5" s="1"/>
  <c r="T27" i="5"/>
  <c r="V27" i="5" s="1"/>
  <c r="T28" i="5"/>
  <c r="V28" i="5" s="1"/>
  <c r="T29" i="5"/>
  <c r="V29" i="5" s="1"/>
  <c r="T30" i="5"/>
  <c r="V30" i="5" s="1"/>
  <c r="T31" i="5"/>
  <c r="V31" i="5" s="1"/>
  <c r="T32" i="5"/>
  <c r="V32" i="5" s="1"/>
  <c r="T33" i="5"/>
  <c r="V33" i="5" s="1"/>
  <c r="T34" i="5"/>
  <c r="V34" i="5" s="1"/>
  <c r="T35" i="5"/>
  <c r="V35" i="5" s="1"/>
  <c r="T36" i="5"/>
  <c r="V36" i="5" s="1"/>
  <c r="T37" i="5"/>
  <c r="V37" i="5" s="1"/>
  <c r="T38" i="5"/>
  <c r="V38" i="5" s="1"/>
  <c r="T39" i="5"/>
  <c r="V39" i="5" s="1"/>
  <c r="T40" i="5"/>
  <c r="V40" i="5" s="1"/>
  <c r="T41" i="5"/>
  <c r="V41" i="5" s="1"/>
  <c r="T42" i="5"/>
  <c r="V42" i="5" s="1"/>
  <c r="T43" i="5"/>
  <c r="V43" i="5" s="1"/>
  <c r="T44" i="5"/>
  <c r="V44" i="5" s="1"/>
  <c r="T45" i="5"/>
  <c r="V45" i="5" s="1"/>
  <c r="T46" i="5"/>
  <c r="V46" i="5" s="1"/>
  <c r="T47" i="5"/>
  <c r="V47" i="5" s="1"/>
  <c r="T48" i="5"/>
  <c r="V48" i="5" s="1"/>
  <c r="T49" i="5"/>
  <c r="V49" i="5" s="1"/>
  <c r="T50" i="5"/>
  <c r="V50" i="5" s="1"/>
  <c r="T51" i="5"/>
  <c r="V51" i="5" s="1"/>
  <c r="T52" i="5"/>
  <c r="V52" i="5" s="1"/>
  <c r="T53" i="5"/>
  <c r="V53" i="5" s="1"/>
  <c r="T54" i="5"/>
  <c r="V54" i="5" s="1"/>
  <c r="T55" i="5"/>
  <c r="V55" i="5" s="1"/>
  <c r="T56" i="5"/>
  <c r="V56" i="5" s="1"/>
  <c r="T57" i="5"/>
  <c r="V57" i="5" s="1"/>
  <c r="T58" i="5"/>
  <c r="V58" i="5" s="1"/>
  <c r="T59" i="5"/>
  <c r="V59" i="5" s="1"/>
  <c r="T60" i="5"/>
  <c r="V60" i="5" s="1"/>
  <c r="T61" i="5"/>
  <c r="V61" i="5" s="1"/>
  <c r="T62" i="5"/>
  <c r="V62" i="5" s="1"/>
  <c r="T63" i="5"/>
  <c r="V63" i="5" s="1"/>
  <c r="T64" i="5"/>
  <c r="V64" i="5" s="1"/>
  <c r="T65" i="5"/>
  <c r="V65" i="5" s="1"/>
  <c r="T66" i="5"/>
  <c r="V66" i="5" s="1"/>
  <c r="T67" i="5"/>
  <c r="V67" i="5" s="1"/>
  <c r="T68" i="5"/>
  <c r="V68" i="5" s="1"/>
  <c r="T69" i="5"/>
  <c r="V69" i="5" s="1"/>
  <c r="T70" i="5"/>
  <c r="V70" i="5" s="1"/>
  <c r="T71" i="5"/>
  <c r="V71" i="5" s="1"/>
  <c r="T72" i="5"/>
  <c r="V72" i="5" s="1"/>
  <c r="T73" i="5"/>
  <c r="V73" i="5" s="1"/>
  <c r="T74" i="5"/>
  <c r="V74" i="5" s="1"/>
  <c r="T75" i="5"/>
  <c r="V75" i="5" s="1"/>
  <c r="T76" i="5"/>
  <c r="V76" i="5" s="1"/>
  <c r="T77" i="5"/>
  <c r="V77" i="5" s="1"/>
  <c r="T78" i="5"/>
  <c r="V78" i="5" s="1"/>
  <c r="T79" i="5"/>
  <c r="V79" i="5" s="1"/>
  <c r="T80" i="5"/>
  <c r="V80" i="5" s="1"/>
  <c r="T81" i="5"/>
  <c r="V81" i="5" s="1"/>
  <c r="T82" i="5"/>
  <c r="V82" i="5" s="1"/>
  <c r="T83" i="5"/>
  <c r="V83" i="5" s="1"/>
  <c r="T84" i="5"/>
  <c r="V84" i="5" s="1"/>
  <c r="T85" i="5"/>
  <c r="V85" i="5" s="1"/>
  <c r="T86" i="5"/>
  <c r="V86" i="5" s="1"/>
  <c r="T87" i="5"/>
  <c r="V87" i="5" s="1"/>
  <c r="T88" i="5"/>
  <c r="V88" i="5" s="1"/>
  <c r="T89" i="5"/>
  <c r="V89" i="5" s="1"/>
  <c r="T90" i="5"/>
  <c r="V90" i="5" s="1"/>
  <c r="T91" i="5"/>
  <c r="V91" i="5" s="1"/>
  <c r="T92" i="5"/>
  <c r="V92" i="5" s="1"/>
  <c r="T93" i="5"/>
  <c r="V93" i="5" s="1"/>
  <c r="T94" i="5"/>
  <c r="V94" i="5" s="1"/>
  <c r="T95" i="5"/>
  <c r="V95" i="5" s="1"/>
  <c r="T96" i="5"/>
  <c r="V96" i="5" s="1"/>
  <c r="T97" i="5"/>
  <c r="V97" i="5" s="1"/>
  <c r="T98" i="5"/>
  <c r="V98" i="5" s="1"/>
  <c r="T99" i="5"/>
  <c r="V99" i="5" s="1"/>
  <c r="T100" i="5"/>
  <c r="V100" i="5" s="1"/>
  <c r="T101" i="5"/>
  <c r="V101" i="5" s="1"/>
  <c r="T102" i="5"/>
  <c r="V102" i="5" s="1"/>
  <c r="T103" i="5"/>
  <c r="V103" i="5" s="1"/>
  <c r="T104" i="5"/>
  <c r="V104" i="5" s="1"/>
  <c r="T105" i="5"/>
  <c r="V105" i="5" s="1"/>
  <c r="T106" i="5"/>
  <c r="V106" i="5" s="1"/>
  <c r="T107" i="5"/>
  <c r="V107" i="5" s="1"/>
  <c r="T108" i="5"/>
  <c r="V108" i="5" s="1"/>
  <c r="T109" i="5"/>
  <c r="V109" i="5" s="1"/>
  <c r="T110" i="5"/>
  <c r="V110" i="5" s="1"/>
  <c r="T111" i="5"/>
  <c r="V111" i="5" s="1"/>
  <c r="T112" i="5"/>
  <c r="V112" i="5" s="1"/>
  <c r="T113" i="5"/>
  <c r="V113" i="5" s="1"/>
  <c r="T114" i="5"/>
  <c r="V114" i="5" s="1"/>
  <c r="T115" i="5"/>
  <c r="V115" i="5" s="1"/>
  <c r="T116" i="5"/>
  <c r="V116" i="5" s="1"/>
  <c r="T117" i="5"/>
  <c r="V117" i="5" s="1"/>
  <c r="T118" i="5"/>
  <c r="V118" i="5" s="1"/>
  <c r="T119" i="5"/>
  <c r="V119" i="5" s="1"/>
  <c r="T120" i="5"/>
  <c r="V120" i="5" s="1"/>
  <c r="T121" i="5"/>
  <c r="V121" i="5" s="1"/>
  <c r="T122" i="5"/>
  <c r="V122" i="5" s="1"/>
  <c r="T123" i="5"/>
  <c r="V123" i="5" s="1"/>
  <c r="T124" i="5"/>
  <c r="V124" i="5" s="1"/>
  <c r="T125" i="5"/>
  <c r="V125" i="5" s="1"/>
  <c r="T126" i="5"/>
  <c r="V126" i="5" s="1"/>
  <c r="T127" i="5"/>
  <c r="V127" i="5" s="1"/>
  <c r="T128" i="5"/>
  <c r="V128" i="5" s="1"/>
  <c r="T129" i="5"/>
  <c r="V129" i="5" s="1"/>
  <c r="T130" i="5"/>
  <c r="V130" i="5" s="1"/>
  <c r="T131" i="5"/>
  <c r="V131" i="5" s="1"/>
  <c r="T132" i="5"/>
  <c r="V132" i="5" s="1"/>
  <c r="T133" i="5"/>
  <c r="V133" i="5" s="1"/>
  <c r="T134" i="5"/>
  <c r="V134" i="5" s="1"/>
  <c r="T135" i="5"/>
  <c r="V135" i="5" s="1"/>
  <c r="T136" i="5"/>
  <c r="V136" i="5" s="1"/>
  <c r="T137" i="5"/>
  <c r="V137" i="5" s="1"/>
  <c r="T138" i="5"/>
  <c r="V138" i="5" s="1"/>
  <c r="T139" i="5"/>
  <c r="V139" i="5" s="1"/>
  <c r="T140" i="5"/>
  <c r="V140" i="5" s="1"/>
  <c r="T141" i="5"/>
  <c r="V141" i="5" s="1"/>
  <c r="T142" i="5"/>
  <c r="V142" i="5" s="1"/>
  <c r="T143" i="5"/>
  <c r="V143" i="5" s="1"/>
  <c r="T144" i="5"/>
  <c r="V144" i="5" s="1"/>
  <c r="T145" i="5"/>
  <c r="V145" i="5" s="1"/>
  <c r="T146" i="5"/>
  <c r="V146" i="5" s="1"/>
  <c r="T147" i="5"/>
  <c r="V147" i="5" s="1"/>
  <c r="T148" i="5"/>
  <c r="V148" i="5" s="1"/>
  <c r="T149" i="5"/>
  <c r="V149" i="5" s="1"/>
  <c r="T150" i="5"/>
  <c r="V150" i="5" s="1"/>
  <c r="T151" i="5"/>
  <c r="V151" i="5" s="1"/>
  <c r="T152" i="5"/>
  <c r="V152" i="5" s="1"/>
  <c r="T153" i="5"/>
  <c r="V153" i="5" s="1"/>
  <c r="T154" i="5"/>
  <c r="V154" i="5" s="1"/>
  <c r="T155" i="5"/>
  <c r="V155" i="5" s="1"/>
  <c r="T156" i="5"/>
  <c r="V156" i="5" s="1"/>
  <c r="T157" i="5"/>
  <c r="V157" i="5" s="1"/>
  <c r="T158" i="5"/>
  <c r="V158" i="5" s="1"/>
  <c r="T159" i="5"/>
  <c r="V159" i="5" s="1"/>
  <c r="T160" i="5"/>
  <c r="V160" i="5" s="1"/>
  <c r="T161" i="5"/>
  <c r="V161" i="5" s="1"/>
  <c r="T162" i="5"/>
  <c r="V162" i="5" s="1"/>
  <c r="T163" i="5"/>
  <c r="V163" i="5" s="1"/>
  <c r="T164" i="5"/>
  <c r="V164" i="5" s="1"/>
  <c r="T165" i="5"/>
  <c r="V165" i="5" s="1"/>
  <c r="T166" i="5"/>
  <c r="V166" i="5" s="1"/>
  <c r="T167" i="5"/>
  <c r="V167" i="5" s="1"/>
  <c r="T168" i="5"/>
  <c r="V168" i="5" s="1"/>
  <c r="T169" i="5"/>
  <c r="V169" i="5" s="1"/>
  <c r="T170" i="5"/>
  <c r="V170" i="5" s="1"/>
  <c r="T171" i="5"/>
  <c r="V171" i="5" s="1"/>
  <c r="T172" i="5"/>
  <c r="V172" i="5" s="1"/>
  <c r="T173" i="5"/>
  <c r="V173" i="5" s="1"/>
  <c r="T174" i="5"/>
  <c r="V174" i="5" s="1"/>
  <c r="T175" i="5"/>
  <c r="V175" i="5" s="1"/>
  <c r="T176" i="5"/>
  <c r="V176" i="5" s="1"/>
  <c r="T177" i="5"/>
  <c r="V177" i="5" s="1"/>
  <c r="T178" i="5"/>
  <c r="V178" i="5" s="1"/>
  <c r="T179" i="5"/>
  <c r="V179" i="5" s="1"/>
  <c r="T180" i="5"/>
  <c r="V180" i="5" s="1"/>
  <c r="T181" i="5"/>
  <c r="V181" i="5" s="1"/>
  <c r="T182" i="5"/>
  <c r="V182" i="5" s="1"/>
  <c r="T183" i="5"/>
  <c r="V183" i="5" s="1"/>
  <c r="T184" i="5"/>
  <c r="V184" i="5" s="1"/>
  <c r="T185" i="5"/>
  <c r="V185" i="5" s="1"/>
  <c r="T186" i="5"/>
  <c r="V186" i="5" s="1"/>
  <c r="T187" i="5"/>
  <c r="V187" i="5" s="1"/>
  <c r="T188" i="5"/>
  <c r="V188" i="5" s="1"/>
  <c r="T189" i="5"/>
  <c r="V189" i="5" s="1"/>
  <c r="T190" i="5"/>
  <c r="V190" i="5" s="1"/>
  <c r="T191" i="5"/>
  <c r="V191" i="5" s="1"/>
  <c r="T192" i="5"/>
  <c r="V192" i="5" s="1"/>
  <c r="T193" i="5"/>
  <c r="V193" i="5" s="1"/>
  <c r="T194" i="5"/>
  <c r="V194" i="5" s="1"/>
  <c r="T195" i="5"/>
  <c r="V195" i="5" s="1"/>
  <c r="T196" i="5"/>
  <c r="V196" i="5" s="1"/>
  <c r="T197" i="5"/>
  <c r="V197" i="5" s="1"/>
  <c r="T198" i="5"/>
  <c r="V198" i="5" s="1"/>
  <c r="T199" i="5"/>
  <c r="V199" i="5" s="1"/>
  <c r="T200" i="5"/>
  <c r="V200" i="5" s="1"/>
  <c r="T201" i="5"/>
  <c r="V201" i="5" s="1"/>
  <c r="T202" i="5"/>
  <c r="V202" i="5" s="1"/>
  <c r="T203" i="5"/>
  <c r="V203" i="5" s="1"/>
  <c r="T204" i="5"/>
  <c r="V204" i="5" s="1"/>
  <c r="T205" i="5"/>
  <c r="V205" i="5" s="1"/>
  <c r="T206" i="5"/>
  <c r="V206" i="5" s="1"/>
  <c r="T207" i="5"/>
  <c r="V207" i="5" s="1"/>
  <c r="T208" i="5"/>
  <c r="V208" i="5" s="1"/>
  <c r="T209" i="5"/>
  <c r="V209" i="5" s="1"/>
  <c r="T210" i="5"/>
  <c r="V210" i="5" s="1"/>
  <c r="T211" i="5"/>
  <c r="V211" i="5" s="1"/>
  <c r="T212" i="5"/>
  <c r="V212" i="5" s="1"/>
  <c r="T213" i="5"/>
  <c r="V213" i="5" s="1"/>
  <c r="T214" i="5"/>
  <c r="V214" i="5" s="1"/>
  <c r="T215" i="5"/>
  <c r="V215" i="5" s="1"/>
  <c r="T216" i="5"/>
  <c r="V216" i="5" s="1"/>
  <c r="T217" i="5"/>
  <c r="V217" i="5" s="1"/>
  <c r="T218" i="5"/>
  <c r="V218" i="5" s="1"/>
  <c r="T219" i="5"/>
  <c r="V219" i="5" s="1"/>
  <c r="T220" i="5"/>
  <c r="V220" i="5" s="1"/>
  <c r="T221" i="5"/>
  <c r="V221" i="5" s="1"/>
  <c r="T222" i="5"/>
  <c r="V222" i="5" s="1"/>
  <c r="T223" i="5"/>
  <c r="V223" i="5" s="1"/>
  <c r="T224" i="5"/>
  <c r="V224" i="5" s="1"/>
  <c r="T225" i="5"/>
  <c r="V225" i="5" s="1"/>
  <c r="T226" i="5"/>
  <c r="V226" i="5" s="1"/>
  <c r="T227" i="5"/>
  <c r="V227" i="5" s="1"/>
  <c r="T228" i="5"/>
  <c r="V228" i="5" s="1"/>
  <c r="T229" i="5"/>
  <c r="V229" i="5" s="1"/>
  <c r="T230" i="5"/>
  <c r="V230" i="5" s="1"/>
  <c r="T231" i="5"/>
  <c r="V231" i="5" s="1"/>
  <c r="T232" i="5"/>
  <c r="V232" i="5" s="1"/>
  <c r="T233" i="5"/>
  <c r="V233" i="5" s="1"/>
  <c r="T234" i="5"/>
  <c r="V234" i="5" s="1"/>
  <c r="T235" i="5"/>
  <c r="V235" i="5" s="1"/>
  <c r="T236" i="5"/>
  <c r="V236" i="5" s="1"/>
  <c r="T237" i="5"/>
  <c r="V237" i="5" s="1"/>
  <c r="T238" i="5"/>
  <c r="V238" i="5" s="1"/>
  <c r="T239" i="5"/>
  <c r="V239" i="5" s="1"/>
  <c r="T240" i="5"/>
  <c r="V240" i="5" s="1"/>
  <c r="T241" i="5"/>
  <c r="V241" i="5" s="1"/>
  <c r="T242" i="5"/>
  <c r="V242" i="5" s="1"/>
  <c r="T243" i="5"/>
  <c r="V243" i="5" s="1"/>
  <c r="T244" i="5"/>
  <c r="V244" i="5" s="1"/>
  <c r="T245" i="5"/>
  <c r="V245" i="5" s="1"/>
  <c r="T246" i="5"/>
  <c r="V246" i="5" s="1"/>
  <c r="T247" i="5"/>
  <c r="V247" i="5" s="1"/>
  <c r="T248" i="5"/>
  <c r="V248" i="5" s="1"/>
  <c r="T249" i="5"/>
  <c r="V249" i="5" s="1"/>
  <c r="T250" i="5"/>
  <c r="V250" i="5" s="1"/>
  <c r="T251" i="5"/>
  <c r="V251" i="5" s="1"/>
  <c r="T252" i="5"/>
  <c r="V252" i="5" s="1"/>
  <c r="T253" i="5"/>
  <c r="V253" i="5" s="1"/>
  <c r="T254" i="5"/>
  <c r="V254" i="5" s="1"/>
  <c r="T255" i="5"/>
  <c r="V255" i="5" s="1"/>
  <c r="T256" i="5"/>
  <c r="V256" i="5" s="1"/>
  <c r="T257" i="5"/>
  <c r="V257" i="5" s="1"/>
  <c r="T258" i="5"/>
  <c r="V258" i="5" s="1"/>
  <c r="T259" i="5"/>
  <c r="V259" i="5" s="1"/>
  <c r="T260" i="5"/>
  <c r="V260" i="5" s="1"/>
  <c r="T261" i="5"/>
  <c r="V261" i="5" s="1"/>
  <c r="T262" i="5"/>
  <c r="V262" i="5" s="1"/>
  <c r="T263" i="5"/>
  <c r="V263" i="5" s="1"/>
  <c r="T264" i="5"/>
  <c r="V264" i="5" s="1"/>
  <c r="T265" i="5"/>
  <c r="V265" i="5" s="1"/>
  <c r="T266" i="5"/>
  <c r="V266" i="5" s="1"/>
  <c r="T267" i="5"/>
  <c r="V267" i="5" s="1"/>
  <c r="T268" i="5"/>
  <c r="V268" i="5" s="1"/>
  <c r="T269" i="5"/>
  <c r="V269" i="5" s="1"/>
  <c r="T270" i="5"/>
  <c r="V270" i="5" s="1"/>
  <c r="T271" i="5"/>
  <c r="V271" i="5" s="1"/>
  <c r="T272" i="5"/>
  <c r="V272" i="5" s="1"/>
  <c r="T273" i="5"/>
  <c r="V273" i="5" s="1"/>
  <c r="T274" i="5"/>
  <c r="V274" i="5" s="1"/>
  <c r="T275" i="5"/>
  <c r="V275" i="5" s="1"/>
  <c r="T276" i="5"/>
  <c r="V276" i="5" s="1"/>
  <c r="T277" i="5"/>
  <c r="V277" i="5" s="1"/>
  <c r="T278" i="5"/>
  <c r="V278" i="5" s="1"/>
  <c r="T279" i="5"/>
  <c r="V279" i="5" s="1"/>
  <c r="T280" i="5"/>
  <c r="V280" i="5" s="1"/>
  <c r="T281" i="5"/>
  <c r="V281" i="5" s="1"/>
  <c r="T282" i="5"/>
  <c r="V282" i="5" s="1"/>
  <c r="T283" i="5"/>
  <c r="V283" i="5" s="1"/>
  <c r="T284" i="5"/>
  <c r="V284" i="5" s="1"/>
  <c r="T285" i="5"/>
  <c r="V285" i="5" s="1"/>
  <c r="T286" i="5"/>
  <c r="V286" i="5" s="1"/>
  <c r="T287" i="5"/>
  <c r="V287" i="5" s="1"/>
  <c r="T288" i="5"/>
  <c r="V288" i="5" s="1"/>
  <c r="T289" i="5"/>
  <c r="V289" i="5" s="1"/>
  <c r="T290" i="5"/>
  <c r="V290" i="5" s="1"/>
  <c r="T291" i="5"/>
  <c r="V291" i="5" s="1"/>
  <c r="C6" i="15" l="1"/>
  <c r="C6" i="13"/>
  <c r="K6" i="15"/>
  <c r="I6" i="13"/>
  <c r="Y7" i="17"/>
  <c r="E6" i="11" s="1"/>
  <c r="M7" i="17"/>
  <c r="C7" i="2" s="1"/>
  <c r="I7" i="2" l="1"/>
  <c r="A3" i="8" l="1"/>
  <c r="A3" i="7" l="1"/>
  <c r="A3" i="13"/>
  <c r="E11" i="11" l="1"/>
  <c r="I11" i="11" s="1"/>
  <c r="E10" i="11"/>
  <c r="I10" i="11" s="1"/>
  <c r="C12" i="6"/>
  <c r="I11" i="6"/>
  <c r="Q11" i="6"/>
  <c r="T11" i="5" l="1"/>
  <c r="T297" i="5" s="1"/>
  <c r="V11" i="5" l="1"/>
  <c r="V297" i="5" s="1"/>
  <c r="E8" i="11" l="1"/>
  <c r="I8" i="11" s="1"/>
  <c r="E12" i="11" l="1"/>
  <c r="A3" i="18"/>
  <c r="A3" i="15" l="1"/>
  <c r="Q12" i="6" l="1"/>
  <c r="O12" i="6"/>
  <c r="E9" i="11" l="1"/>
  <c r="M12" i="6"/>
  <c r="I9" i="11" l="1"/>
  <c r="I12" i="11" s="1"/>
  <c r="XEB285" i="15"/>
  <c r="XEX285" i="15" s="1"/>
  <c r="G8" i="11" l="1"/>
  <c r="G10" i="11"/>
  <c r="G11" i="11"/>
  <c r="G9" i="11"/>
  <c r="AG10" i="17"/>
  <c r="G12" i="11" l="1"/>
  <c r="AE11" i="17"/>
  <c r="AC11" i="17"/>
  <c r="W11" i="17"/>
  <c r="T11" i="17"/>
  <c r="O11" i="17"/>
  <c r="Q11" i="17"/>
  <c r="E12" i="6" l="1"/>
  <c r="G12" i="6"/>
  <c r="AG11" i="17" l="1"/>
  <c r="I12" i="6" l="1"/>
  <c r="L12" i="13" l="1"/>
  <c r="D12" i="6" l="1"/>
  <c r="F12" i="6"/>
  <c r="H12" i="6"/>
  <c r="J12" i="6"/>
  <c r="XCX198" i="5" l="1"/>
  <c r="Q292" i="14" l="1"/>
  <c r="XFB292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289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<sst xmlns="http://schemas.openxmlformats.org/spreadsheetml/2006/main" count="1594" uniqueCount="424">
  <si>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</si>
  <si>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</si>
  <si>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</si>
  <si>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</si>
  <si>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</si>
  <si>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</si>
  <si>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</si>
  <si>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</si>
  <si>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</si>
  <si>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</si>
  <si>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</si>
  <si>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</si>
  <si>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</si>
  <si>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</si>
  <si>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</si>
  <si>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</si>
  <si>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</si>
  <si>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</si>
  <si>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</si>
  <si>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</si>
  <si>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</si>
  <si>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</si>
  <si>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</si>
  <si>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</si>
  <si>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</si>
  <si>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</si>
  <si>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</si>
  <si>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</si>
  <si>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</si>
  <si>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</si>
  <si>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</si>
  <si>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</si>
  <si>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</si>
  <si>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</si>
  <si>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</si>
  <si>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</si>
  <si>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</si>
  <si>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</si>
  <si>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</si>
  <si>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</si>
  <si>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</si>
  <si>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</si>
  <si>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</si>
  <si>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</si>
  <si>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</si>
  <si>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</si>
  <si>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</si>
  <si>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</si>
  <si>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</si>
  <si>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</si>
  <si>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</si>
  <si>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</si>
  <si>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</si>
  <si>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</si>
  <si>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</si>
  <si>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</si>
  <si>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</si>
  <si>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</si>
  <si>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</si>
  <si>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</si>
  <si>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</si>
  <si>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</si>
  <si>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</si>
  <si>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</si>
  <si>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</si>
  <si>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</si>
  <si>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</si>
  <si>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‫نام سهام</t>
  </si>
  <si>
    <t>‫سود متعلق به هر سهم</t>
  </si>
  <si>
    <t>‫جمع درآمد سود سهام</t>
  </si>
  <si>
    <t>‫هزینه تنزیل</t>
  </si>
  <si>
    <t>‫خالص درآمد سود سهام</t>
  </si>
  <si>
    <t>درصد از کل داراییها</t>
  </si>
  <si>
    <t>درآمدها</t>
  </si>
  <si>
    <t>-</t>
  </si>
  <si>
    <t>تعدیل کارمزد کارگزاری‫</t>
  </si>
  <si>
    <t>صندوق سرمایه گذاری قابل معامله شاخصی  کیان</t>
  </si>
  <si>
    <t>صندوق سرمایه گذاری قابل معامله شاخصی کیان</t>
  </si>
  <si>
    <t>صندوق سرمایه گذاری  قابل معامله شاخصی کیان</t>
  </si>
  <si>
    <t>گسترش نفت و گاز پارسیان (پارسان)</t>
  </si>
  <si>
    <t>سالمین (غسالم)</t>
  </si>
  <si>
    <t>بیمه آسیا (آسیا)</t>
  </si>
  <si>
    <t>تراکتورسازی (تایرا)</t>
  </si>
  <si>
    <t>کاشی حافظ (کحافظ)</t>
  </si>
  <si>
    <t>معدنی املاح ایران (شاملا)</t>
  </si>
  <si>
    <t>مدیریت صنعت شوینده ت.ص بهشهر (شوینده)</t>
  </si>
  <si>
    <t>لیزینگ صنعت و معدن (ولصنم)</t>
  </si>
  <si>
    <t>آلومینیوم ایران (فایرا)</t>
  </si>
  <si>
    <t>فرآورده های نسوز آذر (کاذر)</t>
  </si>
  <si>
    <t>فرآورده های نسوز ایران (کفرا)</t>
  </si>
  <si>
    <t>حفاری شمال (حفاری)</t>
  </si>
  <si>
    <t>سیمان صوفیان (سصوفی)</t>
  </si>
  <si>
    <t>صنعتی بهشهر (غبشهر)</t>
  </si>
  <si>
    <t>سیمان فارس و خوزستان (سفارس)</t>
  </si>
  <si>
    <t>پارس دارو (دپارس)</t>
  </si>
  <si>
    <t>ایرکا پارت صنعت (خکار)</t>
  </si>
  <si>
    <t>بیمه ما (ما)</t>
  </si>
  <si>
    <t>نورد قطعات فولادی (فنورد)</t>
  </si>
  <si>
    <t>بهساز کاشانه تهران (ثبهساز)</t>
  </si>
  <si>
    <t>کارت اعتباری ایران کیش (رکیش)</t>
  </si>
  <si>
    <t>س.ص. بازنشستگی کارکنان بانکها (وسکاب)</t>
  </si>
  <si>
    <t>ارتباطات سیار (همراه)</t>
  </si>
  <si>
    <t>فولاد کاوه جنوب کیش (کاوه)</t>
  </si>
  <si>
    <t>مواد داروپخش (دتماد)</t>
  </si>
  <si>
    <t>سر. شاهد (ثشاهد)</t>
  </si>
  <si>
    <t>صنعتی بارز (پکرمان)</t>
  </si>
  <si>
    <t>سر. صدر تامین (تاصیکو)</t>
  </si>
  <si>
    <t>پتروشیمی شیراز (شیراز)</t>
  </si>
  <si>
    <t>کاشی سینا (کساوه)</t>
  </si>
  <si>
    <t>باما (کاما)</t>
  </si>
  <si>
    <t>ماشین سازی اراک (فاراک)</t>
  </si>
  <si>
    <t>خاک چینی ایران (کخاک)</t>
  </si>
  <si>
    <t>واسپاری ملت (ولملت)</t>
  </si>
  <si>
    <t>سر. ملی (ونیکی)</t>
  </si>
  <si>
    <t>فولادخراسان (فخاس)</t>
  </si>
  <si>
    <t>بانک ملت (وبملت)</t>
  </si>
  <si>
    <t>سیمان تهران (ستران)</t>
  </si>
  <si>
    <t>گروه مپنا (رمپنا)</t>
  </si>
  <si>
    <t>سر. ایران خودرو (خگستر)</t>
  </si>
  <si>
    <t>دارو فارابی (دفارا)</t>
  </si>
  <si>
    <t>صنایع شیمیایی ایران (شیران)</t>
  </si>
  <si>
    <t>تامین سرمایه بانک ملت (تملت)</t>
  </si>
  <si>
    <t>خدمات انفورماتیک (رانفور)</t>
  </si>
  <si>
    <t>نفت سپاهان (شسپا)</t>
  </si>
  <si>
    <t>بیمه البرز (البرز)</t>
  </si>
  <si>
    <t>کاغذ پارس (چکاپا)</t>
  </si>
  <si>
    <t>فروسیلیس ایران (فروس)</t>
  </si>
  <si>
    <t>صنعتی سپاهان (فسپا)</t>
  </si>
  <si>
    <t>لیزینگ کارآفرین (ولکار)</t>
  </si>
  <si>
    <t>تاید واتر خاورمیانه (حتاید)</t>
  </si>
  <si>
    <t>سر. غدیر (وغدیر)</t>
  </si>
  <si>
    <t>سر. صندوق بازنشستگی (وصندوق)</t>
  </si>
  <si>
    <t>سر. دارویی تامین (تیپیکو)</t>
  </si>
  <si>
    <t>قطعات اتومبیل (ختوقا)</t>
  </si>
  <si>
    <t>سر. سایپا (وساپا)</t>
  </si>
  <si>
    <t>کاشی الوند (کلوند)</t>
  </si>
  <si>
    <t>صنایع پتروشیمی کرمانشاه (کرماشا)</t>
  </si>
  <si>
    <t>کاشی پارس (کپارس)</t>
  </si>
  <si>
    <t>داروپخش (وپخش)</t>
  </si>
  <si>
    <t>نوسازی و ساختمان تهران (ثنوسا)</t>
  </si>
  <si>
    <t>آذراب (فاذر)</t>
  </si>
  <si>
    <t>گل گهر (کگل)</t>
  </si>
  <si>
    <t>موتورسازان تراکتور (خموتور)</t>
  </si>
  <si>
    <t>لیزینگ رایان سایپا (ولساپا)</t>
  </si>
  <si>
    <t>دارو جابرابن حیان (دجابر)</t>
  </si>
  <si>
    <t>مهرام (غمهرا)</t>
  </si>
  <si>
    <t>کشت و صنعت چین چین (غچین)</t>
  </si>
  <si>
    <t>رینگ سازی مشهد (خرینگ)</t>
  </si>
  <si>
    <t>کالسیمین (فاسمین)</t>
  </si>
  <si>
    <t>سر. توسعه صنعتی ایران (وتوصا)</t>
  </si>
  <si>
    <t>دارو اکسیر (دلر)</t>
  </si>
  <si>
    <t>پدیده شیمی قرن (قرن)</t>
  </si>
  <si>
    <t>سیمان مازندران (سمازن)</t>
  </si>
  <si>
    <t>پتروشیمی جم (جم)</t>
  </si>
  <si>
    <t>سیمان هگمتان (سهگمت)</t>
  </si>
  <si>
    <t>مبین انرژی خلیج فارس (مبین)</t>
  </si>
  <si>
    <t>ایران ترانسفو (بترانس)</t>
  </si>
  <si>
    <t>فولاد مبارکه اصفهان (فولاد)</t>
  </si>
  <si>
    <t>کیمیدارو (دکیمی)</t>
  </si>
  <si>
    <t>مس باهنر (فباهنر)</t>
  </si>
  <si>
    <t>سر. شفا دارو (شفا)</t>
  </si>
  <si>
    <t>شیمی داروپخش (دشیمی)</t>
  </si>
  <si>
    <t>سیمان خاش (سخاش)</t>
  </si>
  <si>
    <t>تامین سرمایه نوین (تنوین)</t>
  </si>
  <si>
    <t>فنرسازی زر (خزر)</t>
  </si>
  <si>
    <t>بیمه پارسیان (پارسیان)</t>
  </si>
  <si>
    <t>لاستیک سهند (پسهند)</t>
  </si>
  <si>
    <t>سر. توسعه ملی (وتوسم)</t>
  </si>
  <si>
    <t>سر. پارس توشه (وتوشه)</t>
  </si>
  <si>
    <t>فولاد امیرکبیر کاشان (فجر)</t>
  </si>
  <si>
    <t>قند هگمتان (قهکمت)</t>
  </si>
  <si>
    <t>پمپ ایران (تپمپی)</t>
  </si>
  <si>
    <t>صنعت غذایی کورش (غکورش)</t>
  </si>
  <si>
    <t>آسان پرداخت پرشین (آپ)</t>
  </si>
  <si>
    <t>بانک خاورمیانه (وخاور)</t>
  </si>
  <si>
    <t>سپید ماکیان (سپید)</t>
  </si>
  <si>
    <t>توسعه معدنی و صنعتی صبانور (کنور)</t>
  </si>
  <si>
    <t>گروه بهمن (خبهمن)</t>
  </si>
  <si>
    <t>شهد ایران (غشهد)</t>
  </si>
  <si>
    <t>کویر تایر (پکویر)</t>
  </si>
  <si>
    <t>شیشه همدان (کهمدا)</t>
  </si>
  <si>
    <t>پتروشیمی خارک (شخارک)</t>
  </si>
  <si>
    <t>به پرداخت ملت (پرداخت)</t>
  </si>
  <si>
    <t>قند قزوین (قزوین)</t>
  </si>
  <si>
    <t>توسعه و عمران امید (ثامید)</t>
  </si>
  <si>
    <t>قند لرستان (قلرست)</t>
  </si>
  <si>
    <t>فرآورده نسوز پارس (کفپارس)</t>
  </si>
  <si>
    <t>فرابورس</t>
  </si>
  <si>
    <t>شیشه دارویی رازی (کرازی)</t>
  </si>
  <si>
    <t>پگاه اصفهان (غشصفا)</t>
  </si>
  <si>
    <t>پگاه خراسان (غشان)</t>
  </si>
  <si>
    <t>لامپ پارس شهاب (بشهاب)</t>
  </si>
  <si>
    <t>فنرسازی خاور (خفنر)</t>
  </si>
  <si>
    <t>سر. نفت (ونفت)</t>
  </si>
  <si>
    <t>سرماآفرین (لسرما)</t>
  </si>
  <si>
    <t>پشم شیشه ایران (کپشیر)</t>
  </si>
  <si>
    <t>کشتیرانی ایران (حکشتی)</t>
  </si>
  <si>
    <t>ذغالسنگ نگین (کطبس)</t>
  </si>
  <si>
    <t>گلوکوزان (غگل)</t>
  </si>
  <si>
    <t>موتوژن (بموتو)</t>
  </si>
  <si>
    <t>دوده صنعتی پارس (شدوص)</t>
  </si>
  <si>
    <t>قند اصفهان (قصفها)</t>
  </si>
  <si>
    <t>پارس مینو (غپینو)</t>
  </si>
  <si>
    <t>پارس خزر (لخزر)</t>
  </si>
  <si>
    <t>ندارد</t>
  </si>
  <si>
    <t>ریخته گری تراکتور (ختراک)</t>
  </si>
  <si>
    <t>حمل و نقل توکا (حتوکا)</t>
  </si>
  <si>
    <t>سود و زیان ناشی
از فروش</t>
  </si>
  <si>
    <t>خالص ارزش
فروش</t>
  </si>
  <si>
    <t>سود و زیان ناشی
از تغییر قیمت</t>
  </si>
  <si>
    <t>ارزش دفتری برابر است با میانگین موزون خالص ارزش فروش هر سهم/ورقه در ابتدای دوره با خرید طی دوره ضربدر تعداد در پایان</t>
  </si>
  <si>
    <t>قیمت بازار
هر سهم</t>
  </si>
  <si>
    <t>درصد به 
کل دارایی‌ها</t>
  </si>
  <si>
    <t>‫تاریخ تشکیل
مجمع</t>
  </si>
  <si>
    <t>‫تعداد سهام متعلقه
در زمان مجمع</t>
  </si>
  <si>
    <t>برق آبادان (آبادا)</t>
  </si>
  <si>
    <t>بورس اوراق بهادار تهران (بورس)</t>
  </si>
  <si>
    <t>بورس کالای ایران (کالا)</t>
  </si>
  <si>
    <t>جوشکاب یزد (بکاب)</t>
  </si>
  <si>
    <t>چدن سازان (چدن)</t>
  </si>
  <si>
    <t>دارویی برکت (برکت)</t>
  </si>
  <si>
    <t>زامیاد (خزامیا)</t>
  </si>
  <si>
    <t>سر. مسکن (ثمسکن)</t>
  </si>
  <si>
    <t>سیمرغ (سیمرغ)</t>
  </si>
  <si>
    <t>شهد (قشهد)</t>
  </si>
  <si>
    <t>شهید قندی (بکام)</t>
  </si>
  <si>
    <t>کارخانجات داروپخش (دارو)</t>
  </si>
  <si>
    <t>نفت بهران (شبهرن)</t>
  </si>
  <si>
    <t>نیروکلر (شکلر)</t>
  </si>
  <si>
    <t>ایران یاسا (پاسا)</t>
  </si>
  <si>
    <t>زر ماکارون (غزر)</t>
  </si>
  <si>
    <t>سیمان آبیک (سآبیک)</t>
  </si>
  <si>
    <t>پتروشیمی فن آوران (شفن)</t>
  </si>
  <si>
    <t>انتقال داده های آسیاتک (اسیاتک)</t>
  </si>
  <si>
    <t>مخابرات ایران (اخابر)</t>
  </si>
  <si>
    <t>پالایش نفت تبریز (شبریز)</t>
  </si>
  <si>
    <t>توسعه ساختمان (ثاخت)</t>
  </si>
  <si>
    <t>دارو رازک (درازک)</t>
  </si>
  <si>
    <t>سر. تامین اجتماعی (شستا)</t>
  </si>
  <si>
    <t>سر. توکا فولاد (وتوکا)</t>
  </si>
  <si>
    <t>فولاد آلیاژی ایران (فولاژ)</t>
  </si>
  <si>
    <t>کربن ایران (شکربن)</t>
  </si>
  <si>
    <t>پارس فولاد سبزوار (فسبزوار)</t>
  </si>
  <si>
    <t>دارو لقمان (دلقما)</t>
  </si>
  <si>
    <t>سیمان شرق (سشرق)</t>
  </si>
  <si>
    <t>سیمان شمال (سشمال)</t>
  </si>
  <si>
    <t>سینادارو (دسینا)</t>
  </si>
  <si>
    <t>الکتریک خودرو شرق (خشرق)</t>
  </si>
  <si>
    <t>آهنگری تراکتور (خاهن)</t>
  </si>
  <si>
    <t>پتروشیمی شازند (شاراک)</t>
  </si>
  <si>
    <t>تامین سرمایه لوتوس پارسیان (لوتوس)</t>
  </si>
  <si>
    <t>تجارت الکترونیک پارسیان (رتاپ)</t>
  </si>
  <si>
    <t>داروسازی دانا (ددانا)</t>
  </si>
  <si>
    <t>رادیاتور ایران (ختور)</t>
  </si>
  <si>
    <t>سر. گروه توسعه ملی (وبانک)</t>
  </si>
  <si>
    <t>صبا فولاد خلیج فارس (فصبا)</t>
  </si>
  <si>
    <t>صنایع غذایی مینو شرق (غمینو)</t>
  </si>
  <si>
    <t>آریان کیمیا تک (کیمیاتک)</t>
  </si>
  <si>
    <t>بیمه اتکائی امین (اتکام)</t>
  </si>
  <si>
    <t>پاکسان (شپاکسا)</t>
  </si>
  <si>
    <t>داده پردازی ایران (مداران)</t>
  </si>
  <si>
    <t>داده گستر عصر نوین - های وب (های وب)</t>
  </si>
  <si>
    <t>صنعتی بوتان (لبوتان)</t>
  </si>
  <si>
    <t>فرآورده های غذایی و قند چهارمحال (قچار)</t>
  </si>
  <si>
    <t>نیرو ترانس (بنیرو)</t>
  </si>
  <si>
    <t>بانک سینا (وسینا)</t>
  </si>
  <si>
    <t>پست بانک ایران (وپست)</t>
  </si>
  <si>
    <t>سازه پویش (خپویش)</t>
  </si>
  <si>
    <t>سر. ساختمان ایران (وساخت)</t>
  </si>
  <si>
    <t>سیمان ارومیه (ساروم)</t>
  </si>
  <si>
    <t>سیمان شاهرود (سرود)</t>
  </si>
  <si>
    <t>فرآورده تزریقی (دفرا)</t>
  </si>
  <si>
    <t>کشت و دامداری فکا (زفکا)</t>
  </si>
  <si>
    <t>معادن منگنز ایران (کمنگنز)</t>
  </si>
  <si>
    <t>مگسال (زمگسا)</t>
  </si>
  <si>
    <t>کشاورزی و دامپروری بینالود (زبینا)</t>
  </si>
  <si>
    <t>تپسی (تپسی)</t>
  </si>
  <si>
    <t>نفت پارس (شنفت)</t>
  </si>
  <si>
    <t>ایران خودرو (خودرو)</t>
  </si>
  <si>
    <t>دارو ابوریحان (دابور)</t>
  </si>
  <si>
    <t>گروه دارویی سبحان (دسبحا)</t>
  </si>
  <si>
    <t>سیمان خوزستان (سخوز)</t>
  </si>
  <si>
    <t>افست (چافست)</t>
  </si>
  <si>
    <t>بانک تجارت (وتجارت)</t>
  </si>
  <si>
    <t>بانک صادرات ایران (وبصادر)</t>
  </si>
  <si>
    <t>بانک کار آفرین (وکار)</t>
  </si>
  <si>
    <t>بهنوش (غبهنوش)</t>
  </si>
  <si>
    <t>بیمه کارآفرین (وآفری)</t>
  </si>
  <si>
    <t>پالایش نفت بندر عباس (شبندر)</t>
  </si>
  <si>
    <t>پخش هجرت (هجرت)</t>
  </si>
  <si>
    <t>پرداخت الکترونیک بانک پاسارگاد (پی پاد)</t>
  </si>
  <si>
    <t>توریستی و رفاهی آبادگران ایران (آباد)</t>
  </si>
  <si>
    <t>چرخشگر (خچرخش)</t>
  </si>
  <si>
    <t>خدمات کشاورزی (تکشا)</t>
  </si>
  <si>
    <t>سر. توسعه آذربایجان (وآذر)</t>
  </si>
  <si>
    <t>سر. توسعه صنعت و تجارت (وصنعت)</t>
  </si>
  <si>
    <t>سر. توسعه معادن و فلزات (ومعادن)</t>
  </si>
  <si>
    <t>سر. سامان گستر اصفهان (ثامان)</t>
  </si>
  <si>
    <t>سر. صنعت بیمه (وبیمه)</t>
  </si>
  <si>
    <t>سیمان اصفهان (سصفها)</t>
  </si>
  <si>
    <t>سیمان خزر (سخزر)</t>
  </si>
  <si>
    <t>سیمان کردستان (سکرد)</t>
  </si>
  <si>
    <t>صنعتی مینو (خرمدره) (غصینو)</t>
  </si>
  <si>
    <t>غلتک سازان سپاهان (فسازان)</t>
  </si>
  <si>
    <t>فجر انرژی خلیج فارس (بفجر)</t>
  </si>
  <si>
    <t>قند ثابت خراسان (قثابت)</t>
  </si>
  <si>
    <t>کارتن ایران (چکارن)</t>
  </si>
  <si>
    <t>کاغذ سازی کاوه (چکاوه)</t>
  </si>
  <si>
    <t>کشت و صنعت پیاذر (غاذر)</t>
  </si>
  <si>
    <t>کشت و صنعت و دامپروری پارس (زپارس)</t>
  </si>
  <si>
    <t>کیمیای زنجان گستران (کیمیا)</t>
  </si>
  <si>
    <t>گروه مالی صبا تامین (صبا)</t>
  </si>
  <si>
    <t>گلتاش (شگل)</t>
  </si>
  <si>
    <t>لامیران (فلامی)</t>
  </si>
  <si>
    <t>لبنیات پاک (غپاک)</t>
  </si>
  <si>
    <t>لعابیران (شلعاب)</t>
  </si>
  <si>
    <t>لیزینگ ایرانیان (وایران)</t>
  </si>
  <si>
    <t>ملی سرب و روی (فسرب)</t>
  </si>
  <si>
    <t>نصیر ماشین (خنصیر)</t>
  </si>
  <si>
    <t>نیرو محرکه (خمحرکه)</t>
  </si>
  <si>
    <t>سیمان فارس نو (سفانو)</t>
  </si>
  <si>
    <t>سر. خوارزمی (وخارزم)</t>
  </si>
  <si>
    <t>سایپا (خساپا)</t>
  </si>
  <si>
    <t>صنایع شیمیایی کیمیاگران امروز (شکام)</t>
  </si>
  <si>
    <t>سر. بهمن (وبهمن)</t>
  </si>
  <si>
    <t>بانک اقتصاد نوین (ونوین)</t>
  </si>
  <si>
    <t>فرآوری مواد معدنی (فرآور)</t>
  </si>
  <si>
    <t>ایران مرینوس (نمرینو)</t>
  </si>
  <si>
    <t>قند پیرانشهر (قپیرا)</t>
  </si>
  <si>
    <t>بهار رز عالیس چناران (عالیس)</t>
  </si>
  <si>
    <t>سر. پردیس (پردیس)</t>
  </si>
  <si>
    <t>سیمان ایلام (سیلام)</t>
  </si>
  <si>
    <t>سپنتا (فپنتا)</t>
  </si>
  <si>
    <t>لوله و ماشین سازی (فلوله)</t>
  </si>
  <si>
    <t>سیمان اردستان (اردستان)</t>
  </si>
  <si>
    <t>لیزینگ کارآفرین (حق تقدم) (ولکارح)</t>
  </si>
  <si>
    <t>سر. پردیس (حق تقدم) (پردیسح)</t>
  </si>
  <si>
    <t>گروه توسعه مالی مهر آیندگان (ومهان)</t>
  </si>
  <si>
    <t>تکميلی پتروشیمی خلیج فارس (پترول)</t>
  </si>
  <si>
    <t>معدنی دماوند (کدما)</t>
  </si>
  <si>
    <t>معادن بافق (کبافق)</t>
  </si>
  <si>
    <t>کابل البرز (بالبر)</t>
  </si>
  <si>
    <t>آما (فاما)</t>
  </si>
  <si>
    <t>گروه مالی شهر (شهر)</t>
  </si>
  <si>
    <t>کمک فنر ایندامین (خکمک)</t>
  </si>
  <si>
    <t>فیبر ایران (چفیبر)</t>
  </si>
  <si>
    <t>سر. آتیه دماوند (واتی)</t>
  </si>
  <si>
    <t>سر. کشاورزی کوثر (زکوثر)</t>
  </si>
  <si>
    <t>فولاد خوزستان (فخوز)</t>
  </si>
  <si>
    <t>پتروشیمی پارس (پارس)</t>
  </si>
  <si>
    <t>لیزینگ خودرو غدیر (ولغدر)</t>
  </si>
  <si>
    <t>تولیدی و صنعتی گوهرفام (شفام)</t>
  </si>
  <si>
    <t>سایپا آذین (خاذین)</t>
  </si>
  <si>
    <t>ساروج بوشهر (ساروج)</t>
  </si>
  <si>
    <t xml:space="preserve"> سود(زیان) حاصل از فروش سهام</t>
  </si>
  <si>
    <t xml:space="preserve"> سود سپرده بانکی</t>
  </si>
  <si>
    <t xml:space="preserve"> سود اوراق بهادار با درآمد ثابت</t>
  </si>
  <si>
    <t>تاریخ دریافت سود</t>
  </si>
  <si>
    <t>کوتاه مدت سامان 864-810-4013857-1</t>
  </si>
  <si>
    <t>کوتاه مدت ملی 0228580460005</t>
  </si>
  <si>
    <t>کوتاه مدت پاسارگاد 209.8100.18499402.1</t>
  </si>
  <si>
    <t>کوتاه مدت خاورمیانه 1005-10-810-707074271</t>
  </si>
  <si>
    <t>ب- درآمد ناشی از تغییر قیمت سهام</t>
  </si>
  <si>
    <t>سیمان غرب (سغرب)</t>
  </si>
  <si>
    <t>زاگرس فارمد پارس (ددام)</t>
  </si>
  <si>
    <t>نورد آلومینیوم (فنوال)</t>
  </si>
  <si>
    <t>لنت ترمز (خلنت)</t>
  </si>
  <si>
    <t>سبحان دارو (دسبحان)</t>
  </si>
  <si>
    <t>ایران دارو (دیران)</t>
  </si>
  <si>
    <t>سر. رنا (ورنا)</t>
  </si>
  <si>
    <t>البرزدارو (دالبر)</t>
  </si>
  <si>
    <t>گل گهر (حق تقدم) (کگلح)</t>
  </si>
  <si>
    <t>فجر انرژی خلیج فارس (حق تقدم) (بفجرح)</t>
  </si>
  <si>
    <t>برای ماه منتهی به 1403/04/31</t>
  </si>
  <si>
    <t>1403/04/31</t>
  </si>
  <si>
    <t>سیمان بجنورد (سبجنو)</t>
  </si>
  <si>
    <t>سر. سیمان تامین (سیتا)</t>
  </si>
  <si>
    <t>قند مرودشت (قمرو)</t>
  </si>
  <si>
    <t>ایران تایر (پتایر)</t>
  </si>
  <si>
    <t>پست بانک ایران (حق تقدم) (وپستح)</t>
  </si>
  <si>
    <t>کارت اعتباری ایران کیش (حق تقدم) (رکیشح)</t>
  </si>
  <si>
    <t>موتوژن (حق تقدم) (بموتوح)</t>
  </si>
  <si>
    <t>1403/04/02</t>
  </si>
  <si>
    <t>1403/04/03</t>
  </si>
  <si>
    <t>1403/04/04</t>
  </si>
  <si>
    <t>1403/04/06</t>
  </si>
  <si>
    <t>1403/04/10</t>
  </si>
  <si>
    <t>1403/04/11</t>
  </si>
  <si>
    <t>1403/04/12</t>
  </si>
  <si>
    <t>1403/04/13</t>
  </si>
  <si>
    <t>1403/04/14</t>
  </si>
  <si>
    <t>1403/04/16</t>
  </si>
  <si>
    <t>1403/04/17</t>
  </si>
  <si>
    <t>1403/04/18</t>
  </si>
  <si>
    <t>1403/04/19</t>
  </si>
  <si>
    <t>1403/04/20</t>
  </si>
  <si>
    <t>1403/04/21</t>
  </si>
  <si>
    <t>1403/04/23</t>
  </si>
  <si>
    <t>1403/04/24</t>
  </si>
  <si>
    <t>1403/04/27</t>
  </si>
  <si>
    <t>1403/04/28</t>
  </si>
  <si>
    <t>1403/04/29</t>
  </si>
  <si>
    <t>1403/04/30</t>
  </si>
  <si>
    <t>منتهی به 1403/05/31</t>
  </si>
  <si>
    <t>برای ماه منتهی به 1403/05/31</t>
  </si>
  <si>
    <t>1403/05/31</t>
  </si>
  <si>
    <t>از ابتدای سال مالی تا پایان مرداد ماه</t>
  </si>
  <si>
    <t>طی مرداد  ماه</t>
  </si>
  <si>
    <t>سرامیک اردکان (کسرا)</t>
  </si>
  <si>
    <t>تامین سرمایه کاردان (تکاردان)</t>
  </si>
  <si>
    <t>سر. پتروشیمی (وپترو)</t>
  </si>
  <si>
    <t>پتروشیمی غدیر (شغدیر)</t>
  </si>
  <si>
    <t> دارو عبیدی (دعبید)</t>
  </si>
  <si>
    <t>1387/03/11</t>
  </si>
  <si>
    <t>1391/03/16</t>
  </si>
  <si>
    <t>1403/05/10</t>
  </si>
  <si>
    <t>1403/05/14</t>
  </si>
  <si>
    <t>1403/05/16</t>
  </si>
  <si>
    <t>1403/05/23</t>
  </si>
  <si>
    <t>1403/05/27</t>
  </si>
  <si>
    <t>1403/05/30</t>
  </si>
  <si>
    <t>طی مرداد ماه</t>
  </si>
  <si>
    <t>لیزینگ کار آفرین (حق تقدم) (ولکارح)</t>
  </si>
  <si>
    <t>دارایی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</si>
</sst>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_-;[Red]\(#,##0\)"/>
  </numFmts>
  <fonts count="4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sz val="14"/>
      <color theme="1"/>
      <name val="B Mitra"/>
      <charset val="178"/>
    </font>
    <font>
      <b/>
      <sz val="10"/>
      <color theme="1"/>
      <name val="B Mitra"/>
      <charset val="178"/>
    </font>
    <font>
      <sz val="11"/>
      <color theme="1"/>
      <name val="B Mitra"/>
      <charset val="178"/>
    </font>
    <font>
      <sz val="10"/>
      <color theme="1"/>
      <name val="B Mitra"/>
      <charset val="178"/>
    </font>
    <font>
      <b/>
      <sz val="12"/>
      <color theme="1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26"/>
      <color theme="1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u/>
      <sz val="11"/>
      <color theme="10"/>
      <name val="Calibri"/>
      <family val="2"/>
      <scheme val="minor"/>
    </font>
    <font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8"/>
      <name val="Calibri"/>
      <family val="2"/>
      <charset val="178"/>
      <scheme val="minor"/>
    </font>
    <font>
      <u/>
      <sz val="11"/>
      <color theme="1"/>
      <name val="B Mitra"/>
      <charset val="178"/>
    </font>
    <font>
      <sz val="20"/>
      <color theme="1" tint="0.14999847407452621"/>
      <name val="B Mitra"/>
      <charset val="178"/>
    </font>
    <font>
      <sz val="14"/>
      <color theme="1" tint="0.14999847407452621"/>
      <name val="B Mitra"/>
      <charset val="178"/>
    </font>
    <font>
      <b/>
      <sz val="9"/>
      <color rgb="FF00A651"/>
      <name val="IranSansFaNum"/>
    </font>
    <font>
      <sz val="22"/>
      <color theme="1"/>
      <name val="B Mitra"/>
      <charset val="178"/>
    </font>
    <font>
      <sz val="20"/>
      <color theme="1" tint="4.9989318521683403E-2"/>
      <name val="B Mitra"/>
      <charset val="178"/>
    </font>
    <font>
      <sz val="14"/>
      <color theme="1" tint="4.9989318521683403E-2"/>
      <name val="B Mitra"/>
      <charset val="178"/>
    </font>
    <font>
      <sz val="22"/>
      <color theme="1" tint="4.9989318521683403E-2"/>
      <name val="B Mitra"/>
      <charset val="178"/>
    </font>
    <font>
      <sz val="20"/>
      <color theme="1" tint="0.34998626667073579"/>
      <name val="B Mitra"/>
      <charset val="178"/>
    </font>
    <font>
      <sz val="20"/>
      <color theme="2" tint="-0.89999084444715716"/>
      <name val="B Mitra"/>
      <charset val="178"/>
    </font>
    <font>
      <b/>
      <sz val="20"/>
      <color theme="2" tint="-0.89999084444715716"/>
      <name val="B Mitra"/>
      <charset val="178"/>
    </font>
    <font>
      <b/>
      <sz val="16"/>
      <color theme="2" tint="-0.89999084444715716"/>
      <name val="B Mitra"/>
      <charset val="178"/>
    </font>
    <font>
      <sz val="14"/>
      <color theme="2" tint="-0.89999084444715716"/>
      <name val="B Mitra"/>
      <charset val="178"/>
    </font>
    <font>
      <b/>
      <sz val="10"/>
      <color theme="2" tint="-0.89999084444715716"/>
      <name val="B Mitra"/>
      <charset val="178"/>
    </font>
    <font>
      <sz val="18"/>
      <color theme="2" tint="-0.89999084444715716"/>
      <name val="B Mitra"/>
      <charset val="178"/>
    </font>
    <font>
      <b/>
      <sz val="12"/>
      <color theme="2" tint="-0.89999084444715716"/>
      <name val="B Mitra"/>
      <charset val="178"/>
    </font>
    <font>
      <sz val="12"/>
      <color theme="2" tint="-0.89999084444715716"/>
      <name val="B Mitra"/>
      <charset val="178"/>
    </font>
    <font>
      <sz val="10"/>
      <color theme="2" tint="-0.89999084444715716"/>
      <name val="B Mitra"/>
      <charset val="178"/>
    </font>
    <font>
      <sz val="11"/>
      <color theme="2" tint="-0.89999084444715716"/>
      <name val="B Mitra"/>
      <charset val="178"/>
    </font>
    <font>
      <sz val="22"/>
      <color theme="2" tint="-0.89999084444715716"/>
      <name val="B Mitra"/>
      <charset val="178"/>
    </font>
    <font>
      <b/>
      <sz val="14"/>
      <color theme="2" tint="-0.89999084444715716"/>
      <name val="B Mitra"/>
      <charset val="178"/>
    </font>
    <font>
      <sz val="16"/>
      <color theme="2" tint="-0.89999084444715716"/>
      <name val="B Mitra"/>
      <charset val="178"/>
    </font>
    <font>
      <sz val="9"/>
      <color theme="2" tint="-0.89999084444715716"/>
      <name val="WYekan"/>
      <charset val="178"/>
    </font>
    <font>
      <sz val="12"/>
      <color theme="2" tint="-0.89999084444715716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07">
    <xf numFmtId="0" fontId="0" fillId="0" borderId="0" xfId="0"/>
    <xf numFmtId="0" fontId="9" fillId="0" borderId="0" xfId="0" applyFont="1"/>
    <xf numFmtId="0" fontId="14" fillId="0" borderId="0" xfId="0" applyFont="1"/>
    <xf numFmtId="165" fontId="8" fillId="0" borderId="0" xfId="1" applyNumberFormat="1" applyFont="1" applyFill="1" applyAlignment="1">
      <alignment vertical="center"/>
    </xf>
    <xf numFmtId="38" fontId="15" fillId="0" borderId="13" xfId="1" applyNumberFormat="1" applyFont="1" applyFill="1" applyBorder="1" applyAlignment="1">
      <alignment horizontal="right" vertical="center" readingOrder="2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5" fontId="9" fillId="0" borderId="0" xfId="1" applyNumberFormat="1" applyFont="1" applyFill="1"/>
    <xf numFmtId="0" fontId="11" fillId="0" borderId="0" xfId="0" applyFont="1"/>
    <xf numFmtId="165" fontId="11" fillId="0" borderId="0" xfId="0" applyNumberFormat="1" applyFont="1"/>
    <xf numFmtId="165" fontId="21" fillId="0" borderId="0" xfId="1" applyNumberFormat="1" applyFont="1" applyFill="1" applyAlignment="1">
      <alignment vertical="center"/>
    </xf>
    <xf numFmtId="0" fontId="16" fillId="0" borderId="0" xfId="0" applyFont="1" applyAlignment="1">
      <alignment vertical="center"/>
    </xf>
    <xf numFmtId="0" fontId="24" fillId="0" borderId="0" xfId="0" applyFont="1"/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19" fillId="0" borderId="0" xfId="0" applyFont="1" applyAlignment="1">
      <alignment horizontal="right" vertical="center" readingOrder="2"/>
    </xf>
    <xf numFmtId="165" fontId="22" fillId="0" borderId="0" xfId="0" applyNumberFormat="1" applyFont="1" applyAlignment="1">
      <alignment vertical="center" wrapText="1"/>
    </xf>
    <xf numFmtId="3" fontId="11" fillId="0" borderId="0" xfId="0" applyNumberFormat="1" applyFont="1"/>
    <xf numFmtId="0" fontId="18" fillId="0" borderId="0" xfId="0" applyFont="1"/>
    <xf numFmtId="165" fontId="26" fillId="0" borderId="0" xfId="1" applyNumberFormat="1" applyFont="1" applyFill="1" applyBorder="1" applyAlignment="1">
      <alignment vertical="center" wrapText="1"/>
    </xf>
    <xf numFmtId="3" fontId="27" fillId="0" borderId="0" xfId="0" applyNumberFormat="1" applyFo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165" fontId="30" fillId="0" borderId="0" xfId="1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/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3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3" fillId="0" borderId="0" xfId="0" applyFont="1"/>
    <xf numFmtId="0" fontId="11" fillId="0" borderId="0" xfId="0" applyFont="1" applyAlignment="1">
      <alignment horizontal="center"/>
    </xf>
    <xf numFmtId="165" fontId="9" fillId="0" borderId="0" xfId="1" applyNumberFormat="1" applyFont="1" applyFill="1" applyBorder="1" applyAlignment="1">
      <alignment vertical="center" wrapText="1"/>
    </xf>
    <xf numFmtId="165" fontId="29" fillId="2" borderId="0" xfId="1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165" fontId="25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165" fontId="33" fillId="0" borderId="0" xfId="1" applyNumberFormat="1" applyFont="1" applyFill="1" applyAlignment="1">
      <alignment horizontal="center" vertical="center"/>
    </xf>
    <xf numFmtId="165" fontId="33" fillId="0" borderId="0" xfId="1" applyNumberFormat="1" applyFont="1" applyFill="1" applyAlignment="1">
      <alignment vertical="center"/>
    </xf>
    <xf numFmtId="10" fontId="33" fillId="0" borderId="0" xfId="2" applyNumberFormat="1" applyFont="1" applyFill="1" applyAlignment="1">
      <alignment horizontal="center" vertical="center"/>
    </xf>
    <xf numFmtId="165" fontId="34" fillId="0" borderId="0" xfId="1" applyNumberFormat="1" applyFont="1" applyFill="1" applyBorder="1" applyAlignment="1">
      <alignment vertical="center" wrapText="1" readingOrder="2"/>
    </xf>
    <xf numFmtId="165" fontId="33" fillId="0" borderId="1" xfId="1" applyNumberFormat="1" applyFont="1" applyFill="1" applyBorder="1" applyAlignment="1">
      <alignment horizontal="center" vertical="center"/>
    </xf>
    <xf numFmtId="165" fontId="33" fillId="0" borderId="0" xfId="1" applyNumberFormat="1" applyFont="1" applyFill="1" applyBorder="1" applyAlignment="1">
      <alignment horizontal="center" vertical="center" readingOrder="2"/>
    </xf>
    <xf numFmtId="165" fontId="33" fillId="0" borderId="0" xfId="1" applyNumberFormat="1" applyFont="1" applyFill="1" applyBorder="1" applyAlignment="1">
      <alignment horizontal="center" vertical="center" wrapText="1" readingOrder="2"/>
    </xf>
    <xf numFmtId="165" fontId="33" fillId="0" borderId="0" xfId="1" applyNumberFormat="1" applyFont="1" applyFill="1" applyBorder="1" applyAlignment="1">
      <alignment horizontal="center" vertical="center"/>
    </xf>
    <xf numFmtId="165" fontId="33" fillId="0" borderId="1" xfId="1" applyNumberFormat="1" applyFont="1" applyFill="1" applyBorder="1" applyAlignment="1">
      <alignment horizontal="center" vertical="center" wrapText="1" readingOrder="2"/>
    </xf>
    <xf numFmtId="165" fontId="33" fillId="0" borderId="0" xfId="5" applyNumberFormat="1" applyFont="1" applyFill="1" applyAlignment="1">
      <alignment horizontal="center" vertical="center"/>
    </xf>
    <xf numFmtId="165" fontId="33" fillId="0" borderId="0" xfId="5" applyNumberFormat="1" applyFont="1" applyFill="1" applyAlignment="1">
      <alignment horizontal="left" vertical="center"/>
    </xf>
    <xf numFmtId="165" fontId="33" fillId="0" borderId="0" xfId="1" applyNumberFormat="1" applyFont="1" applyFill="1" applyAlignment="1">
      <alignment horizontal="right" vertical="center"/>
    </xf>
    <xf numFmtId="3" fontId="33" fillId="0" borderId="0" xfId="1" applyNumberFormat="1" applyFont="1" applyFill="1" applyAlignment="1">
      <alignment horizontal="right" vertical="center"/>
    </xf>
    <xf numFmtId="165" fontId="33" fillId="0" borderId="0" xfId="1" applyNumberFormat="1" applyFont="1" applyFill="1" applyBorder="1" applyAlignment="1">
      <alignment vertical="center"/>
    </xf>
    <xf numFmtId="165" fontId="33" fillId="0" borderId="0" xfId="1" applyNumberFormat="1" applyFont="1" applyFill="1" applyBorder="1" applyAlignment="1">
      <alignment vertical="center" readingOrder="2"/>
    </xf>
    <xf numFmtId="165" fontId="33" fillId="0" borderId="2" xfId="5" applyNumberFormat="1" applyFont="1" applyFill="1" applyBorder="1" applyAlignment="1">
      <alignment horizontal="center" vertical="center"/>
    </xf>
    <xf numFmtId="3" fontId="33" fillId="0" borderId="0" xfId="1" applyNumberFormat="1" applyFont="1" applyFill="1" applyAlignment="1">
      <alignment horizontal="center" vertical="center"/>
    </xf>
    <xf numFmtId="165" fontId="33" fillId="0" borderId="0" xfId="5" applyNumberFormat="1" applyFont="1" applyFill="1" applyBorder="1" applyAlignment="1">
      <alignment horizontal="center" vertical="center"/>
    </xf>
    <xf numFmtId="0" fontId="36" fillId="0" borderId="0" xfId="0" applyFont="1"/>
    <xf numFmtId="165" fontId="33" fillId="0" borderId="0" xfId="1" applyNumberFormat="1" applyFont="1" applyFill="1" applyAlignment="1">
      <alignment vertical="center" wrapText="1"/>
    </xf>
    <xf numFmtId="0" fontId="39" fillId="0" borderId="0" xfId="0" applyFont="1" applyAlignment="1">
      <alignment horizontal="center"/>
    </xf>
    <xf numFmtId="0" fontId="40" fillId="0" borderId="0" xfId="0" applyFont="1"/>
    <xf numFmtId="165" fontId="40" fillId="0" borderId="1" xfId="1" applyNumberFormat="1" applyFont="1" applyFill="1" applyBorder="1"/>
    <xf numFmtId="165" fontId="39" fillId="0" borderId="1" xfId="1" applyNumberFormat="1" applyFont="1" applyFill="1" applyBorder="1" applyAlignment="1">
      <alignment horizontal="center" vertical="center" wrapText="1" readingOrder="2"/>
    </xf>
    <xf numFmtId="165" fontId="40" fillId="0" borderId="0" xfId="1" applyNumberFormat="1" applyFont="1" applyFill="1" applyBorder="1" applyAlignment="1">
      <alignment horizontal="center" vertical="center" readingOrder="2"/>
    </xf>
    <xf numFmtId="0" fontId="40" fillId="0" borderId="0" xfId="0" applyFont="1" applyAlignment="1">
      <alignment horizontal="center"/>
    </xf>
    <xf numFmtId="165" fontId="40" fillId="0" borderId="0" xfId="1" applyNumberFormat="1" applyFont="1" applyFill="1" applyBorder="1" applyAlignment="1">
      <alignment horizontal="center" vertical="center"/>
    </xf>
    <xf numFmtId="165" fontId="40" fillId="0" borderId="0" xfId="1" applyNumberFormat="1" applyFont="1" applyFill="1" applyBorder="1"/>
    <xf numFmtId="165" fontId="40" fillId="0" borderId="0" xfId="1" applyNumberFormat="1" applyFont="1" applyFill="1"/>
    <xf numFmtId="10" fontId="40" fillId="0" borderId="0" xfId="2" applyNumberFormat="1" applyFont="1" applyFill="1" applyBorder="1" applyAlignment="1">
      <alignment horizontal="center" vertical="center" wrapText="1"/>
    </xf>
    <xf numFmtId="165" fontId="40" fillId="0" borderId="0" xfId="1" applyNumberFormat="1" applyFont="1" applyFill="1" applyAlignment="1">
      <alignment vertical="center"/>
    </xf>
    <xf numFmtId="165" fontId="40" fillId="0" borderId="2" xfId="1" applyNumberFormat="1" applyFont="1" applyFill="1" applyBorder="1" applyAlignment="1">
      <alignment horizontal="center" vertical="center" readingOrder="2"/>
    </xf>
    <xf numFmtId="10" fontId="40" fillId="0" borderId="8" xfId="2" applyNumberFormat="1" applyFont="1" applyFill="1" applyBorder="1" applyAlignment="1">
      <alignment horizontal="center" vertical="center"/>
    </xf>
    <xf numFmtId="165" fontId="41" fillId="0" borderId="0" xfId="1" applyNumberFormat="1" applyFont="1" applyFill="1"/>
    <xf numFmtId="0" fontId="39" fillId="0" borderId="0" xfId="0" applyFont="1" applyAlignment="1">
      <alignment horizontal="right" vertical="center" readingOrder="2"/>
    </xf>
    <xf numFmtId="0" fontId="39" fillId="0" borderId="0" xfId="0" applyFont="1" applyAlignment="1">
      <alignment vertical="center" readingOrder="2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/>
    </xf>
    <xf numFmtId="165" fontId="40" fillId="0" borderId="1" xfId="1" applyNumberFormat="1" applyFont="1" applyFill="1" applyBorder="1" applyAlignment="1">
      <alignment horizontal="center"/>
    </xf>
    <xf numFmtId="49" fontId="40" fillId="0" borderId="0" xfId="0" applyNumberFormat="1" applyFont="1" applyAlignment="1">
      <alignment horizontal="center" vertical="center" readingOrder="2"/>
    </xf>
    <xf numFmtId="165" fontId="39" fillId="0" borderId="0" xfId="1" applyNumberFormat="1" applyFont="1" applyFill="1" applyAlignment="1">
      <alignment horizontal="center" readingOrder="2"/>
    </xf>
    <xf numFmtId="10" fontId="39" fillId="0" borderId="0" xfId="2" applyNumberFormat="1" applyFont="1" applyFill="1" applyAlignment="1">
      <alignment horizontal="center" vertical="center" wrapText="1" readingOrder="2"/>
    </xf>
    <xf numFmtId="0" fontId="39" fillId="0" borderId="0" xfId="0" applyFont="1" applyAlignment="1">
      <alignment horizontal="center" vertical="center" readingOrder="2"/>
    </xf>
    <xf numFmtId="165" fontId="39" fillId="0" borderId="0" xfId="1" applyNumberFormat="1" applyFont="1" applyFill="1" applyAlignment="1">
      <alignment vertical="center" readingOrder="2"/>
    </xf>
    <xf numFmtId="40" fontId="39" fillId="0" borderId="0" xfId="0" applyNumberFormat="1" applyFont="1" applyAlignment="1">
      <alignment horizontal="center" vertical="center" wrapText="1" readingOrder="2"/>
    </xf>
    <xf numFmtId="165" fontId="39" fillId="0" borderId="1" xfId="1" applyNumberFormat="1" applyFont="1" applyFill="1" applyBorder="1" applyAlignment="1">
      <alignment vertical="center" readingOrder="2"/>
    </xf>
    <xf numFmtId="0" fontId="40" fillId="0" borderId="0" xfId="0" applyFont="1" applyAlignment="1">
      <alignment horizontal="right" vertical="center"/>
    </xf>
    <xf numFmtId="165" fontId="39" fillId="0" borderId="10" xfId="1" applyNumberFormat="1" applyFont="1" applyFill="1" applyBorder="1" applyAlignment="1">
      <alignment vertical="center" readingOrder="2"/>
    </xf>
    <xf numFmtId="9" fontId="39" fillId="0" borderId="3" xfId="2" applyFont="1" applyFill="1" applyBorder="1" applyAlignment="1">
      <alignment horizontal="center" vertical="center" readingOrder="2"/>
    </xf>
    <xf numFmtId="10" fontId="39" fillId="0" borderId="3" xfId="2" applyNumberFormat="1" applyFont="1" applyFill="1" applyBorder="1" applyAlignment="1">
      <alignment horizontal="center" vertical="center" readingOrder="2"/>
    </xf>
    <xf numFmtId="0" fontId="42" fillId="0" borderId="0" xfId="0" applyFont="1" applyAlignment="1">
      <alignment horizontal="right" vertical="center"/>
    </xf>
    <xf numFmtId="0" fontId="42" fillId="0" borderId="0" xfId="0" applyFont="1"/>
    <xf numFmtId="165" fontId="42" fillId="0" borderId="0" xfId="1" applyNumberFormat="1" applyFont="1" applyFill="1"/>
    <xf numFmtId="166" fontId="33" fillId="0" borderId="0" xfId="1" applyNumberFormat="1" applyFont="1" applyFill="1" applyAlignment="1">
      <alignment vertical="center"/>
    </xf>
    <xf numFmtId="165" fontId="34" fillId="0" borderId="3" xfId="1" applyNumberFormat="1" applyFont="1" applyFill="1" applyBorder="1" applyAlignment="1">
      <alignment horizontal="center" vertical="center" wrapText="1" readingOrder="2"/>
    </xf>
    <xf numFmtId="166" fontId="34" fillId="0" borderId="3" xfId="1" applyNumberFormat="1" applyFont="1" applyFill="1" applyBorder="1" applyAlignment="1">
      <alignment horizontal="center" vertical="center" wrapText="1" readingOrder="2"/>
    </xf>
    <xf numFmtId="165" fontId="34" fillId="0" borderId="0" xfId="1" applyNumberFormat="1" applyFont="1" applyFill="1" applyBorder="1" applyAlignment="1">
      <alignment horizontal="center" vertical="center" wrapText="1" readingOrder="2"/>
    </xf>
    <xf numFmtId="166" fontId="34" fillId="0" borderId="0" xfId="1" applyNumberFormat="1" applyFont="1" applyFill="1" applyBorder="1" applyAlignment="1">
      <alignment horizontal="center" vertical="center" wrapText="1" readingOrder="2"/>
    </xf>
    <xf numFmtId="166" fontId="33" fillId="0" borderId="1" xfId="1" applyNumberFormat="1" applyFont="1" applyFill="1" applyBorder="1" applyAlignment="1">
      <alignment horizontal="center" vertical="center" wrapText="1" readingOrder="2"/>
    </xf>
    <xf numFmtId="166" fontId="34" fillId="0" borderId="4" xfId="1" applyNumberFormat="1" applyFont="1" applyFill="1" applyBorder="1" applyAlignment="1">
      <alignment horizontal="center" vertical="center" wrapText="1" readingOrder="2"/>
    </xf>
    <xf numFmtId="165" fontId="34" fillId="0" borderId="0" xfId="1" applyNumberFormat="1" applyFont="1" applyFill="1" applyBorder="1" applyAlignment="1">
      <alignment horizontal="center" vertical="center" readingOrder="2"/>
    </xf>
    <xf numFmtId="165" fontId="43" fillId="0" borderId="8" xfId="1" applyNumberFormat="1" applyFont="1" applyFill="1" applyBorder="1" applyAlignment="1">
      <alignment horizontal="center" vertical="center" readingOrder="2"/>
    </xf>
    <xf numFmtId="165" fontId="43" fillId="0" borderId="0" xfId="1" applyNumberFormat="1" applyFont="1" applyFill="1" applyBorder="1" applyAlignment="1">
      <alignment horizontal="center" vertical="center" readingOrder="2"/>
    </xf>
    <xf numFmtId="165" fontId="43" fillId="0" borderId="8" xfId="1" applyNumberFormat="1" applyFont="1" applyFill="1" applyBorder="1" applyAlignment="1">
      <alignment horizontal="left" vertical="center" readingOrder="2"/>
    </xf>
    <xf numFmtId="166" fontId="43" fillId="0" borderId="0" xfId="1" applyNumberFormat="1" applyFont="1" applyFill="1" applyBorder="1" applyAlignment="1">
      <alignment horizontal="center" vertical="center" wrapText="1" readingOrder="2"/>
    </xf>
    <xf numFmtId="165" fontId="36" fillId="0" borderId="0" xfId="1" applyNumberFormat="1" applyFont="1" applyFill="1" applyAlignment="1">
      <alignment vertical="center"/>
    </xf>
    <xf numFmtId="165" fontId="39" fillId="0" borderId="8" xfId="1" applyNumberFormat="1" applyFont="1" applyFill="1" applyBorder="1" applyAlignment="1">
      <alignment vertical="center"/>
    </xf>
    <xf numFmtId="165" fontId="36" fillId="0" borderId="0" xfId="1" applyNumberFormat="1" applyFont="1" applyFill="1" applyBorder="1" applyAlignment="1">
      <alignment vertical="center" wrapText="1" readingOrder="2"/>
    </xf>
    <xf numFmtId="165" fontId="37" fillId="0" borderId="8" xfId="1" applyNumberFormat="1" applyFont="1" applyFill="1" applyBorder="1" applyAlignment="1">
      <alignment vertical="center"/>
    </xf>
    <xf numFmtId="165" fontId="40" fillId="0" borderId="0" xfId="1" applyNumberFormat="1" applyFont="1" applyFill="1" applyAlignment="1">
      <alignment horizontal="center" vertical="center" wrapText="1" shrinkToFit="1"/>
    </xf>
    <xf numFmtId="165" fontId="40" fillId="0" borderId="0" xfId="1" applyNumberFormat="1" applyFont="1" applyFill="1" applyBorder="1" applyAlignment="1">
      <alignment horizontal="center" vertical="center" wrapText="1" shrinkToFit="1"/>
    </xf>
    <xf numFmtId="165" fontId="40" fillId="0" borderId="0" xfId="1" applyNumberFormat="1" applyFont="1" applyFill="1" applyBorder="1" applyAlignment="1">
      <alignment vertical="center"/>
    </xf>
    <xf numFmtId="165" fontId="40" fillId="0" borderId="8" xfId="1" applyNumberFormat="1" applyFont="1" applyFill="1" applyBorder="1" applyAlignment="1">
      <alignment vertical="center"/>
    </xf>
    <xf numFmtId="165" fontId="45" fillId="0" borderId="0" xfId="1" applyNumberFormat="1" applyFont="1" applyFill="1" applyAlignment="1">
      <alignment horizontal="center"/>
    </xf>
    <xf numFmtId="165" fontId="45" fillId="0" borderId="0" xfId="1" applyNumberFormat="1" applyFont="1" applyFill="1"/>
    <xf numFmtId="165" fontId="45" fillId="0" borderId="4" xfId="1" applyNumberFormat="1" applyFont="1" applyFill="1" applyBorder="1" applyAlignment="1">
      <alignment horizontal="center" vertical="center" wrapText="1"/>
    </xf>
    <xf numFmtId="165" fontId="45" fillId="0" borderId="0" xfId="1" applyNumberFormat="1" applyFont="1" applyFill="1" applyAlignment="1">
      <alignment horizontal="center" vertical="center" wrapText="1"/>
    </xf>
    <xf numFmtId="165" fontId="36" fillId="0" borderId="8" xfId="1" applyNumberFormat="1" applyFont="1" applyFill="1" applyBorder="1" applyAlignment="1">
      <alignment vertical="center"/>
    </xf>
    <xf numFmtId="165" fontId="45" fillId="0" borderId="8" xfId="1" applyNumberFormat="1" applyFont="1" applyFill="1" applyBorder="1" applyAlignment="1">
      <alignment horizontal="right" vertical="center" wrapText="1" readingOrder="2"/>
    </xf>
    <xf numFmtId="166" fontId="44" fillId="0" borderId="0" xfId="1" applyNumberFormat="1" applyFont="1" applyFill="1" applyAlignment="1">
      <alignment vertical="center" readingOrder="2"/>
    </xf>
    <xf numFmtId="166" fontId="36" fillId="0" borderId="0" xfId="1" applyNumberFormat="1" applyFont="1" applyFill="1"/>
    <xf numFmtId="165" fontId="36" fillId="0" borderId="1" xfId="1" applyNumberFormat="1" applyFont="1" applyFill="1" applyBorder="1" applyAlignment="1">
      <alignment horizontal="center" vertical="center" wrapText="1"/>
    </xf>
    <xf numFmtId="165" fontId="36" fillId="0" borderId="0" xfId="1" applyNumberFormat="1" applyFont="1" applyFill="1" applyAlignment="1">
      <alignment horizontal="center" vertical="center"/>
    </xf>
    <xf numFmtId="165" fontId="36" fillId="0" borderId="1" xfId="1" applyNumberFormat="1" applyFont="1" applyFill="1" applyBorder="1" applyAlignment="1">
      <alignment horizontal="center" vertical="center"/>
    </xf>
    <xf numFmtId="166" fontId="36" fillId="0" borderId="1" xfId="1" applyNumberFormat="1" applyFont="1" applyFill="1" applyBorder="1" applyAlignment="1">
      <alignment horizontal="center" vertical="center" wrapText="1"/>
    </xf>
    <xf numFmtId="166" fontId="36" fillId="0" borderId="1" xfId="1" applyNumberFormat="1" applyFont="1" applyFill="1" applyBorder="1" applyAlignment="1">
      <alignment horizontal="center" vertical="center"/>
    </xf>
    <xf numFmtId="166" fontId="36" fillId="0" borderId="0" xfId="1" applyNumberFormat="1" applyFont="1" applyFill="1" applyAlignment="1">
      <alignment horizontal="center" vertical="center"/>
    </xf>
    <xf numFmtId="165" fontId="36" fillId="0" borderId="0" xfId="1" applyNumberFormat="1" applyFont="1" applyFill="1" applyBorder="1" applyAlignment="1">
      <alignment vertical="center" wrapText="1"/>
    </xf>
    <xf numFmtId="165" fontId="36" fillId="0" borderId="8" xfId="1" applyNumberFormat="1" applyFont="1" applyFill="1" applyBorder="1" applyAlignment="1">
      <alignment vertical="center" wrapText="1"/>
    </xf>
    <xf numFmtId="166" fontId="42" fillId="0" borderId="0" xfId="1" applyNumberFormat="1" applyFont="1" applyFill="1"/>
    <xf numFmtId="165" fontId="36" fillId="0" borderId="0" xfId="1" applyNumberFormat="1" applyFont="1" applyFill="1"/>
    <xf numFmtId="166" fontId="44" fillId="0" borderId="1" xfId="1" applyNumberFormat="1" applyFont="1" applyFill="1" applyBorder="1" applyAlignment="1">
      <alignment horizontal="center" vertical="center"/>
    </xf>
    <xf numFmtId="165" fontId="36" fillId="0" borderId="0" xfId="1" applyNumberFormat="1" applyFont="1" applyFill="1" applyAlignment="1">
      <alignment horizontal="right" vertical="center"/>
    </xf>
    <xf numFmtId="165" fontId="44" fillId="0" borderId="8" xfId="1" applyNumberFormat="1" applyFont="1" applyFill="1" applyBorder="1" applyAlignment="1">
      <alignment vertical="center"/>
    </xf>
    <xf numFmtId="166" fontId="44" fillId="0" borderId="0" xfId="1" applyNumberFormat="1" applyFont="1" applyFill="1" applyBorder="1" applyAlignment="1">
      <alignment vertical="center"/>
    </xf>
    <xf numFmtId="0" fontId="44" fillId="0" borderId="0" xfId="0" applyFont="1" applyAlignment="1">
      <alignment horizontal="center"/>
    </xf>
    <xf numFmtId="37" fontId="40" fillId="0" borderId="0" xfId="0" quotePrefix="1" applyNumberFormat="1" applyFont="1" applyAlignment="1">
      <alignment horizontal="right" vertical="center" wrapText="1"/>
    </xf>
    <xf numFmtId="0" fontId="44" fillId="0" borderId="0" xfId="0" applyFont="1" applyAlignment="1">
      <alignment vertical="center" readingOrder="2"/>
    </xf>
    <xf numFmtId="0" fontId="36" fillId="0" borderId="0" xfId="0" applyFont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0" xfId="0" quotePrefix="1" applyFont="1" applyAlignment="1">
      <alignment horizontal="right" vertical="center"/>
    </xf>
    <xf numFmtId="0" fontId="36" fillId="0" borderId="0" xfId="0" applyFont="1" applyAlignment="1">
      <alignment vertical="center"/>
    </xf>
    <xf numFmtId="3" fontId="46" fillId="0" borderId="0" xfId="0" applyNumberFormat="1" applyFont="1"/>
    <xf numFmtId="2" fontId="36" fillId="0" borderId="9" xfId="0" applyNumberFormat="1" applyFont="1" applyBorder="1" applyAlignment="1">
      <alignment vertical="center"/>
    </xf>
    <xf numFmtId="0" fontId="35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5" fillId="0" borderId="0" xfId="0" applyFont="1"/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37" fontId="40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right" vertical="center"/>
    </xf>
    <xf numFmtId="165" fontId="45" fillId="0" borderId="3" xfId="1" applyNumberFormat="1" applyFont="1" applyFill="1" applyBorder="1" applyAlignment="1">
      <alignment horizontal="center" vertical="center" wrapText="1"/>
    </xf>
    <xf numFmtId="37" fontId="39" fillId="0" borderId="11" xfId="0" applyNumberFormat="1" applyFont="1" applyBorder="1" applyAlignment="1">
      <alignment horizontal="center" vertical="center"/>
    </xf>
    <xf numFmtId="37" fontId="39" fillId="0" borderId="11" xfId="0" applyNumberFormat="1" applyFont="1" applyBorder="1" applyAlignment="1">
      <alignment horizontal="center" vertical="center" wrapText="1"/>
    </xf>
    <xf numFmtId="3" fontId="39" fillId="0" borderId="11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37" fontId="40" fillId="0" borderId="0" xfId="0" applyNumberFormat="1" applyFont="1" applyAlignment="1">
      <alignment horizontal="center" vertical="center"/>
    </xf>
    <xf numFmtId="3" fontId="40" fillId="0" borderId="0" xfId="0" applyNumberFormat="1" applyFont="1" applyAlignment="1">
      <alignment horizontal="center" vertical="center" wrapText="1"/>
    </xf>
    <xf numFmtId="3" fontId="42" fillId="0" borderId="0" xfId="0" applyNumberFormat="1" applyFont="1"/>
    <xf numFmtId="165" fontId="42" fillId="0" borderId="0" xfId="0" applyNumberFormat="1" applyFont="1"/>
    <xf numFmtId="0" fontId="39" fillId="0" borderId="1" xfId="0" applyFont="1" applyBorder="1" applyAlignment="1">
      <alignment horizontal="right" vertical="center" wrapText="1" readingOrder="2"/>
    </xf>
    <xf numFmtId="0" fontId="39" fillId="0" borderId="0" xfId="0" applyFont="1" applyAlignment="1">
      <alignment vertical="center" wrapText="1" readingOrder="2"/>
    </xf>
    <xf numFmtId="37" fontId="39" fillId="0" borderId="1" xfId="0" applyNumberFormat="1" applyFont="1" applyBorder="1" applyAlignment="1">
      <alignment horizontal="center" vertical="center" wrapText="1" readingOrder="2"/>
    </xf>
    <xf numFmtId="0" fontId="40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 readingOrder="2"/>
    </xf>
    <xf numFmtId="0" fontId="40" fillId="0" borderId="0" xfId="0" applyFont="1" applyAlignment="1">
      <alignment horizontal="center" vertical="center" wrapText="1" readingOrder="2"/>
    </xf>
    <xf numFmtId="37" fontId="40" fillId="0" borderId="0" xfId="0" quotePrefix="1" applyNumberFormat="1" applyFont="1" applyAlignment="1">
      <alignment horizontal="center" vertical="center" wrapText="1"/>
    </xf>
    <xf numFmtId="0" fontId="40" fillId="0" borderId="0" xfId="0" applyFont="1" applyAlignment="1">
      <alignment horizontal="right" vertical="center" wrapText="1" readingOrder="2"/>
    </xf>
    <xf numFmtId="3" fontId="40" fillId="0" borderId="0" xfId="0" applyNumberFormat="1" applyFont="1"/>
    <xf numFmtId="165" fontId="40" fillId="0" borderId="0" xfId="0" applyNumberFormat="1" applyFont="1"/>
    <xf numFmtId="0" fontId="39" fillId="0" borderId="0" xfId="0" applyFont="1"/>
    <xf numFmtId="0" fontId="40" fillId="0" borderId="1" xfId="0" applyFont="1" applyBorder="1"/>
    <xf numFmtId="0" fontId="39" fillId="0" borderId="14" xfId="0" applyFont="1" applyBorder="1" applyAlignment="1">
      <alignment horizontal="center" vertical="center" wrapText="1" readingOrder="2"/>
    </xf>
    <xf numFmtId="165" fontId="39" fillId="0" borderId="14" xfId="1" applyNumberFormat="1" applyFont="1" applyFill="1" applyBorder="1" applyAlignment="1">
      <alignment horizontal="center" vertical="center" wrapText="1" readingOrder="2"/>
    </xf>
    <xf numFmtId="165" fontId="40" fillId="0" borderId="0" xfId="1" applyNumberFormat="1" applyFont="1" applyFill="1" applyAlignment="1">
      <alignment vertical="center" wrapText="1"/>
    </xf>
    <xf numFmtId="165" fontId="40" fillId="0" borderId="3" xfId="1" applyNumberFormat="1" applyFont="1" applyFill="1" applyBorder="1" applyAlignment="1">
      <alignment vertical="center" wrapText="1"/>
    </xf>
    <xf numFmtId="37" fontId="47" fillId="0" borderId="0" xfId="0" applyNumberFormat="1" applyFont="1" applyAlignment="1">
      <alignment horizontal="center" vertical="center" wrapText="1"/>
    </xf>
    <xf numFmtId="10" fontId="40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right" vertical="center" wrapText="1" readingOrder="2"/>
    </xf>
    <xf numFmtId="0" fontId="36" fillId="0" borderId="0" xfId="0" applyFont="1" applyAlignment="1">
      <alignment vertical="center" wrapText="1"/>
    </xf>
    <xf numFmtId="10" fontId="37" fillId="0" borderId="2" xfId="2" applyNumberFormat="1" applyFont="1" applyFill="1" applyBorder="1" applyAlignment="1">
      <alignment horizontal="center" vertical="center" wrapText="1" readingOrder="2"/>
    </xf>
    <xf numFmtId="0" fontId="39" fillId="0" borderId="1" xfId="0" applyFont="1" applyBorder="1" applyAlignment="1">
      <alignment vertical="center" wrapText="1" readingOrder="2"/>
    </xf>
    <xf numFmtId="37" fontId="40" fillId="0" borderId="0" xfId="0" applyNumberFormat="1" applyFont="1" applyAlignment="1">
      <alignment horizontal="right" vertical="center" wrapText="1"/>
    </xf>
    <xf numFmtId="165" fontId="36" fillId="0" borderId="0" xfId="0" applyNumberFormat="1" applyFont="1"/>
    <xf numFmtId="3" fontId="36" fillId="0" borderId="0" xfId="0" applyNumberFormat="1" applyFont="1"/>
    <xf numFmtId="0" fontId="34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166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right" vertical="center"/>
    </xf>
    <xf numFmtId="0" fontId="33" fillId="0" borderId="1" xfId="0" applyFont="1" applyBorder="1" applyAlignment="1">
      <alignment vertical="center"/>
    </xf>
    <xf numFmtId="0" fontId="34" fillId="0" borderId="0" xfId="0" applyFont="1" applyAlignment="1">
      <alignment vertical="center" wrapText="1" readingOrder="2"/>
    </xf>
    <xf numFmtId="0" fontId="34" fillId="0" borderId="1" xfId="0" applyFont="1" applyBorder="1" applyAlignment="1">
      <alignment horizontal="center" vertical="center" wrapText="1" readingOrder="2"/>
    </xf>
    <xf numFmtId="0" fontId="33" fillId="0" borderId="0" xfId="0" applyFont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 readingOrder="2"/>
    </xf>
    <xf numFmtId="0" fontId="34" fillId="0" borderId="0" xfId="0" applyFont="1" applyAlignment="1">
      <alignment horizontal="center" vertical="center" wrapText="1" readingOrder="2"/>
    </xf>
    <xf numFmtId="166" fontId="34" fillId="0" borderId="4" xfId="0" applyNumberFormat="1" applyFont="1" applyBorder="1" applyAlignment="1">
      <alignment horizontal="center" vertical="center" wrapText="1" readingOrder="2"/>
    </xf>
    <xf numFmtId="0" fontId="34" fillId="0" borderId="4" xfId="0" applyFont="1" applyBorder="1" applyAlignment="1">
      <alignment horizontal="center" vertical="center" wrapText="1" readingOrder="2"/>
    </xf>
    <xf numFmtId="0" fontId="33" fillId="0" borderId="0" xfId="0" applyFont="1" applyAlignment="1">
      <alignment horizontal="right" vertical="center" wrapText="1"/>
    </xf>
    <xf numFmtId="10" fontId="33" fillId="0" borderId="0" xfId="0" applyNumberFormat="1" applyFont="1" applyAlignment="1">
      <alignment horizontal="center" vertical="center"/>
    </xf>
    <xf numFmtId="0" fontId="34" fillId="0" borderId="0" xfId="0" applyFont="1" applyAlignment="1">
      <alignment vertical="center"/>
    </xf>
    <xf numFmtId="37" fontId="34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right" vertical="center" wrapText="1"/>
    </xf>
    <xf numFmtId="0" fontId="43" fillId="0" borderId="0" xfId="0" applyFont="1" applyAlignment="1">
      <alignment horizontal="center" vertical="center" wrapText="1"/>
    </xf>
    <xf numFmtId="10" fontId="43" fillId="0" borderId="8" xfId="0" applyNumberFormat="1" applyFont="1" applyBorder="1" applyAlignment="1">
      <alignment horizontal="center" vertical="center"/>
    </xf>
    <xf numFmtId="10" fontId="43" fillId="0" borderId="0" xfId="0" applyNumberFormat="1" applyFont="1" applyAlignment="1">
      <alignment horizontal="center" vertical="center"/>
    </xf>
    <xf numFmtId="166" fontId="33" fillId="0" borderId="0" xfId="0" applyNumberFormat="1" applyFont="1" applyAlignment="1">
      <alignment vertical="center"/>
    </xf>
    <xf numFmtId="0" fontId="40" fillId="0" borderId="0" xfId="0" applyFont="1" applyAlignment="1">
      <alignment vertical="center" wrapText="1" readingOrder="2"/>
    </xf>
    <xf numFmtId="0" fontId="41" fillId="0" borderId="0" xfId="0" applyFont="1"/>
    <xf numFmtId="0" fontId="37" fillId="0" borderId="0" xfId="0" applyFont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 readingOrder="2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horizontal="center" vertical="center" readingOrder="2"/>
    </xf>
    <xf numFmtId="0" fontId="35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65" fontId="37" fillId="0" borderId="0" xfId="0" applyNumberFormat="1" applyFont="1" applyAlignment="1">
      <alignment horizontal="center" vertical="center"/>
    </xf>
    <xf numFmtId="37" fontId="38" fillId="0" borderId="0" xfId="0" quotePrefix="1" applyNumberFormat="1" applyFont="1" applyAlignment="1">
      <alignment horizontal="right" vertical="center" wrapText="1"/>
    </xf>
    <xf numFmtId="0" fontId="33" fillId="0" borderId="0" xfId="0" applyFont="1" applyAlignment="1">
      <alignment horizontal="center" vertical="center"/>
    </xf>
    <xf numFmtId="37" fontId="33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 readingOrder="2"/>
    </xf>
    <xf numFmtId="165" fontId="33" fillId="0" borderId="2" xfId="0" applyNumberFormat="1" applyFont="1" applyBorder="1" applyAlignment="1">
      <alignment horizontal="center" vertical="center" readingOrder="2"/>
    </xf>
    <xf numFmtId="10" fontId="33" fillId="0" borderId="8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vertical="center" wrapText="1" readingOrder="2"/>
    </xf>
    <xf numFmtId="0" fontId="33" fillId="0" borderId="0" xfId="0" applyFont="1" applyAlignment="1">
      <alignment horizontal="center" vertical="center" readingOrder="2"/>
    </xf>
    <xf numFmtId="37" fontId="33" fillId="0" borderId="0" xfId="0" quotePrefix="1" applyNumberFormat="1" applyFont="1" applyAlignment="1">
      <alignment horizontal="right" vertical="center" wrapText="1"/>
    </xf>
    <xf numFmtId="10" fontId="33" fillId="0" borderId="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3" fillId="0" borderId="15" xfId="0" applyFont="1" applyBorder="1" applyAlignment="1">
      <alignment horizontal="center" vertical="center" wrapText="1" readingOrder="2"/>
    </xf>
    <xf numFmtId="0" fontId="33" fillId="0" borderId="16" xfId="0" applyFont="1" applyBorder="1" applyAlignment="1">
      <alignment horizontal="center" vertical="center" wrapText="1" readingOrder="2"/>
    </xf>
    <xf numFmtId="165" fontId="33" fillId="0" borderId="0" xfId="1" applyNumberFormat="1" applyFont="1" applyFill="1" applyAlignment="1">
      <alignment horizontal="center" vertical="center"/>
    </xf>
    <xf numFmtId="165" fontId="33" fillId="0" borderId="0" xfId="1" applyNumberFormat="1" applyFont="1" applyFill="1" applyBorder="1" applyAlignment="1">
      <alignment horizontal="center" vertical="center" wrapText="1" readingOrder="2"/>
    </xf>
    <xf numFmtId="165" fontId="33" fillId="0" borderId="3" xfId="1" applyNumberFormat="1" applyFont="1" applyFill="1" applyBorder="1" applyAlignment="1">
      <alignment horizontal="center" vertical="center" readingOrder="2"/>
    </xf>
    <xf numFmtId="165" fontId="33" fillId="0" borderId="1" xfId="1" applyNumberFormat="1" applyFont="1" applyFill="1" applyBorder="1" applyAlignment="1">
      <alignment horizontal="center" vertical="center" readingOrder="2"/>
    </xf>
    <xf numFmtId="165" fontId="33" fillId="0" borderId="0" xfId="1" applyNumberFormat="1" applyFont="1" applyFill="1" applyBorder="1" applyAlignment="1">
      <alignment horizontal="center" vertical="center" readingOrder="2"/>
    </xf>
    <xf numFmtId="165" fontId="33" fillId="0" borderId="0" xfId="1" applyNumberFormat="1" applyFont="1" applyFill="1" applyAlignment="1">
      <alignment horizontal="center" vertical="center" wrapText="1" readingOrder="2"/>
    </xf>
    <xf numFmtId="0" fontId="34" fillId="0" borderId="0" xfId="0" applyFont="1" applyAlignment="1">
      <alignment horizontal="right" vertical="center" readingOrder="2"/>
    </xf>
    <xf numFmtId="165" fontId="33" fillId="0" borderId="1" xfId="1" applyNumberFormat="1" applyFont="1" applyFill="1" applyBorder="1" applyAlignment="1">
      <alignment horizontal="center" vertical="center"/>
    </xf>
    <xf numFmtId="165" fontId="34" fillId="0" borderId="1" xfId="1" applyNumberFormat="1" applyFont="1" applyFill="1" applyBorder="1" applyAlignment="1">
      <alignment horizontal="center" vertical="center" wrapText="1" readingOrder="2"/>
    </xf>
    <xf numFmtId="0" fontId="34" fillId="0" borderId="1" xfId="0" applyFont="1" applyBorder="1" applyAlignment="1">
      <alignment horizontal="center" vertical="center" wrapText="1" readingOrder="2"/>
    </xf>
    <xf numFmtId="165" fontId="33" fillId="0" borderId="3" xfId="1" applyNumberFormat="1" applyFont="1" applyFill="1" applyBorder="1" applyAlignment="1">
      <alignment horizontal="center" vertical="center" wrapText="1" readingOrder="2"/>
    </xf>
    <xf numFmtId="165" fontId="33" fillId="0" borderId="1" xfId="1" applyNumberFormat="1" applyFont="1" applyFill="1" applyBorder="1" applyAlignment="1">
      <alignment horizontal="center" vertical="center" wrapText="1" readingOrder="2"/>
    </xf>
    <xf numFmtId="10" fontId="33" fillId="0" borderId="3" xfId="2" applyNumberFormat="1" applyFont="1" applyFill="1" applyBorder="1" applyAlignment="1">
      <alignment horizontal="center" vertical="center" wrapText="1" readingOrder="2"/>
    </xf>
    <xf numFmtId="10" fontId="33" fillId="0" borderId="1" xfId="2" applyNumberFormat="1" applyFont="1" applyFill="1" applyBorder="1" applyAlignment="1">
      <alignment horizontal="center" vertical="center" wrapText="1" readingOrder="2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right" vertical="center" readingOrder="2"/>
    </xf>
    <xf numFmtId="0" fontId="35" fillId="0" borderId="1" xfId="0" applyFont="1" applyBorder="1" applyAlignment="1">
      <alignment horizontal="center" vertical="center" wrapText="1" readingOrder="2"/>
    </xf>
    <xf numFmtId="0" fontId="35" fillId="0" borderId="1" xfId="0" applyFont="1" applyBorder="1" applyAlignment="1">
      <alignment horizontal="center"/>
    </xf>
    <xf numFmtId="0" fontId="35" fillId="0" borderId="3" xfId="0" applyFont="1" applyBorder="1" applyAlignment="1">
      <alignment horizontal="center" vertical="center" wrapText="1" readingOrder="2"/>
    </xf>
    <xf numFmtId="0" fontId="35" fillId="0" borderId="0" xfId="0" applyFont="1" applyAlignment="1">
      <alignment horizontal="center" vertical="center" wrapText="1" readingOrder="2"/>
    </xf>
    <xf numFmtId="0" fontId="35" fillId="0" borderId="3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3" xfId="0" applyFont="1" applyBorder="1" applyAlignment="1">
      <alignment horizontal="center" vertical="center" readingOrder="2"/>
    </xf>
    <xf numFmtId="0" fontId="35" fillId="0" borderId="1" xfId="0" applyFont="1" applyBorder="1" applyAlignment="1">
      <alignment horizontal="center" vertical="center" readingOrder="2"/>
    </xf>
    <xf numFmtId="0" fontId="40" fillId="0" borderId="3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40" fillId="0" borderId="3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0" xfId="0" applyFont="1" applyAlignment="1">
      <alignment horizontal="right" vertical="center" readingOrder="2"/>
    </xf>
    <xf numFmtId="0" fontId="39" fillId="0" borderId="1" xfId="0" applyFont="1" applyBorder="1" applyAlignment="1">
      <alignment horizontal="center" vertical="center" wrapText="1" readingOrder="2"/>
    </xf>
    <xf numFmtId="0" fontId="40" fillId="0" borderId="3" xfId="0" applyFont="1" applyBorder="1" applyAlignment="1">
      <alignment horizontal="center" vertical="center" readingOrder="2"/>
    </xf>
    <xf numFmtId="0" fontId="40" fillId="0" borderId="1" xfId="0" applyFont="1" applyBorder="1" applyAlignment="1">
      <alignment horizontal="center" vertical="center" readingOrder="2"/>
    </xf>
    <xf numFmtId="0" fontId="40" fillId="0" borderId="0" xfId="0" applyFont="1" applyAlignment="1">
      <alignment horizontal="center" vertical="center" wrapText="1" readingOrder="2"/>
    </xf>
    <xf numFmtId="0" fontId="40" fillId="0" borderId="1" xfId="0" applyFont="1" applyBorder="1" applyAlignment="1">
      <alignment horizontal="center" vertical="center" wrapText="1" readingOrder="2"/>
    </xf>
    <xf numFmtId="165" fontId="40" fillId="0" borderId="0" xfId="1" applyNumberFormat="1" applyFont="1" applyFill="1" applyBorder="1" applyAlignment="1">
      <alignment horizontal="center" vertical="center" readingOrder="2"/>
    </xf>
    <xf numFmtId="165" fontId="40" fillId="0" borderId="1" xfId="1" applyNumberFormat="1" applyFont="1" applyFill="1" applyBorder="1" applyAlignment="1">
      <alignment horizontal="center" vertical="center" readingOrder="2"/>
    </xf>
    <xf numFmtId="37" fontId="34" fillId="0" borderId="1" xfId="0" applyNumberFormat="1" applyFont="1" applyBorder="1" applyAlignment="1">
      <alignment horizontal="center" vertical="center" wrapText="1" readingOrder="2"/>
    </xf>
    <xf numFmtId="0" fontId="33" fillId="0" borderId="3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65" fontId="34" fillId="0" borderId="3" xfId="1" applyNumberFormat="1" applyFont="1" applyFill="1" applyBorder="1" applyAlignment="1">
      <alignment horizontal="center" vertical="center" wrapText="1" readingOrder="2"/>
    </xf>
    <xf numFmtId="165" fontId="34" fillId="0" borderId="0" xfId="1" applyNumberFormat="1" applyFont="1" applyFill="1" applyBorder="1" applyAlignment="1">
      <alignment horizontal="center" vertical="center" wrapText="1" readingOrder="2"/>
    </xf>
    <xf numFmtId="166" fontId="34" fillId="0" borderId="3" xfId="1" applyNumberFormat="1" applyFont="1" applyFill="1" applyBorder="1" applyAlignment="1">
      <alignment horizontal="center" vertical="center" wrapText="1" readingOrder="2"/>
    </xf>
    <xf numFmtId="166" fontId="34" fillId="0" borderId="0" xfId="1" applyNumberFormat="1" applyFont="1" applyFill="1" applyBorder="1" applyAlignment="1">
      <alignment horizontal="center" vertical="center" wrapText="1" readingOrder="2"/>
    </xf>
    <xf numFmtId="0" fontId="34" fillId="0" borderId="3" xfId="0" applyFont="1" applyBorder="1" applyAlignment="1">
      <alignment horizontal="center" vertical="center" wrapText="1" readingOrder="2"/>
    </xf>
    <xf numFmtId="0" fontId="44" fillId="0" borderId="0" xfId="0" applyFont="1" applyAlignment="1">
      <alignment horizontal="center"/>
    </xf>
    <xf numFmtId="0" fontId="39" fillId="0" borderId="3" xfId="0" applyFont="1" applyBorder="1" applyAlignment="1">
      <alignment horizontal="center" vertical="center" wrapText="1" readingOrder="2"/>
    </xf>
    <xf numFmtId="0" fontId="39" fillId="0" borderId="0" xfId="0" applyFont="1" applyAlignment="1">
      <alignment horizontal="center" vertical="center" wrapText="1" readingOrder="2"/>
    </xf>
    <xf numFmtId="37" fontId="39" fillId="0" borderId="1" xfId="0" applyNumberFormat="1" applyFont="1" applyBorder="1" applyAlignment="1">
      <alignment horizontal="center" vertical="center" wrapText="1" readingOrder="2"/>
    </xf>
    <xf numFmtId="165" fontId="39" fillId="0" borderId="1" xfId="0" applyNumberFormat="1" applyFont="1" applyBorder="1" applyAlignment="1">
      <alignment horizontal="center" vertical="center" wrapText="1" readingOrder="2"/>
    </xf>
    <xf numFmtId="0" fontId="40" fillId="0" borderId="3" xfId="0" applyFont="1" applyBorder="1" applyAlignment="1">
      <alignment vertical="center" wrapText="1"/>
    </xf>
    <xf numFmtId="0" fontId="40" fillId="0" borderId="0" xfId="0" applyFont="1" applyAlignment="1">
      <alignment vertical="center" wrapText="1"/>
    </xf>
    <xf numFmtId="0" fontId="39" fillId="0" borderId="4" xfId="0" applyFont="1" applyBorder="1" applyAlignment="1">
      <alignment horizontal="center" vertical="center" wrapText="1" readingOrder="2"/>
    </xf>
    <xf numFmtId="165" fontId="39" fillId="0" borderId="4" xfId="1" applyNumberFormat="1" applyFont="1" applyFill="1" applyBorder="1" applyAlignment="1">
      <alignment horizontal="center" vertical="center" wrapText="1"/>
    </xf>
    <xf numFmtId="37" fontId="39" fillId="0" borderId="4" xfId="0" applyNumberFormat="1" applyFont="1" applyBorder="1" applyAlignment="1">
      <alignment horizontal="center" vertical="center" wrapText="1" readingOrder="2"/>
    </xf>
    <xf numFmtId="37" fontId="39" fillId="0" borderId="11" xfId="0" applyNumberFormat="1" applyFont="1" applyBorder="1" applyAlignment="1">
      <alignment horizontal="center" vertical="center"/>
    </xf>
    <xf numFmtId="0" fontId="42" fillId="0" borderId="12" xfId="0" applyFont="1" applyBorder="1"/>
    <xf numFmtId="0" fontId="44" fillId="0" borderId="0" xfId="0" applyFont="1" applyAlignment="1">
      <alignment horizontal="right" vertical="center" readingOrder="2"/>
    </xf>
    <xf numFmtId="166" fontId="44" fillId="0" borderId="0" xfId="1" applyNumberFormat="1" applyFont="1" applyFill="1" applyAlignment="1">
      <alignment horizontal="right" vertical="center" readingOrder="2"/>
    </xf>
    <xf numFmtId="165" fontId="35" fillId="0" borderId="1" xfId="1" applyNumberFormat="1" applyFont="1" applyFill="1" applyBorder="1" applyAlignment="1">
      <alignment horizontal="center" vertical="center" wrapText="1" readingOrder="2"/>
    </xf>
    <xf numFmtId="0" fontId="36" fillId="0" borderId="5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166" fontId="44" fillId="0" borderId="1" xfId="1" applyNumberFormat="1" applyFont="1" applyFill="1" applyBorder="1" applyAlignment="1">
      <alignment horizontal="center" vertical="center" wrapText="1" readingOrder="2"/>
    </xf>
    <xf numFmtId="37" fontId="44" fillId="0" borderId="1" xfId="0" applyNumberFormat="1" applyFont="1" applyBorder="1" applyAlignment="1">
      <alignment horizontal="center" vertical="center" wrapText="1" readingOrder="2"/>
    </xf>
    <xf numFmtId="0" fontId="44" fillId="0" borderId="1" xfId="0" applyFont="1" applyBorder="1" applyAlignment="1">
      <alignment horizontal="center" vertical="center" wrapText="1" readingOrder="2"/>
    </xf>
    <xf numFmtId="0" fontId="40" fillId="0" borderId="5" xfId="0" applyFont="1" applyBorder="1" applyAlignment="1">
      <alignment horizontal="center"/>
    </xf>
    <xf numFmtId="0" fontId="40" fillId="0" borderId="6" xfId="0" applyFont="1" applyBorder="1" applyAlignment="1">
      <alignment horizontal="center"/>
    </xf>
    <xf numFmtId="0" fontId="40" fillId="0" borderId="7" xfId="0" applyFont="1" applyBorder="1" applyAlignment="1">
      <alignment horizontal="center"/>
    </xf>
    <xf numFmtId="166" fontId="44" fillId="0" borderId="1" xfId="1" applyNumberFormat="1" applyFont="1" applyFill="1" applyBorder="1" applyAlignment="1">
      <alignment horizontal="center" vertical="center"/>
    </xf>
  </cellXfs>
  <cellStyles count="10">
    <cellStyle name="Comma" xfId="1" builtinId="3"/>
    <cellStyle name="Comma 2" xfId="5" xr:uid="{854F9E09-734A-4D7F-8E1A-643FB28D90FE}"/>
    <cellStyle name="Comma 3" xfId="7" xr:uid="{18E9F58A-6832-41ED-8519-A411F1D457C4}"/>
    <cellStyle name="Comma 4" xfId="9" xr:uid="{83F5AC70-CC24-4D48-ADE1-2C1BE6EFDEC3}"/>
    <cellStyle name="Hyperlink 2" xfId="4" xr:uid="{00000000-0005-0000-0000-000001000000}"/>
    <cellStyle name="Normal" xfId="0" builtinId="0"/>
    <cellStyle name="Normal 2" xfId="3" xr:uid="{00000000-0005-0000-0000-000003000000}"/>
    <cellStyle name="Normal 3" xfId="6" xr:uid="{1E76CC9A-A1C1-4C69-82F2-CB2C6C3B4E7E}"/>
    <cellStyle name="Normal 4" xfId="8" xr:uid="{44CD4CC0-6457-4689-B60D-1AFE2C4BE83F}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408</xdr:col>
      <xdr:colOff>215265</xdr:colOff>
      <xdr:row>0</xdr:row>
      <xdr:rowOff>1</xdr:rowOff>
    </xdr:from>
    <xdr:to>
      <xdr:col>420</xdr:col>
      <xdr:colOff>69566</xdr:colOff>
      <xdr:row>45</xdr:row>
      <xdr:rowOff>153143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427583-F1C3-8DB6-8890-71949C6D7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4876194" y="1"/>
          <a:ext cx="7352381" cy="9304762"/>
        </a:xfrm>
        <a:prstGeom prst="rect">
          <a:avLst/>
        </a:prstGeom>
      </xdr:spPr>
    </xdr:pic>
    <xdr:clientData/>
  </xdr:twoCellAnchor>
  <xdr:twoCellAnchor editAs="oneCell">
    <xdr:from>
      <xdr:col>407</xdr:col>
      <xdr:colOff>240030</xdr:colOff>
      <xdr:row>6</xdr:row>
      <xdr:rowOff>0</xdr:rowOff>
    </xdr:from>
    <xdr:to>
      <xdr:col>428</xdr:col>
      <xdr:colOff>318390</xdr:colOff>
      <xdr:row>89</xdr:row>
      <xdr:rowOff>115974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11B5A49-1B50-AF30-0B8A-24577AA6D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69628650" y="2114550"/>
          <a:ext cx="13200000" cy="170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99060</xdr:colOff>
      <xdr:row>0</xdr:row>
      <xdr:rowOff>0</xdr:rowOff>
    </xdr:from>
    <xdr:to>
      <xdr:col>11</xdr:col>
      <xdr:colOff>72212</xdr:colOff>
      <xdr:row>36</xdr:row>
      <xdr:rowOff>68580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D2122D-709D-E3EE-E1C7-5137796BD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0433108" y="0"/>
          <a:ext cx="6404432" cy="7368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M26"/>
  <sheetViews>
    <sheetView rightToLeft="1" tabSelected="1" view="pageBreakPreview" topLeftCell="A7" zoomScaleNormal="100" zoomScaleSheetLayoutView="100" workbookViewId="0">
      <selection activeCell="N34" sqref="N34"/>
    </sheetView>
  </sheetViews>
  <sheetFormatPr defaultColWidth="9.109375" defaultRowHeight="16.2"/>
  <cols>
    <col min="1" max="1" width="2.6640625" style="11" customWidth="1"/>
    <col min="2" max="16384" width="9.109375" style="11"/>
  </cols>
  <sheetData>
    <row r="5" spans="2:13">
      <c r="J5"/>
    </row>
    <row r="8" spans="2:13">
      <c r="M8" s="11" t="s">
        <v>51</v>
      </c>
    </row>
    <row r="10" spans="2:13">
      <c r="J10" s="15"/>
    </row>
    <row r="14" spans="2:13" ht="15" customHeight="1">
      <c r="B14" s="230" t="s">
        <v>63</v>
      </c>
      <c r="C14" s="230"/>
      <c r="D14" s="230"/>
      <c r="E14" s="230"/>
      <c r="F14" s="230"/>
      <c r="G14" s="230"/>
      <c r="H14" s="230"/>
      <c r="I14" s="230"/>
      <c r="J14" s="230"/>
      <c r="K14" s="230"/>
    </row>
    <row r="15" spans="2:13" ht="15" customHeight="1">
      <c r="B15" s="230"/>
      <c r="C15" s="230"/>
      <c r="D15" s="230"/>
      <c r="E15" s="230"/>
      <c r="F15" s="230"/>
      <c r="G15" s="230"/>
      <c r="H15" s="230"/>
      <c r="I15" s="230"/>
      <c r="J15" s="230"/>
      <c r="K15" s="230"/>
    </row>
    <row r="16" spans="2:13" ht="15" customHeight="1">
      <c r="B16" s="230"/>
      <c r="C16" s="230"/>
      <c r="D16" s="230"/>
      <c r="E16" s="230"/>
      <c r="F16" s="230"/>
      <c r="G16" s="230"/>
      <c r="H16" s="230"/>
      <c r="I16" s="230"/>
      <c r="J16" s="230"/>
      <c r="K16" s="230"/>
    </row>
    <row r="18" spans="2:11" ht="15" customHeight="1">
      <c r="B18" s="230" t="s">
        <v>403</v>
      </c>
      <c r="C18" s="230"/>
      <c r="D18" s="230"/>
      <c r="E18" s="230"/>
      <c r="F18" s="230"/>
      <c r="G18" s="230"/>
      <c r="H18" s="230"/>
      <c r="I18" s="230"/>
      <c r="J18" s="230"/>
      <c r="K18" s="230"/>
    </row>
    <row r="19" spans="2:11" ht="15" customHeight="1">
      <c r="B19" s="230"/>
      <c r="C19" s="230"/>
      <c r="D19" s="230"/>
      <c r="E19" s="230"/>
      <c r="F19" s="230"/>
      <c r="G19" s="230"/>
      <c r="H19" s="230"/>
      <c r="I19" s="230"/>
      <c r="J19" s="230"/>
      <c r="K19" s="230"/>
    </row>
    <row r="20" spans="2:11" ht="15" customHeight="1">
      <c r="B20" s="230"/>
      <c r="C20" s="230"/>
      <c r="D20" s="230"/>
      <c r="E20" s="230"/>
      <c r="F20" s="230"/>
      <c r="G20" s="230"/>
      <c r="H20" s="230"/>
      <c r="I20" s="230"/>
      <c r="J20" s="230"/>
      <c r="K20" s="230"/>
    </row>
    <row r="21" spans="2:11" ht="15" customHeight="1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6" spans="2:11">
      <c r="G26"/>
    </row>
  </sheetData>
  <mergeCells count="2">
    <mergeCell ref="B14:K16"/>
    <mergeCell ref="B18:K20"/>
  </mergeCells>
  <printOptions horizontalCentered="1"/>
  <pageMargins left="0.25" right="0.25" top="0.75" bottom="0.75" header="0" footer="0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AB299"/>
  <sheetViews>
    <sheetView rightToLeft="1" view="pageBreakPreview" zoomScale="40" zoomScaleNormal="100" zoomScaleSheetLayoutView="40" workbookViewId="0">
      <selection activeCell="AG18" sqref="AG17:AG18"/>
    </sheetView>
  </sheetViews>
  <sheetFormatPr defaultColWidth="9.109375" defaultRowHeight="29.4"/>
  <cols>
    <col min="1" max="1" width="4.6640625" style="39" customWidth="1"/>
    <col min="2" max="2" width="56.88671875" style="187" customWidth="1"/>
    <col min="3" max="3" width="1.88671875" style="187" customWidth="1"/>
    <col min="4" max="4" width="21.109375" style="40" bestFit="1" customWidth="1"/>
    <col min="5" max="5" width="1.109375" style="41" customWidth="1"/>
    <col min="6" max="6" width="28.44140625" style="41" bestFit="1" customWidth="1"/>
    <col min="7" max="7" width="1.44140625" style="41" customWidth="1"/>
    <col min="8" max="8" width="28.44140625" style="41" bestFit="1" customWidth="1"/>
    <col min="9" max="9" width="1.5546875" style="41" customWidth="1"/>
    <col min="10" max="10" width="19.6640625" style="41" bestFit="1" customWidth="1"/>
    <col min="11" max="11" width="2.109375" style="41" customWidth="1"/>
    <col min="12" max="12" width="28.6640625" style="41" customWidth="1"/>
    <col min="13" max="13" width="1.6640625" style="41" customWidth="1"/>
    <col min="14" max="14" width="18.88671875" style="41" bestFit="1" customWidth="1"/>
    <col min="15" max="15" width="1.88671875" style="41" customWidth="1"/>
    <col min="16" max="16" width="26.88671875" style="41" bestFit="1" customWidth="1"/>
    <col min="17" max="17" width="1.109375" style="41" customWidth="1"/>
    <col min="18" max="18" width="21.109375" style="41" bestFit="1" customWidth="1"/>
    <col min="19" max="19" width="1.44140625" style="41" customWidth="1"/>
    <col min="20" max="20" width="13.33203125" style="41" bestFit="1" customWidth="1"/>
    <col min="21" max="21" width="1.5546875" style="41" customWidth="1"/>
    <col min="22" max="22" width="28.44140625" style="41" bestFit="1" customWidth="1"/>
    <col min="23" max="23" width="1.88671875" style="41" customWidth="1"/>
    <col min="24" max="24" width="28.44140625" style="40" bestFit="1" customWidth="1"/>
    <col min="25" max="25" width="1.5546875" style="187" customWidth="1"/>
    <col min="26" max="26" width="14.6640625" style="42" bestFit="1" customWidth="1"/>
    <col min="27" max="27" width="14" style="27" bestFit="1" customWidth="1"/>
    <col min="28" max="28" width="17.109375" style="27" bestFit="1" customWidth="1"/>
    <col min="29" max="16384" width="9.109375" style="27"/>
  </cols>
  <sheetData>
    <row r="1" spans="1:28" s="37" customFormat="1" ht="30.6">
      <c r="A1" s="39"/>
      <c r="B1" s="231" t="s">
        <v>76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</row>
    <row r="2" spans="1:28" s="37" customFormat="1" ht="30.6">
      <c r="A2" s="39"/>
      <c r="B2" s="231" t="s">
        <v>43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</row>
    <row r="3" spans="1:28" s="37" customFormat="1" ht="30.6">
      <c r="A3" s="39"/>
      <c r="B3" s="231" t="s">
        <v>404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</row>
    <row r="4" spans="1:28" s="37" customFormat="1" ht="30.6">
      <c r="A4" s="39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</row>
    <row r="5" spans="1:28" s="37" customFormat="1" ht="30.6">
      <c r="A5" s="39"/>
      <c r="B5" s="240" t="s">
        <v>22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</row>
    <row r="6" spans="1:28" s="37" customFormat="1" ht="30.6">
      <c r="A6" s="39"/>
      <c r="B6" s="240" t="s">
        <v>23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</row>
    <row r="7" spans="1:28" s="37" customFormat="1">
      <c r="A7" s="39"/>
      <c r="B7" s="187"/>
      <c r="C7" s="187"/>
      <c r="D7" s="40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0"/>
      <c r="Y7" s="187"/>
      <c r="Z7" s="42"/>
    </row>
    <row r="8" spans="1:28" s="37" customFormat="1" ht="31.2" thickBot="1">
      <c r="A8" s="39"/>
      <c r="B8" s="195"/>
      <c r="C8" s="191"/>
      <c r="D8" s="242" t="s">
        <v>374</v>
      </c>
      <c r="E8" s="242"/>
      <c r="F8" s="242"/>
      <c r="G8" s="242"/>
      <c r="H8" s="242"/>
      <c r="I8" s="43"/>
      <c r="J8" s="241" t="s">
        <v>7</v>
      </c>
      <c r="K8" s="241"/>
      <c r="L8" s="241"/>
      <c r="M8" s="241"/>
      <c r="N8" s="241"/>
      <c r="O8" s="241"/>
      <c r="P8" s="241"/>
      <c r="Q8" s="41"/>
      <c r="R8" s="243" t="s">
        <v>405</v>
      </c>
      <c r="S8" s="243"/>
      <c r="T8" s="243"/>
      <c r="U8" s="243"/>
      <c r="V8" s="243"/>
      <c r="W8" s="243"/>
      <c r="X8" s="243"/>
      <c r="Y8" s="243"/>
      <c r="Z8" s="243"/>
    </row>
    <row r="9" spans="1:28" s="37" customFormat="1">
      <c r="A9" s="39"/>
      <c r="B9" s="232" t="s">
        <v>1</v>
      </c>
      <c r="C9" s="226"/>
      <c r="D9" s="238" t="s">
        <v>3</v>
      </c>
      <c r="E9" s="235"/>
      <c r="F9" s="238" t="s">
        <v>0</v>
      </c>
      <c r="G9" s="235"/>
      <c r="H9" s="244" t="s">
        <v>18</v>
      </c>
      <c r="I9" s="45"/>
      <c r="J9" s="234" t="s">
        <v>4</v>
      </c>
      <c r="K9" s="234"/>
      <c r="L9" s="234"/>
      <c r="M9" s="47"/>
      <c r="N9" s="234" t="s">
        <v>5</v>
      </c>
      <c r="O9" s="234"/>
      <c r="P9" s="234"/>
      <c r="Q9" s="41"/>
      <c r="R9" s="236" t="s">
        <v>3</v>
      </c>
      <c r="S9" s="235"/>
      <c r="T9" s="244" t="s">
        <v>211</v>
      </c>
      <c r="U9" s="46"/>
      <c r="V9" s="236" t="s">
        <v>0</v>
      </c>
      <c r="W9" s="235"/>
      <c r="X9" s="244" t="s">
        <v>18</v>
      </c>
      <c r="Y9" s="227"/>
      <c r="Z9" s="246" t="s">
        <v>212</v>
      </c>
    </row>
    <row r="10" spans="1:28" s="37" customFormat="1" ht="30" thickBot="1">
      <c r="A10" s="39"/>
      <c r="B10" s="233"/>
      <c r="C10" s="226"/>
      <c r="D10" s="237"/>
      <c r="E10" s="239"/>
      <c r="F10" s="237"/>
      <c r="G10" s="239"/>
      <c r="H10" s="245"/>
      <c r="I10" s="45"/>
      <c r="J10" s="44" t="s">
        <v>3</v>
      </c>
      <c r="K10" s="44"/>
      <c r="L10" s="44" t="s">
        <v>0</v>
      </c>
      <c r="M10" s="47"/>
      <c r="N10" s="44" t="s">
        <v>3</v>
      </c>
      <c r="O10" s="44"/>
      <c r="P10" s="44" t="s">
        <v>42</v>
      </c>
      <c r="Q10" s="41"/>
      <c r="R10" s="237"/>
      <c r="S10" s="235"/>
      <c r="T10" s="245"/>
      <c r="U10" s="46"/>
      <c r="V10" s="237"/>
      <c r="W10" s="235"/>
      <c r="X10" s="245"/>
      <c r="Y10" s="227"/>
      <c r="Z10" s="247"/>
    </row>
    <row r="11" spans="1:28" s="37" customFormat="1">
      <c r="A11" s="39"/>
      <c r="B11" s="228" t="s">
        <v>79</v>
      </c>
      <c r="C11" s="187"/>
      <c r="D11" s="49">
        <v>829427</v>
      </c>
      <c r="E11" s="49"/>
      <c r="F11" s="49">
        <v>25463297906</v>
      </c>
      <c r="G11" s="49"/>
      <c r="H11" s="50">
        <v>27092804143</v>
      </c>
      <c r="I11" s="40"/>
      <c r="J11" s="40">
        <v>816640</v>
      </c>
      <c r="K11" s="40"/>
      <c r="L11" s="40">
        <v>29916760958</v>
      </c>
      <c r="M11" s="219"/>
      <c r="N11" s="40">
        <v>440412</v>
      </c>
      <c r="O11" s="40"/>
      <c r="P11" s="40">
        <v>15334079776</v>
      </c>
      <c r="Q11" s="40"/>
      <c r="R11" s="40">
        <v>1205655</v>
      </c>
      <c r="S11" s="40"/>
      <c r="T11" s="40">
        <v>35960</v>
      </c>
      <c r="U11" s="40"/>
      <c r="V11" s="40">
        <v>40562896205</v>
      </c>
      <c r="W11" s="40"/>
      <c r="X11" s="41">
        <v>43097389448</v>
      </c>
      <c r="Y11" s="219"/>
      <c r="Z11" s="42">
        <f>X11/درآمدها!$J$6</f>
        <v>4.5621880016807571E-3</v>
      </c>
      <c r="AB11" s="38"/>
    </row>
    <row r="12" spans="1:28" s="37" customFormat="1">
      <c r="A12" s="39"/>
      <c r="B12" s="228" t="s">
        <v>80</v>
      </c>
      <c r="C12" s="187"/>
      <c r="D12" s="49">
        <v>10823361</v>
      </c>
      <c r="E12" s="49"/>
      <c r="F12" s="49">
        <v>52937063889</v>
      </c>
      <c r="G12" s="49"/>
      <c r="H12" s="50">
        <v>43649108845</v>
      </c>
      <c r="I12" s="40"/>
      <c r="J12" s="40">
        <v>0</v>
      </c>
      <c r="K12" s="40"/>
      <c r="L12" s="40">
        <v>0</v>
      </c>
      <c r="M12" s="219"/>
      <c r="N12" s="40">
        <v>931668</v>
      </c>
      <c r="O12" s="40"/>
      <c r="P12" s="40">
        <v>3427021188</v>
      </c>
      <c r="Q12" s="40"/>
      <c r="R12" s="40">
        <v>9891693</v>
      </c>
      <c r="S12" s="40"/>
      <c r="T12" s="40">
        <v>3704</v>
      </c>
      <c r="U12" s="40"/>
      <c r="V12" s="40">
        <v>48380275249</v>
      </c>
      <c r="W12" s="40"/>
      <c r="X12" s="41">
        <v>36420829833</v>
      </c>
      <c r="Y12" s="219"/>
      <c r="Z12" s="42">
        <f>X12/درآمدها!$J$6</f>
        <v>3.8554231475168856E-3</v>
      </c>
      <c r="AB12" s="38"/>
    </row>
    <row r="13" spans="1:28" s="37" customFormat="1">
      <c r="A13" s="39"/>
      <c r="B13" s="228" t="s">
        <v>81</v>
      </c>
      <c r="C13" s="187"/>
      <c r="D13" s="49">
        <v>24674797</v>
      </c>
      <c r="E13" s="49"/>
      <c r="F13" s="49">
        <v>40046710130</v>
      </c>
      <c r="G13" s="49"/>
      <c r="H13" s="50">
        <v>29727914136</v>
      </c>
      <c r="I13" s="40"/>
      <c r="J13" s="40">
        <v>0</v>
      </c>
      <c r="K13" s="40"/>
      <c r="L13" s="40">
        <v>0</v>
      </c>
      <c r="M13" s="219"/>
      <c r="N13" s="40">
        <v>6534067</v>
      </c>
      <c r="O13" s="40"/>
      <c r="P13" s="40">
        <v>6338380281</v>
      </c>
      <c r="Q13" s="40"/>
      <c r="R13" s="40">
        <v>18140730</v>
      </c>
      <c r="S13" s="40"/>
      <c r="T13" s="40">
        <v>981</v>
      </c>
      <c r="U13" s="40"/>
      <c r="V13" s="40">
        <v>29442047927</v>
      </c>
      <c r="W13" s="40"/>
      <c r="X13" s="41">
        <v>17690169600</v>
      </c>
      <c r="Y13" s="219"/>
      <c r="Z13" s="42">
        <f>X13/درآمدها!$J$6</f>
        <v>1.8726396315534362E-3</v>
      </c>
      <c r="AB13" s="38"/>
    </row>
    <row r="14" spans="1:28" s="37" customFormat="1">
      <c r="A14" s="39"/>
      <c r="B14" s="228" t="s">
        <v>82</v>
      </c>
      <c r="C14" s="187"/>
      <c r="D14" s="49">
        <v>8397207</v>
      </c>
      <c r="E14" s="49"/>
      <c r="F14" s="49">
        <v>73721007447</v>
      </c>
      <c r="G14" s="49"/>
      <c r="H14" s="50">
        <v>79215341943</v>
      </c>
      <c r="I14" s="40"/>
      <c r="J14" s="40">
        <v>0</v>
      </c>
      <c r="K14" s="40"/>
      <c r="L14" s="40">
        <v>0</v>
      </c>
      <c r="M14" s="219"/>
      <c r="N14" s="40">
        <v>520554</v>
      </c>
      <c r="O14" s="40"/>
      <c r="P14" s="40">
        <v>4520647161</v>
      </c>
      <c r="Q14" s="40"/>
      <c r="R14" s="40">
        <v>7876653</v>
      </c>
      <c r="S14" s="40"/>
      <c r="T14" s="40">
        <v>8940</v>
      </c>
      <c r="U14" s="40"/>
      <c r="V14" s="40">
        <v>69150944411</v>
      </c>
      <c r="W14" s="40"/>
      <c r="X14" s="41">
        <v>69998295020</v>
      </c>
      <c r="Y14" s="219"/>
      <c r="Z14" s="42">
        <f>X14/درآمدها!$J$6</f>
        <v>7.409854419689766E-3</v>
      </c>
      <c r="AB14" s="38"/>
    </row>
    <row r="15" spans="1:28" s="37" customFormat="1">
      <c r="A15" s="39"/>
      <c r="B15" s="228" t="s">
        <v>83</v>
      </c>
      <c r="C15" s="187"/>
      <c r="D15" s="49">
        <v>19600800</v>
      </c>
      <c r="E15" s="49"/>
      <c r="F15" s="49">
        <v>74195283922</v>
      </c>
      <c r="G15" s="49"/>
      <c r="H15" s="50">
        <v>53737355314</v>
      </c>
      <c r="I15" s="40"/>
      <c r="J15" s="40">
        <v>0</v>
      </c>
      <c r="K15" s="40"/>
      <c r="L15" s="40">
        <v>0</v>
      </c>
      <c r="M15" s="219"/>
      <c r="N15" s="40">
        <v>1485775</v>
      </c>
      <c r="O15" s="40"/>
      <c r="P15" s="40">
        <v>3552642895</v>
      </c>
      <c r="Q15" s="40"/>
      <c r="R15" s="40">
        <v>18115025</v>
      </c>
      <c r="S15" s="40"/>
      <c r="T15" s="40">
        <v>2493</v>
      </c>
      <c r="U15" s="40"/>
      <c r="V15" s="40">
        <v>68571151336</v>
      </c>
      <c r="W15" s="40"/>
      <c r="X15" s="41">
        <v>44892050823</v>
      </c>
      <c r="Y15" s="219"/>
      <c r="Z15" s="42">
        <f>X15/درآمدها!$J$6</f>
        <v>4.7521666221255936E-3</v>
      </c>
      <c r="AB15" s="38"/>
    </row>
    <row r="16" spans="1:28" s="37" customFormat="1">
      <c r="A16" s="39"/>
      <c r="B16" s="228" t="s">
        <v>84</v>
      </c>
      <c r="C16" s="187"/>
      <c r="D16" s="49">
        <v>1996723</v>
      </c>
      <c r="E16" s="49"/>
      <c r="F16" s="49">
        <v>40074898511</v>
      </c>
      <c r="G16" s="49"/>
      <c r="H16" s="50">
        <v>50018030957</v>
      </c>
      <c r="I16" s="40"/>
      <c r="J16" s="40">
        <v>0</v>
      </c>
      <c r="K16" s="40"/>
      <c r="L16" s="40">
        <v>0</v>
      </c>
      <c r="M16" s="219"/>
      <c r="N16" s="40">
        <v>541658</v>
      </c>
      <c r="O16" s="40"/>
      <c r="P16" s="40">
        <v>12389543079</v>
      </c>
      <c r="Q16" s="40"/>
      <c r="R16" s="40">
        <v>1455065</v>
      </c>
      <c r="S16" s="40"/>
      <c r="T16" s="40">
        <v>22810</v>
      </c>
      <c r="U16" s="40"/>
      <c r="V16" s="40">
        <v>29203641267</v>
      </c>
      <c r="W16" s="40"/>
      <c r="X16" s="41">
        <v>32992551960</v>
      </c>
      <c r="Y16" s="219"/>
      <c r="Z16" s="42">
        <f>X16/درآمدها!$J$6</f>
        <v>3.4925137374817485E-3</v>
      </c>
      <c r="AB16" s="38"/>
    </row>
    <row r="17" spans="1:28" s="37" customFormat="1">
      <c r="A17" s="39"/>
      <c r="B17" s="228" t="s">
        <v>85</v>
      </c>
      <c r="C17" s="187"/>
      <c r="D17" s="49">
        <v>1825905</v>
      </c>
      <c r="E17" s="49"/>
      <c r="F17" s="49">
        <v>41193757002</v>
      </c>
      <c r="G17" s="49"/>
      <c r="H17" s="50">
        <v>25029413537</v>
      </c>
      <c r="I17" s="40"/>
      <c r="J17" s="40">
        <v>0</v>
      </c>
      <c r="K17" s="40"/>
      <c r="L17" s="40">
        <v>0</v>
      </c>
      <c r="M17" s="219"/>
      <c r="N17" s="40">
        <v>446152</v>
      </c>
      <c r="O17" s="40"/>
      <c r="P17" s="40">
        <v>5641585347</v>
      </c>
      <c r="Q17" s="40"/>
      <c r="R17" s="40">
        <v>1379753</v>
      </c>
      <c r="S17" s="40"/>
      <c r="T17" s="40">
        <v>12610</v>
      </c>
      <c r="U17" s="40"/>
      <c r="V17" s="40">
        <v>31128240409</v>
      </c>
      <c r="W17" s="40"/>
      <c r="X17" s="41">
        <v>17295163156</v>
      </c>
      <c r="Y17" s="219"/>
      <c r="Z17" s="42">
        <f>X17/درآمدها!$J$6</f>
        <v>1.8308251810151331E-3</v>
      </c>
      <c r="AB17" s="38"/>
    </row>
    <row r="18" spans="1:28" s="37" customFormat="1">
      <c r="A18" s="39"/>
      <c r="B18" s="228" t="s">
        <v>86</v>
      </c>
      <c r="C18" s="187"/>
      <c r="D18" s="49">
        <v>10172034</v>
      </c>
      <c r="E18" s="49"/>
      <c r="F18" s="49">
        <v>32497605520</v>
      </c>
      <c r="G18" s="49"/>
      <c r="H18" s="50">
        <v>25713570946</v>
      </c>
      <c r="I18" s="40"/>
      <c r="J18" s="40">
        <v>0</v>
      </c>
      <c r="K18" s="40"/>
      <c r="L18" s="40">
        <v>0</v>
      </c>
      <c r="M18" s="219"/>
      <c r="N18" s="40">
        <v>2268559</v>
      </c>
      <c r="O18" s="40"/>
      <c r="P18" s="40">
        <v>5735977614</v>
      </c>
      <c r="Q18" s="40"/>
      <c r="R18" s="40">
        <v>7903475</v>
      </c>
      <c r="S18" s="40"/>
      <c r="T18" s="40">
        <v>2541</v>
      </c>
      <c r="U18" s="40"/>
      <c r="V18" s="40">
        <v>25250015168</v>
      </c>
      <c r="W18" s="40"/>
      <c r="X18" s="41">
        <v>19963237737</v>
      </c>
      <c r="Y18" s="219"/>
      <c r="Z18" s="42">
        <f>X18/درآمدها!$J$6</f>
        <v>2.1132612635002285E-3</v>
      </c>
      <c r="AB18" s="38"/>
    </row>
    <row r="19" spans="1:28" s="37" customFormat="1">
      <c r="A19" s="39"/>
      <c r="B19" s="187" t="s">
        <v>87</v>
      </c>
      <c r="C19" s="187"/>
      <c r="D19" s="49">
        <v>11982911</v>
      </c>
      <c r="E19" s="49"/>
      <c r="F19" s="49">
        <v>64601959257</v>
      </c>
      <c r="G19" s="49"/>
      <c r="H19" s="50">
        <v>70040282558</v>
      </c>
      <c r="I19" s="40"/>
      <c r="J19" s="40">
        <v>0</v>
      </c>
      <c r="K19" s="40"/>
      <c r="L19" s="40">
        <v>0</v>
      </c>
      <c r="M19" s="219"/>
      <c r="N19" s="40">
        <v>11982911</v>
      </c>
      <c r="O19" s="40"/>
      <c r="P19" s="40">
        <v>68683821974</v>
      </c>
      <c r="Q19" s="40"/>
      <c r="R19" s="40">
        <v>0</v>
      </c>
      <c r="S19" s="40"/>
      <c r="T19" s="40">
        <v>0</v>
      </c>
      <c r="U19" s="40"/>
      <c r="V19" s="40">
        <v>0</v>
      </c>
      <c r="W19" s="40"/>
      <c r="X19" s="41">
        <v>0</v>
      </c>
      <c r="Y19" s="219"/>
      <c r="Z19" s="42">
        <f>X19/درآمدها!$J$6</f>
        <v>0</v>
      </c>
      <c r="AB19" s="38"/>
    </row>
    <row r="20" spans="1:28" s="37" customFormat="1" ht="31.2" customHeight="1">
      <c r="A20" s="39"/>
      <c r="B20" s="187" t="s">
        <v>88</v>
      </c>
      <c r="C20" s="187"/>
      <c r="D20" s="49">
        <v>6676596</v>
      </c>
      <c r="E20" s="49"/>
      <c r="F20" s="49">
        <v>37333975672</v>
      </c>
      <c r="G20" s="49"/>
      <c r="H20" s="50">
        <v>30629156226</v>
      </c>
      <c r="I20" s="40"/>
      <c r="J20" s="40">
        <v>0</v>
      </c>
      <c r="K20" s="40"/>
      <c r="L20" s="40">
        <v>0</v>
      </c>
      <c r="M20" s="219"/>
      <c r="N20" s="40">
        <v>274428</v>
      </c>
      <c r="O20" s="40"/>
      <c r="P20" s="40">
        <v>1108691330</v>
      </c>
      <c r="Q20" s="40"/>
      <c r="R20" s="40">
        <v>6402168</v>
      </c>
      <c r="S20" s="40"/>
      <c r="T20" s="40">
        <v>4047</v>
      </c>
      <c r="U20" s="40"/>
      <c r="V20" s="40">
        <v>35799437971</v>
      </c>
      <c r="W20" s="40"/>
      <c r="X20" s="41">
        <v>25755411934</v>
      </c>
      <c r="Y20" s="219"/>
      <c r="Z20" s="42">
        <f>X20/درآمدها!$J$6</f>
        <v>2.7264071631395064E-3</v>
      </c>
      <c r="AB20" s="38"/>
    </row>
    <row r="21" spans="1:28" s="37" customFormat="1">
      <c r="A21" s="39"/>
      <c r="B21" s="187" t="s">
        <v>89</v>
      </c>
      <c r="C21" s="187"/>
      <c r="D21" s="49">
        <v>1689415</v>
      </c>
      <c r="E21" s="49"/>
      <c r="F21" s="49">
        <v>16782735626</v>
      </c>
      <c r="G21" s="49"/>
      <c r="H21" s="50">
        <v>16172265509</v>
      </c>
      <c r="I21" s="40"/>
      <c r="J21" s="40">
        <v>0</v>
      </c>
      <c r="K21" s="40"/>
      <c r="L21" s="40">
        <v>0</v>
      </c>
      <c r="M21" s="219"/>
      <c r="N21" s="40">
        <v>197904</v>
      </c>
      <c r="O21" s="40"/>
      <c r="P21" s="40">
        <v>1681616123</v>
      </c>
      <c r="Q21" s="40"/>
      <c r="R21" s="40">
        <v>1491511</v>
      </c>
      <c r="S21" s="40"/>
      <c r="T21" s="40">
        <v>8410</v>
      </c>
      <c r="U21" s="40"/>
      <c r="V21" s="40">
        <v>14816747097</v>
      </c>
      <c r="W21" s="40"/>
      <c r="X21" s="41">
        <v>12468973049</v>
      </c>
      <c r="Y21" s="219"/>
      <c r="Z21" s="42">
        <f>X21/درآمدها!$J$6</f>
        <v>1.3199360788677282E-3</v>
      </c>
      <c r="AB21" s="38"/>
    </row>
    <row r="22" spans="1:28" s="37" customFormat="1">
      <c r="A22" s="39"/>
      <c r="B22" s="187" t="s">
        <v>190</v>
      </c>
      <c r="C22" s="187"/>
      <c r="D22" s="49">
        <v>8280540</v>
      </c>
      <c r="E22" s="49"/>
      <c r="F22" s="49">
        <v>47137528018</v>
      </c>
      <c r="G22" s="49"/>
      <c r="H22" s="50">
        <v>28875297923</v>
      </c>
      <c r="I22" s="40"/>
      <c r="J22" s="40">
        <v>0</v>
      </c>
      <c r="K22" s="40"/>
      <c r="L22" s="40">
        <v>0</v>
      </c>
      <c r="M22" s="219"/>
      <c r="N22" s="40">
        <v>685731</v>
      </c>
      <c r="O22" s="40"/>
      <c r="P22" s="40">
        <v>2069816976</v>
      </c>
      <c r="Q22" s="40"/>
      <c r="R22" s="40">
        <v>7594809</v>
      </c>
      <c r="S22" s="40"/>
      <c r="T22" s="40">
        <v>2974</v>
      </c>
      <c r="U22" s="40"/>
      <c r="V22" s="40">
        <v>43233958416</v>
      </c>
      <c r="W22" s="40"/>
      <c r="X22" s="41">
        <v>22452569547</v>
      </c>
      <c r="Y22" s="219"/>
      <c r="Z22" s="42">
        <f>X22/درآمدها!$J$6</f>
        <v>2.3767760578124694E-3</v>
      </c>
      <c r="AB22" s="38"/>
    </row>
    <row r="23" spans="1:28" s="37" customFormat="1">
      <c r="A23" s="39"/>
      <c r="B23" s="187" t="s">
        <v>189</v>
      </c>
      <c r="C23" s="187"/>
      <c r="D23" s="49">
        <v>5995808</v>
      </c>
      <c r="E23" s="49"/>
      <c r="F23" s="49">
        <v>61094776821</v>
      </c>
      <c r="G23" s="49"/>
      <c r="H23" s="50">
        <v>34687973728</v>
      </c>
      <c r="I23" s="40"/>
      <c r="J23" s="40">
        <v>0</v>
      </c>
      <c r="K23" s="40"/>
      <c r="L23" s="40">
        <v>0</v>
      </c>
      <c r="M23" s="219"/>
      <c r="N23" s="40">
        <v>563196</v>
      </c>
      <c r="O23" s="40"/>
      <c r="P23" s="40">
        <v>3093623304</v>
      </c>
      <c r="Q23" s="40"/>
      <c r="R23" s="40">
        <v>5432612</v>
      </c>
      <c r="S23" s="40"/>
      <c r="T23" s="40">
        <v>5390</v>
      </c>
      <c r="U23" s="40"/>
      <c r="V23" s="40">
        <v>55356045039</v>
      </c>
      <c r="W23" s="40"/>
      <c r="X23" s="41">
        <v>29107552101</v>
      </c>
      <c r="Y23" s="219"/>
      <c r="Z23" s="42">
        <f>X23/درآمدها!$J$6</f>
        <v>3.0812568151884247E-3</v>
      </c>
      <c r="AB23" s="38"/>
    </row>
    <row r="24" spans="1:28" s="37" customFormat="1">
      <c r="A24" s="39"/>
      <c r="B24" s="228" t="s">
        <v>188</v>
      </c>
      <c r="C24" s="187"/>
      <c r="D24" s="49">
        <v>87197961</v>
      </c>
      <c r="E24" s="49"/>
      <c r="F24" s="49">
        <v>115557060395</v>
      </c>
      <c r="G24" s="49"/>
      <c r="H24" s="50">
        <v>96560554314</v>
      </c>
      <c r="I24" s="40"/>
      <c r="J24" s="40">
        <v>0</v>
      </c>
      <c r="K24" s="40"/>
      <c r="L24" s="40">
        <v>0</v>
      </c>
      <c r="M24" s="219"/>
      <c r="N24" s="40">
        <v>26682627</v>
      </c>
      <c r="O24" s="40"/>
      <c r="P24" s="40">
        <v>26107884022</v>
      </c>
      <c r="Q24" s="40"/>
      <c r="R24" s="40">
        <v>60515334</v>
      </c>
      <c r="S24" s="40"/>
      <c r="T24" s="40">
        <v>1051</v>
      </c>
      <c r="U24" s="40"/>
      <c r="V24" s="40">
        <v>80196532415</v>
      </c>
      <c r="W24" s="40"/>
      <c r="X24" s="41">
        <v>63223186422</v>
      </c>
      <c r="Y24" s="219"/>
      <c r="Z24" s="42">
        <f>X24/درآمدها!$J$6</f>
        <v>6.6926574026135001E-3</v>
      </c>
      <c r="AB24" s="38"/>
    </row>
    <row r="25" spans="1:28" s="37" customFormat="1">
      <c r="A25" s="39"/>
      <c r="B25" s="228" t="s">
        <v>205</v>
      </c>
      <c r="C25" s="187"/>
      <c r="D25" s="49">
        <v>8530412</v>
      </c>
      <c r="E25" s="49"/>
      <c r="F25" s="49">
        <v>41671733188</v>
      </c>
      <c r="G25" s="49"/>
      <c r="H25" s="50">
        <v>39566075126</v>
      </c>
      <c r="I25" s="40"/>
      <c r="J25" s="40">
        <v>9652130</v>
      </c>
      <c r="K25" s="40"/>
      <c r="L25" s="40">
        <v>38135471473</v>
      </c>
      <c r="M25" s="219"/>
      <c r="N25" s="40">
        <v>131763</v>
      </c>
      <c r="O25" s="40"/>
      <c r="P25" s="40">
        <v>571030244</v>
      </c>
      <c r="Q25" s="40"/>
      <c r="R25" s="40">
        <v>18050779</v>
      </c>
      <c r="S25" s="40"/>
      <c r="T25" s="40">
        <v>4139</v>
      </c>
      <c r="U25" s="40"/>
      <c r="V25" s="40">
        <v>79163532049</v>
      </c>
      <c r="W25" s="40"/>
      <c r="X25" s="41">
        <v>74267636846</v>
      </c>
      <c r="Y25" s="219"/>
      <c r="Z25" s="42">
        <f>X25/درآمدها!$J$6</f>
        <v>7.861796876138364E-3</v>
      </c>
      <c r="AB25" s="38"/>
    </row>
    <row r="26" spans="1:28" s="37" customFormat="1">
      <c r="A26" s="39"/>
      <c r="B26" s="228" t="s">
        <v>220</v>
      </c>
      <c r="C26" s="187"/>
      <c r="D26" s="49">
        <v>6250715</v>
      </c>
      <c r="E26" s="49"/>
      <c r="F26" s="49">
        <v>34783667111</v>
      </c>
      <c r="G26" s="49"/>
      <c r="H26" s="50">
        <v>25139915056</v>
      </c>
      <c r="I26" s="40"/>
      <c r="J26" s="40">
        <v>0</v>
      </c>
      <c r="K26" s="40"/>
      <c r="L26" s="40">
        <v>0</v>
      </c>
      <c r="M26" s="219"/>
      <c r="N26" s="40">
        <v>527030</v>
      </c>
      <c r="O26" s="40"/>
      <c r="P26" s="40">
        <v>1785046018</v>
      </c>
      <c r="Q26" s="40"/>
      <c r="R26" s="40">
        <v>5723685</v>
      </c>
      <c r="S26" s="40"/>
      <c r="T26" s="40">
        <v>3263</v>
      </c>
      <c r="U26" s="40"/>
      <c r="V26" s="40">
        <v>31850876850</v>
      </c>
      <c r="W26" s="40"/>
      <c r="X26" s="41">
        <v>18565259673</v>
      </c>
      <c r="Y26" s="219"/>
      <c r="Z26" s="42">
        <f>X26/درآمدها!$J$6</f>
        <v>1.9652746027794209E-3</v>
      </c>
      <c r="AB26" s="38"/>
    </row>
    <row r="27" spans="1:28" s="37" customFormat="1">
      <c r="A27" s="39"/>
      <c r="B27" s="228" t="s">
        <v>228</v>
      </c>
      <c r="C27" s="187"/>
      <c r="D27" s="49">
        <v>10195990</v>
      </c>
      <c r="E27" s="49"/>
      <c r="F27" s="49">
        <v>92846141692</v>
      </c>
      <c r="G27" s="49"/>
      <c r="H27" s="50">
        <v>76420341905</v>
      </c>
      <c r="I27" s="40"/>
      <c r="J27" s="40">
        <v>0</v>
      </c>
      <c r="K27" s="40"/>
      <c r="L27" s="40">
        <v>0</v>
      </c>
      <c r="M27" s="219"/>
      <c r="N27" s="40">
        <v>2785097</v>
      </c>
      <c r="O27" s="40"/>
      <c r="P27" s="40">
        <v>17947328383</v>
      </c>
      <c r="Q27" s="40"/>
      <c r="R27" s="40">
        <v>7410893</v>
      </c>
      <c r="S27" s="40"/>
      <c r="T27" s="40">
        <v>6090</v>
      </c>
      <c r="U27" s="40"/>
      <c r="V27" s="40">
        <v>67484650490</v>
      </c>
      <c r="W27" s="40"/>
      <c r="X27" s="41">
        <v>44863800959</v>
      </c>
      <c r="Y27" s="219"/>
      <c r="Z27" s="42">
        <f>X27/درآمدها!$J$6</f>
        <v>4.7491761581499176E-3</v>
      </c>
      <c r="AB27" s="38"/>
    </row>
    <row r="28" spans="1:28" s="37" customFormat="1">
      <c r="A28" s="39"/>
      <c r="B28" s="228" t="s">
        <v>230</v>
      </c>
      <c r="C28" s="187"/>
      <c r="D28" s="49">
        <v>17617379</v>
      </c>
      <c r="E28" s="49"/>
      <c r="F28" s="49">
        <v>50393996577</v>
      </c>
      <c r="G28" s="49"/>
      <c r="H28" s="50">
        <v>33554056525</v>
      </c>
      <c r="I28" s="40"/>
      <c r="J28" s="40">
        <v>0</v>
      </c>
      <c r="K28" s="40"/>
      <c r="L28" s="40">
        <v>0</v>
      </c>
      <c r="M28" s="219"/>
      <c r="N28" s="40">
        <v>1582859</v>
      </c>
      <c r="O28" s="40"/>
      <c r="P28" s="40">
        <v>2573845148</v>
      </c>
      <c r="Q28" s="40"/>
      <c r="R28" s="40">
        <v>16034520</v>
      </c>
      <c r="S28" s="40"/>
      <c r="T28" s="40">
        <v>1655</v>
      </c>
      <c r="U28" s="40"/>
      <c r="V28" s="40">
        <v>45866274773</v>
      </c>
      <c r="W28" s="40"/>
      <c r="X28" s="41">
        <v>26379234677</v>
      </c>
      <c r="Y28" s="219"/>
      <c r="Z28" s="42">
        <f>X28/درآمدها!$J$6</f>
        <v>2.7924435674262222E-3</v>
      </c>
      <c r="AB28" s="38"/>
    </row>
    <row r="29" spans="1:28" s="37" customFormat="1">
      <c r="A29" s="39"/>
      <c r="B29" s="228" t="s">
        <v>234</v>
      </c>
      <c r="C29" s="187"/>
      <c r="D29" s="49">
        <v>2815854</v>
      </c>
      <c r="E29" s="49"/>
      <c r="F29" s="49">
        <v>28900531763</v>
      </c>
      <c r="G29" s="49"/>
      <c r="H29" s="50">
        <v>20226294209</v>
      </c>
      <c r="I29" s="40"/>
      <c r="J29" s="40">
        <v>0</v>
      </c>
      <c r="K29" s="40"/>
      <c r="L29" s="40">
        <v>0</v>
      </c>
      <c r="M29" s="219"/>
      <c r="N29" s="40">
        <v>205984</v>
      </c>
      <c r="O29" s="40"/>
      <c r="P29" s="40">
        <v>1475271251</v>
      </c>
      <c r="Q29" s="40"/>
      <c r="R29" s="40">
        <v>2609870</v>
      </c>
      <c r="S29" s="40"/>
      <c r="T29" s="40">
        <v>7290</v>
      </c>
      <c r="U29" s="40"/>
      <c r="V29" s="40">
        <v>26786413938</v>
      </c>
      <c r="W29" s="40"/>
      <c r="X29" s="41">
        <v>18912747888</v>
      </c>
      <c r="Y29" s="219"/>
      <c r="Z29" s="42">
        <f>X29/درآمدها!$J$6</f>
        <v>2.0020588856676283E-3</v>
      </c>
      <c r="AB29" s="38"/>
    </row>
    <row r="30" spans="1:28" s="37" customFormat="1">
      <c r="A30" s="39"/>
      <c r="B30" s="187" t="s">
        <v>241</v>
      </c>
      <c r="C30" s="187"/>
      <c r="D30" s="49">
        <v>5617827</v>
      </c>
      <c r="E30" s="49"/>
      <c r="F30" s="49">
        <v>28740574043</v>
      </c>
      <c r="G30" s="49"/>
      <c r="H30" s="50">
        <v>44228455363</v>
      </c>
      <c r="I30" s="40"/>
      <c r="J30" s="40">
        <v>0</v>
      </c>
      <c r="K30" s="40"/>
      <c r="L30" s="40">
        <v>0</v>
      </c>
      <c r="M30" s="219"/>
      <c r="N30" s="40">
        <v>728276</v>
      </c>
      <c r="O30" s="40"/>
      <c r="P30" s="40">
        <v>5401433453</v>
      </c>
      <c r="Q30" s="40"/>
      <c r="R30" s="40">
        <v>4889551</v>
      </c>
      <c r="S30" s="40"/>
      <c r="T30" s="40">
        <v>7600</v>
      </c>
      <c r="U30" s="40"/>
      <c r="V30" s="40">
        <v>25014743699</v>
      </c>
      <c r="W30" s="40"/>
      <c r="X30" s="41">
        <v>36939482107</v>
      </c>
      <c r="Y30" s="219"/>
      <c r="Z30" s="42">
        <f>X30/درآمدها!$J$6</f>
        <v>3.9103264540000359E-3</v>
      </c>
      <c r="AB30" s="38"/>
    </row>
    <row r="31" spans="1:28" s="37" customFormat="1">
      <c r="A31" s="39"/>
      <c r="B31" s="228" t="s">
        <v>237</v>
      </c>
      <c r="C31" s="187"/>
      <c r="D31" s="49">
        <v>2502859</v>
      </c>
      <c r="E31" s="49"/>
      <c r="F31" s="49">
        <v>40598228566</v>
      </c>
      <c r="G31" s="49"/>
      <c r="H31" s="50">
        <v>23013694652</v>
      </c>
      <c r="I31" s="40"/>
      <c r="J31" s="40">
        <v>0</v>
      </c>
      <c r="K31" s="40"/>
      <c r="L31" s="40">
        <v>0</v>
      </c>
      <c r="M31" s="219"/>
      <c r="N31" s="40">
        <v>1553961</v>
      </c>
      <c r="O31" s="40"/>
      <c r="P31" s="40">
        <v>14760864066</v>
      </c>
      <c r="Q31" s="40"/>
      <c r="R31" s="40">
        <v>948898</v>
      </c>
      <c r="S31" s="40"/>
      <c r="T31" s="40">
        <v>9240</v>
      </c>
      <c r="U31" s="40"/>
      <c r="V31" s="40">
        <v>15391829061</v>
      </c>
      <c r="W31" s="40"/>
      <c r="X31" s="41">
        <v>8715649009</v>
      </c>
      <c r="Y31" s="219"/>
      <c r="Z31" s="42">
        <f>X31/درآمدها!$J$6</f>
        <v>9.2261804821604611E-4</v>
      </c>
      <c r="AB31" s="38"/>
    </row>
    <row r="32" spans="1:28" s="37" customFormat="1">
      <c r="A32" s="39"/>
      <c r="B32" s="228" t="s">
        <v>243</v>
      </c>
      <c r="C32" s="187"/>
      <c r="D32" s="49">
        <v>8960008</v>
      </c>
      <c r="E32" s="49"/>
      <c r="F32" s="49">
        <v>32172965648</v>
      </c>
      <c r="G32" s="49"/>
      <c r="H32" s="50">
        <v>20521027478</v>
      </c>
      <c r="I32" s="40"/>
      <c r="J32" s="40">
        <v>0</v>
      </c>
      <c r="K32" s="40"/>
      <c r="L32" s="40">
        <v>0</v>
      </c>
      <c r="M32" s="219"/>
      <c r="N32" s="40">
        <v>307135</v>
      </c>
      <c r="O32" s="40"/>
      <c r="P32" s="40">
        <v>648502664</v>
      </c>
      <c r="Q32" s="40"/>
      <c r="R32" s="40">
        <v>8652873</v>
      </c>
      <c r="S32" s="40"/>
      <c r="T32" s="40">
        <v>2085</v>
      </c>
      <c r="U32" s="40"/>
      <c r="V32" s="40">
        <v>31070126922</v>
      </c>
      <c r="W32" s="40"/>
      <c r="X32" s="41">
        <v>17933894828</v>
      </c>
      <c r="Y32" s="219"/>
      <c r="Z32" s="42">
        <f>X32/درآمدها!$J$6</f>
        <v>1.8984398093630486E-3</v>
      </c>
      <c r="AB32" s="38"/>
    </row>
    <row r="33" spans="1:28" s="37" customFormat="1">
      <c r="A33" s="39"/>
      <c r="B33" s="228" t="s">
        <v>250</v>
      </c>
      <c r="C33" s="187"/>
      <c r="D33" s="49">
        <v>23527614</v>
      </c>
      <c r="E33" s="49"/>
      <c r="F33" s="49">
        <v>68004256901</v>
      </c>
      <c r="G33" s="49"/>
      <c r="H33" s="50">
        <v>53206846189</v>
      </c>
      <c r="I33" s="40"/>
      <c r="J33" s="40">
        <v>17638899</v>
      </c>
      <c r="K33" s="40"/>
      <c r="L33" s="40">
        <v>40435354803</v>
      </c>
      <c r="M33" s="219"/>
      <c r="N33" s="40">
        <v>647109</v>
      </c>
      <c r="O33" s="40"/>
      <c r="P33" s="40">
        <v>1563463997</v>
      </c>
      <c r="Q33" s="40"/>
      <c r="R33" s="40">
        <v>40519404</v>
      </c>
      <c r="S33" s="40"/>
      <c r="T33" s="40">
        <v>2397</v>
      </c>
      <c r="U33" s="40"/>
      <c r="V33" s="40">
        <v>106735016304</v>
      </c>
      <c r="W33" s="40"/>
      <c r="X33" s="41">
        <v>96547117574</v>
      </c>
      <c r="Y33" s="219"/>
      <c r="Z33" s="42">
        <f>X33/درآمدها!$J$6</f>
        <v>1.022025015980184E-2</v>
      </c>
      <c r="AB33" s="38"/>
    </row>
    <row r="34" spans="1:28" s="37" customFormat="1">
      <c r="A34" s="39"/>
      <c r="B34" s="187" t="s">
        <v>255</v>
      </c>
      <c r="C34" s="187"/>
      <c r="D34" s="49">
        <v>8189905</v>
      </c>
      <c r="E34" s="49"/>
      <c r="F34" s="49">
        <v>29598883077</v>
      </c>
      <c r="G34" s="49"/>
      <c r="H34" s="50">
        <v>30716653525</v>
      </c>
      <c r="I34" s="40"/>
      <c r="J34" s="40">
        <v>0</v>
      </c>
      <c r="K34" s="40"/>
      <c r="L34" s="40">
        <v>0</v>
      </c>
      <c r="M34" s="219"/>
      <c r="N34" s="40">
        <v>2259373</v>
      </c>
      <c r="O34" s="40"/>
      <c r="P34" s="40">
        <v>7600647158</v>
      </c>
      <c r="Q34" s="40"/>
      <c r="R34" s="40">
        <v>5930532</v>
      </c>
      <c r="S34" s="40"/>
      <c r="T34" s="40">
        <v>3473</v>
      </c>
      <c r="U34" s="40"/>
      <c r="V34" s="40">
        <v>21433352799</v>
      </c>
      <c r="W34" s="40"/>
      <c r="X34" s="41">
        <v>20474187049</v>
      </c>
      <c r="Y34" s="219"/>
      <c r="Z34" s="42">
        <f>X34/درآمدها!$J$6</f>
        <v>2.1673491525935114E-3</v>
      </c>
      <c r="AB34" s="38"/>
    </row>
    <row r="35" spans="1:28" s="37" customFormat="1">
      <c r="A35" s="39"/>
      <c r="B35" s="228" t="s">
        <v>253</v>
      </c>
      <c r="C35" s="187"/>
      <c r="D35" s="49">
        <v>9461918</v>
      </c>
      <c r="E35" s="49"/>
      <c r="F35" s="49">
        <v>36143385589</v>
      </c>
      <c r="G35" s="49"/>
      <c r="H35" s="50">
        <v>29467806172</v>
      </c>
      <c r="I35" s="40"/>
      <c r="J35" s="40">
        <v>0</v>
      </c>
      <c r="K35" s="40"/>
      <c r="L35" s="40">
        <v>0</v>
      </c>
      <c r="M35" s="219"/>
      <c r="N35" s="40">
        <v>1485558</v>
      </c>
      <c r="O35" s="40"/>
      <c r="P35" s="40">
        <v>4131994727</v>
      </c>
      <c r="Q35" s="40"/>
      <c r="R35" s="40">
        <v>7976360</v>
      </c>
      <c r="S35" s="40"/>
      <c r="T35" s="40">
        <v>2935</v>
      </c>
      <c r="U35" s="40"/>
      <c r="V35" s="40">
        <v>30468733197</v>
      </c>
      <c r="W35" s="40"/>
      <c r="X35" s="41">
        <v>23271323435</v>
      </c>
      <c r="Y35" s="219"/>
      <c r="Z35" s="42">
        <f>X35/درآمدها!$J$6</f>
        <v>2.4634474133633658E-3</v>
      </c>
      <c r="AB35" s="38"/>
    </row>
    <row r="36" spans="1:28" s="37" customFormat="1" ht="36" customHeight="1">
      <c r="A36" s="39"/>
      <c r="B36" s="228" t="s">
        <v>259</v>
      </c>
      <c r="C36" s="187"/>
      <c r="D36" s="49">
        <v>15713040</v>
      </c>
      <c r="E36" s="49"/>
      <c r="F36" s="49">
        <v>34150460546</v>
      </c>
      <c r="G36" s="49"/>
      <c r="H36" s="50">
        <v>25600438210</v>
      </c>
      <c r="I36" s="40"/>
      <c r="J36" s="40">
        <v>0</v>
      </c>
      <c r="K36" s="40"/>
      <c r="L36" s="40">
        <v>0</v>
      </c>
      <c r="M36" s="219"/>
      <c r="N36" s="40">
        <v>3273961</v>
      </c>
      <c r="O36" s="40"/>
      <c r="P36" s="40">
        <v>5349718125</v>
      </c>
      <c r="Q36" s="40"/>
      <c r="R36" s="40">
        <v>12439079</v>
      </c>
      <c r="S36" s="40"/>
      <c r="T36" s="40">
        <v>1661</v>
      </c>
      <c r="U36" s="40"/>
      <c r="V36" s="40">
        <v>27034888004</v>
      </c>
      <c r="W36" s="40"/>
      <c r="X36" s="41">
        <v>20538375427</v>
      </c>
      <c r="Y36" s="219"/>
      <c r="Z36" s="42">
        <f>X36/درآمدها!$J$6</f>
        <v>2.1741439829001657E-3</v>
      </c>
      <c r="AB36" s="38"/>
    </row>
    <row r="37" spans="1:28" s="37" customFormat="1">
      <c r="A37" s="39"/>
      <c r="B37" s="228" t="s">
        <v>272</v>
      </c>
      <c r="C37" s="187"/>
      <c r="D37" s="49">
        <v>20714864</v>
      </c>
      <c r="E37" s="49"/>
      <c r="F37" s="49">
        <v>41767969631</v>
      </c>
      <c r="G37" s="49"/>
      <c r="H37" s="50">
        <v>40174232206</v>
      </c>
      <c r="I37" s="40"/>
      <c r="J37" s="40">
        <v>0</v>
      </c>
      <c r="K37" s="40"/>
      <c r="L37" s="40">
        <v>0</v>
      </c>
      <c r="M37" s="219"/>
      <c r="N37" s="40">
        <v>2442517</v>
      </c>
      <c r="O37" s="40"/>
      <c r="P37" s="40">
        <v>4354743570</v>
      </c>
      <c r="Q37" s="40"/>
      <c r="R37" s="40">
        <v>18272347</v>
      </c>
      <c r="S37" s="40"/>
      <c r="T37" s="40">
        <v>1830</v>
      </c>
      <c r="U37" s="40"/>
      <c r="V37" s="40">
        <v>36843053113</v>
      </c>
      <c r="W37" s="40"/>
      <c r="X37" s="41">
        <v>33239436563</v>
      </c>
      <c r="Y37" s="219"/>
      <c r="Z37" s="42">
        <f>X37/درآمدها!$J$6</f>
        <v>3.5186483592774677E-3</v>
      </c>
      <c r="AB37" s="38"/>
    </row>
    <row r="38" spans="1:28" s="37" customFormat="1" ht="36" customHeight="1">
      <c r="A38" s="39"/>
      <c r="B38" s="187" t="s">
        <v>275</v>
      </c>
      <c r="C38" s="187"/>
      <c r="D38" s="49">
        <v>10332325</v>
      </c>
      <c r="E38" s="49"/>
      <c r="F38" s="49">
        <v>39567091695</v>
      </c>
      <c r="G38" s="49"/>
      <c r="H38" s="50">
        <v>34910611220</v>
      </c>
      <c r="I38" s="40"/>
      <c r="J38" s="40">
        <v>0</v>
      </c>
      <c r="K38" s="40"/>
      <c r="L38" s="40">
        <v>0</v>
      </c>
      <c r="M38" s="219"/>
      <c r="N38" s="40">
        <v>114096</v>
      </c>
      <c r="O38" s="40"/>
      <c r="P38" s="40">
        <v>414612131</v>
      </c>
      <c r="Q38" s="40"/>
      <c r="R38" s="40">
        <v>10218229</v>
      </c>
      <c r="S38" s="40"/>
      <c r="T38" s="40">
        <v>3250</v>
      </c>
      <c r="U38" s="40"/>
      <c r="V38" s="40">
        <v>39130167102</v>
      </c>
      <c r="W38" s="40"/>
      <c r="X38" s="41">
        <v>33011649250</v>
      </c>
      <c r="Y38" s="219"/>
      <c r="Z38" s="42">
        <f>X38/درآمدها!$J$6</f>
        <v>3.4945353315601491E-3</v>
      </c>
      <c r="AB38" s="38"/>
    </row>
    <row r="39" spans="1:28" s="37" customFormat="1">
      <c r="A39" s="39"/>
      <c r="B39" s="228" t="s">
        <v>290</v>
      </c>
      <c r="C39" s="187"/>
      <c r="D39" s="49">
        <v>3007362</v>
      </c>
      <c r="E39" s="49"/>
      <c r="F39" s="49">
        <v>35289116627</v>
      </c>
      <c r="G39" s="49"/>
      <c r="H39" s="50">
        <v>31389416061</v>
      </c>
      <c r="I39" s="40"/>
      <c r="J39" s="40">
        <v>0</v>
      </c>
      <c r="K39" s="40"/>
      <c r="L39" s="40">
        <v>0</v>
      </c>
      <c r="M39" s="219"/>
      <c r="N39" s="40">
        <v>742664</v>
      </c>
      <c r="O39" s="40"/>
      <c r="P39" s="40">
        <v>6283837114</v>
      </c>
      <c r="Q39" s="40"/>
      <c r="R39" s="40">
        <v>2264698</v>
      </c>
      <c r="S39" s="40"/>
      <c r="T39" s="40">
        <v>8420</v>
      </c>
      <c r="U39" s="40"/>
      <c r="V39" s="40">
        <v>26574516752</v>
      </c>
      <c r="W39" s="40"/>
      <c r="X39" s="41">
        <v>18955298059</v>
      </c>
      <c r="Y39" s="219"/>
      <c r="Z39" s="42">
        <f>X39/درآمدها!$J$6</f>
        <v>2.0065631464150197E-3</v>
      </c>
      <c r="AB39" s="38"/>
    </row>
    <row r="40" spans="1:28" s="37" customFormat="1">
      <c r="A40" s="39"/>
      <c r="B40" s="228" t="s">
        <v>304</v>
      </c>
      <c r="C40" s="187"/>
      <c r="D40" s="49">
        <v>1103030</v>
      </c>
      <c r="E40" s="49"/>
      <c r="F40" s="49">
        <v>10716619048</v>
      </c>
      <c r="G40" s="49"/>
      <c r="H40" s="50">
        <v>13344003045</v>
      </c>
      <c r="I40" s="40"/>
      <c r="J40" s="40">
        <v>1599082</v>
      </c>
      <c r="K40" s="40"/>
      <c r="L40" s="40">
        <v>0</v>
      </c>
      <c r="M40" s="219"/>
      <c r="N40" s="40">
        <v>489318</v>
      </c>
      <c r="O40" s="40"/>
      <c r="P40" s="40">
        <v>5921670819</v>
      </c>
      <c r="Q40" s="40"/>
      <c r="R40" s="40">
        <v>2212794</v>
      </c>
      <c r="S40" s="40"/>
      <c r="T40" s="40">
        <v>12380</v>
      </c>
      <c r="U40" s="40"/>
      <c r="V40" s="40">
        <v>21498663073</v>
      </c>
      <c r="W40" s="40"/>
      <c r="X40" s="41">
        <v>27231393105</v>
      </c>
      <c r="Y40" s="219"/>
      <c r="Z40" s="42">
        <f>X40/درآمدها!$J$6</f>
        <v>2.8826510487968407E-3</v>
      </c>
      <c r="AB40" s="38"/>
    </row>
    <row r="41" spans="1:28" s="37" customFormat="1">
      <c r="A41" s="39"/>
      <c r="B41" s="228" t="s">
        <v>291</v>
      </c>
      <c r="C41" s="187"/>
      <c r="D41" s="49">
        <v>23199225</v>
      </c>
      <c r="E41" s="49"/>
      <c r="F41" s="49">
        <v>36806988491</v>
      </c>
      <c r="G41" s="49"/>
      <c r="H41" s="50">
        <v>27880978244</v>
      </c>
      <c r="I41" s="40"/>
      <c r="J41" s="40">
        <v>0</v>
      </c>
      <c r="K41" s="40"/>
      <c r="L41" s="40">
        <v>0</v>
      </c>
      <c r="M41" s="219"/>
      <c r="N41" s="40">
        <v>77154</v>
      </c>
      <c r="O41" s="40"/>
      <c r="P41" s="40">
        <v>84932746</v>
      </c>
      <c r="Q41" s="40"/>
      <c r="R41" s="40">
        <v>23122071</v>
      </c>
      <c r="S41" s="40"/>
      <c r="T41" s="40">
        <v>901</v>
      </c>
      <c r="U41" s="40"/>
      <c r="V41" s="40">
        <v>36684578954</v>
      </c>
      <c r="W41" s="40"/>
      <c r="X41" s="41">
        <v>20709029708</v>
      </c>
      <c r="Y41" s="219"/>
      <c r="Z41" s="42">
        <f>X41/درآمدها!$J$6</f>
        <v>2.1922090425983416E-3</v>
      </c>
      <c r="AB41" s="38"/>
    </row>
    <row r="42" spans="1:28" s="37" customFormat="1">
      <c r="A42" s="39"/>
      <c r="B42" s="51" t="s">
        <v>302</v>
      </c>
      <c r="C42" s="187"/>
      <c r="D42" s="49">
        <v>7808515</v>
      </c>
      <c r="E42" s="49"/>
      <c r="F42" s="49">
        <v>78982116587</v>
      </c>
      <c r="G42" s="49"/>
      <c r="H42" s="50">
        <v>52937210573</v>
      </c>
      <c r="I42" s="40"/>
      <c r="J42" s="40">
        <v>0</v>
      </c>
      <c r="K42" s="40"/>
      <c r="L42" s="40">
        <v>0</v>
      </c>
      <c r="M42" s="219"/>
      <c r="N42" s="40">
        <v>664794</v>
      </c>
      <c r="O42" s="40"/>
      <c r="P42" s="40">
        <v>4109453939</v>
      </c>
      <c r="Q42" s="40"/>
      <c r="R42" s="40">
        <v>7143721</v>
      </c>
      <c r="S42" s="40"/>
      <c r="T42" s="40">
        <v>6280</v>
      </c>
      <c r="U42" s="40"/>
      <c r="V42" s="40">
        <v>72257811489</v>
      </c>
      <c r="W42" s="40"/>
      <c r="X42" s="41">
        <v>44595635603</v>
      </c>
      <c r="Y42" s="219"/>
      <c r="Z42" s="42">
        <f>X42/درآمدها!$J$6</f>
        <v>4.7207888060323191E-3</v>
      </c>
      <c r="AB42" s="38"/>
    </row>
    <row r="43" spans="1:28" s="37" customFormat="1">
      <c r="A43" s="39"/>
      <c r="B43" s="187" t="s">
        <v>323</v>
      </c>
      <c r="C43" s="187"/>
      <c r="D43" s="49">
        <v>12587339</v>
      </c>
      <c r="E43" s="49"/>
      <c r="F43" s="49">
        <v>54722557193</v>
      </c>
      <c r="G43" s="49"/>
      <c r="H43" s="50">
        <v>49924652893</v>
      </c>
      <c r="I43" s="40"/>
      <c r="J43" s="40">
        <v>0</v>
      </c>
      <c r="K43" s="40"/>
      <c r="L43" s="40">
        <v>0</v>
      </c>
      <c r="M43" s="219"/>
      <c r="N43" s="40">
        <v>0</v>
      </c>
      <c r="O43" s="40"/>
      <c r="P43" s="40">
        <v>0</v>
      </c>
      <c r="Q43" s="40"/>
      <c r="R43" s="40">
        <v>12587339</v>
      </c>
      <c r="S43" s="40"/>
      <c r="T43" s="40">
        <v>3788</v>
      </c>
      <c r="U43" s="40"/>
      <c r="V43" s="40">
        <v>54722557193</v>
      </c>
      <c r="W43" s="40"/>
      <c r="X43" s="41">
        <v>47397139136</v>
      </c>
      <c r="Y43" s="219"/>
      <c r="Z43" s="42">
        <f>X43/درآمدها!$J$6</f>
        <v>5.0173493626836678E-3</v>
      </c>
      <c r="AB43" s="38"/>
    </row>
    <row r="44" spans="1:28" s="37" customFormat="1">
      <c r="A44" s="39"/>
      <c r="B44" s="228" t="s">
        <v>325</v>
      </c>
      <c r="C44" s="187"/>
      <c r="D44" s="49">
        <v>10402471</v>
      </c>
      <c r="E44" s="49"/>
      <c r="F44" s="49">
        <v>33240436376</v>
      </c>
      <c r="G44" s="49"/>
      <c r="H44" s="50">
        <v>30659808727</v>
      </c>
      <c r="I44" s="40"/>
      <c r="J44" s="40">
        <v>0</v>
      </c>
      <c r="K44" s="40"/>
      <c r="L44" s="40">
        <v>0</v>
      </c>
      <c r="M44" s="219"/>
      <c r="N44" s="40">
        <v>2829970</v>
      </c>
      <c r="O44" s="40"/>
      <c r="P44" s="40">
        <v>7778015811</v>
      </c>
      <c r="Q44" s="40"/>
      <c r="R44" s="40">
        <v>7572501</v>
      </c>
      <c r="S44" s="40"/>
      <c r="T44" s="40">
        <v>2807</v>
      </c>
      <c r="U44" s="40"/>
      <c r="V44" s="40">
        <v>24197446712</v>
      </c>
      <c r="W44" s="40"/>
      <c r="X44" s="41">
        <v>21129537049</v>
      </c>
      <c r="Y44" s="219"/>
      <c r="Z44" s="42">
        <f>X44/درآمدها!$J$6</f>
        <v>2.2367229579491449E-3</v>
      </c>
      <c r="AB44" s="38"/>
    </row>
    <row r="45" spans="1:28" s="37" customFormat="1">
      <c r="A45" s="39"/>
      <c r="B45" s="228" t="s">
        <v>324</v>
      </c>
      <c r="C45" s="187"/>
      <c r="D45" s="49">
        <v>12965758</v>
      </c>
      <c r="E45" s="49"/>
      <c r="F45" s="49">
        <v>32867706334</v>
      </c>
      <c r="G45" s="49"/>
      <c r="H45" s="50">
        <v>29128262536</v>
      </c>
      <c r="I45" s="40"/>
      <c r="J45" s="40">
        <v>0</v>
      </c>
      <c r="K45" s="40"/>
      <c r="L45" s="40">
        <v>0</v>
      </c>
      <c r="M45" s="219"/>
      <c r="N45" s="40">
        <v>1942978</v>
      </c>
      <c r="O45" s="40"/>
      <c r="P45" s="40">
        <v>3843351750</v>
      </c>
      <c r="Q45" s="40"/>
      <c r="R45" s="40">
        <v>11022780</v>
      </c>
      <c r="S45" s="40"/>
      <c r="T45" s="40">
        <v>1970</v>
      </c>
      <c r="U45" s="40"/>
      <c r="V45" s="40">
        <v>27942330562</v>
      </c>
      <c r="W45" s="40"/>
      <c r="X45" s="41">
        <v>21585673086</v>
      </c>
      <c r="Y45" s="219"/>
      <c r="Z45" s="42">
        <f>X45/درآمدها!$J$6</f>
        <v>2.2850084430281531E-3</v>
      </c>
      <c r="AB45" s="38"/>
    </row>
    <row r="46" spans="1:28" s="37" customFormat="1">
      <c r="A46" s="39"/>
      <c r="B46" s="228" t="s">
        <v>327</v>
      </c>
      <c r="C46" s="187"/>
      <c r="D46" s="49">
        <v>400609</v>
      </c>
      <c r="E46" s="49"/>
      <c r="F46" s="49">
        <v>17089708486</v>
      </c>
      <c r="G46" s="49"/>
      <c r="H46" s="50">
        <v>19453309644</v>
      </c>
      <c r="I46" s="40"/>
      <c r="J46" s="40">
        <v>0</v>
      </c>
      <c r="K46" s="40"/>
      <c r="L46" s="40">
        <v>0</v>
      </c>
      <c r="M46" s="219"/>
      <c r="N46" s="40">
        <v>32947</v>
      </c>
      <c r="O46" s="40"/>
      <c r="P46" s="40">
        <v>1822005053</v>
      </c>
      <c r="Q46" s="40"/>
      <c r="R46" s="40">
        <v>367662</v>
      </c>
      <c r="S46" s="40"/>
      <c r="T46" s="40">
        <v>53260</v>
      </c>
      <c r="U46" s="40"/>
      <c r="V46" s="40">
        <v>15684211792</v>
      </c>
      <c r="W46" s="40"/>
      <c r="X46" s="41">
        <v>19465167138</v>
      </c>
      <c r="Y46" s="219"/>
      <c r="Z46" s="42">
        <f>X46/درآمدها!$J$6</f>
        <v>2.0605366845906541E-3</v>
      </c>
      <c r="AB46" s="38"/>
    </row>
    <row r="47" spans="1:28" s="37" customFormat="1">
      <c r="A47" s="39"/>
      <c r="B47" s="187" t="s">
        <v>326</v>
      </c>
      <c r="C47" s="187"/>
      <c r="D47" s="49">
        <v>1329667</v>
      </c>
      <c r="E47" s="49"/>
      <c r="F47" s="49">
        <v>53429512504</v>
      </c>
      <c r="G47" s="49"/>
      <c r="H47" s="50">
        <v>36070707089</v>
      </c>
      <c r="I47" s="40"/>
      <c r="J47" s="40">
        <v>0</v>
      </c>
      <c r="K47" s="40"/>
      <c r="L47" s="40">
        <v>0</v>
      </c>
      <c r="M47" s="219"/>
      <c r="N47" s="40">
        <v>301461</v>
      </c>
      <c r="O47" s="40"/>
      <c r="P47" s="40">
        <v>6708353156</v>
      </c>
      <c r="Q47" s="40"/>
      <c r="R47" s="40">
        <v>1028206</v>
      </c>
      <c r="S47" s="40"/>
      <c r="T47" s="40">
        <v>22070</v>
      </c>
      <c r="U47" s="40"/>
      <c r="V47" s="40">
        <v>41316017720</v>
      </c>
      <c r="W47" s="40"/>
      <c r="X47" s="41">
        <v>22557486009</v>
      </c>
      <c r="Y47" s="219"/>
      <c r="Z47" s="42">
        <f>X47/درآمدها!$J$6</f>
        <v>2.3878822670340906E-3</v>
      </c>
      <c r="AB47" s="38"/>
    </row>
    <row r="48" spans="1:28" s="37" customFormat="1">
      <c r="A48" s="39"/>
      <c r="B48" s="187" t="s">
        <v>338</v>
      </c>
      <c r="C48" s="187"/>
      <c r="D48" s="49">
        <v>18321120</v>
      </c>
      <c r="E48" s="49"/>
      <c r="F48" s="49">
        <v>35559827447</v>
      </c>
      <c r="G48" s="49"/>
      <c r="H48" s="50">
        <v>27828103068</v>
      </c>
      <c r="I48" s="40"/>
      <c r="J48" s="40">
        <v>0</v>
      </c>
      <c r="K48" s="40"/>
      <c r="L48" s="40">
        <v>0</v>
      </c>
      <c r="M48" s="219"/>
      <c r="N48" s="40">
        <v>5088956</v>
      </c>
      <c r="O48" s="40"/>
      <c r="P48" s="40">
        <v>7286710844</v>
      </c>
      <c r="Q48" s="40"/>
      <c r="R48" s="40">
        <v>13232164</v>
      </c>
      <c r="S48" s="40"/>
      <c r="T48" s="40">
        <v>1468</v>
      </c>
      <c r="U48" s="40"/>
      <c r="V48" s="40">
        <v>25682571185</v>
      </c>
      <c r="W48" s="40"/>
      <c r="X48" s="41">
        <v>19309239096</v>
      </c>
      <c r="Y48" s="219"/>
      <c r="Z48" s="42">
        <f>X48/درآمدها!$J$6</f>
        <v>2.0440305098211524E-3</v>
      </c>
      <c r="AB48" s="38"/>
    </row>
    <row r="49" spans="1:28" s="37" customFormat="1">
      <c r="A49" s="39"/>
      <c r="B49" s="228" t="s">
        <v>337</v>
      </c>
      <c r="C49" s="187"/>
      <c r="D49" s="49">
        <v>831278</v>
      </c>
      <c r="E49" s="49"/>
      <c r="F49" s="49">
        <v>4847090979</v>
      </c>
      <c r="G49" s="49"/>
      <c r="H49" s="50">
        <v>4263872587</v>
      </c>
      <c r="I49" s="40"/>
      <c r="J49" s="40">
        <v>0</v>
      </c>
      <c r="K49" s="40"/>
      <c r="L49" s="40">
        <v>0</v>
      </c>
      <c r="M49" s="219"/>
      <c r="N49" s="40">
        <v>241081</v>
      </c>
      <c r="O49" s="40"/>
      <c r="P49" s="40">
        <v>1195249720</v>
      </c>
      <c r="Q49" s="40"/>
      <c r="R49" s="40">
        <v>590197</v>
      </c>
      <c r="S49" s="40"/>
      <c r="T49" s="40">
        <v>5060</v>
      </c>
      <c r="U49" s="40"/>
      <c r="V49" s="40">
        <v>3441374070</v>
      </c>
      <c r="W49" s="40"/>
      <c r="X49" s="41">
        <v>2968627763</v>
      </c>
      <c r="Y49" s="219"/>
      <c r="Z49" s="42">
        <f>X49/درآمدها!$J$6</f>
        <v>3.142519334762976E-4</v>
      </c>
      <c r="AB49" s="38"/>
    </row>
    <row r="50" spans="1:28" s="37" customFormat="1">
      <c r="A50" s="39"/>
      <c r="B50" s="187" t="s">
        <v>345</v>
      </c>
      <c r="C50" s="187"/>
      <c r="D50" s="49">
        <v>201382</v>
      </c>
      <c r="E50" s="49"/>
      <c r="F50" s="49">
        <v>1368241732</v>
      </c>
      <c r="G50" s="49"/>
      <c r="H50" s="50">
        <v>1054968509</v>
      </c>
      <c r="I50" s="40"/>
      <c r="J50" s="40">
        <v>0</v>
      </c>
      <c r="K50" s="40"/>
      <c r="L50" s="40">
        <v>0</v>
      </c>
      <c r="M50" s="219"/>
      <c r="N50" s="40">
        <v>59000</v>
      </c>
      <c r="O50" s="40"/>
      <c r="P50" s="40">
        <v>297976438</v>
      </c>
      <c r="Q50" s="40"/>
      <c r="R50" s="40">
        <v>142382</v>
      </c>
      <c r="S50" s="40"/>
      <c r="T50" s="40">
        <v>4717</v>
      </c>
      <c r="U50" s="40"/>
      <c r="V50" s="40">
        <v>967380373</v>
      </c>
      <c r="W50" s="40"/>
      <c r="X50" s="41">
        <v>667619783</v>
      </c>
      <c r="Y50" s="219"/>
      <c r="Z50" s="42">
        <f>X50/درآمدها!$J$6</f>
        <v>7.0672655645704222E-5</v>
      </c>
      <c r="AB50" s="38"/>
    </row>
    <row r="51" spans="1:28" s="37" customFormat="1">
      <c r="A51" s="39"/>
      <c r="B51" s="228" t="s">
        <v>344</v>
      </c>
      <c r="C51" s="187"/>
      <c r="D51" s="49">
        <v>1738746</v>
      </c>
      <c r="E51" s="49"/>
      <c r="F51" s="49">
        <v>6749107380</v>
      </c>
      <c r="G51" s="49"/>
      <c r="H51" s="50">
        <v>5584461894</v>
      </c>
      <c r="I51" s="40"/>
      <c r="J51" s="40">
        <v>0</v>
      </c>
      <c r="K51" s="40"/>
      <c r="L51" s="40">
        <v>0</v>
      </c>
      <c r="M51" s="219"/>
      <c r="N51" s="40">
        <v>207376</v>
      </c>
      <c r="O51" s="40"/>
      <c r="P51" s="40">
        <v>691112549</v>
      </c>
      <c r="Q51" s="40"/>
      <c r="R51" s="40">
        <v>1531370</v>
      </c>
      <c r="S51" s="40"/>
      <c r="T51" s="40">
        <v>3189</v>
      </c>
      <c r="U51" s="40"/>
      <c r="V51" s="40">
        <v>5944157783</v>
      </c>
      <c r="W51" s="40"/>
      <c r="X51" s="41">
        <v>4854481876</v>
      </c>
      <c r="Y51" s="219"/>
      <c r="Z51" s="42">
        <f>X51/درآمدها!$J$6</f>
        <v>5.1388400208754773E-4</v>
      </c>
      <c r="AB51" s="38"/>
    </row>
    <row r="52" spans="1:28" s="37" customFormat="1">
      <c r="A52" s="39"/>
      <c r="B52" s="228" t="s">
        <v>363</v>
      </c>
      <c r="C52" s="187"/>
      <c r="D52" s="49">
        <v>16809</v>
      </c>
      <c r="E52" s="49"/>
      <c r="F52" s="49">
        <v>566332339</v>
      </c>
      <c r="G52" s="49"/>
      <c r="H52" s="50">
        <v>647139049</v>
      </c>
      <c r="I52" s="40"/>
      <c r="J52" s="40">
        <v>0</v>
      </c>
      <c r="K52" s="40"/>
      <c r="L52" s="40">
        <v>0</v>
      </c>
      <c r="M52" s="219"/>
      <c r="N52" s="40">
        <v>9635</v>
      </c>
      <c r="O52" s="40"/>
      <c r="P52" s="40">
        <v>378705523</v>
      </c>
      <c r="Q52" s="40"/>
      <c r="R52" s="40">
        <v>7174</v>
      </c>
      <c r="S52" s="40"/>
      <c r="T52" s="40">
        <v>39300</v>
      </c>
      <c r="U52" s="40"/>
      <c r="V52" s="40">
        <v>241707907</v>
      </c>
      <c r="W52" s="40"/>
      <c r="X52" s="41">
        <v>280260669</v>
      </c>
      <c r="Y52" s="219"/>
      <c r="Z52" s="42">
        <f>X52/درآمدها!$J$6</f>
        <v>2.9667733424957078E-5</v>
      </c>
      <c r="AB52" s="38"/>
    </row>
    <row r="53" spans="1:28" s="37" customFormat="1">
      <c r="A53" s="39"/>
      <c r="B53" s="187" t="s">
        <v>408</v>
      </c>
      <c r="C53" s="187"/>
      <c r="D53" s="49">
        <v>0</v>
      </c>
      <c r="E53" s="49"/>
      <c r="F53" s="49">
        <v>0</v>
      </c>
      <c r="G53" s="49"/>
      <c r="H53" s="50">
        <v>0</v>
      </c>
      <c r="I53" s="40"/>
      <c r="J53" s="40">
        <v>491469</v>
      </c>
      <c r="K53" s="40"/>
      <c r="L53" s="40">
        <v>1346144016</v>
      </c>
      <c r="M53" s="219"/>
      <c r="N53" s="40">
        <v>102252</v>
      </c>
      <c r="O53" s="40"/>
      <c r="P53" s="40">
        <v>289629033</v>
      </c>
      <c r="Q53" s="40"/>
      <c r="R53" s="40">
        <v>389217</v>
      </c>
      <c r="S53" s="40"/>
      <c r="T53" s="40">
        <v>2887</v>
      </c>
      <c r="U53" s="40"/>
      <c r="V53" s="40">
        <v>1066073619</v>
      </c>
      <c r="W53" s="40"/>
      <c r="X53" s="41">
        <v>1116983648</v>
      </c>
      <c r="Y53" s="219"/>
      <c r="Z53" s="42">
        <f>X53/درآمدها!$J$6</f>
        <v>1.1824125456897447E-4</v>
      </c>
      <c r="AB53" s="38"/>
    </row>
    <row r="54" spans="1:28" s="37" customFormat="1">
      <c r="A54" s="39"/>
      <c r="B54" s="228" t="s">
        <v>90</v>
      </c>
      <c r="C54" s="187"/>
      <c r="D54" s="49">
        <v>61630982</v>
      </c>
      <c r="E54" s="49"/>
      <c r="F54" s="49">
        <v>182874395956</v>
      </c>
      <c r="G54" s="49"/>
      <c r="H54" s="50">
        <v>200640509332</v>
      </c>
      <c r="I54" s="40"/>
      <c r="J54" s="40">
        <v>30815491</v>
      </c>
      <c r="K54" s="40"/>
      <c r="L54" s="40">
        <v>0</v>
      </c>
      <c r="M54" s="219"/>
      <c r="N54" s="40">
        <v>37347017</v>
      </c>
      <c r="O54" s="40"/>
      <c r="P54" s="40">
        <v>20335751338</v>
      </c>
      <c r="Q54" s="40"/>
      <c r="R54" s="40">
        <v>55099456</v>
      </c>
      <c r="S54" s="40"/>
      <c r="T54" s="40">
        <v>3173</v>
      </c>
      <c r="U54" s="40"/>
      <c r="V54" s="40">
        <v>163493739779</v>
      </c>
      <c r="W54" s="40"/>
      <c r="X54" s="52">
        <v>173790331976</v>
      </c>
      <c r="Y54" s="219"/>
      <c r="Z54" s="42">
        <f>X54/درآمدها!$J$6</f>
        <v>1.839703465811238E-2</v>
      </c>
      <c r="AB54" s="38"/>
    </row>
    <row r="55" spans="1:28" s="37" customFormat="1">
      <c r="A55" s="39"/>
      <c r="B55" s="228" t="s">
        <v>91</v>
      </c>
      <c r="C55" s="187"/>
      <c r="D55" s="49">
        <v>1047419</v>
      </c>
      <c r="E55" s="49"/>
      <c r="F55" s="49">
        <v>31428699732</v>
      </c>
      <c r="G55" s="49"/>
      <c r="H55" s="50">
        <v>42011889681</v>
      </c>
      <c r="I55" s="40"/>
      <c r="J55" s="40">
        <v>0</v>
      </c>
      <c r="K55" s="40"/>
      <c r="L55" s="40">
        <v>0</v>
      </c>
      <c r="M55" s="219"/>
      <c r="N55" s="40">
        <v>194262</v>
      </c>
      <c r="O55" s="40"/>
      <c r="P55" s="40">
        <v>8077514715</v>
      </c>
      <c r="Q55" s="40"/>
      <c r="R55" s="40">
        <v>853157</v>
      </c>
      <c r="S55" s="40"/>
      <c r="T55" s="40">
        <v>43900</v>
      </c>
      <c r="U55" s="40"/>
      <c r="V55" s="40">
        <v>25599702866</v>
      </c>
      <c r="W55" s="40"/>
      <c r="X55" s="41">
        <v>37230743430</v>
      </c>
      <c r="Y55" s="219"/>
      <c r="Z55" s="42">
        <f>X55/درآمدها!$J$6</f>
        <v>3.9411586907123668E-3</v>
      </c>
      <c r="AB55" s="38"/>
    </row>
    <row r="56" spans="1:28" s="37" customFormat="1">
      <c r="A56" s="39"/>
      <c r="B56" s="228" t="s">
        <v>92</v>
      </c>
      <c r="C56" s="187"/>
      <c r="D56" s="49">
        <v>20939466</v>
      </c>
      <c r="E56" s="49"/>
      <c r="F56" s="49">
        <v>55092607408</v>
      </c>
      <c r="G56" s="49"/>
      <c r="H56" s="50">
        <v>43419831710</v>
      </c>
      <c r="I56" s="40"/>
      <c r="J56" s="40">
        <v>0</v>
      </c>
      <c r="K56" s="40"/>
      <c r="L56" s="40">
        <v>0</v>
      </c>
      <c r="M56" s="219"/>
      <c r="N56" s="40">
        <v>5354966</v>
      </c>
      <c r="O56" s="40"/>
      <c r="P56" s="40">
        <v>9415579704</v>
      </c>
      <c r="Q56" s="187"/>
      <c r="R56" s="187">
        <v>15584500</v>
      </c>
      <c r="S56" s="187"/>
      <c r="T56" s="40">
        <v>1779</v>
      </c>
      <c r="U56" s="187"/>
      <c r="V56" s="41">
        <v>41003468768</v>
      </c>
      <c r="W56" s="187"/>
      <c r="X56" s="41">
        <v>27559862793</v>
      </c>
      <c r="Y56" s="219"/>
      <c r="Z56" s="42">
        <f>X56/درآمدها!$J$6</f>
        <v>2.917422075272064E-3</v>
      </c>
      <c r="AB56" s="38"/>
    </row>
    <row r="57" spans="1:28" s="37" customFormat="1">
      <c r="A57" s="39"/>
      <c r="B57" s="228" t="s">
        <v>93</v>
      </c>
      <c r="C57" s="187"/>
      <c r="D57" s="49">
        <v>2801429</v>
      </c>
      <c r="E57" s="49"/>
      <c r="F57" s="49">
        <v>83301505874</v>
      </c>
      <c r="G57" s="49"/>
      <c r="H57" s="50">
        <v>95183113806</v>
      </c>
      <c r="I57" s="40"/>
      <c r="J57" s="40">
        <v>0</v>
      </c>
      <c r="K57" s="40"/>
      <c r="L57" s="40">
        <v>0</v>
      </c>
      <c r="M57" s="219"/>
      <c r="N57" s="40">
        <v>125682</v>
      </c>
      <c r="O57" s="40"/>
      <c r="P57" s="40">
        <v>4146215455</v>
      </c>
      <c r="Q57" s="40"/>
      <c r="R57" s="40">
        <v>2675747</v>
      </c>
      <c r="S57" s="40"/>
      <c r="T57" s="40">
        <v>34300</v>
      </c>
      <c r="U57" s="40"/>
      <c r="V57" s="40">
        <v>79564306088</v>
      </c>
      <c r="W57" s="40"/>
      <c r="X57" s="41">
        <v>91232042278</v>
      </c>
      <c r="Y57" s="219"/>
      <c r="Z57" s="42">
        <f>X57/درآمدها!$J$6</f>
        <v>9.6576088245836512E-3</v>
      </c>
      <c r="AB57" s="38"/>
    </row>
    <row r="58" spans="1:28" s="37" customFormat="1">
      <c r="A58" s="39"/>
      <c r="B58" s="228" t="s">
        <v>94</v>
      </c>
      <c r="C58" s="187"/>
      <c r="D58" s="49">
        <v>770385</v>
      </c>
      <c r="E58" s="49"/>
      <c r="F58" s="49">
        <v>38841288511</v>
      </c>
      <c r="G58" s="49"/>
      <c r="H58" s="50">
        <v>34154733935</v>
      </c>
      <c r="I58" s="40"/>
      <c r="J58" s="40">
        <v>0</v>
      </c>
      <c r="K58" s="40"/>
      <c r="L58" s="40">
        <v>0</v>
      </c>
      <c r="M58" s="219"/>
      <c r="N58" s="40">
        <v>194586</v>
      </c>
      <c r="O58" s="40"/>
      <c r="P58" s="40">
        <v>7843585438</v>
      </c>
      <c r="Q58" s="40"/>
      <c r="R58" s="40">
        <v>575799</v>
      </c>
      <c r="S58" s="40"/>
      <c r="T58" s="40">
        <v>40000</v>
      </c>
      <c r="U58" s="40"/>
      <c r="V58" s="40">
        <v>29030647122</v>
      </c>
      <c r="W58" s="40"/>
      <c r="X58" s="41">
        <v>22894919842</v>
      </c>
      <c r="Y58" s="219"/>
      <c r="Z58" s="42">
        <f>X58/درآمدها!$J$6</f>
        <v>2.4236022167570593E-3</v>
      </c>
      <c r="AB58" s="38"/>
    </row>
    <row r="59" spans="1:28" s="37" customFormat="1">
      <c r="A59" s="39"/>
      <c r="B59" s="228" t="s">
        <v>95</v>
      </c>
      <c r="C59" s="187"/>
      <c r="D59" s="49">
        <v>13292790</v>
      </c>
      <c r="E59" s="49"/>
      <c r="F59" s="49">
        <v>33959795638</v>
      </c>
      <c r="G59" s="49"/>
      <c r="H59" s="50">
        <v>38808630734</v>
      </c>
      <c r="I59" s="40"/>
      <c r="J59" s="40">
        <v>0</v>
      </c>
      <c r="K59" s="40"/>
      <c r="L59" s="40">
        <v>0</v>
      </c>
      <c r="M59" s="219"/>
      <c r="N59" s="40">
        <v>1210827</v>
      </c>
      <c r="O59" s="40"/>
      <c r="P59" s="40">
        <v>3297031457</v>
      </c>
      <c r="Q59" s="40"/>
      <c r="R59" s="40">
        <v>12081963</v>
      </c>
      <c r="S59" s="40"/>
      <c r="T59" s="40">
        <v>2880</v>
      </c>
      <c r="U59" s="40"/>
      <c r="V59" s="40">
        <v>30866431681</v>
      </c>
      <c r="W59" s="40"/>
      <c r="X59" s="41">
        <v>34589016925</v>
      </c>
      <c r="Y59" s="219"/>
      <c r="Z59" s="42">
        <f>X59/درآمدها!$J$6</f>
        <v>3.6615117534106387E-3</v>
      </c>
      <c r="AB59" s="38"/>
    </row>
    <row r="60" spans="1:28" s="37" customFormat="1">
      <c r="A60" s="39"/>
      <c r="B60" s="228" t="s">
        <v>96</v>
      </c>
      <c r="C60" s="187"/>
      <c r="D60" s="49">
        <v>13476296</v>
      </c>
      <c r="E60" s="49"/>
      <c r="F60" s="49">
        <v>41118474378</v>
      </c>
      <c r="G60" s="49"/>
      <c r="H60" s="50">
        <v>36169502510</v>
      </c>
      <c r="I60" s="40"/>
      <c r="J60" s="40">
        <v>0</v>
      </c>
      <c r="K60" s="40"/>
      <c r="L60" s="40">
        <v>0</v>
      </c>
      <c r="M60" s="219"/>
      <c r="N60" s="40">
        <v>2079876</v>
      </c>
      <c r="O60" s="40"/>
      <c r="P60" s="40">
        <v>5405478478</v>
      </c>
      <c r="Q60" s="40"/>
      <c r="R60" s="40">
        <v>11396420</v>
      </c>
      <c r="S60" s="40"/>
      <c r="T60" s="40">
        <v>2637</v>
      </c>
      <c r="U60" s="40"/>
      <c r="V60" s="40">
        <v>34772418458</v>
      </c>
      <c r="W60" s="40"/>
      <c r="X60" s="41">
        <v>29873548004</v>
      </c>
      <c r="Y60" s="219"/>
      <c r="Z60" s="42">
        <f>X60/درآمدها!$J$6</f>
        <v>3.1623433348770412E-3</v>
      </c>
      <c r="AB60" s="38"/>
    </row>
    <row r="61" spans="1:28" s="37" customFormat="1">
      <c r="A61" s="39"/>
      <c r="B61" s="228" t="s">
        <v>97</v>
      </c>
      <c r="C61" s="187"/>
      <c r="D61" s="49">
        <v>2252557</v>
      </c>
      <c r="E61" s="49"/>
      <c r="F61" s="49">
        <v>23433951750</v>
      </c>
      <c r="G61" s="49"/>
      <c r="H61" s="50">
        <v>19906081606</v>
      </c>
      <c r="I61" s="40"/>
      <c r="J61" s="40">
        <v>0</v>
      </c>
      <c r="K61" s="40"/>
      <c r="L61" s="40">
        <v>0</v>
      </c>
      <c r="M61" s="219"/>
      <c r="N61" s="40">
        <v>561953</v>
      </c>
      <c r="O61" s="40"/>
      <c r="P61" s="40">
        <v>3953940431</v>
      </c>
      <c r="Q61" s="40"/>
      <c r="R61" s="40">
        <v>1690604</v>
      </c>
      <c r="S61" s="40"/>
      <c r="T61" s="40">
        <v>6910</v>
      </c>
      <c r="U61" s="40"/>
      <c r="V61" s="40">
        <v>17587804688</v>
      </c>
      <c r="W61" s="40"/>
      <c r="X61" s="41">
        <v>11612565305</v>
      </c>
      <c r="Y61" s="219"/>
      <c r="Z61" s="42">
        <f>X61/درآمدها!$J$6</f>
        <v>1.2292787749273709E-3</v>
      </c>
      <c r="AB61" s="38"/>
    </row>
    <row r="62" spans="1:28" s="37" customFormat="1">
      <c r="A62" s="39"/>
      <c r="B62" s="228" t="s">
        <v>98</v>
      </c>
      <c r="C62" s="187"/>
      <c r="D62" s="49">
        <v>16328446</v>
      </c>
      <c r="E62" s="49"/>
      <c r="F62" s="49">
        <v>40284489660</v>
      </c>
      <c r="G62" s="49"/>
      <c r="H62" s="50">
        <v>34069481378</v>
      </c>
      <c r="I62" s="40"/>
      <c r="J62" s="40">
        <v>0</v>
      </c>
      <c r="K62" s="40"/>
      <c r="L62" s="40">
        <v>0</v>
      </c>
      <c r="M62" s="219"/>
      <c r="N62" s="40">
        <v>3659898</v>
      </c>
      <c r="O62" s="40"/>
      <c r="P62" s="40">
        <v>6489880859</v>
      </c>
      <c r="Q62" s="40"/>
      <c r="R62" s="40">
        <v>12668548</v>
      </c>
      <c r="S62" s="40"/>
      <c r="T62" s="40">
        <v>1780</v>
      </c>
      <c r="U62" s="40"/>
      <c r="V62" s="40">
        <v>31255025183</v>
      </c>
      <c r="W62" s="40"/>
      <c r="X62" s="41">
        <v>22415842852</v>
      </c>
      <c r="Y62" s="219"/>
      <c r="Z62" s="42">
        <f>X62/درآمدها!$J$6</f>
        <v>2.3728882564997573E-3</v>
      </c>
      <c r="AB62" s="38"/>
    </row>
    <row r="63" spans="1:28" s="37" customFormat="1">
      <c r="A63" s="39"/>
      <c r="B63" s="187" t="s">
        <v>99</v>
      </c>
      <c r="C63" s="187"/>
      <c r="D63" s="49">
        <v>9196416</v>
      </c>
      <c r="E63" s="49"/>
      <c r="F63" s="49">
        <v>23334333727</v>
      </c>
      <c r="G63" s="49"/>
      <c r="H63" s="50">
        <v>14718132698</v>
      </c>
      <c r="I63" s="40"/>
      <c r="J63" s="40">
        <v>1658190</v>
      </c>
      <c r="K63" s="40"/>
      <c r="L63" s="40">
        <v>0</v>
      </c>
      <c r="M63" s="219"/>
      <c r="N63" s="40">
        <v>1157567</v>
      </c>
      <c r="O63" s="40"/>
      <c r="P63" s="40">
        <v>1683871465</v>
      </c>
      <c r="Q63" s="40"/>
      <c r="R63" s="40">
        <v>9697039</v>
      </c>
      <c r="S63" s="40"/>
      <c r="T63" s="40">
        <v>1421</v>
      </c>
      <c r="U63" s="40"/>
      <c r="V63" s="40">
        <v>24604579022</v>
      </c>
      <c r="W63" s="40"/>
      <c r="X63" s="41">
        <v>13697504443</v>
      </c>
      <c r="Y63" s="219"/>
      <c r="Z63" s="42">
        <f>X63/درآمدها!$J$6</f>
        <v>1.4499855147426669E-3</v>
      </c>
      <c r="AB63" s="38"/>
    </row>
    <row r="64" spans="1:28" s="37" customFormat="1">
      <c r="A64" s="39"/>
      <c r="B64" s="228" t="s">
        <v>100</v>
      </c>
      <c r="C64" s="187"/>
      <c r="D64" s="49">
        <v>27459426</v>
      </c>
      <c r="E64" s="49"/>
      <c r="F64" s="49">
        <v>46684338205</v>
      </c>
      <c r="G64" s="49"/>
      <c r="H64" s="50">
        <v>44356068926</v>
      </c>
      <c r="I64" s="40"/>
      <c r="J64" s="40">
        <v>0</v>
      </c>
      <c r="K64" s="40"/>
      <c r="L64" s="40">
        <v>0</v>
      </c>
      <c r="M64" s="219"/>
      <c r="N64" s="40">
        <v>5895970</v>
      </c>
      <c r="O64" s="40"/>
      <c r="P64" s="40">
        <v>9076609855</v>
      </c>
      <c r="Q64" s="40"/>
      <c r="R64" s="40">
        <v>21563456</v>
      </c>
      <c r="S64" s="40"/>
      <c r="T64" s="40">
        <v>1560</v>
      </c>
      <c r="U64" s="40"/>
      <c r="V64" s="40">
        <v>36660477637</v>
      </c>
      <c r="W64" s="40"/>
      <c r="X64" s="41">
        <v>33438839366</v>
      </c>
      <c r="Y64" s="219"/>
      <c r="Z64" s="42">
        <f>X64/درآمدها!$J$6</f>
        <v>3.5397566697111136E-3</v>
      </c>
      <c r="AB64" s="38"/>
    </row>
    <row r="65" spans="1:28" s="37" customFormat="1">
      <c r="A65" s="39"/>
      <c r="B65" s="228" t="s">
        <v>192</v>
      </c>
      <c r="C65" s="187"/>
      <c r="D65" s="49">
        <v>6069259</v>
      </c>
      <c r="E65" s="49"/>
      <c r="F65" s="49">
        <v>36616342551</v>
      </c>
      <c r="G65" s="49"/>
      <c r="H65" s="50">
        <v>41809708084</v>
      </c>
      <c r="I65" s="40"/>
      <c r="J65" s="40">
        <v>0</v>
      </c>
      <c r="K65" s="40"/>
      <c r="L65" s="40">
        <v>0</v>
      </c>
      <c r="M65" s="219"/>
      <c r="N65" s="40">
        <v>1977075</v>
      </c>
      <c r="O65" s="40"/>
      <c r="P65" s="40">
        <v>10551771659</v>
      </c>
      <c r="Q65" s="40"/>
      <c r="R65" s="40">
        <v>4092184</v>
      </c>
      <c r="S65" s="40"/>
      <c r="T65" s="40">
        <v>5360</v>
      </c>
      <c r="U65" s="40"/>
      <c r="V65" s="40">
        <v>24688485222</v>
      </c>
      <c r="W65" s="40"/>
      <c r="X65" s="41">
        <v>21803598311</v>
      </c>
      <c r="Y65" s="219"/>
      <c r="Z65" s="42">
        <f>X65/درآمدها!$J$6</f>
        <v>2.3080774933695474E-3</v>
      </c>
      <c r="AB65" s="38"/>
    </row>
    <row r="66" spans="1:28" s="37" customFormat="1">
      <c r="A66" s="39"/>
      <c r="B66" s="187" t="s">
        <v>233</v>
      </c>
      <c r="C66" s="187"/>
      <c r="D66" s="49">
        <v>4119839</v>
      </c>
      <c r="E66" s="49"/>
      <c r="F66" s="49">
        <v>30490661992</v>
      </c>
      <c r="G66" s="49"/>
      <c r="H66" s="50">
        <v>27889169777</v>
      </c>
      <c r="I66" s="40"/>
      <c r="J66" s="40">
        <v>0</v>
      </c>
      <c r="K66" s="40"/>
      <c r="L66" s="40">
        <v>0</v>
      </c>
      <c r="M66" s="219"/>
      <c r="N66" s="40">
        <v>1168830</v>
      </c>
      <c r="O66" s="40"/>
      <c r="P66" s="40">
        <v>7174068317</v>
      </c>
      <c r="Q66" s="40"/>
      <c r="R66" s="40">
        <v>2951009</v>
      </c>
      <c r="S66" s="40"/>
      <c r="T66" s="40">
        <v>6400</v>
      </c>
      <c r="U66" s="40"/>
      <c r="V66" s="40">
        <v>21840226756</v>
      </c>
      <c r="W66" s="40"/>
      <c r="X66" s="41">
        <v>18774083181</v>
      </c>
      <c r="Y66" s="219"/>
      <c r="Z66" s="42">
        <f>X66/درآمدها!$J$6</f>
        <v>1.987380166825614E-3</v>
      </c>
      <c r="AB66" s="38"/>
    </row>
    <row r="67" spans="1:28" s="37" customFormat="1">
      <c r="A67" s="39"/>
      <c r="B67" s="228" t="s">
        <v>191</v>
      </c>
      <c r="C67" s="187"/>
      <c r="D67" s="49">
        <v>3687010</v>
      </c>
      <c r="E67" s="49"/>
      <c r="F67" s="49">
        <v>39691050525</v>
      </c>
      <c r="G67" s="49"/>
      <c r="H67" s="50">
        <v>27488042181</v>
      </c>
      <c r="I67" s="40"/>
      <c r="J67" s="40">
        <v>0</v>
      </c>
      <c r="K67" s="40"/>
      <c r="L67" s="40">
        <v>0</v>
      </c>
      <c r="M67" s="219"/>
      <c r="N67" s="40">
        <v>101741</v>
      </c>
      <c r="O67" s="40"/>
      <c r="P67" s="40">
        <v>805435992</v>
      </c>
      <c r="Q67" s="40"/>
      <c r="R67" s="40">
        <v>3585269</v>
      </c>
      <c r="S67" s="40"/>
      <c r="T67" s="40">
        <v>7980</v>
      </c>
      <c r="U67" s="40"/>
      <c r="V67" s="40">
        <v>38595797957</v>
      </c>
      <c r="W67" s="40"/>
      <c r="X67" s="41">
        <v>28440214466</v>
      </c>
      <c r="Y67" s="219"/>
      <c r="Z67" s="42">
        <f>X67/درآمدها!$J$6</f>
        <v>3.0106140270645542E-3</v>
      </c>
      <c r="AB67" s="38"/>
    </row>
    <row r="68" spans="1:28" s="37" customFormat="1">
      <c r="A68" s="39"/>
      <c r="B68" s="228" t="s">
        <v>225</v>
      </c>
      <c r="C68" s="187"/>
      <c r="D68" s="49">
        <v>10059868</v>
      </c>
      <c r="E68" s="49"/>
      <c r="F68" s="49">
        <v>26330979365</v>
      </c>
      <c r="G68" s="49"/>
      <c r="H68" s="50">
        <v>22780026850</v>
      </c>
      <c r="I68" s="40"/>
      <c r="J68" s="40">
        <v>0</v>
      </c>
      <c r="K68" s="40"/>
      <c r="L68" s="40">
        <v>0</v>
      </c>
      <c r="M68" s="219"/>
      <c r="N68" s="40">
        <v>2451689</v>
      </c>
      <c r="O68" s="40"/>
      <c r="P68" s="40">
        <v>4738859450</v>
      </c>
      <c r="Q68" s="40"/>
      <c r="R68" s="40">
        <v>7608179</v>
      </c>
      <c r="S68" s="40"/>
      <c r="T68" s="40">
        <v>1930</v>
      </c>
      <c r="U68" s="40"/>
      <c r="V68" s="40">
        <v>19913860128</v>
      </c>
      <c r="W68" s="40"/>
      <c r="X68" s="41">
        <v>14596416950</v>
      </c>
      <c r="Y68" s="219"/>
      <c r="Z68" s="42">
        <f>X68/درآمدها!$J$6</f>
        <v>1.5451422726466303E-3</v>
      </c>
      <c r="AB68" s="38"/>
    </row>
    <row r="69" spans="1:28" s="37" customFormat="1">
      <c r="A69" s="39"/>
      <c r="B69" s="187" t="s">
        <v>248</v>
      </c>
      <c r="C69" s="187"/>
      <c r="D69" s="49">
        <v>11520174</v>
      </c>
      <c r="E69" s="49"/>
      <c r="F69" s="49">
        <v>46186029768</v>
      </c>
      <c r="G69" s="49"/>
      <c r="H69" s="50">
        <v>23361323093</v>
      </c>
      <c r="I69" s="40"/>
      <c r="J69" s="40">
        <v>0</v>
      </c>
      <c r="K69" s="40"/>
      <c r="L69" s="40">
        <v>0</v>
      </c>
      <c r="M69" s="219"/>
      <c r="N69" s="40">
        <v>387974</v>
      </c>
      <c r="O69" s="40"/>
      <c r="P69" s="40">
        <v>675221792</v>
      </c>
      <c r="Q69" s="40"/>
      <c r="R69" s="40">
        <v>11132200</v>
      </c>
      <c r="S69" s="40"/>
      <c r="T69" s="40">
        <v>1605</v>
      </c>
      <c r="U69" s="40"/>
      <c r="V69" s="40">
        <v>44630586360</v>
      </c>
      <c r="W69" s="40"/>
      <c r="X69" s="41">
        <v>17760871276</v>
      </c>
      <c r="Y69" s="219"/>
      <c r="Z69" s="42">
        <f>X69/درآمدها!$J$6</f>
        <v>1.8801239442247434E-3</v>
      </c>
      <c r="AB69" s="38"/>
    </row>
    <row r="70" spans="1:28" s="37" customFormat="1">
      <c r="A70" s="39"/>
      <c r="B70" s="187" t="s">
        <v>263</v>
      </c>
      <c r="C70" s="187"/>
      <c r="D70" s="49">
        <v>12043428</v>
      </c>
      <c r="E70" s="49"/>
      <c r="F70" s="49">
        <v>65782192278</v>
      </c>
      <c r="G70" s="49"/>
      <c r="H70" s="50">
        <v>56985623315</v>
      </c>
      <c r="I70" s="40"/>
      <c r="J70" s="40">
        <v>0</v>
      </c>
      <c r="K70" s="40"/>
      <c r="L70" s="40">
        <v>0</v>
      </c>
      <c r="M70" s="219"/>
      <c r="N70" s="40">
        <v>1632086</v>
      </c>
      <c r="O70" s="40"/>
      <c r="P70" s="40">
        <v>6935629653</v>
      </c>
      <c r="Q70" s="40"/>
      <c r="R70" s="40">
        <v>10411342</v>
      </c>
      <c r="S70" s="40"/>
      <c r="T70" s="40">
        <v>4096</v>
      </c>
      <c r="U70" s="40"/>
      <c r="V70" s="40">
        <v>56867604582</v>
      </c>
      <c r="W70" s="40"/>
      <c r="X70" s="41">
        <v>42391119937</v>
      </c>
      <c r="Y70" s="219"/>
      <c r="Z70" s="42">
        <f>X70/درآمدها!$J$6</f>
        <v>4.4874239769844386E-3</v>
      </c>
      <c r="AB70" s="38"/>
    </row>
    <row r="71" spans="1:28" s="37" customFormat="1">
      <c r="A71" s="39"/>
      <c r="B71" s="228" t="s">
        <v>267</v>
      </c>
      <c r="C71" s="187"/>
      <c r="D71" s="49">
        <v>4792353</v>
      </c>
      <c r="E71" s="49"/>
      <c r="F71" s="49">
        <v>97363836836</v>
      </c>
      <c r="G71" s="49"/>
      <c r="H71" s="50">
        <v>64311819751</v>
      </c>
      <c r="I71" s="40"/>
      <c r="J71" s="40">
        <v>0</v>
      </c>
      <c r="K71" s="40"/>
      <c r="L71" s="40">
        <v>0</v>
      </c>
      <c r="M71" s="219"/>
      <c r="N71" s="40">
        <v>86384</v>
      </c>
      <c r="O71" s="40"/>
      <c r="P71" s="40">
        <v>1041848488</v>
      </c>
      <c r="Q71" s="40"/>
      <c r="R71" s="40">
        <v>4705969</v>
      </c>
      <c r="S71" s="40"/>
      <c r="T71" s="40">
        <v>11750</v>
      </c>
      <c r="U71" s="40"/>
      <c r="V71" s="40">
        <v>95608816352</v>
      </c>
      <c r="W71" s="40"/>
      <c r="X71" s="41">
        <v>54966129695</v>
      </c>
      <c r="Y71" s="219"/>
      <c r="Z71" s="42">
        <f>X71/درآمدها!$J$6</f>
        <v>5.8185848517791029E-3</v>
      </c>
      <c r="AB71" s="38"/>
    </row>
    <row r="72" spans="1:28" s="37" customFormat="1">
      <c r="A72" s="39"/>
      <c r="B72" s="187" t="s">
        <v>265</v>
      </c>
      <c r="C72" s="187"/>
      <c r="D72" s="49">
        <v>15431121</v>
      </c>
      <c r="E72" s="49"/>
      <c r="F72" s="49">
        <v>36284039890</v>
      </c>
      <c r="G72" s="49"/>
      <c r="H72" s="50">
        <v>28684501906</v>
      </c>
      <c r="I72" s="40"/>
      <c r="J72" s="40">
        <v>0</v>
      </c>
      <c r="K72" s="40"/>
      <c r="L72" s="40">
        <v>0</v>
      </c>
      <c r="M72" s="219"/>
      <c r="N72" s="40">
        <v>3060032</v>
      </c>
      <c r="O72" s="40"/>
      <c r="P72" s="40">
        <v>5442670952</v>
      </c>
      <c r="Q72" s="40"/>
      <c r="R72" s="40">
        <v>12371089</v>
      </c>
      <c r="S72" s="40"/>
      <c r="T72" s="40">
        <v>1763</v>
      </c>
      <c r="U72" s="40"/>
      <c r="V72" s="47">
        <v>29088819066</v>
      </c>
      <c r="W72" s="40"/>
      <c r="X72" s="53">
        <v>21680459044</v>
      </c>
      <c r="Y72" s="219"/>
      <c r="Z72" s="42">
        <f>X72/درآمدها!$J$6</f>
        <v>2.2950422609891497E-3</v>
      </c>
      <c r="AB72" s="38"/>
    </row>
    <row r="73" spans="1:28" s="37" customFormat="1">
      <c r="A73" s="39"/>
      <c r="B73" s="228" t="s">
        <v>269</v>
      </c>
      <c r="C73" s="187"/>
      <c r="D73" s="49">
        <v>2149790</v>
      </c>
      <c r="E73" s="49"/>
      <c r="F73" s="49">
        <v>95854878710</v>
      </c>
      <c r="G73" s="49"/>
      <c r="H73" s="50">
        <v>105332668367</v>
      </c>
      <c r="I73" s="40"/>
      <c r="J73" s="40">
        <v>0</v>
      </c>
      <c r="K73" s="40"/>
      <c r="L73" s="40">
        <v>0</v>
      </c>
      <c r="M73" s="219"/>
      <c r="N73" s="40">
        <v>100889</v>
      </c>
      <c r="O73" s="40"/>
      <c r="P73" s="40">
        <v>4720498311</v>
      </c>
      <c r="Q73" s="40"/>
      <c r="R73" s="40">
        <v>2048901</v>
      </c>
      <c r="S73" s="40"/>
      <c r="T73" s="40">
        <v>47300</v>
      </c>
      <c r="U73" s="40"/>
      <c r="V73" s="40">
        <v>91356437998</v>
      </c>
      <c r="W73" s="40"/>
      <c r="X73" s="41">
        <v>96336384849</v>
      </c>
      <c r="Y73" s="219"/>
      <c r="Z73" s="42">
        <f>X73/درآمدها!$J$6</f>
        <v>1.0197942490546919E-2</v>
      </c>
      <c r="AB73" s="38"/>
    </row>
    <row r="74" spans="1:28" s="37" customFormat="1">
      <c r="A74" s="39"/>
      <c r="B74" s="228" t="s">
        <v>278</v>
      </c>
      <c r="C74" s="187"/>
      <c r="D74" s="49">
        <v>11518554</v>
      </c>
      <c r="E74" s="49"/>
      <c r="F74" s="49">
        <v>28438613739</v>
      </c>
      <c r="G74" s="49"/>
      <c r="H74" s="50">
        <v>32082952131</v>
      </c>
      <c r="I74" s="40"/>
      <c r="J74" s="40">
        <v>2400000</v>
      </c>
      <c r="K74" s="40"/>
      <c r="L74" s="40">
        <v>5748529651</v>
      </c>
      <c r="M74" s="219"/>
      <c r="N74" s="40">
        <v>403243</v>
      </c>
      <c r="O74" s="40"/>
      <c r="P74" s="40">
        <v>996192058</v>
      </c>
      <c r="Q74" s="40"/>
      <c r="R74" s="40">
        <v>13515311</v>
      </c>
      <c r="S74" s="40"/>
      <c r="T74" s="40">
        <v>2379</v>
      </c>
      <c r="U74" s="40"/>
      <c r="V74" s="40">
        <v>33194170221</v>
      </c>
      <c r="W74" s="40"/>
      <c r="X74" s="41">
        <v>31961614970</v>
      </c>
      <c r="Y74" s="219"/>
      <c r="Z74" s="42">
        <f>X74/درآمدها!$J$6</f>
        <v>3.3833811791874283E-3</v>
      </c>
      <c r="AB74" s="38"/>
    </row>
    <row r="75" spans="1:28" s="37" customFormat="1">
      <c r="A75" s="39"/>
      <c r="B75" s="228" t="s">
        <v>277</v>
      </c>
      <c r="C75" s="187"/>
      <c r="D75" s="49">
        <v>4767626</v>
      </c>
      <c r="E75" s="49"/>
      <c r="F75" s="49">
        <v>34431185307</v>
      </c>
      <c r="G75" s="49"/>
      <c r="H75" s="50">
        <v>30663003308</v>
      </c>
      <c r="I75" s="40"/>
      <c r="J75" s="40">
        <v>0</v>
      </c>
      <c r="K75" s="40"/>
      <c r="L75" s="40">
        <v>0</v>
      </c>
      <c r="M75" s="219"/>
      <c r="N75" s="40">
        <v>1171041</v>
      </c>
      <c r="O75" s="40"/>
      <c r="P75" s="40">
        <v>7058363680</v>
      </c>
      <c r="Q75" s="40"/>
      <c r="R75" s="40">
        <v>3596585</v>
      </c>
      <c r="S75" s="40"/>
      <c r="T75" s="40">
        <v>6100</v>
      </c>
      <c r="U75" s="40"/>
      <c r="V75" s="40">
        <v>25974076952</v>
      </c>
      <c r="W75" s="40"/>
      <c r="X75" s="41">
        <v>21808630449</v>
      </c>
      <c r="Y75" s="219"/>
      <c r="Z75" s="42">
        <f>X75/درآمدها!$J$6</f>
        <v>2.308610183629919E-3</v>
      </c>
      <c r="AB75" s="38"/>
    </row>
    <row r="76" spans="1:28" s="37" customFormat="1">
      <c r="A76" s="39"/>
      <c r="B76" s="187" t="s">
        <v>294</v>
      </c>
      <c r="C76" s="187"/>
      <c r="D76" s="49">
        <v>2684740</v>
      </c>
      <c r="E76" s="49"/>
      <c r="F76" s="49">
        <v>22923141123</v>
      </c>
      <c r="G76" s="49"/>
      <c r="H76" s="50">
        <v>16359534339</v>
      </c>
      <c r="I76" s="40"/>
      <c r="J76" s="40">
        <v>1618877</v>
      </c>
      <c r="K76" s="40"/>
      <c r="L76" s="40">
        <v>7659927096</v>
      </c>
      <c r="M76" s="219"/>
      <c r="N76" s="40">
        <v>171129</v>
      </c>
      <c r="O76" s="40"/>
      <c r="P76" s="40">
        <v>858013237</v>
      </c>
      <c r="Q76" s="40"/>
      <c r="R76" s="40">
        <v>4132488</v>
      </c>
      <c r="S76" s="40"/>
      <c r="T76" s="40">
        <v>4745</v>
      </c>
      <c r="U76" s="40"/>
      <c r="V76" s="40">
        <v>29277995753</v>
      </c>
      <c r="W76" s="40"/>
      <c r="X76" s="41">
        <v>19491984064</v>
      </c>
      <c r="Y76" s="219"/>
      <c r="Z76" s="42">
        <f>X76/درآمدها!$J$6</f>
        <v>2.0633754611292373E-3</v>
      </c>
      <c r="AB76" s="38"/>
    </row>
    <row r="77" spans="1:28" s="37" customFormat="1">
      <c r="A77" s="39"/>
      <c r="B77" s="228" t="s">
        <v>287</v>
      </c>
      <c r="C77" s="187"/>
      <c r="D77" s="49">
        <v>11721182</v>
      </c>
      <c r="E77" s="49"/>
      <c r="F77" s="49">
        <v>28343621073</v>
      </c>
      <c r="G77" s="49"/>
      <c r="H77" s="50">
        <v>28313001553</v>
      </c>
      <c r="I77" s="40"/>
      <c r="J77" s="40">
        <v>0</v>
      </c>
      <c r="K77" s="40"/>
      <c r="L77" s="40">
        <v>0</v>
      </c>
      <c r="M77" s="219"/>
      <c r="N77" s="40">
        <v>2346515</v>
      </c>
      <c r="O77" s="40"/>
      <c r="P77" s="40">
        <v>6002995162</v>
      </c>
      <c r="Q77" s="40"/>
      <c r="R77" s="40">
        <v>9374667</v>
      </c>
      <c r="S77" s="40"/>
      <c r="T77" s="40">
        <v>2598</v>
      </c>
      <c r="U77" s="40"/>
      <c r="V77" s="40">
        <v>22669386852</v>
      </c>
      <c r="W77" s="40"/>
      <c r="X77" s="41">
        <v>24210470329</v>
      </c>
      <c r="Y77" s="219"/>
      <c r="Z77" s="42">
        <f>X77/درآمدها!$J$6</f>
        <v>2.5628632885822621E-3</v>
      </c>
      <c r="AB77" s="38"/>
    </row>
    <row r="78" spans="1:28" s="37" customFormat="1">
      <c r="A78" s="39"/>
      <c r="B78" s="187" t="s">
        <v>318</v>
      </c>
      <c r="C78" s="187"/>
      <c r="D78" s="49">
        <v>4101905</v>
      </c>
      <c r="E78" s="49"/>
      <c r="F78" s="49">
        <v>41999606778</v>
      </c>
      <c r="G78" s="49"/>
      <c r="H78" s="50">
        <v>28827915567</v>
      </c>
      <c r="I78" s="40"/>
      <c r="J78" s="40">
        <v>0</v>
      </c>
      <c r="K78" s="40"/>
      <c r="L78" s="40">
        <v>0</v>
      </c>
      <c r="M78" s="219"/>
      <c r="N78" s="40">
        <v>629373</v>
      </c>
      <c r="O78" s="40"/>
      <c r="P78" s="40">
        <v>3581260294</v>
      </c>
      <c r="Q78" s="40"/>
      <c r="R78" s="40">
        <v>3472532</v>
      </c>
      <c r="S78" s="40"/>
      <c r="T78" s="40">
        <v>5550</v>
      </c>
      <c r="U78" s="40"/>
      <c r="V78" s="40">
        <v>35555425717</v>
      </c>
      <c r="W78" s="40"/>
      <c r="X78" s="41">
        <v>19157880915</v>
      </c>
      <c r="Y78" s="219"/>
      <c r="Z78" s="42">
        <f>X78/درآمدها!$J$6</f>
        <v>2.0280080897590834E-3</v>
      </c>
      <c r="AB78" s="38"/>
    </row>
    <row r="79" spans="1:28" s="37" customFormat="1">
      <c r="A79" s="39"/>
      <c r="B79" s="228" t="s">
        <v>283</v>
      </c>
      <c r="C79" s="187"/>
      <c r="D79" s="49">
        <v>22458382</v>
      </c>
      <c r="E79" s="49"/>
      <c r="F79" s="49">
        <v>34844329962</v>
      </c>
      <c r="G79" s="49"/>
      <c r="H79" s="50">
        <v>30852810899</v>
      </c>
      <c r="I79" s="40"/>
      <c r="J79" s="40">
        <v>0</v>
      </c>
      <c r="K79" s="40"/>
      <c r="L79" s="40">
        <v>0</v>
      </c>
      <c r="M79" s="219"/>
      <c r="N79" s="40">
        <v>5793702</v>
      </c>
      <c r="O79" s="40"/>
      <c r="P79" s="40">
        <v>7225045454</v>
      </c>
      <c r="Q79" s="40"/>
      <c r="R79" s="40">
        <v>16664680</v>
      </c>
      <c r="S79" s="40"/>
      <c r="T79" s="40">
        <v>1275</v>
      </c>
      <c r="U79" s="40"/>
      <c r="V79" s="40">
        <v>25855362539</v>
      </c>
      <c r="W79" s="40"/>
      <c r="X79" s="41">
        <v>21121044574</v>
      </c>
      <c r="Y79" s="219"/>
      <c r="Z79" s="42">
        <f>X79/درآمدها!$J$6</f>
        <v>2.2358239645751655E-3</v>
      </c>
      <c r="AB79" s="38"/>
    </row>
    <row r="80" spans="1:28" s="37" customFormat="1">
      <c r="A80" s="39"/>
      <c r="B80" s="228" t="s">
        <v>340</v>
      </c>
      <c r="C80" s="187"/>
      <c r="D80" s="49">
        <v>856640</v>
      </c>
      <c r="E80" s="49"/>
      <c r="F80" s="49">
        <v>28724071223</v>
      </c>
      <c r="G80" s="49"/>
      <c r="H80" s="50">
        <v>19730251127</v>
      </c>
      <c r="I80" s="40"/>
      <c r="J80" s="40">
        <v>0</v>
      </c>
      <c r="K80" s="40"/>
      <c r="L80" s="40">
        <v>0</v>
      </c>
      <c r="M80" s="219"/>
      <c r="N80" s="40">
        <v>206690</v>
      </c>
      <c r="O80" s="40"/>
      <c r="P80" s="40">
        <v>4035223118</v>
      </c>
      <c r="Q80" s="40"/>
      <c r="R80" s="40">
        <v>649950</v>
      </c>
      <c r="S80" s="40"/>
      <c r="T80" s="40">
        <v>19440</v>
      </c>
      <c r="U80" s="40"/>
      <c r="V80" s="40">
        <v>21793530644</v>
      </c>
      <c r="W80" s="40"/>
      <c r="X80" s="41">
        <v>12559849587</v>
      </c>
      <c r="Y80" s="219"/>
      <c r="Z80" s="42">
        <f>X80/درآمدها!$J$6</f>
        <v>1.3295560548479003E-3</v>
      </c>
      <c r="AB80" s="38"/>
    </row>
    <row r="81" spans="1:28" s="37" customFormat="1">
      <c r="A81" s="39"/>
      <c r="B81" s="187" t="s">
        <v>339</v>
      </c>
      <c r="C81" s="187"/>
      <c r="D81" s="49">
        <v>131241</v>
      </c>
      <c r="E81" s="49"/>
      <c r="F81" s="49">
        <v>9913838550</v>
      </c>
      <c r="G81" s="49"/>
      <c r="H81" s="50">
        <v>7601910966</v>
      </c>
      <c r="I81" s="40"/>
      <c r="J81" s="40">
        <v>0</v>
      </c>
      <c r="K81" s="40"/>
      <c r="L81" s="40">
        <v>0</v>
      </c>
      <c r="M81" s="219"/>
      <c r="N81" s="40">
        <v>24567</v>
      </c>
      <c r="O81" s="40"/>
      <c r="P81" s="40">
        <v>1220586681</v>
      </c>
      <c r="Q81" s="40"/>
      <c r="R81" s="40">
        <v>106674</v>
      </c>
      <c r="S81" s="40"/>
      <c r="T81" s="40">
        <v>48200</v>
      </c>
      <c r="U81" s="40"/>
      <c r="V81" s="40">
        <v>8058067323</v>
      </c>
      <c r="W81" s="40"/>
      <c r="X81" s="41">
        <v>5111093767</v>
      </c>
      <c r="Y81" s="219"/>
      <c r="Z81" s="42">
        <f>X81/درآمدها!$J$6</f>
        <v>5.4104833164911803E-4</v>
      </c>
      <c r="AB81" s="38"/>
    </row>
    <row r="82" spans="1:28" s="37" customFormat="1">
      <c r="A82" s="39"/>
      <c r="B82" s="228" t="s">
        <v>346</v>
      </c>
      <c r="C82" s="187"/>
      <c r="D82" s="49">
        <v>9206497</v>
      </c>
      <c r="E82" s="49"/>
      <c r="F82" s="49">
        <v>57725658159</v>
      </c>
      <c r="G82" s="49"/>
      <c r="H82" s="50">
        <v>60492858250</v>
      </c>
      <c r="I82" s="40"/>
      <c r="J82" s="40">
        <v>0</v>
      </c>
      <c r="K82" s="40"/>
      <c r="L82" s="40">
        <v>0</v>
      </c>
      <c r="M82" s="219"/>
      <c r="N82" s="40">
        <v>262438</v>
      </c>
      <c r="O82" s="40"/>
      <c r="P82" s="40">
        <v>1551449014</v>
      </c>
      <c r="Q82" s="40"/>
      <c r="R82" s="40">
        <v>8944059</v>
      </c>
      <c r="S82" s="40"/>
      <c r="T82" s="40">
        <v>5980</v>
      </c>
      <c r="U82" s="40"/>
      <c r="V82" s="40">
        <v>56080145617</v>
      </c>
      <c r="W82" s="40"/>
      <c r="X82" s="41">
        <v>53167234259</v>
      </c>
      <c r="Y82" s="219"/>
      <c r="Z82" s="42">
        <f>X82/درآمدها!$J$6</f>
        <v>5.6281580236228488E-3</v>
      </c>
      <c r="AB82" s="38"/>
    </row>
    <row r="83" spans="1:28" s="37" customFormat="1">
      <c r="A83" s="39"/>
      <c r="B83" s="228" t="s">
        <v>375</v>
      </c>
      <c r="C83" s="187"/>
      <c r="D83" s="49">
        <v>2713389</v>
      </c>
      <c r="E83" s="49"/>
      <c r="F83" s="49">
        <v>30170952390</v>
      </c>
      <c r="G83" s="49"/>
      <c r="H83" s="50">
        <v>28401982856</v>
      </c>
      <c r="I83" s="40"/>
      <c r="J83" s="40">
        <v>0</v>
      </c>
      <c r="K83" s="40"/>
      <c r="L83" s="40">
        <v>0</v>
      </c>
      <c r="M83" s="219"/>
      <c r="N83" s="40">
        <v>698760</v>
      </c>
      <c r="O83" s="40"/>
      <c r="P83" s="40">
        <v>6739714158</v>
      </c>
      <c r="Q83" s="40"/>
      <c r="R83" s="40">
        <v>2014629</v>
      </c>
      <c r="S83" s="40"/>
      <c r="T83" s="40">
        <v>9800</v>
      </c>
      <c r="U83" s="40"/>
      <c r="V83" s="40">
        <v>22401239057</v>
      </c>
      <c r="W83" s="40"/>
      <c r="X83" s="41">
        <v>19625891187</v>
      </c>
      <c r="Y83" s="219"/>
      <c r="Z83" s="42">
        <f>X83/درآمدها!$J$6</f>
        <v>2.0775505533497832E-3</v>
      </c>
      <c r="AB83" s="38"/>
    </row>
    <row r="84" spans="1:28" s="37" customFormat="1">
      <c r="A84" s="39"/>
      <c r="B84" s="228" t="s">
        <v>101</v>
      </c>
      <c r="C84" s="187"/>
      <c r="D84" s="49">
        <v>7059446</v>
      </c>
      <c r="E84" s="49"/>
      <c r="F84" s="49">
        <v>30848954704</v>
      </c>
      <c r="G84" s="49"/>
      <c r="H84" s="50">
        <v>25241739945</v>
      </c>
      <c r="I84" s="40"/>
      <c r="J84" s="40">
        <v>0</v>
      </c>
      <c r="K84" s="40"/>
      <c r="L84" s="40">
        <v>0</v>
      </c>
      <c r="M84" s="219"/>
      <c r="N84" s="40">
        <v>1607220</v>
      </c>
      <c r="O84" s="40"/>
      <c r="P84" s="40">
        <v>5689432885</v>
      </c>
      <c r="Q84" s="40"/>
      <c r="R84" s="40">
        <v>5452226</v>
      </c>
      <c r="S84" s="40"/>
      <c r="T84" s="40">
        <v>3512</v>
      </c>
      <c r="U84" s="40"/>
      <c r="V84" s="40">
        <v>23825590976</v>
      </c>
      <c r="W84" s="40"/>
      <c r="X84" s="41">
        <v>19034285820</v>
      </c>
      <c r="Y84" s="219"/>
      <c r="Z84" s="42">
        <f>X84/درآمدها!$J$6</f>
        <v>2.0149246045016774E-3</v>
      </c>
      <c r="AB84" s="38"/>
    </row>
    <row r="85" spans="1:28" s="37" customFormat="1">
      <c r="A85" s="39"/>
      <c r="B85" s="228" t="s">
        <v>102</v>
      </c>
      <c r="C85" s="187"/>
      <c r="D85" s="49">
        <v>3582487</v>
      </c>
      <c r="E85" s="49"/>
      <c r="F85" s="49">
        <v>36018067353</v>
      </c>
      <c r="G85" s="49"/>
      <c r="H85" s="50">
        <v>28311311061</v>
      </c>
      <c r="I85" s="40"/>
      <c r="J85" s="40">
        <v>0</v>
      </c>
      <c r="K85" s="40"/>
      <c r="L85" s="40">
        <v>0</v>
      </c>
      <c r="M85" s="219"/>
      <c r="N85" s="40">
        <v>310501</v>
      </c>
      <c r="O85" s="40"/>
      <c r="P85" s="40">
        <v>2161867676</v>
      </c>
      <c r="Q85" s="40"/>
      <c r="R85" s="40">
        <v>3271986</v>
      </c>
      <c r="S85" s="40"/>
      <c r="T85" s="40">
        <v>6890</v>
      </c>
      <c r="U85" s="40"/>
      <c r="V85" s="40">
        <v>32896312569</v>
      </c>
      <c r="W85" s="40"/>
      <c r="X85" s="41">
        <v>22409846842</v>
      </c>
      <c r="Y85" s="219"/>
      <c r="Z85" s="42">
        <f>X85/درآمدها!$J$6</f>
        <v>2.3722535330227596E-3</v>
      </c>
      <c r="AB85" s="38"/>
    </row>
    <row r="86" spans="1:28" s="37" customFormat="1">
      <c r="A86" s="39"/>
      <c r="B86" s="228" t="s">
        <v>103</v>
      </c>
      <c r="C86" s="187"/>
      <c r="D86" s="49">
        <v>798270</v>
      </c>
      <c r="E86" s="49"/>
      <c r="F86" s="49">
        <v>36241741543</v>
      </c>
      <c r="G86" s="49"/>
      <c r="H86" s="50">
        <v>48801498053</v>
      </c>
      <c r="I86" s="40"/>
      <c r="J86" s="40">
        <v>0</v>
      </c>
      <c r="K86" s="40"/>
      <c r="L86" s="40">
        <v>0</v>
      </c>
      <c r="M86" s="219"/>
      <c r="N86" s="40">
        <v>402059</v>
      </c>
      <c r="O86" s="40"/>
      <c r="P86" s="40">
        <v>24275912683</v>
      </c>
      <c r="Q86" s="40"/>
      <c r="R86" s="40">
        <v>396211</v>
      </c>
      <c r="S86" s="40"/>
      <c r="T86" s="40">
        <v>60640</v>
      </c>
      <c r="U86" s="40"/>
      <c r="V86" s="40">
        <v>17988120133</v>
      </c>
      <c r="W86" s="40"/>
      <c r="X86" s="41">
        <v>23883278943</v>
      </c>
      <c r="Y86" s="219"/>
      <c r="Z86" s="42">
        <f>X86/درآمدها!$J$6</f>
        <v>2.5282275801418808E-3</v>
      </c>
      <c r="AB86" s="38"/>
    </row>
    <row r="87" spans="1:28" s="37" customFormat="1">
      <c r="A87" s="39"/>
      <c r="B87" s="228" t="s">
        <v>104</v>
      </c>
      <c r="C87" s="187"/>
      <c r="D87" s="49">
        <v>2558564</v>
      </c>
      <c r="E87" s="49"/>
      <c r="F87" s="49">
        <v>28018674806</v>
      </c>
      <c r="G87" s="49"/>
      <c r="H87" s="50">
        <v>25636872690</v>
      </c>
      <c r="I87" s="40"/>
      <c r="J87" s="40">
        <v>0</v>
      </c>
      <c r="K87" s="40"/>
      <c r="L87" s="40">
        <v>0</v>
      </c>
      <c r="M87" s="219"/>
      <c r="N87" s="40">
        <v>223686</v>
      </c>
      <c r="O87" s="40"/>
      <c r="P87" s="40">
        <v>1939773984</v>
      </c>
      <c r="Q87" s="40"/>
      <c r="R87" s="40">
        <v>2334878</v>
      </c>
      <c r="S87" s="40"/>
      <c r="T87" s="40">
        <v>8490</v>
      </c>
      <c r="U87" s="40"/>
      <c r="V87" s="40">
        <v>25569103369</v>
      </c>
      <c r="W87" s="40"/>
      <c r="X87" s="41">
        <v>19705166694</v>
      </c>
      <c r="Y87" s="219"/>
      <c r="Z87" s="42">
        <f>X87/درآمدها!$J$6</f>
        <v>2.0859424715493516E-3</v>
      </c>
      <c r="AB87" s="38"/>
    </row>
    <row r="88" spans="1:28" s="37" customFormat="1">
      <c r="A88" s="39"/>
      <c r="B88" s="228" t="s">
        <v>105</v>
      </c>
      <c r="C88" s="187"/>
      <c r="D88" s="49">
        <v>909626</v>
      </c>
      <c r="E88" s="49"/>
      <c r="F88" s="49">
        <v>11448521112</v>
      </c>
      <c r="G88" s="49"/>
      <c r="H88" s="50">
        <v>21954309253</v>
      </c>
      <c r="I88" s="40"/>
      <c r="J88" s="40">
        <v>0</v>
      </c>
      <c r="K88" s="40"/>
      <c r="L88" s="40">
        <v>0</v>
      </c>
      <c r="M88" s="219"/>
      <c r="N88" s="40">
        <v>260028</v>
      </c>
      <c r="O88" s="40"/>
      <c r="P88" s="40">
        <v>5689356608</v>
      </c>
      <c r="Q88" s="40"/>
      <c r="R88" s="40">
        <v>649598</v>
      </c>
      <c r="S88" s="40"/>
      <c r="T88" s="40">
        <v>22680</v>
      </c>
      <c r="U88" s="40"/>
      <c r="V88" s="40">
        <v>8175817773</v>
      </c>
      <c r="W88" s="40"/>
      <c r="X88" s="41">
        <v>14645221992</v>
      </c>
      <c r="Y88" s="219"/>
      <c r="Z88" s="42">
        <f>X88/درآمدها!$J$6</f>
        <v>1.5503086592859553E-3</v>
      </c>
      <c r="AB88" s="38"/>
    </row>
    <row r="89" spans="1:28" s="37" customFormat="1">
      <c r="A89" s="39"/>
      <c r="B89" s="187" t="s">
        <v>106</v>
      </c>
      <c r="C89" s="187"/>
      <c r="D89" s="49">
        <v>3770993</v>
      </c>
      <c r="E89" s="49"/>
      <c r="F89" s="49">
        <v>26420285193</v>
      </c>
      <c r="G89" s="49"/>
      <c r="H89" s="50">
        <v>35611278123</v>
      </c>
      <c r="I89" s="40"/>
      <c r="J89" s="40">
        <v>0</v>
      </c>
      <c r="K89" s="40"/>
      <c r="L89" s="40">
        <v>0</v>
      </c>
      <c r="M89" s="219"/>
      <c r="N89" s="40">
        <v>307873</v>
      </c>
      <c r="O89" s="40"/>
      <c r="P89" s="40">
        <v>2657259141</v>
      </c>
      <c r="Q89" s="40"/>
      <c r="R89" s="40">
        <v>3463120</v>
      </c>
      <c r="S89" s="40"/>
      <c r="T89" s="40">
        <v>8150</v>
      </c>
      <c r="U89" s="40"/>
      <c r="V89" s="40">
        <v>24263269133</v>
      </c>
      <c r="W89" s="40"/>
      <c r="X89" s="41">
        <v>28056492657</v>
      </c>
      <c r="Y89" s="219"/>
      <c r="Z89" s="42">
        <f>X89/درآمدها!$J$6</f>
        <v>2.9699941413725154E-3</v>
      </c>
      <c r="AB89" s="38"/>
    </row>
    <row r="90" spans="1:28" s="37" customFormat="1">
      <c r="A90" s="39"/>
      <c r="B90" s="187" t="s">
        <v>107</v>
      </c>
      <c r="C90" s="187"/>
      <c r="D90" s="49">
        <v>2043900</v>
      </c>
      <c r="E90" s="49"/>
      <c r="F90" s="49">
        <v>50248796162</v>
      </c>
      <c r="G90" s="49"/>
      <c r="H90" s="50">
        <v>48314748548</v>
      </c>
      <c r="I90" s="40"/>
      <c r="J90" s="40">
        <v>0</v>
      </c>
      <c r="K90" s="40"/>
      <c r="L90" s="40">
        <v>0</v>
      </c>
      <c r="M90" s="219"/>
      <c r="N90" s="40">
        <v>547040</v>
      </c>
      <c r="O90" s="40"/>
      <c r="P90" s="40">
        <v>13417386756</v>
      </c>
      <c r="Q90" s="40"/>
      <c r="R90" s="40">
        <v>1496860</v>
      </c>
      <c r="S90" s="40"/>
      <c r="T90" s="40">
        <v>25410</v>
      </c>
      <c r="U90" s="40"/>
      <c r="V90" s="47">
        <v>36799947659</v>
      </c>
      <c r="W90" s="40"/>
      <c r="X90" s="53">
        <v>37808903088</v>
      </c>
      <c r="Y90" s="219"/>
      <c r="Z90" s="42">
        <f>X90/درآمدها!$J$6</f>
        <v>4.0023613085174662E-3</v>
      </c>
      <c r="AB90" s="38"/>
    </row>
    <row r="91" spans="1:28" s="37" customFormat="1">
      <c r="A91" s="39"/>
      <c r="B91" s="187" t="s">
        <v>108</v>
      </c>
      <c r="C91" s="187"/>
      <c r="D91" s="49">
        <v>3157014</v>
      </c>
      <c r="E91" s="49"/>
      <c r="F91" s="49">
        <v>68286791378</v>
      </c>
      <c r="G91" s="49"/>
      <c r="H91" s="50">
        <v>51937702642</v>
      </c>
      <c r="I91" s="40"/>
      <c r="J91" s="40">
        <v>0</v>
      </c>
      <c r="K91" s="40"/>
      <c r="L91" s="40">
        <v>0</v>
      </c>
      <c r="M91" s="219"/>
      <c r="N91" s="40">
        <v>157255</v>
      </c>
      <c r="O91" s="40"/>
      <c r="P91" s="40">
        <v>2468294002</v>
      </c>
      <c r="Q91" s="40"/>
      <c r="R91" s="40">
        <v>2999759</v>
      </c>
      <c r="S91" s="40"/>
      <c r="T91" s="40">
        <v>16270</v>
      </c>
      <c r="U91" s="40"/>
      <c r="V91" s="40">
        <v>64885336909</v>
      </c>
      <c r="W91" s="40"/>
      <c r="X91" s="41">
        <v>48515682764</v>
      </c>
      <c r="Y91" s="219"/>
      <c r="Z91" s="42">
        <f>X91/درآمدها!$J$6</f>
        <v>5.1357557530562264E-3</v>
      </c>
      <c r="AB91" s="38"/>
    </row>
    <row r="92" spans="1:28" s="37" customFormat="1">
      <c r="A92" s="39"/>
      <c r="B92" s="228" t="s">
        <v>109</v>
      </c>
      <c r="C92" s="187"/>
      <c r="D92" s="49">
        <v>14201789</v>
      </c>
      <c r="E92" s="49"/>
      <c r="F92" s="49">
        <v>47419040740</v>
      </c>
      <c r="G92" s="49"/>
      <c r="H92" s="50">
        <v>40700142333</v>
      </c>
      <c r="I92" s="40"/>
      <c r="J92" s="40">
        <v>0</v>
      </c>
      <c r="K92" s="40"/>
      <c r="L92" s="40">
        <v>0</v>
      </c>
      <c r="M92" s="219"/>
      <c r="N92" s="40">
        <v>1391283</v>
      </c>
      <c r="O92" s="40"/>
      <c r="P92" s="40">
        <v>3272025296</v>
      </c>
      <c r="Q92" s="40"/>
      <c r="R92" s="40">
        <v>12810506</v>
      </c>
      <c r="S92" s="40"/>
      <c r="T92" s="40">
        <v>2350</v>
      </c>
      <c r="U92" s="40"/>
      <c r="V92" s="40">
        <v>42773618584</v>
      </c>
      <c r="W92" s="40"/>
      <c r="X92" s="41">
        <v>29925566203</v>
      </c>
      <c r="Y92" s="219"/>
      <c r="Z92" s="42">
        <f>X92/درآمدها!$J$6</f>
        <v>3.1678498587381482E-3</v>
      </c>
      <c r="AB92" s="38"/>
    </row>
    <row r="93" spans="1:28" s="37" customFormat="1">
      <c r="A93" s="39"/>
      <c r="B93" s="228" t="s">
        <v>110</v>
      </c>
      <c r="C93" s="187"/>
      <c r="D93" s="49">
        <v>22166347</v>
      </c>
      <c r="E93" s="49"/>
      <c r="F93" s="49">
        <v>42742516032</v>
      </c>
      <c r="G93" s="49"/>
      <c r="H93" s="50">
        <v>27785450579</v>
      </c>
      <c r="I93" s="40"/>
      <c r="J93" s="40">
        <v>0</v>
      </c>
      <c r="K93" s="40"/>
      <c r="L93" s="40">
        <v>0</v>
      </c>
      <c r="M93" s="219"/>
      <c r="N93" s="40">
        <v>399558</v>
      </c>
      <c r="O93" s="40"/>
      <c r="P93" s="40">
        <v>439701988</v>
      </c>
      <c r="Q93" s="40"/>
      <c r="R93" s="40">
        <v>21766789</v>
      </c>
      <c r="S93" s="40"/>
      <c r="T93" s="40">
        <v>1100</v>
      </c>
      <c r="U93" s="40"/>
      <c r="V93" s="40">
        <v>41972063678</v>
      </c>
      <c r="W93" s="40"/>
      <c r="X93" s="41">
        <v>23801004269</v>
      </c>
      <c r="Y93" s="219"/>
      <c r="Z93" s="42">
        <f>X93/درآمدها!$J$6</f>
        <v>2.519518177197234E-3</v>
      </c>
      <c r="AB93" s="38"/>
    </row>
    <row r="94" spans="1:28" s="37" customFormat="1">
      <c r="A94" s="39"/>
      <c r="B94" s="228" t="s">
        <v>111</v>
      </c>
      <c r="C94" s="187"/>
      <c r="D94" s="49">
        <v>1906034</v>
      </c>
      <c r="E94" s="49"/>
      <c r="F94" s="49">
        <v>30032108613</v>
      </c>
      <c r="G94" s="49"/>
      <c r="H94" s="50">
        <v>27169899026</v>
      </c>
      <c r="I94" s="40"/>
      <c r="J94" s="40">
        <v>432997</v>
      </c>
      <c r="K94" s="40"/>
      <c r="L94" s="40">
        <v>5985598548</v>
      </c>
      <c r="M94" s="219"/>
      <c r="N94" s="40">
        <v>207641</v>
      </c>
      <c r="O94" s="40"/>
      <c r="P94" s="40">
        <v>2838341120</v>
      </c>
      <c r="Q94" s="40"/>
      <c r="R94" s="40">
        <v>2131390</v>
      </c>
      <c r="S94" s="40"/>
      <c r="T94" s="40">
        <v>14480</v>
      </c>
      <c r="U94" s="40"/>
      <c r="V94" s="47">
        <v>32758388279</v>
      </c>
      <c r="W94" s="40"/>
      <c r="X94" s="53">
        <v>30678895167</v>
      </c>
      <c r="Y94" s="219"/>
      <c r="Z94" s="42">
        <f>X94/درآمدها!$J$6</f>
        <v>3.2475954861392272E-3</v>
      </c>
      <c r="AB94" s="38"/>
    </row>
    <row r="95" spans="1:28" s="37" customFormat="1">
      <c r="A95" s="39"/>
      <c r="B95" s="228" t="s">
        <v>113</v>
      </c>
      <c r="C95" s="187"/>
      <c r="D95" s="49">
        <v>4664051</v>
      </c>
      <c r="E95" s="49"/>
      <c r="F95" s="49">
        <v>33534436211</v>
      </c>
      <c r="G95" s="49"/>
      <c r="H95" s="50">
        <v>29162326353</v>
      </c>
      <c r="I95" s="40"/>
      <c r="J95" s="40">
        <v>0</v>
      </c>
      <c r="K95" s="40"/>
      <c r="L95" s="40">
        <v>0</v>
      </c>
      <c r="M95" s="219"/>
      <c r="N95" s="40">
        <v>789487</v>
      </c>
      <c r="O95" s="40"/>
      <c r="P95" s="40">
        <v>4870988202</v>
      </c>
      <c r="Q95" s="40"/>
      <c r="R95" s="40">
        <v>3874564</v>
      </c>
      <c r="S95" s="40"/>
      <c r="T95" s="40">
        <v>6200</v>
      </c>
      <c r="U95" s="40"/>
      <c r="V95" s="40">
        <v>27858039996</v>
      </c>
      <c r="W95" s="40"/>
      <c r="X95" s="41">
        <v>23879364139</v>
      </c>
      <c r="Y95" s="219"/>
      <c r="Z95" s="42">
        <f>X95/درآمدها!$J$6</f>
        <v>2.5278131682235144E-3</v>
      </c>
      <c r="AB95" s="38"/>
    </row>
    <row r="96" spans="1:28" s="37" customFormat="1">
      <c r="A96" s="39"/>
      <c r="B96" s="228" t="s">
        <v>114</v>
      </c>
      <c r="C96" s="187"/>
      <c r="D96" s="49">
        <v>8498501</v>
      </c>
      <c r="E96" s="49"/>
      <c r="F96" s="49">
        <v>34479247887</v>
      </c>
      <c r="G96" s="49"/>
      <c r="H96" s="50">
        <v>33453822284</v>
      </c>
      <c r="I96" s="40"/>
      <c r="J96" s="40">
        <v>0</v>
      </c>
      <c r="K96" s="40"/>
      <c r="L96" s="40">
        <v>0</v>
      </c>
      <c r="M96" s="219"/>
      <c r="N96" s="40">
        <v>937418</v>
      </c>
      <c r="O96" s="40"/>
      <c r="P96" s="40">
        <v>3461850046</v>
      </c>
      <c r="Q96" s="40"/>
      <c r="R96" s="40">
        <v>7561083</v>
      </c>
      <c r="S96" s="40"/>
      <c r="T96" s="40">
        <v>3706</v>
      </c>
      <c r="U96" s="40"/>
      <c r="V96" s="40">
        <v>30676051582</v>
      </c>
      <c r="W96" s="40"/>
      <c r="X96" s="41">
        <v>27854646429</v>
      </c>
      <c r="Y96" s="219"/>
      <c r="Z96" s="42">
        <f>X96/درآمدها!$J$6</f>
        <v>2.9486271757311927E-3</v>
      </c>
      <c r="AB96" s="38"/>
    </row>
    <row r="97" spans="1:28" s="37" customFormat="1">
      <c r="A97" s="39"/>
      <c r="B97" s="228" t="s">
        <v>194</v>
      </c>
      <c r="C97" s="187"/>
      <c r="D97" s="49">
        <v>919010</v>
      </c>
      <c r="E97" s="49"/>
      <c r="F97" s="49">
        <v>27585716281</v>
      </c>
      <c r="G97" s="49"/>
      <c r="H97" s="50">
        <v>29406913460</v>
      </c>
      <c r="I97" s="40"/>
      <c r="J97" s="40">
        <v>0</v>
      </c>
      <c r="K97" s="40"/>
      <c r="L97" s="40">
        <v>0</v>
      </c>
      <c r="M97" s="219"/>
      <c r="N97" s="40">
        <v>12026</v>
      </c>
      <c r="O97" s="40"/>
      <c r="P97" s="40">
        <v>360048502</v>
      </c>
      <c r="Q97" s="40"/>
      <c r="R97" s="40">
        <v>906984</v>
      </c>
      <c r="S97" s="40"/>
      <c r="T97" s="40">
        <v>27850</v>
      </c>
      <c r="U97" s="40"/>
      <c r="V97" s="40">
        <v>27224734546</v>
      </c>
      <c r="W97" s="40"/>
      <c r="X97" s="41">
        <v>25109210350</v>
      </c>
      <c r="Y97" s="219"/>
      <c r="Z97" s="42">
        <f>X97/درآمدها!$J$6</f>
        <v>2.6580017875250743E-3</v>
      </c>
      <c r="AB97" s="38"/>
    </row>
    <row r="98" spans="1:28" s="37" customFormat="1">
      <c r="A98" s="39"/>
      <c r="B98" s="228" t="s">
        <v>193</v>
      </c>
      <c r="C98" s="187"/>
      <c r="D98" s="49">
        <v>10438705</v>
      </c>
      <c r="E98" s="49"/>
      <c r="F98" s="49">
        <v>53578336338</v>
      </c>
      <c r="G98" s="49"/>
      <c r="H98" s="50">
        <v>40987549089</v>
      </c>
      <c r="I98" s="40"/>
      <c r="J98" s="40">
        <v>0</v>
      </c>
      <c r="K98" s="40"/>
      <c r="L98" s="40">
        <v>0</v>
      </c>
      <c r="M98" s="219"/>
      <c r="N98" s="40">
        <v>326895</v>
      </c>
      <c r="O98" s="40"/>
      <c r="P98" s="40">
        <v>1214406738</v>
      </c>
      <c r="Q98" s="40"/>
      <c r="R98" s="40">
        <v>10111810</v>
      </c>
      <c r="S98" s="40"/>
      <c r="T98" s="40">
        <v>3670</v>
      </c>
      <c r="U98" s="40"/>
      <c r="V98" s="40">
        <v>51900495048</v>
      </c>
      <c r="W98" s="40"/>
      <c r="X98" s="41">
        <v>36889536164</v>
      </c>
      <c r="Y98" s="219"/>
      <c r="Z98" s="42">
        <f>X98/درآمدها!$J$6</f>
        <v>3.9050392942716686E-3</v>
      </c>
      <c r="AB98" s="38"/>
    </row>
    <row r="99" spans="1:28" s="37" customFormat="1">
      <c r="A99" s="39"/>
      <c r="B99" s="228" t="s">
        <v>226</v>
      </c>
      <c r="C99" s="187"/>
      <c r="D99" s="49">
        <v>1067520</v>
      </c>
      <c r="E99" s="49"/>
      <c r="F99" s="49">
        <v>31409884780</v>
      </c>
      <c r="G99" s="49"/>
      <c r="H99" s="50">
        <v>16331379465</v>
      </c>
      <c r="I99" s="40"/>
      <c r="J99" s="40">
        <v>0</v>
      </c>
      <c r="K99" s="40"/>
      <c r="L99" s="40">
        <v>0</v>
      </c>
      <c r="M99" s="219"/>
      <c r="N99" s="40">
        <v>289158</v>
      </c>
      <c r="O99" s="40"/>
      <c r="P99" s="40">
        <v>3916044292</v>
      </c>
      <c r="Q99" s="40"/>
      <c r="R99" s="40">
        <v>778362</v>
      </c>
      <c r="S99" s="40"/>
      <c r="T99" s="40">
        <v>13490</v>
      </c>
      <c r="U99" s="40"/>
      <c r="V99" s="40">
        <v>22901922902</v>
      </c>
      <c r="W99" s="40"/>
      <c r="X99" s="41">
        <v>10437627768</v>
      </c>
      <c r="Y99" s="219"/>
      <c r="Z99" s="42">
        <f>X99/درآمدها!$J$6</f>
        <v>1.1049026583532266E-3</v>
      </c>
      <c r="AB99" s="38"/>
    </row>
    <row r="100" spans="1:28" s="37" customFormat="1" ht="29.25" customHeight="1">
      <c r="A100" s="39"/>
      <c r="B100" s="228" t="s">
        <v>216</v>
      </c>
      <c r="C100" s="226"/>
      <c r="D100" s="49">
        <v>5994042</v>
      </c>
      <c r="E100" s="49"/>
      <c r="F100" s="49">
        <v>34479189980</v>
      </c>
      <c r="G100" s="49"/>
      <c r="H100" s="50">
        <v>28719379313</v>
      </c>
      <c r="I100" s="40"/>
      <c r="J100" s="40">
        <v>0</v>
      </c>
      <c r="K100" s="40"/>
      <c r="L100" s="40">
        <v>0</v>
      </c>
      <c r="M100" s="40"/>
      <c r="N100" s="40">
        <v>519766</v>
      </c>
      <c r="O100" s="40"/>
      <c r="P100" s="40">
        <v>2071636237</v>
      </c>
      <c r="Q100" s="40"/>
      <c r="R100" s="40">
        <v>5474276</v>
      </c>
      <c r="S100" s="40"/>
      <c r="T100" s="40">
        <v>3946</v>
      </c>
      <c r="U100" s="40"/>
      <c r="V100" s="40">
        <v>31489369311</v>
      </c>
      <c r="W100" s="40"/>
      <c r="X100" s="41">
        <v>21472964217</v>
      </c>
      <c r="Y100" s="218"/>
      <c r="Z100" s="42">
        <f>X100/درآمدها!$J$6</f>
        <v>2.2730773479799201E-3</v>
      </c>
      <c r="AB100" s="38"/>
    </row>
    <row r="101" spans="1:28" s="37" customFormat="1">
      <c r="A101" s="39"/>
      <c r="B101" s="228" t="s">
        <v>224</v>
      </c>
      <c r="C101" s="187"/>
      <c r="D101" s="49">
        <v>2616276</v>
      </c>
      <c r="E101" s="49"/>
      <c r="F101" s="49">
        <v>32737800449</v>
      </c>
      <c r="G101" s="49"/>
      <c r="H101" s="50">
        <v>34849502719</v>
      </c>
      <c r="I101" s="40"/>
      <c r="J101" s="40">
        <v>1268290</v>
      </c>
      <c r="K101" s="40"/>
      <c r="L101" s="40">
        <v>15126976821</v>
      </c>
      <c r="M101" s="219"/>
      <c r="N101" s="40">
        <v>337230</v>
      </c>
      <c r="O101" s="40"/>
      <c r="P101" s="40">
        <v>3943778616</v>
      </c>
      <c r="Q101" s="40"/>
      <c r="R101" s="40">
        <v>3547336</v>
      </c>
      <c r="S101" s="40"/>
      <c r="T101" s="40">
        <v>11690</v>
      </c>
      <c r="U101" s="40"/>
      <c r="V101" s="40">
        <v>43704231232</v>
      </c>
      <c r="W101" s="40"/>
      <c r="X101" s="41">
        <v>41221621115</v>
      </c>
      <c r="Y101" s="219"/>
      <c r="Z101" s="42">
        <f>X101/درآمدها!$J$6</f>
        <v>4.3636235899529733E-3</v>
      </c>
      <c r="AB101" s="38"/>
    </row>
    <row r="102" spans="1:28" s="37" customFormat="1">
      <c r="A102" s="39"/>
      <c r="B102" s="228" t="s">
        <v>222</v>
      </c>
      <c r="C102" s="187"/>
      <c r="D102" s="49">
        <v>3634129</v>
      </c>
      <c r="E102" s="49"/>
      <c r="F102" s="49">
        <v>21525455880</v>
      </c>
      <c r="G102" s="49"/>
      <c r="H102" s="50">
        <v>21566660419</v>
      </c>
      <c r="I102" s="40"/>
      <c r="J102" s="40">
        <v>1036245</v>
      </c>
      <c r="K102" s="40"/>
      <c r="L102" s="40">
        <v>4992841616</v>
      </c>
      <c r="M102" s="219"/>
      <c r="N102" s="40">
        <v>1013887</v>
      </c>
      <c r="O102" s="40"/>
      <c r="P102" s="40">
        <v>4875048335</v>
      </c>
      <c r="Q102" s="40"/>
      <c r="R102" s="40">
        <v>3656487</v>
      </c>
      <c r="S102" s="40"/>
      <c r="T102" s="40">
        <v>4753</v>
      </c>
      <c r="U102" s="40"/>
      <c r="V102" s="40">
        <v>20748634904</v>
      </c>
      <c r="W102" s="40"/>
      <c r="X102" s="41">
        <v>17275875983</v>
      </c>
      <c r="Y102" s="219"/>
      <c r="Z102" s="42">
        <f>X102/درآمدها!$J$6</f>
        <v>1.8287834863701918E-3</v>
      </c>
      <c r="AB102" s="38"/>
    </row>
    <row r="103" spans="1:28" s="37" customFormat="1">
      <c r="A103" s="39"/>
      <c r="B103" s="228" t="s">
        <v>229</v>
      </c>
      <c r="C103" s="187">
        <v>0</v>
      </c>
      <c r="D103" s="49">
        <v>3574918</v>
      </c>
      <c r="E103" s="49"/>
      <c r="F103" s="49">
        <v>54560711002</v>
      </c>
      <c r="G103" s="49"/>
      <c r="H103" s="50">
        <v>40014067902</v>
      </c>
      <c r="I103" s="40">
        <v>30849198855</v>
      </c>
      <c r="J103" s="40">
        <v>0</v>
      </c>
      <c r="K103" s="40"/>
      <c r="L103" s="40">
        <v>0</v>
      </c>
      <c r="M103" s="219"/>
      <c r="N103" s="40">
        <v>256575</v>
      </c>
      <c r="O103" s="40"/>
      <c r="P103" s="40">
        <v>2640509313</v>
      </c>
      <c r="Q103" s="40"/>
      <c r="R103" s="40">
        <v>3318343</v>
      </c>
      <c r="S103" s="40"/>
      <c r="T103" s="40">
        <v>10000</v>
      </c>
      <c r="U103" s="40"/>
      <c r="V103" s="40">
        <v>50644840925</v>
      </c>
      <c r="W103" s="40"/>
      <c r="X103" s="41">
        <v>32985988596</v>
      </c>
      <c r="Y103" s="219"/>
      <c r="Z103" s="42">
        <f>X103/درآمدها!$J$6</f>
        <v>3.4918189552484162E-3</v>
      </c>
      <c r="AB103" s="38"/>
    </row>
    <row r="104" spans="1:28" s="37" customFormat="1">
      <c r="A104" s="39"/>
      <c r="B104" s="187" t="s">
        <v>235</v>
      </c>
      <c r="C104" s="187"/>
      <c r="D104" s="49">
        <v>19079319</v>
      </c>
      <c r="E104" s="49"/>
      <c r="F104" s="49">
        <v>328596344208</v>
      </c>
      <c r="G104" s="49"/>
      <c r="H104" s="50">
        <v>209192741487</v>
      </c>
      <c r="I104" s="40"/>
      <c r="J104" s="40">
        <v>0</v>
      </c>
      <c r="K104" s="40"/>
      <c r="L104" s="40">
        <v>0</v>
      </c>
      <c r="M104" s="219"/>
      <c r="N104" s="40">
        <v>3734510</v>
      </c>
      <c r="O104" s="40"/>
      <c r="P104" s="40">
        <v>39232077082</v>
      </c>
      <c r="Q104" s="40"/>
      <c r="R104" s="40">
        <v>15344809</v>
      </c>
      <c r="S104" s="40"/>
      <c r="T104" s="40">
        <v>10750</v>
      </c>
      <c r="U104" s="40"/>
      <c r="V104" s="40">
        <v>264278203010</v>
      </c>
      <c r="W104" s="40"/>
      <c r="X104" s="41">
        <v>163975204409</v>
      </c>
      <c r="Y104" s="219"/>
      <c r="Z104" s="42">
        <f>X104/درآمدها!$J$6</f>
        <v>1.7358028402868968E-2</v>
      </c>
      <c r="AB104" s="38"/>
    </row>
    <row r="105" spans="1:28" s="37" customFormat="1">
      <c r="A105" s="39"/>
      <c r="B105" s="228" t="s">
        <v>311</v>
      </c>
      <c r="C105" s="187"/>
      <c r="D105" s="49">
        <v>52285248</v>
      </c>
      <c r="E105" s="49"/>
      <c r="F105" s="49">
        <v>177625242967</v>
      </c>
      <c r="G105" s="49"/>
      <c r="H105" s="50">
        <v>147294743298</v>
      </c>
      <c r="I105" s="40"/>
      <c r="J105" s="40">
        <v>0</v>
      </c>
      <c r="K105" s="40"/>
      <c r="L105" s="40">
        <v>0</v>
      </c>
      <c r="M105" s="219"/>
      <c r="N105" s="40">
        <v>821889</v>
      </c>
      <c r="O105" s="40"/>
      <c r="P105" s="40">
        <v>2248333250</v>
      </c>
      <c r="Q105" s="40"/>
      <c r="R105" s="40">
        <v>51463359</v>
      </c>
      <c r="S105" s="40"/>
      <c r="T105" s="40">
        <v>2883</v>
      </c>
      <c r="U105" s="40"/>
      <c r="V105" s="40">
        <v>174833093386</v>
      </c>
      <c r="W105" s="40"/>
      <c r="X105" s="41">
        <v>147486069261</v>
      </c>
      <c r="Y105" s="219"/>
      <c r="Z105" s="42">
        <f>X105/درآمدها!$J$6</f>
        <v>1.5612527445761946E-2</v>
      </c>
      <c r="AB105" s="38"/>
    </row>
    <row r="106" spans="1:28" s="37" customFormat="1">
      <c r="A106" s="39"/>
      <c r="B106" s="187" t="s">
        <v>256</v>
      </c>
      <c r="C106" s="187"/>
      <c r="D106" s="49">
        <v>11433050</v>
      </c>
      <c r="E106" s="49"/>
      <c r="F106" s="49">
        <v>66211621187</v>
      </c>
      <c r="G106" s="49"/>
      <c r="H106" s="50">
        <v>45005492478</v>
      </c>
      <c r="I106" s="40"/>
      <c r="J106" s="40">
        <v>0</v>
      </c>
      <c r="K106" s="40"/>
      <c r="L106" s="40">
        <v>0</v>
      </c>
      <c r="M106" s="219"/>
      <c r="N106" s="40">
        <v>610577</v>
      </c>
      <c r="O106" s="40"/>
      <c r="P106" s="40">
        <v>2324119549</v>
      </c>
      <c r="Q106" s="40"/>
      <c r="R106" s="40">
        <v>10822473</v>
      </c>
      <c r="S106" s="40"/>
      <c r="T106" s="40">
        <v>3840</v>
      </c>
      <c r="U106" s="40"/>
      <c r="V106" s="40">
        <v>62675618718</v>
      </c>
      <c r="W106" s="40"/>
      <c r="X106" s="41">
        <v>41311024462</v>
      </c>
      <c r="Y106" s="219"/>
      <c r="Z106" s="42">
        <f>X106/درآمدها!$J$6</f>
        <v>4.3730876174084094E-3</v>
      </c>
      <c r="AB106" s="38"/>
    </row>
    <row r="107" spans="1:28" s="37" customFormat="1">
      <c r="A107" s="39"/>
      <c r="B107" s="187" t="s">
        <v>247</v>
      </c>
      <c r="C107" s="187"/>
      <c r="D107" s="49">
        <v>5452860</v>
      </c>
      <c r="E107" s="49"/>
      <c r="F107" s="49">
        <v>32193073070</v>
      </c>
      <c r="G107" s="49"/>
      <c r="H107" s="50">
        <v>29107631147</v>
      </c>
      <c r="I107" s="40"/>
      <c r="J107" s="40">
        <v>0</v>
      </c>
      <c r="K107" s="40"/>
      <c r="L107" s="40">
        <v>0</v>
      </c>
      <c r="M107" s="219"/>
      <c r="N107" s="40">
        <v>1639089</v>
      </c>
      <c r="O107" s="40"/>
      <c r="P107" s="40">
        <v>7359331867</v>
      </c>
      <c r="Q107" s="40"/>
      <c r="R107" s="40">
        <v>3813771</v>
      </c>
      <c r="S107" s="40"/>
      <c r="T107" s="40">
        <v>4442</v>
      </c>
      <c r="U107" s="40"/>
      <c r="V107" s="40">
        <v>22516075688</v>
      </c>
      <c r="W107" s="40"/>
      <c r="X107" s="41">
        <v>16839973199</v>
      </c>
      <c r="Y107" s="219"/>
      <c r="Z107" s="42">
        <f>X107/درآمدها!$J$6</f>
        <v>1.7826398457335933E-3</v>
      </c>
      <c r="AB107" s="38"/>
    </row>
    <row r="108" spans="1:28" s="37" customFormat="1">
      <c r="A108" s="39"/>
      <c r="B108" s="228" t="s">
        <v>260</v>
      </c>
      <c r="C108" s="187"/>
      <c r="D108" s="49">
        <v>5098602</v>
      </c>
      <c r="E108" s="49"/>
      <c r="F108" s="49">
        <v>31873254113</v>
      </c>
      <c r="G108" s="49"/>
      <c r="H108" s="50">
        <v>22148319444</v>
      </c>
      <c r="I108" s="40"/>
      <c r="J108" s="40">
        <v>0</v>
      </c>
      <c r="K108" s="40"/>
      <c r="L108" s="40">
        <v>0</v>
      </c>
      <c r="M108" s="219"/>
      <c r="N108" s="40">
        <v>708457</v>
      </c>
      <c r="O108" s="40"/>
      <c r="P108" s="40">
        <v>2804300759</v>
      </c>
      <c r="Q108" s="40"/>
      <c r="R108" s="40">
        <v>4390145</v>
      </c>
      <c r="S108" s="40"/>
      <c r="T108" s="40">
        <v>3945</v>
      </c>
      <c r="U108" s="40"/>
      <c r="V108" s="40">
        <v>27444426370</v>
      </c>
      <c r="W108" s="40"/>
      <c r="X108" s="41">
        <v>17216073253</v>
      </c>
      <c r="Y108" s="219"/>
      <c r="Z108" s="42">
        <f>X108/درآمدها!$J$6</f>
        <v>1.8224529104172574E-3</v>
      </c>
      <c r="AB108" s="38"/>
    </row>
    <row r="109" spans="1:28" s="37" customFormat="1">
      <c r="A109" s="39"/>
      <c r="B109" s="228" t="s">
        <v>298</v>
      </c>
      <c r="C109" s="187"/>
      <c r="D109" s="49">
        <v>9443809</v>
      </c>
      <c r="E109" s="49"/>
      <c r="F109" s="49">
        <v>12708406477</v>
      </c>
      <c r="G109" s="49"/>
      <c r="H109" s="50">
        <v>9979038294</v>
      </c>
      <c r="I109" s="40"/>
      <c r="J109" s="40">
        <v>0</v>
      </c>
      <c r="K109" s="40"/>
      <c r="L109" s="40">
        <v>0</v>
      </c>
      <c r="M109" s="219"/>
      <c r="N109" s="40">
        <v>2715033</v>
      </c>
      <c r="O109" s="40"/>
      <c r="P109" s="40">
        <v>2760109740</v>
      </c>
      <c r="Q109" s="40"/>
      <c r="R109" s="40">
        <v>6728776</v>
      </c>
      <c r="S109" s="40"/>
      <c r="T109" s="40">
        <v>1024</v>
      </c>
      <c r="U109" s="40"/>
      <c r="V109" s="40">
        <v>9054823164</v>
      </c>
      <c r="W109" s="40"/>
      <c r="X109" s="41">
        <v>6849269542</v>
      </c>
      <c r="Y109" s="219"/>
      <c r="Z109" s="42">
        <f>X109/درآمدها!$J$6</f>
        <v>7.2504751969936193E-4</v>
      </c>
      <c r="AB109" s="38"/>
    </row>
    <row r="110" spans="1:28" s="37" customFormat="1">
      <c r="A110" s="39"/>
      <c r="B110" s="228" t="s">
        <v>310</v>
      </c>
      <c r="C110" s="187"/>
      <c r="D110" s="49">
        <v>8967300</v>
      </c>
      <c r="E110" s="49"/>
      <c r="F110" s="49">
        <v>33097652902</v>
      </c>
      <c r="G110" s="49"/>
      <c r="H110" s="50">
        <v>21509348239</v>
      </c>
      <c r="I110" s="40"/>
      <c r="J110" s="40">
        <v>0</v>
      </c>
      <c r="K110" s="40"/>
      <c r="L110" s="40">
        <v>0</v>
      </c>
      <c r="M110" s="219"/>
      <c r="N110" s="40">
        <v>1471751</v>
      </c>
      <c r="O110" s="40"/>
      <c r="P110" s="40">
        <v>2813132763</v>
      </c>
      <c r="Q110" s="40"/>
      <c r="R110" s="40">
        <v>7495549</v>
      </c>
      <c r="S110" s="40"/>
      <c r="T110" s="40">
        <v>1876</v>
      </c>
      <c r="U110" s="40"/>
      <c r="V110" s="40">
        <v>27665526871</v>
      </c>
      <c r="W110" s="40"/>
      <c r="X110" s="41">
        <v>13977983112</v>
      </c>
      <c r="Y110" s="219"/>
      <c r="Z110" s="42">
        <f>X110/درآمدها!$J$6</f>
        <v>1.4796763251334706E-3</v>
      </c>
      <c r="AB110" s="38"/>
    </row>
    <row r="111" spans="1:28" s="37" customFormat="1" ht="32.25" customHeight="1">
      <c r="A111" s="39"/>
      <c r="B111" s="187" t="s">
        <v>308</v>
      </c>
      <c r="C111" s="187"/>
      <c r="D111" s="49">
        <v>1714480</v>
      </c>
      <c r="E111" s="49"/>
      <c r="F111" s="49">
        <v>29256966524</v>
      </c>
      <c r="G111" s="49"/>
      <c r="H111" s="50">
        <v>25836867277</v>
      </c>
      <c r="I111" s="40"/>
      <c r="J111" s="40">
        <v>0</v>
      </c>
      <c r="K111" s="40"/>
      <c r="L111" s="40">
        <v>0</v>
      </c>
      <c r="M111" s="219"/>
      <c r="N111" s="40">
        <v>244580</v>
      </c>
      <c r="O111" s="40"/>
      <c r="P111" s="40">
        <v>3437025087</v>
      </c>
      <c r="Q111" s="40"/>
      <c r="R111" s="40">
        <v>1469900</v>
      </c>
      <c r="S111" s="40"/>
      <c r="T111" s="40">
        <v>13950</v>
      </c>
      <c r="U111" s="40"/>
      <c r="V111" s="40">
        <v>25083299363</v>
      </c>
      <c r="W111" s="40"/>
      <c r="X111" s="41">
        <v>20383099628</v>
      </c>
      <c r="Y111" s="219"/>
      <c r="Z111" s="42">
        <f>X111/درآمدها!$J$6</f>
        <v>2.1577068530363275E-3</v>
      </c>
      <c r="AB111" s="38"/>
    </row>
    <row r="112" spans="1:28" s="37" customFormat="1">
      <c r="A112" s="39"/>
      <c r="B112" s="228" t="s">
        <v>314</v>
      </c>
      <c r="C112" s="187"/>
      <c r="D112" s="49">
        <v>9397709</v>
      </c>
      <c r="E112" s="49"/>
      <c r="F112" s="49">
        <v>16738394537</v>
      </c>
      <c r="G112" s="49"/>
      <c r="H112" s="50">
        <v>11518430317</v>
      </c>
      <c r="I112" s="40"/>
      <c r="J112" s="40">
        <v>0</v>
      </c>
      <c r="K112" s="40"/>
      <c r="L112" s="40">
        <v>0</v>
      </c>
      <c r="M112" s="219"/>
      <c r="N112" s="40">
        <v>1270684</v>
      </c>
      <c r="O112" s="40"/>
      <c r="P112" s="40">
        <v>1373105705</v>
      </c>
      <c r="Q112" s="40"/>
      <c r="R112" s="40">
        <v>8127025</v>
      </c>
      <c r="S112" s="40"/>
      <c r="T112" s="40">
        <v>1029</v>
      </c>
      <c r="U112" s="40"/>
      <c r="V112" s="40">
        <v>14475161007</v>
      </c>
      <c r="W112" s="40"/>
      <c r="X112" s="41">
        <v>8312950611</v>
      </c>
      <c r="Y112" s="219"/>
      <c r="Z112" s="42">
        <f>X112/درآمدها!$J$6</f>
        <v>8.7998934556879284E-4</v>
      </c>
      <c r="AB112" s="38"/>
    </row>
    <row r="113" spans="1:28" s="37" customFormat="1">
      <c r="A113" s="39"/>
      <c r="B113" s="228" t="s">
        <v>305</v>
      </c>
      <c r="C113" s="187"/>
      <c r="D113" s="49">
        <v>10320286</v>
      </c>
      <c r="E113" s="49"/>
      <c r="F113" s="49">
        <v>30221825812</v>
      </c>
      <c r="G113" s="49"/>
      <c r="H113" s="50">
        <v>21830897276</v>
      </c>
      <c r="I113" s="40"/>
      <c r="J113" s="40">
        <v>0</v>
      </c>
      <c r="K113" s="40"/>
      <c r="L113" s="40">
        <v>0</v>
      </c>
      <c r="M113" s="219"/>
      <c r="N113" s="40">
        <v>1336723</v>
      </c>
      <c r="O113" s="40"/>
      <c r="P113" s="40">
        <v>2220491256</v>
      </c>
      <c r="Q113" s="40"/>
      <c r="R113" s="40">
        <v>8983563</v>
      </c>
      <c r="S113" s="40"/>
      <c r="T113" s="40">
        <v>1687</v>
      </c>
      <c r="U113" s="40"/>
      <c r="V113" s="40">
        <v>26307379094</v>
      </c>
      <c r="W113" s="40"/>
      <c r="X113" s="41">
        <v>15065096923</v>
      </c>
      <c r="Y113" s="219"/>
      <c r="Z113" s="42">
        <f>X113/درآمدها!$J$6</f>
        <v>1.5947556292056988E-3</v>
      </c>
      <c r="AB113" s="38"/>
    </row>
    <row r="114" spans="1:28" s="37" customFormat="1">
      <c r="A114" s="39"/>
      <c r="B114" s="228" t="s">
        <v>341</v>
      </c>
      <c r="C114" s="187"/>
      <c r="D114" s="49">
        <v>492427</v>
      </c>
      <c r="E114" s="49"/>
      <c r="F114" s="49">
        <v>12010469271</v>
      </c>
      <c r="G114" s="49"/>
      <c r="H114" s="50">
        <v>9339603895</v>
      </c>
      <c r="I114" s="40"/>
      <c r="J114" s="40">
        <v>0</v>
      </c>
      <c r="K114" s="40"/>
      <c r="L114" s="40">
        <v>0</v>
      </c>
      <c r="M114" s="219"/>
      <c r="N114" s="40">
        <v>70146</v>
      </c>
      <c r="O114" s="40"/>
      <c r="P114" s="40">
        <v>1160630120</v>
      </c>
      <c r="Q114" s="40"/>
      <c r="R114" s="40">
        <v>422281</v>
      </c>
      <c r="S114" s="40"/>
      <c r="T114" s="40">
        <v>16050</v>
      </c>
      <c r="U114" s="40"/>
      <c r="V114" s="40">
        <v>10299583439</v>
      </c>
      <c r="W114" s="40"/>
      <c r="X114" s="41">
        <v>6737283273</v>
      </c>
      <c r="Y114" s="219"/>
      <c r="Z114" s="42">
        <f>X114/درآمدها!$J$6</f>
        <v>7.1319291738287515E-4</v>
      </c>
      <c r="AB114" s="38"/>
    </row>
    <row r="115" spans="1:28" s="37" customFormat="1">
      <c r="A115" s="39"/>
      <c r="B115" s="187" t="s">
        <v>348</v>
      </c>
      <c r="C115" s="187"/>
      <c r="D115" s="49">
        <v>19060509</v>
      </c>
      <c r="E115" s="49"/>
      <c r="F115" s="49">
        <v>66625572411</v>
      </c>
      <c r="G115" s="49"/>
      <c r="H115" s="50">
        <v>55363423198</v>
      </c>
      <c r="I115" s="40"/>
      <c r="J115" s="40">
        <v>0</v>
      </c>
      <c r="K115" s="40"/>
      <c r="L115" s="40">
        <v>0</v>
      </c>
      <c r="M115" s="219"/>
      <c r="N115" s="40">
        <v>3992762</v>
      </c>
      <c r="O115" s="40"/>
      <c r="P115" s="40">
        <v>10794464022</v>
      </c>
      <c r="Q115" s="40"/>
      <c r="R115" s="40">
        <v>15067747</v>
      </c>
      <c r="S115" s="40"/>
      <c r="T115" s="40">
        <v>2692</v>
      </c>
      <c r="U115" s="40"/>
      <c r="V115" s="40">
        <v>52668964341</v>
      </c>
      <c r="W115" s="40"/>
      <c r="X115" s="41">
        <v>40321028797</v>
      </c>
      <c r="Y115" s="219"/>
      <c r="Z115" s="42">
        <f>X115/درآمدها!$J$6</f>
        <v>4.2682890112183871E-3</v>
      </c>
      <c r="AB115" s="38"/>
    </row>
    <row r="116" spans="1:28" s="37" customFormat="1">
      <c r="A116" s="39"/>
      <c r="B116" s="228" t="s">
        <v>347</v>
      </c>
      <c r="C116" s="187"/>
      <c r="D116" s="49">
        <v>1709609</v>
      </c>
      <c r="E116" s="49"/>
      <c r="F116" s="49">
        <v>33965261026</v>
      </c>
      <c r="G116" s="49"/>
      <c r="H116" s="50">
        <v>34583539422</v>
      </c>
      <c r="I116" s="40"/>
      <c r="J116" s="40">
        <v>0</v>
      </c>
      <c r="K116" s="40"/>
      <c r="L116" s="40">
        <v>0</v>
      </c>
      <c r="M116" s="219"/>
      <c r="N116" s="40">
        <v>425542</v>
      </c>
      <c r="O116" s="40"/>
      <c r="P116" s="40">
        <v>7585141041</v>
      </c>
      <c r="Q116" s="40"/>
      <c r="R116" s="40">
        <v>1284067</v>
      </c>
      <c r="S116" s="40"/>
      <c r="T116" s="40">
        <v>17890</v>
      </c>
      <c r="U116" s="40"/>
      <c r="V116" s="40">
        <v>25510903856</v>
      </c>
      <c r="W116" s="40"/>
      <c r="X116" s="41">
        <v>22835275480</v>
      </c>
      <c r="Y116" s="219"/>
      <c r="Z116" s="42">
        <f>X116/درآمدها!$J$6</f>
        <v>2.4172884052670934E-3</v>
      </c>
      <c r="AB116" s="38"/>
    </row>
    <row r="117" spans="1:28" s="37" customFormat="1">
      <c r="A117" s="39"/>
      <c r="B117" s="228" t="s">
        <v>112</v>
      </c>
      <c r="C117" s="187"/>
      <c r="D117" s="49">
        <v>414176</v>
      </c>
      <c r="E117" s="49"/>
      <c r="F117" s="49">
        <v>2051704073</v>
      </c>
      <c r="G117" s="49"/>
      <c r="H117" s="50">
        <v>1997213230</v>
      </c>
      <c r="I117" s="40"/>
      <c r="J117" s="40">
        <v>0</v>
      </c>
      <c r="K117" s="40"/>
      <c r="L117" s="40">
        <v>0</v>
      </c>
      <c r="M117" s="219"/>
      <c r="N117" s="40">
        <v>148265</v>
      </c>
      <c r="O117" s="40"/>
      <c r="P117" s="40">
        <v>665495472</v>
      </c>
      <c r="Q117" s="40"/>
      <c r="R117" s="40">
        <v>265911</v>
      </c>
      <c r="S117" s="40"/>
      <c r="T117" s="40">
        <v>4278</v>
      </c>
      <c r="U117" s="40"/>
      <c r="V117" s="47">
        <v>1317243592</v>
      </c>
      <c r="W117" s="40"/>
      <c r="X117" s="53">
        <v>1130798734</v>
      </c>
      <c r="Y117" s="219"/>
      <c r="Z117" s="42">
        <f>X117/درآمدها!$J$6</f>
        <v>1.1970368699002481E-4</v>
      </c>
      <c r="AB117" s="38"/>
    </row>
    <row r="118" spans="1:28" s="37" customFormat="1">
      <c r="A118" s="39"/>
      <c r="B118" s="228" t="s">
        <v>409</v>
      </c>
      <c r="C118" s="187"/>
      <c r="D118" s="49">
        <v>0</v>
      </c>
      <c r="E118" s="49"/>
      <c r="F118" s="49">
        <v>0</v>
      </c>
      <c r="G118" s="49"/>
      <c r="H118" s="50">
        <v>0</v>
      </c>
      <c r="I118" s="40"/>
      <c r="J118" s="40">
        <v>1905746</v>
      </c>
      <c r="K118" s="40"/>
      <c r="L118" s="40">
        <v>3986888940</v>
      </c>
      <c r="M118" s="219"/>
      <c r="N118" s="40">
        <v>436474</v>
      </c>
      <c r="O118" s="40"/>
      <c r="P118" s="40">
        <v>963470988</v>
      </c>
      <c r="Q118" s="40"/>
      <c r="R118" s="40">
        <v>1469272</v>
      </c>
      <c r="S118" s="40"/>
      <c r="T118" s="40">
        <v>2270</v>
      </c>
      <c r="U118" s="40"/>
      <c r="V118" s="40">
        <v>3073769688</v>
      </c>
      <c r="W118" s="40"/>
      <c r="X118" s="41">
        <v>3315402721</v>
      </c>
      <c r="Y118" s="219"/>
      <c r="Z118" s="42">
        <f>X118/درآمدها!$J$6</f>
        <v>3.5096071266070284E-4</v>
      </c>
      <c r="AB118" s="38"/>
    </row>
    <row r="119" spans="1:28" s="37" customFormat="1">
      <c r="A119" s="39"/>
      <c r="B119" s="228" t="s">
        <v>115</v>
      </c>
      <c r="C119" s="187"/>
      <c r="D119" s="49">
        <v>14158524</v>
      </c>
      <c r="E119" s="49"/>
      <c r="F119" s="49">
        <v>24392257572</v>
      </c>
      <c r="G119" s="49"/>
      <c r="H119" s="50">
        <v>29978218071</v>
      </c>
      <c r="I119" s="40"/>
      <c r="J119" s="40">
        <v>0</v>
      </c>
      <c r="K119" s="40"/>
      <c r="L119" s="40">
        <v>0</v>
      </c>
      <c r="M119" s="219"/>
      <c r="N119" s="40">
        <v>3231790</v>
      </c>
      <c r="O119" s="40"/>
      <c r="P119" s="40">
        <v>6246636597</v>
      </c>
      <c r="Q119" s="40"/>
      <c r="R119" s="40">
        <v>10926734</v>
      </c>
      <c r="S119" s="40"/>
      <c r="T119" s="40">
        <v>1957</v>
      </c>
      <c r="U119" s="40"/>
      <c r="V119" s="40">
        <v>18824540620</v>
      </c>
      <c r="W119" s="40"/>
      <c r="X119" s="41">
        <v>21256385911</v>
      </c>
      <c r="Y119" s="219"/>
      <c r="Z119" s="42">
        <f>X119/درآمدها!$J$6</f>
        <v>2.2501508793071547E-3</v>
      </c>
      <c r="AB119" s="38"/>
    </row>
    <row r="120" spans="1:28" s="37" customFormat="1">
      <c r="A120" s="39"/>
      <c r="B120" s="228" t="s">
        <v>116</v>
      </c>
      <c r="C120" s="187"/>
      <c r="D120" s="49">
        <v>10212925</v>
      </c>
      <c r="E120" s="49"/>
      <c r="F120" s="49">
        <v>52126875304</v>
      </c>
      <c r="G120" s="49"/>
      <c r="H120" s="50">
        <v>58171865896</v>
      </c>
      <c r="I120" s="40"/>
      <c r="J120" s="40">
        <v>0</v>
      </c>
      <c r="K120" s="40"/>
      <c r="L120" s="40">
        <v>0</v>
      </c>
      <c r="M120" s="219"/>
      <c r="N120" s="40">
        <v>864473</v>
      </c>
      <c r="O120" s="40"/>
      <c r="P120" s="40">
        <v>4386031008</v>
      </c>
      <c r="Q120" s="40"/>
      <c r="R120" s="40">
        <v>9348452</v>
      </c>
      <c r="S120" s="40"/>
      <c r="T120" s="40">
        <v>5350</v>
      </c>
      <c r="U120" s="40"/>
      <c r="V120" s="40">
        <v>47714596131</v>
      </c>
      <c r="W120" s="40"/>
      <c r="X120" s="41">
        <v>49716633605</v>
      </c>
      <c r="Y120" s="219"/>
      <c r="Z120" s="42">
        <f>X120/درآمدها!$J$6</f>
        <v>5.2628855766393779E-3</v>
      </c>
      <c r="AB120" s="38"/>
    </row>
    <row r="121" spans="1:28" s="37" customFormat="1">
      <c r="A121" s="39"/>
      <c r="B121" s="228" t="s">
        <v>117</v>
      </c>
      <c r="C121" s="187"/>
      <c r="D121" s="49">
        <v>2907519</v>
      </c>
      <c r="E121" s="49"/>
      <c r="F121" s="49">
        <v>39016730567</v>
      </c>
      <c r="G121" s="49"/>
      <c r="H121" s="50">
        <v>30058280328</v>
      </c>
      <c r="I121" s="40"/>
      <c r="J121" s="40">
        <v>0</v>
      </c>
      <c r="K121" s="40"/>
      <c r="L121" s="40">
        <v>0</v>
      </c>
      <c r="M121" s="219"/>
      <c r="N121" s="40">
        <v>475563</v>
      </c>
      <c r="O121" s="40"/>
      <c r="P121" s="40">
        <v>4330843530</v>
      </c>
      <c r="Q121" s="40"/>
      <c r="R121" s="40">
        <v>2431956</v>
      </c>
      <c r="S121" s="40"/>
      <c r="T121" s="40">
        <v>9230</v>
      </c>
      <c r="U121" s="40"/>
      <c r="V121" s="40">
        <v>32635030760</v>
      </c>
      <c r="W121" s="40"/>
      <c r="X121" s="41">
        <v>22313394508</v>
      </c>
      <c r="Y121" s="219"/>
      <c r="Z121" s="42">
        <f>X121/درآمدها!$J$6</f>
        <v>2.3620433164285542E-3</v>
      </c>
      <c r="AB121" s="38"/>
    </row>
    <row r="122" spans="1:28" s="37" customFormat="1">
      <c r="A122" s="39"/>
      <c r="B122" s="228" t="s">
        <v>118</v>
      </c>
      <c r="C122" s="187"/>
      <c r="D122" s="49">
        <v>7619089</v>
      </c>
      <c r="E122" s="49"/>
      <c r="F122" s="49">
        <v>34416161074</v>
      </c>
      <c r="G122" s="49"/>
      <c r="H122" s="50">
        <v>26205193758</v>
      </c>
      <c r="I122" s="40"/>
      <c r="J122" s="40">
        <v>1600000</v>
      </c>
      <c r="K122" s="40"/>
      <c r="L122" s="40">
        <v>4716372682</v>
      </c>
      <c r="M122" s="219"/>
      <c r="N122" s="40">
        <v>937125</v>
      </c>
      <c r="O122" s="40"/>
      <c r="P122" s="40">
        <v>2717842719</v>
      </c>
      <c r="Q122" s="40"/>
      <c r="R122" s="40">
        <v>8281964</v>
      </c>
      <c r="S122" s="40"/>
      <c r="T122" s="40">
        <v>2899</v>
      </c>
      <c r="U122" s="40"/>
      <c r="V122" s="40">
        <v>35117456740</v>
      </c>
      <c r="W122" s="40"/>
      <c r="X122" s="41">
        <v>23866557628</v>
      </c>
      <c r="Y122" s="219"/>
      <c r="Z122" s="42">
        <f>X122/درآمدها!$J$6</f>
        <v>2.5264575011732376E-3</v>
      </c>
      <c r="AB122" s="38"/>
    </row>
    <row r="123" spans="1:28" s="37" customFormat="1">
      <c r="A123" s="39"/>
      <c r="B123" s="228" t="s">
        <v>119</v>
      </c>
      <c r="C123" s="187"/>
      <c r="D123" s="49">
        <v>2898722</v>
      </c>
      <c r="E123" s="49"/>
      <c r="F123" s="49">
        <v>75794349270</v>
      </c>
      <c r="G123" s="49"/>
      <c r="H123" s="50">
        <v>72555530535</v>
      </c>
      <c r="I123" s="40"/>
      <c r="J123" s="40">
        <v>1856182</v>
      </c>
      <c r="K123" s="40"/>
      <c r="L123" s="40">
        <v>41522989385</v>
      </c>
      <c r="M123" s="219"/>
      <c r="N123" s="40">
        <v>33750</v>
      </c>
      <c r="O123" s="40"/>
      <c r="P123" s="40">
        <v>814227949</v>
      </c>
      <c r="Q123" s="40"/>
      <c r="R123" s="40">
        <v>4721154</v>
      </c>
      <c r="S123" s="40"/>
      <c r="T123" s="40">
        <v>24570</v>
      </c>
      <c r="U123" s="40"/>
      <c r="V123" s="40">
        <v>116434860347</v>
      </c>
      <c r="W123" s="40"/>
      <c r="X123" s="41">
        <v>115308561199</v>
      </c>
      <c r="Y123" s="219"/>
      <c r="Z123" s="42">
        <f>X123/درآمدها!$J$6</f>
        <v>1.2206292333039714E-2</v>
      </c>
      <c r="AB123" s="38"/>
    </row>
    <row r="124" spans="1:28" s="37" customFormat="1">
      <c r="A124" s="39"/>
      <c r="B124" s="228" t="s">
        <v>120</v>
      </c>
      <c r="C124" s="187"/>
      <c r="D124" s="49">
        <v>7439205</v>
      </c>
      <c r="E124" s="49"/>
      <c r="F124" s="49">
        <v>33250324554</v>
      </c>
      <c r="G124" s="49"/>
      <c r="H124" s="50">
        <v>29749850585</v>
      </c>
      <c r="I124" s="40"/>
      <c r="J124" s="40">
        <v>0</v>
      </c>
      <c r="K124" s="40"/>
      <c r="L124" s="40">
        <v>0</v>
      </c>
      <c r="M124" s="219"/>
      <c r="N124" s="40">
        <v>1173494</v>
      </c>
      <c r="O124" s="40"/>
      <c r="P124" s="40">
        <v>4254536875</v>
      </c>
      <c r="Q124" s="40"/>
      <c r="R124" s="40">
        <v>6265711</v>
      </c>
      <c r="S124" s="40"/>
      <c r="T124" s="40">
        <v>3622</v>
      </c>
      <c r="U124" s="40"/>
      <c r="V124" s="40">
        <v>28005267271</v>
      </c>
      <c r="W124" s="40"/>
      <c r="X124" s="41">
        <v>22559373534</v>
      </c>
      <c r="Y124" s="219"/>
      <c r="Z124" s="42">
        <f>X124/درآمدها!$J$6</f>
        <v>2.3880820759788592E-3</v>
      </c>
      <c r="AB124" s="38"/>
    </row>
    <row r="125" spans="1:28" s="37" customFormat="1">
      <c r="A125" s="39"/>
      <c r="B125" s="228" t="s">
        <v>121</v>
      </c>
      <c r="C125" s="187"/>
      <c r="D125" s="49">
        <v>19466485</v>
      </c>
      <c r="E125" s="49"/>
      <c r="F125" s="49">
        <v>39090821238</v>
      </c>
      <c r="G125" s="49"/>
      <c r="H125" s="50">
        <v>41371709830</v>
      </c>
      <c r="I125" s="40"/>
      <c r="J125" s="40">
        <v>0</v>
      </c>
      <c r="K125" s="40"/>
      <c r="L125" s="40">
        <v>0</v>
      </c>
      <c r="M125" s="219"/>
      <c r="N125" s="40">
        <v>19466485</v>
      </c>
      <c r="O125" s="40"/>
      <c r="P125" s="40">
        <v>41077199920</v>
      </c>
      <c r="Q125" s="40"/>
      <c r="R125" s="187">
        <v>0</v>
      </c>
      <c r="S125" s="187"/>
      <c r="T125" s="40">
        <v>0</v>
      </c>
      <c r="U125" s="40"/>
      <c r="V125" s="40">
        <v>0</v>
      </c>
      <c r="W125" s="40"/>
      <c r="X125" s="41">
        <v>0</v>
      </c>
      <c r="Y125" s="219"/>
      <c r="Z125" s="42">
        <f>X125/درآمدها!$J$6</f>
        <v>0</v>
      </c>
      <c r="AB125" s="38"/>
    </row>
    <row r="126" spans="1:28" s="37" customFormat="1">
      <c r="A126" s="39"/>
      <c r="B126" s="228" t="s">
        <v>122</v>
      </c>
      <c r="C126" s="187"/>
      <c r="D126" s="49">
        <v>6099077</v>
      </c>
      <c r="E126" s="49"/>
      <c r="F126" s="49">
        <v>32669212795</v>
      </c>
      <c r="G126" s="49"/>
      <c r="H126" s="50">
        <v>29586402966</v>
      </c>
      <c r="I126" s="40"/>
      <c r="J126" s="40">
        <v>0</v>
      </c>
      <c r="K126" s="40"/>
      <c r="L126" s="40">
        <v>0</v>
      </c>
      <c r="M126" s="219"/>
      <c r="N126" s="40">
        <v>609263</v>
      </c>
      <c r="O126" s="40"/>
      <c r="P126" s="40">
        <v>2568302974</v>
      </c>
      <c r="Q126" s="40"/>
      <c r="R126" s="40">
        <v>5489814</v>
      </c>
      <c r="S126" s="40"/>
      <c r="T126" s="40">
        <v>4227</v>
      </c>
      <c r="U126" s="40"/>
      <c r="V126" s="40">
        <v>29405744800</v>
      </c>
      <c r="W126" s="40"/>
      <c r="X126" s="41">
        <v>23067371391</v>
      </c>
      <c r="Y126" s="219"/>
      <c r="Z126" s="42">
        <f>X126/درآمدها!$J$6</f>
        <v>2.4418575310068548E-3</v>
      </c>
      <c r="AB126" s="38"/>
    </row>
    <row r="127" spans="1:28" s="37" customFormat="1">
      <c r="A127" s="39"/>
      <c r="B127" s="228" t="s">
        <v>123</v>
      </c>
      <c r="C127" s="187"/>
      <c r="D127" s="49">
        <v>14796235</v>
      </c>
      <c r="E127" s="49"/>
      <c r="F127" s="49">
        <v>72432455630</v>
      </c>
      <c r="G127" s="49"/>
      <c r="H127" s="50">
        <v>63539412777</v>
      </c>
      <c r="I127" s="40"/>
      <c r="J127" s="40">
        <v>0</v>
      </c>
      <c r="K127" s="40"/>
      <c r="L127" s="40">
        <v>0</v>
      </c>
      <c r="M127" s="219"/>
      <c r="N127" s="40">
        <v>9917851</v>
      </c>
      <c r="O127" s="40"/>
      <c r="P127" s="40">
        <v>43448590499</v>
      </c>
      <c r="Q127" s="40"/>
      <c r="R127" s="40">
        <v>4878384</v>
      </c>
      <c r="S127" s="40"/>
      <c r="T127" s="40">
        <v>4164</v>
      </c>
      <c r="U127" s="40"/>
      <c r="V127" s="40">
        <v>23881300387</v>
      </c>
      <c r="W127" s="40"/>
      <c r="X127" s="41">
        <v>20192725114</v>
      </c>
      <c r="Y127" s="219"/>
      <c r="Z127" s="42">
        <f>X127/درآمدها!$J$6</f>
        <v>2.1375542559829829E-3</v>
      </c>
      <c r="AB127" s="38"/>
    </row>
    <row r="128" spans="1:28" s="37" customFormat="1">
      <c r="A128" s="39"/>
      <c r="B128" s="228" t="s">
        <v>124</v>
      </c>
      <c r="C128" s="187"/>
      <c r="D128" s="49">
        <v>18189889</v>
      </c>
      <c r="E128" s="49"/>
      <c r="F128" s="49">
        <v>38792670186</v>
      </c>
      <c r="G128" s="49"/>
      <c r="H128" s="50">
        <v>46903823865</v>
      </c>
      <c r="I128" s="40"/>
      <c r="J128" s="40">
        <v>0</v>
      </c>
      <c r="K128" s="40"/>
      <c r="L128" s="40">
        <v>0</v>
      </c>
      <c r="M128" s="219"/>
      <c r="N128" s="40">
        <v>2465896</v>
      </c>
      <c r="O128" s="40"/>
      <c r="P128" s="40">
        <v>5545260595</v>
      </c>
      <c r="Q128" s="40"/>
      <c r="R128" s="40">
        <v>15723993</v>
      </c>
      <c r="S128" s="40"/>
      <c r="T128" s="40">
        <v>2220</v>
      </c>
      <c r="U128" s="40"/>
      <c r="V128" s="40">
        <v>33533776619</v>
      </c>
      <c r="W128" s="40"/>
      <c r="X128" s="41">
        <v>34699566242</v>
      </c>
      <c r="Y128" s="219"/>
      <c r="Z128" s="42">
        <f>X128/درآمدها!$J$6</f>
        <v>3.6732142433774594E-3</v>
      </c>
      <c r="AB128" s="38"/>
    </row>
    <row r="129" spans="1:28" s="37" customFormat="1">
      <c r="A129" s="39"/>
      <c r="B129" s="228" t="s">
        <v>125</v>
      </c>
      <c r="C129" s="187"/>
      <c r="D129" s="49">
        <v>17293793</v>
      </c>
      <c r="E129" s="49"/>
      <c r="F129" s="49">
        <v>62782436931</v>
      </c>
      <c r="G129" s="49"/>
      <c r="H129" s="50">
        <v>29877775394</v>
      </c>
      <c r="I129" s="40"/>
      <c r="J129" s="40">
        <v>0</v>
      </c>
      <c r="K129" s="40"/>
      <c r="L129" s="40">
        <v>0</v>
      </c>
      <c r="M129" s="219"/>
      <c r="N129" s="40">
        <v>1475417</v>
      </c>
      <c r="O129" s="40"/>
      <c r="P129" s="40">
        <v>2131036203</v>
      </c>
      <c r="Q129" s="40"/>
      <c r="R129" s="40">
        <v>15818376</v>
      </c>
      <c r="S129" s="40"/>
      <c r="T129" s="40">
        <v>1405</v>
      </c>
      <c r="U129" s="40"/>
      <c r="V129" s="40">
        <v>57426164033</v>
      </c>
      <c r="W129" s="40"/>
      <c r="X129" s="41">
        <v>22092580615</v>
      </c>
      <c r="Y129" s="219"/>
      <c r="Z129" s="42">
        <f>X129/درآمدها!$J$6</f>
        <v>2.3386684785056096E-3</v>
      </c>
      <c r="AB129" s="38"/>
    </row>
    <row r="130" spans="1:28" s="37" customFormat="1">
      <c r="A130" s="39"/>
      <c r="B130" s="228" t="s">
        <v>126</v>
      </c>
      <c r="C130" s="187"/>
      <c r="D130" s="49">
        <v>13269896</v>
      </c>
      <c r="E130" s="49"/>
      <c r="F130" s="49">
        <v>52282559458</v>
      </c>
      <c r="G130" s="49"/>
      <c r="H130" s="50">
        <v>28874967923</v>
      </c>
      <c r="I130" s="40"/>
      <c r="J130" s="40">
        <v>0</v>
      </c>
      <c r="K130" s="40"/>
      <c r="L130" s="40">
        <v>0</v>
      </c>
      <c r="M130" s="219"/>
      <c r="N130" s="40">
        <v>1095127</v>
      </c>
      <c r="O130" s="40"/>
      <c r="P130" s="40">
        <v>2087197591</v>
      </c>
      <c r="Q130" s="40"/>
      <c r="R130" s="40">
        <v>12174769</v>
      </c>
      <c r="S130" s="40"/>
      <c r="T130" s="40">
        <v>1870</v>
      </c>
      <c r="U130" s="40"/>
      <c r="V130" s="40">
        <v>47967827640</v>
      </c>
      <c r="W130" s="40"/>
      <c r="X130" s="41">
        <v>22631355466</v>
      </c>
      <c r="Y130" s="219"/>
      <c r="Z130" s="42">
        <f>X130/درآمدها!$J$6</f>
        <v>2.3957019135308396E-3</v>
      </c>
      <c r="AB130" s="38"/>
    </row>
    <row r="131" spans="1:28" s="37" customFormat="1">
      <c r="A131" s="39"/>
      <c r="B131" s="228" t="s">
        <v>127</v>
      </c>
      <c r="C131" s="187"/>
      <c r="D131" s="49">
        <v>21541687</v>
      </c>
      <c r="E131" s="49"/>
      <c r="F131" s="49">
        <v>190358872757</v>
      </c>
      <c r="G131" s="49"/>
      <c r="H131" s="50">
        <v>207496950299</v>
      </c>
      <c r="I131" s="40"/>
      <c r="J131" s="40">
        <v>0</v>
      </c>
      <c r="K131" s="40"/>
      <c r="L131" s="40">
        <v>0</v>
      </c>
      <c r="M131" s="219"/>
      <c r="N131" s="40">
        <v>1450293</v>
      </c>
      <c r="O131" s="40"/>
      <c r="P131" s="40">
        <v>12011075734</v>
      </c>
      <c r="Q131" s="40"/>
      <c r="R131" s="40">
        <v>20091394</v>
      </c>
      <c r="S131" s="40"/>
      <c r="T131" s="40">
        <v>9250</v>
      </c>
      <c r="U131" s="40"/>
      <c r="V131" s="40">
        <v>177542971169</v>
      </c>
      <c r="W131" s="40"/>
      <c r="X131" s="41">
        <v>184739614407</v>
      </c>
      <c r="Y131" s="219"/>
      <c r="Z131" s="42">
        <f>X131/درآمدها!$J$6</f>
        <v>1.9556099872352177E-2</v>
      </c>
      <c r="AB131" s="38"/>
    </row>
    <row r="132" spans="1:28" s="37" customFormat="1">
      <c r="A132" s="39"/>
      <c r="B132" s="228" t="s">
        <v>128</v>
      </c>
      <c r="C132" s="187"/>
      <c r="D132" s="49">
        <v>3782363</v>
      </c>
      <c r="E132" s="49"/>
      <c r="F132" s="49">
        <v>14462813739</v>
      </c>
      <c r="G132" s="49"/>
      <c r="H132" s="50">
        <v>13084305636</v>
      </c>
      <c r="I132" s="40"/>
      <c r="J132" s="40">
        <v>0</v>
      </c>
      <c r="K132" s="40"/>
      <c r="L132" s="40">
        <v>0</v>
      </c>
      <c r="M132" s="219"/>
      <c r="N132" s="40">
        <v>9819</v>
      </c>
      <c r="O132" s="40"/>
      <c r="P132" s="40">
        <v>30017705</v>
      </c>
      <c r="Q132" s="40"/>
      <c r="R132" s="40">
        <v>3772544</v>
      </c>
      <c r="S132" s="40"/>
      <c r="T132" s="40">
        <v>2927</v>
      </c>
      <c r="U132" s="40"/>
      <c r="V132" s="40">
        <v>14425268329</v>
      </c>
      <c r="W132" s="40"/>
      <c r="X132" s="41">
        <v>10976534984</v>
      </c>
      <c r="Y132" s="219"/>
      <c r="Z132" s="42">
        <f>X132/درآمدها!$J$6</f>
        <v>1.1619501052251733E-3</v>
      </c>
      <c r="AB132" s="38"/>
    </row>
    <row r="133" spans="1:28" s="37" customFormat="1">
      <c r="A133" s="39"/>
      <c r="B133" s="228" t="s">
        <v>129</v>
      </c>
      <c r="C133" s="187"/>
      <c r="D133" s="49">
        <v>6145812</v>
      </c>
      <c r="E133" s="49"/>
      <c r="F133" s="49">
        <v>23571740315</v>
      </c>
      <c r="G133" s="49"/>
      <c r="H133" s="50">
        <v>39771181167</v>
      </c>
      <c r="I133" s="40"/>
      <c r="J133" s="40">
        <v>0</v>
      </c>
      <c r="K133" s="40"/>
      <c r="L133" s="40">
        <v>0</v>
      </c>
      <c r="M133" s="219"/>
      <c r="N133" s="40">
        <v>1025250</v>
      </c>
      <c r="O133" s="40"/>
      <c r="P133" s="40">
        <v>6795298614</v>
      </c>
      <c r="Q133" s="40"/>
      <c r="R133" s="40">
        <v>5120562</v>
      </c>
      <c r="S133" s="40"/>
      <c r="T133" s="40">
        <v>7070</v>
      </c>
      <c r="U133" s="40"/>
      <c r="V133" s="40">
        <v>19639480956</v>
      </c>
      <c r="W133" s="40"/>
      <c r="X133" s="41">
        <v>35986969222</v>
      </c>
      <c r="Y133" s="219"/>
      <c r="Z133" s="42">
        <f>X133/درآمدها!$J$6</f>
        <v>3.8094956864975975E-3</v>
      </c>
      <c r="AB133" s="38"/>
    </row>
    <row r="134" spans="1:28" s="37" customFormat="1">
      <c r="A134" s="39"/>
      <c r="B134" s="228" t="s">
        <v>218</v>
      </c>
      <c r="C134" s="187"/>
      <c r="D134" s="49">
        <v>1062591</v>
      </c>
      <c r="E134" s="49"/>
      <c r="F134" s="49">
        <v>11070366611</v>
      </c>
      <c r="G134" s="49"/>
      <c r="H134" s="50">
        <v>10340869437</v>
      </c>
      <c r="I134" s="40"/>
      <c r="J134" s="40">
        <v>0</v>
      </c>
      <c r="K134" s="40"/>
      <c r="L134" s="40">
        <v>0</v>
      </c>
      <c r="M134" s="219"/>
      <c r="N134" s="40">
        <v>166270</v>
      </c>
      <c r="O134" s="40"/>
      <c r="P134" s="40">
        <v>1484244866</v>
      </c>
      <c r="Q134" s="40"/>
      <c r="R134" s="40">
        <v>896321</v>
      </c>
      <c r="S134" s="40"/>
      <c r="T134" s="40">
        <v>8710</v>
      </c>
      <c r="U134" s="40"/>
      <c r="V134" s="40">
        <v>9338119814</v>
      </c>
      <c r="W134" s="40"/>
      <c r="X134" s="41">
        <v>7760504526</v>
      </c>
      <c r="Y134" s="219"/>
      <c r="Z134" s="42">
        <f>X134/درآمدها!$J$6</f>
        <v>8.215087059559573E-4</v>
      </c>
      <c r="AB134" s="38"/>
    </row>
    <row r="135" spans="1:28" s="37" customFormat="1">
      <c r="A135" s="39"/>
      <c r="B135" s="228" t="s">
        <v>236</v>
      </c>
      <c r="C135" s="187"/>
      <c r="D135" s="49">
        <v>13536910</v>
      </c>
      <c r="E135" s="49"/>
      <c r="F135" s="49">
        <v>60446552050</v>
      </c>
      <c r="G135" s="49"/>
      <c r="H135" s="50">
        <v>54498279815</v>
      </c>
      <c r="I135" s="40"/>
      <c r="J135" s="40">
        <v>0</v>
      </c>
      <c r="K135" s="40"/>
      <c r="L135" s="40">
        <v>0</v>
      </c>
      <c r="M135" s="219"/>
      <c r="N135" s="40">
        <v>5941875</v>
      </c>
      <c r="O135" s="40"/>
      <c r="P135" s="40">
        <v>21554976128</v>
      </c>
      <c r="Q135" s="40"/>
      <c r="R135" s="40">
        <v>7595035</v>
      </c>
      <c r="S135" s="40"/>
      <c r="T135" s="40">
        <v>3810</v>
      </c>
      <c r="U135" s="40"/>
      <c r="V135" s="40">
        <v>33914215168</v>
      </c>
      <c r="W135" s="40"/>
      <c r="X135" s="41">
        <v>28764907707</v>
      </c>
      <c r="Y135" s="219"/>
      <c r="Z135" s="42">
        <f>X135/درآمدها!$J$6</f>
        <v>3.0449852877671157E-3</v>
      </c>
      <c r="AB135" s="38"/>
    </row>
    <row r="136" spans="1:28" s="37" customFormat="1">
      <c r="A136" s="39"/>
      <c r="B136" s="228" t="s">
        <v>244</v>
      </c>
      <c r="C136" s="187"/>
      <c r="D136" s="49">
        <v>1731097</v>
      </c>
      <c r="E136" s="49"/>
      <c r="F136" s="49">
        <v>25311952076</v>
      </c>
      <c r="G136" s="49"/>
      <c r="H136" s="50">
        <v>23230759137</v>
      </c>
      <c r="I136" s="40"/>
      <c r="J136" s="40">
        <v>0</v>
      </c>
      <c r="K136" s="40"/>
      <c r="L136" s="40">
        <v>0</v>
      </c>
      <c r="M136" s="219"/>
      <c r="N136" s="40">
        <v>491738</v>
      </c>
      <c r="O136" s="40"/>
      <c r="P136" s="40">
        <v>6420713488</v>
      </c>
      <c r="Q136" s="40"/>
      <c r="R136" s="40">
        <v>1239359</v>
      </c>
      <c r="S136" s="40"/>
      <c r="T136" s="40">
        <v>13380</v>
      </c>
      <c r="U136" s="40"/>
      <c r="V136" s="40">
        <v>18121801154</v>
      </c>
      <c r="W136" s="40"/>
      <c r="X136" s="41">
        <v>16483956815</v>
      </c>
      <c r="Y136" s="219"/>
      <c r="Z136" s="42">
        <f>X136/درآمدها!$J$6</f>
        <v>1.744952790988751E-3</v>
      </c>
      <c r="AB136" s="38"/>
    </row>
    <row r="137" spans="1:28" s="37" customFormat="1">
      <c r="A137" s="39"/>
      <c r="B137" s="187" t="s">
        <v>279</v>
      </c>
      <c r="C137" s="187"/>
      <c r="D137" s="49">
        <v>2598703</v>
      </c>
      <c r="E137" s="49"/>
      <c r="F137" s="49">
        <v>35729949107</v>
      </c>
      <c r="G137" s="49"/>
      <c r="H137" s="50">
        <v>34615425613</v>
      </c>
      <c r="I137" s="40"/>
      <c r="J137" s="40">
        <v>0</v>
      </c>
      <c r="K137" s="40"/>
      <c r="L137" s="40">
        <v>0</v>
      </c>
      <c r="M137" s="219"/>
      <c r="N137" s="40">
        <v>717424</v>
      </c>
      <c r="O137" s="40"/>
      <c r="P137" s="40">
        <v>8546001453</v>
      </c>
      <c r="Q137" s="40"/>
      <c r="R137" s="40">
        <v>1881279</v>
      </c>
      <c r="S137" s="40"/>
      <c r="T137" s="40">
        <v>12180</v>
      </c>
      <c r="U137" s="40"/>
      <c r="V137" s="40">
        <v>25865981194</v>
      </c>
      <c r="W137" s="40"/>
      <c r="X137" s="41">
        <v>22777640053</v>
      </c>
      <c r="Y137" s="219"/>
      <c r="Z137" s="42">
        <f>X137/درآمدها!$J$6</f>
        <v>2.4111872548981507E-3</v>
      </c>
      <c r="AB137" s="38"/>
    </row>
    <row r="138" spans="1:28" s="37" customFormat="1">
      <c r="A138" s="39"/>
      <c r="B138" s="228" t="s">
        <v>292</v>
      </c>
      <c r="C138" s="187"/>
      <c r="D138" s="49">
        <v>1277982</v>
      </c>
      <c r="E138" s="49"/>
      <c r="F138" s="49">
        <v>29830380075</v>
      </c>
      <c r="G138" s="49"/>
      <c r="H138" s="50">
        <v>21977539526</v>
      </c>
      <c r="I138" s="40"/>
      <c r="J138" s="40">
        <v>0</v>
      </c>
      <c r="K138" s="40"/>
      <c r="L138" s="40">
        <v>0</v>
      </c>
      <c r="M138" s="219"/>
      <c r="N138" s="40">
        <v>282696</v>
      </c>
      <c r="O138" s="40"/>
      <c r="P138" s="40">
        <v>4150474891</v>
      </c>
      <c r="Q138" s="40"/>
      <c r="R138" s="40">
        <v>995286</v>
      </c>
      <c r="S138" s="40"/>
      <c r="T138" s="40">
        <v>14930</v>
      </c>
      <c r="U138" s="40"/>
      <c r="V138" s="40">
        <v>23231751045</v>
      </c>
      <c r="W138" s="40"/>
      <c r="X138" s="41">
        <v>14771205245</v>
      </c>
      <c r="Y138" s="219"/>
      <c r="Z138" s="42">
        <f>X138/درآمدها!$J$6</f>
        <v>1.5636449493167655E-3</v>
      </c>
      <c r="AB138" s="38"/>
    </row>
    <row r="139" spans="1:28" s="37" customFormat="1">
      <c r="A139" s="39"/>
      <c r="B139" s="228" t="s">
        <v>300</v>
      </c>
      <c r="C139" s="187"/>
      <c r="D139" s="49">
        <v>1078281</v>
      </c>
      <c r="E139" s="49"/>
      <c r="F139" s="49">
        <v>42469300288</v>
      </c>
      <c r="G139" s="49"/>
      <c r="H139" s="50">
        <v>31727210753</v>
      </c>
      <c r="I139" s="40"/>
      <c r="J139" s="40">
        <v>0</v>
      </c>
      <c r="K139" s="40"/>
      <c r="L139" s="40">
        <v>0</v>
      </c>
      <c r="M139" s="219"/>
      <c r="N139" s="40">
        <v>246627</v>
      </c>
      <c r="O139" s="40"/>
      <c r="P139" s="40">
        <v>7159730955</v>
      </c>
      <c r="Q139" s="40"/>
      <c r="R139" s="40">
        <v>831654</v>
      </c>
      <c r="S139" s="40"/>
      <c r="T139" s="40">
        <v>29700</v>
      </c>
      <c r="U139" s="40"/>
      <c r="V139" s="40">
        <v>32755620716</v>
      </c>
      <c r="W139" s="40"/>
      <c r="X139" s="41">
        <v>24553158067</v>
      </c>
      <c r="Y139" s="219"/>
      <c r="Z139" s="42">
        <f>X139/درآمدها!$J$6</f>
        <v>2.5991394042971846E-3</v>
      </c>
      <c r="AB139" s="38"/>
    </row>
    <row r="140" spans="1:28" s="37" customFormat="1">
      <c r="A140" s="39"/>
      <c r="B140" s="228" t="s">
        <v>284</v>
      </c>
      <c r="C140" s="187"/>
      <c r="D140" s="49">
        <v>16483386</v>
      </c>
      <c r="E140" s="49"/>
      <c r="F140" s="49">
        <v>31675414943</v>
      </c>
      <c r="G140" s="49"/>
      <c r="H140" s="50">
        <v>25872404263</v>
      </c>
      <c r="I140" s="40"/>
      <c r="J140" s="40">
        <v>0</v>
      </c>
      <c r="K140" s="40"/>
      <c r="L140" s="40">
        <v>0</v>
      </c>
      <c r="M140" s="219"/>
      <c r="N140" s="40">
        <v>4041509</v>
      </c>
      <c r="O140" s="40"/>
      <c r="P140" s="40">
        <v>5839820034</v>
      </c>
      <c r="Q140" s="40"/>
      <c r="R140" s="40">
        <v>12441877</v>
      </c>
      <c r="S140" s="40"/>
      <c r="T140" s="40">
        <v>1467</v>
      </c>
      <c r="U140" s="40"/>
      <c r="V140" s="40">
        <v>23909020674</v>
      </c>
      <c r="W140" s="40"/>
      <c r="X140" s="41">
        <v>18143632772</v>
      </c>
      <c r="Y140" s="219"/>
      <c r="Z140" s="42">
        <f>X140/درآمدها!$J$6</f>
        <v>1.9206421734475022E-3</v>
      </c>
      <c r="AB140" s="38"/>
    </row>
    <row r="141" spans="1:28" s="37" customFormat="1">
      <c r="A141" s="39"/>
      <c r="B141" s="228" t="s">
        <v>285</v>
      </c>
      <c r="C141" s="187"/>
      <c r="D141" s="49">
        <v>1744950</v>
      </c>
      <c r="E141" s="49"/>
      <c r="F141" s="49">
        <v>3415802616</v>
      </c>
      <c r="G141" s="49"/>
      <c r="H141" s="50">
        <v>4345091712</v>
      </c>
      <c r="I141" s="40"/>
      <c r="J141" s="40">
        <v>12000000</v>
      </c>
      <c r="K141" s="40"/>
      <c r="L141" s="40">
        <v>30099906816</v>
      </c>
      <c r="M141" s="219"/>
      <c r="N141" s="40">
        <v>8469841</v>
      </c>
      <c r="O141" s="40"/>
      <c r="P141" s="40">
        <v>20876288915</v>
      </c>
      <c r="Q141" s="40"/>
      <c r="R141" s="40">
        <v>5275109</v>
      </c>
      <c r="S141" s="40"/>
      <c r="T141" s="40">
        <v>2480</v>
      </c>
      <c r="U141" s="40"/>
      <c r="V141" s="40">
        <v>12862834749</v>
      </c>
      <c r="W141" s="40"/>
      <c r="X141" s="41">
        <v>13004430814</v>
      </c>
      <c r="Y141" s="219"/>
      <c r="Z141" s="42">
        <f>X141/درآمدها!$J$6</f>
        <v>1.3766183749923525E-3</v>
      </c>
      <c r="AB141" s="38"/>
    </row>
    <row r="142" spans="1:28" s="37" customFormat="1">
      <c r="A142" s="39"/>
      <c r="B142" s="228" t="s">
        <v>317</v>
      </c>
      <c r="C142" s="187"/>
      <c r="D142" s="49">
        <v>11969273</v>
      </c>
      <c r="E142" s="49"/>
      <c r="F142" s="49">
        <v>24615841526</v>
      </c>
      <c r="G142" s="49"/>
      <c r="H142" s="50">
        <v>19762670731</v>
      </c>
      <c r="I142" s="40"/>
      <c r="J142" s="40">
        <v>0</v>
      </c>
      <c r="K142" s="40"/>
      <c r="L142" s="40">
        <v>0</v>
      </c>
      <c r="M142" s="219"/>
      <c r="N142" s="40">
        <v>2560707</v>
      </c>
      <c r="O142" s="40"/>
      <c r="P142" s="40">
        <v>3695766619</v>
      </c>
      <c r="Q142" s="40"/>
      <c r="R142" s="40">
        <v>9408566</v>
      </c>
      <c r="S142" s="40"/>
      <c r="T142" s="40">
        <v>1416</v>
      </c>
      <c r="U142" s="40"/>
      <c r="V142" s="40">
        <v>19349526880</v>
      </c>
      <c r="W142" s="40"/>
      <c r="X142" s="41">
        <v>13243260410</v>
      </c>
      <c r="Y142" s="219"/>
      <c r="Z142" s="42">
        <f>X142/درآمدها!$J$6</f>
        <v>1.4019003127448031E-3</v>
      </c>
      <c r="AB142" s="38"/>
    </row>
    <row r="143" spans="1:28" s="37" customFormat="1">
      <c r="A143" s="39"/>
      <c r="B143" s="187" t="s">
        <v>303</v>
      </c>
      <c r="C143" s="187"/>
      <c r="D143" s="49">
        <v>6739795</v>
      </c>
      <c r="E143" s="49"/>
      <c r="F143" s="49">
        <v>36715016212</v>
      </c>
      <c r="G143" s="49"/>
      <c r="H143" s="50">
        <v>21613210330</v>
      </c>
      <c r="I143" s="40"/>
      <c r="J143" s="40">
        <v>0</v>
      </c>
      <c r="K143" s="40"/>
      <c r="L143" s="40">
        <v>0</v>
      </c>
      <c r="M143" s="219"/>
      <c r="N143" s="40">
        <v>1882585</v>
      </c>
      <c r="O143" s="40"/>
      <c r="P143" s="40">
        <v>5668709157</v>
      </c>
      <c r="Q143" s="40"/>
      <c r="R143" s="40">
        <v>4857210</v>
      </c>
      <c r="S143" s="40"/>
      <c r="T143" s="40">
        <v>3088</v>
      </c>
      <c r="U143" s="40"/>
      <c r="V143" s="40">
        <v>26459639188</v>
      </c>
      <c r="W143" s="40"/>
      <c r="X143" s="41">
        <v>14909820050</v>
      </c>
      <c r="Y143" s="219"/>
      <c r="Z143" s="42">
        <f>X143/درآمدها!$J$6</f>
        <v>1.5783183856507535E-3</v>
      </c>
      <c r="AB143" s="38"/>
    </row>
    <row r="144" spans="1:28" s="37" customFormat="1">
      <c r="A144" s="39"/>
      <c r="B144" s="187" t="s">
        <v>312</v>
      </c>
      <c r="C144" s="187"/>
      <c r="D144" s="49">
        <v>4972284</v>
      </c>
      <c r="E144" s="49"/>
      <c r="F144" s="49">
        <v>32803618164</v>
      </c>
      <c r="G144" s="49"/>
      <c r="H144" s="50">
        <v>23675527783</v>
      </c>
      <c r="I144" s="40"/>
      <c r="J144" s="40">
        <v>0</v>
      </c>
      <c r="K144" s="40"/>
      <c r="L144" s="40">
        <v>0</v>
      </c>
      <c r="M144" s="219"/>
      <c r="N144" s="40">
        <v>0</v>
      </c>
      <c r="O144" s="40"/>
      <c r="P144" s="40">
        <v>0</v>
      </c>
      <c r="Q144" s="40"/>
      <c r="R144" s="40">
        <v>4972284</v>
      </c>
      <c r="S144" s="40"/>
      <c r="T144" s="40">
        <v>4292</v>
      </c>
      <c r="U144" s="40"/>
      <c r="V144" s="40">
        <v>32803618164</v>
      </c>
      <c r="W144" s="40"/>
      <c r="X144" s="41">
        <v>21214063726</v>
      </c>
      <c r="Y144" s="219"/>
      <c r="Z144" s="42">
        <f>X144/درآمدها!$J$6</f>
        <v>2.2456707526200179E-3</v>
      </c>
      <c r="AB144" s="38"/>
    </row>
    <row r="145" spans="1:28" s="37" customFormat="1">
      <c r="A145" s="39"/>
      <c r="B145" s="228" t="s">
        <v>309</v>
      </c>
      <c r="C145" s="187"/>
      <c r="D145" s="49">
        <v>755353</v>
      </c>
      <c r="E145" s="49"/>
      <c r="F145" s="49">
        <v>29967237007</v>
      </c>
      <c r="G145" s="49"/>
      <c r="H145" s="50">
        <v>22556544698</v>
      </c>
      <c r="I145" s="40"/>
      <c r="J145" s="40">
        <v>0</v>
      </c>
      <c r="K145" s="40"/>
      <c r="L145" s="40">
        <v>0</v>
      </c>
      <c r="M145" s="219"/>
      <c r="N145" s="40">
        <v>156449</v>
      </c>
      <c r="O145" s="40"/>
      <c r="P145" s="40">
        <v>4356589260</v>
      </c>
      <c r="Q145" s="40"/>
      <c r="R145" s="40">
        <v>598904</v>
      </c>
      <c r="S145" s="40"/>
      <c r="T145" s="40">
        <v>27750</v>
      </c>
      <c r="U145" s="40"/>
      <c r="V145" s="40">
        <v>23760411506</v>
      </c>
      <c r="W145" s="40"/>
      <c r="X145" s="41">
        <v>16520699466</v>
      </c>
      <c r="Y145" s="219"/>
      <c r="Z145" s="42">
        <f>X145/درآمدها!$J$6</f>
        <v>1.7488422813659906E-3</v>
      </c>
      <c r="AB145" s="38"/>
    </row>
    <row r="146" spans="1:28" s="37" customFormat="1">
      <c r="A146" s="39"/>
      <c r="B146" s="228" t="s">
        <v>342</v>
      </c>
      <c r="C146" s="187"/>
      <c r="D146" s="49">
        <v>4024896</v>
      </c>
      <c r="E146" s="49"/>
      <c r="F146" s="49">
        <v>31267550119</v>
      </c>
      <c r="G146" s="49"/>
      <c r="H146" s="50">
        <v>29166909968</v>
      </c>
      <c r="I146" s="40"/>
      <c r="J146" s="40">
        <v>1301485</v>
      </c>
      <c r="K146" s="40"/>
      <c r="L146" s="40">
        <v>8533638228</v>
      </c>
      <c r="M146" s="219"/>
      <c r="N146" s="40">
        <v>220076</v>
      </c>
      <c r="O146" s="40"/>
      <c r="P146" s="40">
        <v>1393513824</v>
      </c>
      <c r="Q146" s="40"/>
      <c r="R146" s="40">
        <v>5106305</v>
      </c>
      <c r="S146" s="40"/>
      <c r="T146" s="40">
        <v>6520</v>
      </c>
      <c r="U146" s="40"/>
      <c r="V146" s="40">
        <v>38121540552</v>
      </c>
      <c r="W146" s="40"/>
      <c r="X146" s="41">
        <v>33095014607</v>
      </c>
      <c r="Y146" s="219"/>
      <c r="Z146" s="42">
        <f>X146/درآمدها!$J$6</f>
        <v>3.5033601916347979E-3</v>
      </c>
      <c r="AB146" s="38"/>
    </row>
    <row r="147" spans="1:28" s="37" customFormat="1">
      <c r="A147" s="39"/>
      <c r="B147" s="228" t="s">
        <v>350</v>
      </c>
      <c r="C147" s="187"/>
      <c r="D147" s="49">
        <v>841120</v>
      </c>
      <c r="E147" s="49"/>
      <c r="F147" s="49">
        <v>3977013529</v>
      </c>
      <c r="G147" s="49"/>
      <c r="H147" s="50">
        <v>2556840701</v>
      </c>
      <c r="I147" s="40"/>
      <c r="J147" s="40">
        <v>0</v>
      </c>
      <c r="K147" s="40"/>
      <c r="L147" s="40">
        <v>0</v>
      </c>
      <c r="M147" s="219"/>
      <c r="N147" s="40">
        <v>246482</v>
      </c>
      <c r="O147" s="40"/>
      <c r="P147" s="40">
        <v>688926076</v>
      </c>
      <c r="Q147" s="40"/>
      <c r="R147" s="40">
        <v>594638</v>
      </c>
      <c r="S147" s="40"/>
      <c r="T147" s="40">
        <v>2724</v>
      </c>
      <c r="U147" s="40"/>
      <c r="V147" s="40">
        <v>2811588561</v>
      </c>
      <c r="W147" s="40"/>
      <c r="X147" s="41">
        <v>1610156143</v>
      </c>
      <c r="Y147" s="219"/>
      <c r="Z147" s="42">
        <f>X147/درآمدها!$J$6</f>
        <v>1.7044733174129785E-4</v>
      </c>
      <c r="AB147" s="38"/>
    </row>
    <row r="148" spans="1:28" s="37" customFormat="1">
      <c r="A148" s="39"/>
      <c r="B148" s="187" t="s">
        <v>349</v>
      </c>
      <c r="C148" s="187"/>
      <c r="D148" s="49">
        <v>11576575</v>
      </c>
      <c r="E148" s="49"/>
      <c r="F148" s="49">
        <v>29662013934</v>
      </c>
      <c r="G148" s="49"/>
      <c r="H148" s="50">
        <v>24626465973</v>
      </c>
      <c r="I148" s="40"/>
      <c r="J148" s="40">
        <v>0</v>
      </c>
      <c r="K148" s="40"/>
      <c r="L148" s="40">
        <v>0</v>
      </c>
      <c r="M148" s="219"/>
      <c r="N148" s="40">
        <v>3295648</v>
      </c>
      <c r="O148" s="40"/>
      <c r="P148" s="40">
        <v>6808539057</v>
      </c>
      <c r="Q148" s="40"/>
      <c r="R148" s="40">
        <v>8280927</v>
      </c>
      <c r="S148" s="40"/>
      <c r="T148" s="40">
        <v>2108</v>
      </c>
      <c r="U148" s="40"/>
      <c r="V148" s="40">
        <v>21217758452</v>
      </c>
      <c r="W148" s="40"/>
      <c r="X148" s="41">
        <v>17352329765</v>
      </c>
      <c r="Y148" s="219"/>
      <c r="Z148" s="42">
        <f>X148/درآمدها!$J$6</f>
        <v>1.8368767034163045E-3</v>
      </c>
      <c r="AB148" s="38"/>
    </row>
    <row r="149" spans="1:28" s="37" customFormat="1">
      <c r="A149" s="39"/>
      <c r="B149" s="228" t="s">
        <v>364</v>
      </c>
      <c r="C149" s="187"/>
      <c r="D149" s="49">
        <v>440643</v>
      </c>
      <c r="E149" s="49"/>
      <c r="F149" s="49">
        <v>5257805838</v>
      </c>
      <c r="G149" s="49"/>
      <c r="H149" s="50">
        <v>4691206779</v>
      </c>
      <c r="I149" s="40"/>
      <c r="J149" s="40">
        <v>579592</v>
      </c>
      <c r="K149" s="40"/>
      <c r="L149" s="40">
        <v>6765241156</v>
      </c>
      <c r="M149" s="219"/>
      <c r="N149" s="40">
        <v>232038</v>
      </c>
      <c r="O149" s="40"/>
      <c r="P149" s="40">
        <v>2658718748</v>
      </c>
      <c r="Q149" s="40"/>
      <c r="R149" s="40">
        <v>788197</v>
      </c>
      <c r="S149" s="40"/>
      <c r="T149" s="40">
        <v>11620</v>
      </c>
      <c r="U149" s="40"/>
      <c r="V149" s="40">
        <v>9283174881</v>
      </c>
      <c r="W149" s="40"/>
      <c r="X149" s="41">
        <v>9104353991</v>
      </c>
      <c r="Y149" s="219"/>
      <c r="Z149" s="42">
        <f>X149/درآمدها!$J$6</f>
        <v>9.6376544084904065E-4</v>
      </c>
      <c r="AB149" s="38"/>
    </row>
    <row r="150" spans="1:28" s="37" customFormat="1">
      <c r="A150" s="39"/>
      <c r="B150" s="228" t="s">
        <v>130</v>
      </c>
      <c r="C150" s="187"/>
      <c r="D150" s="49">
        <v>906278</v>
      </c>
      <c r="E150" s="49"/>
      <c r="F150" s="49">
        <v>18432239733</v>
      </c>
      <c r="G150" s="49"/>
      <c r="H150" s="50">
        <v>19855519637</v>
      </c>
      <c r="I150" s="40"/>
      <c r="J150" s="40">
        <v>1812556</v>
      </c>
      <c r="K150" s="40"/>
      <c r="L150" s="40">
        <v>0</v>
      </c>
      <c r="M150" s="219"/>
      <c r="N150" s="40">
        <v>0</v>
      </c>
      <c r="O150" s="40"/>
      <c r="P150" s="40">
        <v>0</v>
      </c>
      <c r="Q150" s="40"/>
      <c r="R150" s="40">
        <v>2718834</v>
      </c>
      <c r="S150" s="40"/>
      <c r="T150" s="40">
        <v>7360</v>
      </c>
      <c r="U150" s="40"/>
      <c r="V150" s="40">
        <v>18432239733</v>
      </c>
      <c r="W150" s="40"/>
      <c r="X150" s="41">
        <v>19891555065</v>
      </c>
      <c r="Y150" s="219"/>
      <c r="Z150" s="42">
        <f>X150/درآمدها!$J$6</f>
        <v>2.1056731049060428E-3</v>
      </c>
      <c r="AB150" s="38"/>
    </row>
    <row r="151" spans="1:28" s="37" customFormat="1">
      <c r="A151" s="39"/>
      <c r="B151" s="187" t="s">
        <v>131</v>
      </c>
      <c r="C151" s="187"/>
      <c r="D151" s="49">
        <v>8391433</v>
      </c>
      <c r="E151" s="49"/>
      <c r="F151" s="49">
        <v>149044104123</v>
      </c>
      <c r="G151" s="49"/>
      <c r="H151" s="50">
        <v>144725093947</v>
      </c>
      <c r="I151" s="40"/>
      <c r="J151" s="40">
        <v>0</v>
      </c>
      <c r="K151" s="40"/>
      <c r="L151" s="40">
        <v>0</v>
      </c>
      <c r="M151" s="219"/>
      <c r="N151" s="40">
        <v>797921</v>
      </c>
      <c r="O151" s="40"/>
      <c r="P151" s="40">
        <v>13530127877</v>
      </c>
      <c r="Q151" s="40"/>
      <c r="R151" s="40">
        <v>7593512</v>
      </c>
      <c r="S151" s="40"/>
      <c r="T151" s="40">
        <v>17070</v>
      </c>
      <c r="U151" s="40"/>
      <c r="V151" s="40">
        <v>134871861957</v>
      </c>
      <c r="W151" s="40"/>
      <c r="X151" s="41">
        <v>128850003408</v>
      </c>
      <c r="Y151" s="219"/>
      <c r="Z151" s="42">
        <f>X151/درآمدها!$J$6</f>
        <v>1.3639757467764252E-2</v>
      </c>
      <c r="AB151" s="38"/>
    </row>
    <row r="152" spans="1:28" s="37" customFormat="1">
      <c r="A152" s="39"/>
      <c r="B152" s="228" t="s">
        <v>132</v>
      </c>
      <c r="C152" s="187"/>
      <c r="D152" s="49">
        <v>1225295</v>
      </c>
      <c r="E152" s="49"/>
      <c r="F152" s="49">
        <v>35001736070</v>
      </c>
      <c r="G152" s="49"/>
      <c r="H152" s="50">
        <v>30571912821</v>
      </c>
      <c r="I152" s="40"/>
      <c r="J152" s="40">
        <v>0</v>
      </c>
      <c r="K152" s="40"/>
      <c r="L152" s="40">
        <v>0</v>
      </c>
      <c r="M152" s="219"/>
      <c r="N152" s="40">
        <v>136265</v>
      </c>
      <c r="O152" s="40"/>
      <c r="P152" s="40">
        <v>3207629661</v>
      </c>
      <c r="Q152" s="40"/>
      <c r="R152" s="40">
        <v>1089030</v>
      </c>
      <c r="S152" s="40"/>
      <c r="T152" s="40">
        <v>23380</v>
      </c>
      <c r="U152" s="40"/>
      <c r="V152" s="40">
        <v>31109194629</v>
      </c>
      <c r="W152" s="40"/>
      <c r="X152" s="41">
        <v>25310025350</v>
      </c>
      <c r="Y152" s="219"/>
      <c r="Z152" s="42">
        <f>X152/درآمدها!$J$6</f>
        <v>2.6792595898024706E-3</v>
      </c>
      <c r="AB152" s="38"/>
    </row>
    <row r="153" spans="1:28" s="37" customFormat="1">
      <c r="A153" s="39"/>
      <c r="B153" s="228" t="s">
        <v>133</v>
      </c>
      <c r="C153" s="187"/>
      <c r="D153" s="49">
        <v>3487834</v>
      </c>
      <c r="E153" s="49"/>
      <c r="F153" s="49">
        <v>18544681560</v>
      </c>
      <c r="G153" s="49"/>
      <c r="H153" s="50">
        <v>18999606009</v>
      </c>
      <c r="I153" s="40"/>
      <c r="J153" s="40">
        <v>0</v>
      </c>
      <c r="K153" s="40"/>
      <c r="L153" s="40">
        <v>0</v>
      </c>
      <c r="M153" s="219"/>
      <c r="N153" s="40">
        <v>790748</v>
      </c>
      <c r="O153" s="40"/>
      <c r="P153" s="40">
        <v>3661534582</v>
      </c>
      <c r="Q153" s="40"/>
      <c r="R153" s="40">
        <v>2697086</v>
      </c>
      <c r="S153" s="40"/>
      <c r="T153" s="40">
        <v>4679</v>
      </c>
      <c r="U153" s="40"/>
      <c r="V153" s="40">
        <v>14340304329</v>
      </c>
      <c r="W153" s="40"/>
      <c r="X153" s="41">
        <v>12544578391</v>
      </c>
      <c r="Y153" s="219"/>
      <c r="Z153" s="42">
        <f>X153/درآمدها!$J$6</f>
        <v>1.3279394820564885E-3</v>
      </c>
      <c r="AB153" s="38"/>
    </row>
    <row r="154" spans="1:28" s="37" customFormat="1">
      <c r="A154" s="39"/>
      <c r="B154" s="187" t="s">
        <v>134</v>
      </c>
      <c r="C154" s="187"/>
      <c r="D154" s="49">
        <v>7869060</v>
      </c>
      <c r="E154" s="49"/>
      <c r="F154" s="49">
        <v>36905055527</v>
      </c>
      <c r="G154" s="49"/>
      <c r="H154" s="50">
        <v>28840595539</v>
      </c>
      <c r="I154" s="40"/>
      <c r="J154" s="40">
        <v>1600000</v>
      </c>
      <c r="K154" s="40"/>
      <c r="L154" s="40">
        <v>4908550868</v>
      </c>
      <c r="M154" s="219"/>
      <c r="N154" s="40">
        <v>799148</v>
      </c>
      <c r="O154" s="40"/>
      <c r="P154" s="40">
        <v>2384682803</v>
      </c>
      <c r="Q154" s="40"/>
      <c r="R154" s="40">
        <v>8669912</v>
      </c>
      <c r="S154" s="40"/>
      <c r="T154" s="40">
        <v>2945</v>
      </c>
      <c r="U154" s="40"/>
      <c r="V154" s="40">
        <v>38255536077</v>
      </c>
      <c r="W154" s="40"/>
      <c r="X154" s="41">
        <v>25380970142</v>
      </c>
      <c r="Y154" s="219"/>
      <c r="Z154" s="42">
        <f>X154/درآمدها!$J$6</f>
        <v>2.6867696381601479E-3</v>
      </c>
      <c r="AB154" s="38"/>
    </row>
    <row r="155" spans="1:28" s="37" customFormat="1">
      <c r="A155" s="39"/>
      <c r="B155" s="228" t="s">
        <v>135</v>
      </c>
      <c r="C155" s="187"/>
      <c r="D155" s="49">
        <v>9266022</v>
      </c>
      <c r="E155" s="49"/>
      <c r="F155" s="49">
        <v>39500998405</v>
      </c>
      <c r="G155" s="49"/>
      <c r="H155" s="50">
        <v>46975534765</v>
      </c>
      <c r="I155" s="40"/>
      <c r="J155" s="40">
        <v>5650000</v>
      </c>
      <c r="K155" s="40"/>
      <c r="L155" s="40">
        <v>24786802077</v>
      </c>
      <c r="M155" s="219"/>
      <c r="N155" s="40">
        <v>608503</v>
      </c>
      <c r="O155" s="40"/>
      <c r="P155" s="40">
        <v>2656917858</v>
      </c>
      <c r="Q155" s="40"/>
      <c r="R155" s="40">
        <v>14307519</v>
      </c>
      <c r="S155" s="40"/>
      <c r="T155" s="40">
        <v>4568</v>
      </c>
      <c r="U155" s="40"/>
      <c r="V155" s="40">
        <v>61693755698</v>
      </c>
      <c r="W155" s="40"/>
      <c r="X155" s="41">
        <v>64967874153</v>
      </c>
      <c r="Y155" s="219"/>
      <c r="Z155" s="42">
        <f>X155/درآمدها!$J$6</f>
        <v>6.877345930967442E-3</v>
      </c>
      <c r="AB155" s="38"/>
    </row>
    <row r="156" spans="1:28" s="37" customFormat="1">
      <c r="A156" s="39"/>
      <c r="B156" s="187" t="s">
        <v>136</v>
      </c>
      <c r="C156" s="187"/>
      <c r="D156" s="49">
        <v>2806930</v>
      </c>
      <c r="E156" s="49"/>
      <c r="F156" s="49">
        <v>59888278480</v>
      </c>
      <c r="G156" s="49"/>
      <c r="H156" s="50">
        <v>45620240335</v>
      </c>
      <c r="I156" s="40"/>
      <c r="J156" s="40">
        <v>1123859</v>
      </c>
      <c r="K156" s="40"/>
      <c r="L156" s="40">
        <v>19943998838</v>
      </c>
      <c r="M156" s="219"/>
      <c r="N156" s="40">
        <v>1202418</v>
      </c>
      <c r="O156" s="40"/>
      <c r="P156" s="40">
        <v>19844543691</v>
      </c>
      <c r="Q156" s="40"/>
      <c r="R156" s="40">
        <v>2728371</v>
      </c>
      <c r="S156" s="40"/>
      <c r="T156" s="40">
        <v>16850</v>
      </c>
      <c r="U156" s="40"/>
      <c r="V156" s="40">
        <v>55411793992</v>
      </c>
      <c r="W156" s="40"/>
      <c r="X156" s="41">
        <v>45699511697</v>
      </c>
      <c r="Y156" s="219"/>
      <c r="Z156" s="42">
        <f>X156/درآمدها!$J$6</f>
        <v>4.8376425258490471E-3</v>
      </c>
      <c r="AB156" s="38"/>
    </row>
    <row r="157" spans="1:28" s="37" customFormat="1">
      <c r="A157" s="39"/>
      <c r="B157" s="228" t="s">
        <v>137</v>
      </c>
      <c r="C157" s="187"/>
      <c r="D157" s="49">
        <v>8001002</v>
      </c>
      <c r="E157" s="49"/>
      <c r="F157" s="49">
        <v>88443350284</v>
      </c>
      <c r="G157" s="49"/>
      <c r="H157" s="50">
        <v>68796875731</v>
      </c>
      <c r="I157" s="40"/>
      <c r="J157" s="40">
        <v>0</v>
      </c>
      <c r="K157" s="40"/>
      <c r="L157" s="40">
        <v>0</v>
      </c>
      <c r="M157" s="219"/>
      <c r="N157" s="40">
        <v>412238</v>
      </c>
      <c r="O157" s="40"/>
      <c r="P157" s="40">
        <v>3325960511</v>
      </c>
      <c r="Q157" s="40"/>
      <c r="R157" s="40">
        <v>7588764</v>
      </c>
      <c r="S157" s="40"/>
      <c r="T157" s="40">
        <v>7710</v>
      </c>
      <c r="U157" s="40"/>
      <c r="V157" s="40">
        <v>83886457306</v>
      </c>
      <c r="W157" s="40"/>
      <c r="X157" s="41">
        <v>58161239688</v>
      </c>
      <c r="Y157" s="219"/>
      <c r="Z157" s="42">
        <f>X157/درآمدها!$J$6</f>
        <v>6.1568116599643799E-3</v>
      </c>
      <c r="AB157" s="38"/>
    </row>
    <row r="158" spans="1:28" s="37" customFormat="1">
      <c r="A158" s="39"/>
      <c r="B158" s="187" t="s">
        <v>138</v>
      </c>
      <c r="C158" s="187"/>
      <c r="D158" s="49">
        <v>1139835</v>
      </c>
      <c r="E158" s="49"/>
      <c r="F158" s="49">
        <v>20927531129</v>
      </c>
      <c r="G158" s="49"/>
      <c r="H158" s="50">
        <v>15398190026</v>
      </c>
      <c r="I158" s="40"/>
      <c r="J158" s="40">
        <v>0</v>
      </c>
      <c r="K158" s="40"/>
      <c r="L158" s="40">
        <v>0</v>
      </c>
      <c r="M158" s="219"/>
      <c r="N158" s="40">
        <v>825539</v>
      </c>
      <c r="O158" s="40"/>
      <c r="P158" s="40">
        <v>10723234821</v>
      </c>
      <c r="Q158" s="40"/>
      <c r="R158" s="40">
        <v>314296</v>
      </c>
      <c r="S158" s="40"/>
      <c r="T158" s="40">
        <v>12990</v>
      </c>
      <c r="U158" s="40"/>
      <c r="V158" s="40">
        <v>5770518824</v>
      </c>
      <c r="W158" s="40"/>
      <c r="X158" s="41">
        <v>4058412947</v>
      </c>
      <c r="Y158" s="219"/>
      <c r="Z158" s="42">
        <f>X158/درآمدها!$J$6</f>
        <v>4.2961402279386715E-4</v>
      </c>
      <c r="AB158" s="38"/>
    </row>
    <row r="159" spans="1:28" s="37" customFormat="1">
      <c r="A159" s="39"/>
      <c r="B159" s="228" t="s">
        <v>139</v>
      </c>
      <c r="C159" s="187"/>
      <c r="D159" s="49">
        <v>2013055</v>
      </c>
      <c r="E159" s="49"/>
      <c r="F159" s="49">
        <v>11609927124</v>
      </c>
      <c r="G159" s="49"/>
      <c r="H159" s="50">
        <v>14207648995</v>
      </c>
      <c r="I159" s="40"/>
      <c r="J159" s="40">
        <v>1307300</v>
      </c>
      <c r="K159" s="40"/>
      <c r="L159" s="40">
        <v>7902759292</v>
      </c>
      <c r="M159" s="219"/>
      <c r="N159" s="40">
        <v>290663</v>
      </c>
      <c r="O159" s="40"/>
      <c r="P159" s="40">
        <v>1762715970</v>
      </c>
      <c r="Q159" s="40"/>
      <c r="R159" s="40">
        <v>3029692</v>
      </c>
      <c r="S159" s="40"/>
      <c r="T159" s="40">
        <v>6000</v>
      </c>
      <c r="U159" s="40"/>
      <c r="V159" s="40">
        <v>17809776059</v>
      </c>
      <c r="W159" s="40"/>
      <c r="X159" s="41">
        <v>18069991999</v>
      </c>
      <c r="Y159" s="219"/>
      <c r="Z159" s="42">
        <f>X159/درآمدها!$J$6</f>
        <v>1.9128467348996417E-3</v>
      </c>
      <c r="AB159" s="38"/>
    </row>
    <row r="160" spans="1:28" s="37" customFormat="1">
      <c r="A160" s="39"/>
      <c r="B160" s="228" t="s">
        <v>140</v>
      </c>
      <c r="C160" s="187"/>
      <c r="D160" s="49">
        <v>16194362</v>
      </c>
      <c r="E160" s="49"/>
      <c r="F160" s="49">
        <v>30155378794</v>
      </c>
      <c r="G160" s="49"/>
      <c r="H160" s="50">
        <v>17530728044</v>
      </c>
      <c r="I160" s="40"/>
      <c r="J160" s="40">
        <v>0</v>
      </c>
      <c r="K160" s="40"/>
      <c r="L160" s="40">
        <v>0</v>
      </c>
      <c r="M160" s="219"/>
      <c r="N160" s="40">
        <v>0</v>
      </c>
      <c r="O160" s="40"/>
      <c r="P160" s="40">
        <v>0</v>
      </c>
      <c r="Q160" s="40"/>
      <c r="R160" s="40">
        <v>16194362</v>
      </c>
      <c r="S160" s="40"/>
      <c r="T160" s="40">
        <v>973</v>
      </c>
      <c r="U160" s="40"/>
      <c r="V160" s="40">
        <v>30155378794</v>
      </c>
      <c r="W160" s="40"/>
      <c r="X160" s="41">
        <v>15663359400</v>
      </c>
      <c r="Y160" s="219"/>
      <c r="Z160" s="42">
        <f>X160/درآمدها!$J$6</f>
        <v>1.6580862840175966E-3</v>
      </c>
      <c r="AB160" s="38"/>
    </row>
    <row r="161" spans="1:28" s="37" customFormat="1">
      <c r="A161" s="39"/>
      <c r="B161" s="228" t="s">
        <v>141</v>
      </c>
      <c r="C161" s="187"/>
      <c r="D161" s="49">
        <v>5581292</v>
      </c>
      <c r="E161" s="49"/>
      <c r="F161" s="49">
        <v>23430088263</v>
      </c>
      <c r="G161" s="49"/>
      <c r="H161" s="50">
        <v>19157531681</v>
      </c>
      <c r="I161" s="40"/>
      <c r="J161" s="40">
        <v>0</v>
      </c>
      <c r="K161" s="40"/>
      <c r="L161" s="40">
        <v>0</v>
      </c>
      <c r="M161" s="219"/>
      <c r="N161" s="40">
        <v>1061339</v>
      </c>
      <c r="O161" s="40"/>
      <c r="P161" s="40">
        <v>3128097678</v>
      </c>
      <c r="Q161" s="40"/>
      <c r="R161" s="40">
        <v>4519953</v>
      </c>
      <c r="S161" s="40"/>
      <c r="T161" s="40">
        <v>2931</v>
      </c>
      <c r="U161" s="40"/>
      <c r="V161" s="40">
        <v>18974620524</v>
      </c>
      <c r="W161" s="40"/>
      <c r="X161" s="41">
        <v>13169156753</v>
      </c>
      <c r="Y161" s="219"/>
      <c r="Z161" s="42">
        <f>X161/درآمدها!$J$6</f>
        <v>1.3940558743884156E-3</v>
      </c>
      <c r="AB161" s="38"/>
    </row>
    <row r="162" spans="1:28" s="37" customFormat="1">
      <c r="A162" s="39"/>
      <c r="B162" s="187" t="s">
        <v>142</v>
      </c>
      <c r="C162" s="187"/>
      <c r="D162" s="49">
        <v>22672314</v>
      </c>
      <c r="E162" s="49"/>
      <c r="F162" s="49">
        <v>98089067310</v>
      </c>
      <c r="G162" s="49"/>
      <c r="H162" s="50">
        <v>83365893397</v>
      </c>
      <c r="I162" s="40"/>
      <c r="J162" s="40">
        <v>0</v>
      </c>
      <c r="K162" s="40"/>
      <c r="L162" s="40">
        <v>0</v>
      </c>
      <c r="M162" s="219"/>
      <c r="N162" s="40">
        <v>685525</v>
      </c>
      <c r="O162" s="40"/>
      <c r="P162" s="40">
        <v>2330961603</v>
      </c>
      <c r="Q162" s="40"/>
      <c r="R162" s="40">
        <v>21986789</v>
      </c>
      <c r="S162" s="40"/>
      <c r="T162" s="40">
        <v>3509</v>
      </c>
      <c r="U162" s="40"/>
      <c r="V162" s="40">
        <v>95123225011</v>
      </c>
      <c r="W162" s="40"/>
      <c r="X162" s="41">
        <v>76692590330</v>
      </c>
      <c r="Y162" s="219"/>
      <c r="Z162" s="42">
        <f>X162/درآمدها!$J$6</f>
        <v>8.1184967326966631E-3</v>
      </c>
      <c r="AB162" s="38"/>
    </row>
    <row r="163" spans="1:28" s="37" customFormat="1">
      <c r="A163" s="39"/>
      <c r="B163" s="228" t="s">
        <v>143</v>
      </c>
      <c r="C163" s="187"/>
      <c r="D163" s="49">
        <v>41633291</v>
      </c>
      <c r="E163" s="49"/>
      <c r="F163" s="49">
        <v>53710025424</v>
      </c>
      <c r="G163" s="49"/>
      <c r="H163" s="50">
        <v>34805266829</v>
      </c>
      <c r="I163" s="40"/>
      <c r="J163" s="40">
        <v>0</v>
      </c>
      <c r="K163" s="40"/>
      <c r="L163" s="40">
        <v>0</v>
      </c>
      <c r="M163" s="219"/>
      <c r="N163" s="40">
        <v>9421179</v>
      </c>
      <c r="O163" s="40"/>
      <c r="P163" s="40">
        <v>6608811939</v>
      </c>
      <c r="Q163" s="40"/>
      <c r="R163" s="40">
        <v>32212112</v>
      </c>
      <c r="S163" s="40"/>
      <c r="T163" s="40">
        <v>709</v>
      </c>
      <c r="U163" s="40"/>
      <c r="V163" s="40">
        <v>41556007535</v>
      </c>
      <c r="W163" s="40"/>
      <c r="X163" s="41">
        <v>22702499006</v>
      </c>
      <c r="Y163" s="219"/>
      <c r="Z163" s="42">
        <f>X163/درآمدها!$J$6</f>
        <v>2.4032330008830496E-3</v>
      </c>
      <c r="AB163" s="38"/>
    </row>
    <row r="164" spans="1:28" s="37" customFormat="1" ht="40.200000000000003" customHeight="1">
      <c r="A164" s="39"/>
      <c r="B164" s="228" t="s">
        <v>198</v>
      </c>
      <c r="C164" s="187"/>
      <c r="D164" s="49">
        <v>9948652</v>
      </c>
      <c r="E164" s="49"/>
      <c r="F164" s="49">
        <v>34343901625</v>
      </c>
      <c r="G164" s="49"/>
      <c r="H164" s="50">
        <v>26602640733</v>
      </c>
      <c r="I164" s="40"/>
      <c r="J164" s="40">
        <v>0</v>
      </c>
      <c r="K164" s="40"/>
      <c r="L164" s="40">
        <v>0</v>
      </c>
      <c r="M164" s="219"/>
      <c r="N164" s="40">
        <v>2118924</v>
      </c>
      <c r="O164" s="40"/>
      <c r="P164" s="40">
        <v>5055620586</v>
      </c>
      <c r="Q164" s="40"/>
      <c r="R164" s="40">
        <v>7829728</v>
      </c>
      <c r="S164" s="40"/>
      <c r="T164" s="40">
        <v>2400</v>
      </c>
      <c r="U164" s="40"/>
      <c r="V164" s="40">
        <v>27029129994</v>
      </c>
      <c r="W164" s="40"/>
      <c r="X164" s="41">
        <v>18679538687</v>
      </c>
      <c r="Y164" s="219"/>
      <c r="Z164" s="42">
        <f>X164/درآمدها!$J$6</f>
        <v>1.977371909674164E-3</v>
      </c>
      <c r="AB164" s="38"/>
    </row>
    <row r="165" spans="1:28" s="37" customFormat="1">
      <c r="A165" s="39"/>
      <c r="B165" s="228" t="s">
        <v>197</v>
      </c>
      <c r="C165" s="187"/>
      <c r="D165" s="49">
        <v>4110671</v>
      </c>
      <c r="E165" s="49"/>
      <c r="F165" s="49">
        <v>31348530041</v>
      </c>
      <c r="G165" s="49"/>
      <c r="H165" s="50">
        <v>21003132292</v>
      </c>
      <c r="I165" s="40"/>
      <c r="J165" s="40">
        <v>0</v>
      </c>
      <c r="K165" s="40"/>
      <c r="L165" s="40">
        <v>0</v>
      </c>
      <c r="M165" s="219"/>
      <c r="N165" s="40">
        <v>534878</v>
      </c>
      <c r="O165" s="40"/>
      <c r="P165" s="40">
        <v>2465420438</v>
      </c>
      <c r="Q165" s="40"/>
      <c r="R165" s="40">
        <v>3575793</v>
      </c>
      <c r="S165" s="40"/>
      <c r="T165" s="40">
        <v>4550</v>
      </c>
      <c r="U165" s="40"/>
      <c r="V165" s="40">
        <v>27269478457</v>
      </c>
      <c r="W165" s="40"/>
      <c r="X165" s="41">
        <v>16173052498</v>
      </c>
      <c r="Y165" s="219"/>
      <c r="Z165" s="42">
        <f>X165/درآمدها!$J$6</f>
        <v>1.7120411932596228E-3</v>
      </c>
      <c r="AB165" s="38"/>
    </row>
    <row r="166" spans="1:28" s="37" customFormat="1">
      <c r="A166" s="39"/>
      <c r="B166" s="228" t="s">
        <v>196</v>
      </c>
      <c r="C166" s="187"/>
      <c r="D166" s="49">
        <v>2010797</v>
      </c>
      <c r="E166" s="49"/>
      <c r="F166" s="49">
        <v>15922650892</v>
      </c>
      <c r="G166" s="49"/>
      <c r="H166" s="50">
        <v>17549751618</v>
      </c>
      <c r="I166" s="40"/>
      <c r="J166" s="40">
        <v>800000</v>
      </c>
      <c r="K166" s="40"/>
      <c r="L166" s="40">
        <v>6702213864</v>
      </c>
      <c r="M166" s="219"/>
      <c r="N166" s="40">
        <v>76967</v>
      </c>
      <c r="O166" s="40"/>
      <c r="P166" s="40">
        <v>648748150</v>
      </c>
      <c r="Q166" s="40"/>
      <c r="R166" s="41">
        <v>2733830</v>
      </c>
      <c r="S166" s="40"/>
      <c r="T166" s="40">
        <v>8560</v>
      </c>
      <c r="U166" s="40"/>
      <c r="V166" s="40">
        <v>22009977673</v>
      </c>
      <c r="W166" s="40"/>
      <c r="X166" s="41">
        <v>23262345373</v>
      </c>
      <c r="Y166" s="219"/>
      <c r="Z166" s="42">
        <f>X166/درآمدها!$J$6</f>
        <v>2.4624970168948242E-3</v>
      </c>
      <c r="AB166" s="38"/>
    </row>
    <row r="167" spans="1:28" s="37" customFormat="1">
      <c r="A167" s="39"/>
      <c r="B167" s="228" t="s">
        <v>195</v>
      </c>
      <c r="C167" s="187"/>
      <c r="D167" s="49">
        <v>1005027</v>
      </c>
      <c r="E167" s="49"/>
      <c r="F167" s="49">
        <v>7300539382</v>
      </c>
      <c r="G167" s="49"/>
      <c r="H167" s="50">
        <v>8681719209</v>
      </c>
      <c r="I167" s="40"/>
      <c r="J167" s="40">
        <v>0</v>
      </c>
      <c r="K167" s="40"/>
      <c r="L167" s="40">
        <v>0</v>
      </c>
      <c r="M167" s="219"/>
      <c r="N167" s="40">
        <v>279195</v>
      </c>
      <c r="O167" s="40"/>
      <c r="P167" s="40">
        <v>2032335232</v>
      </c>
      <c r="Q167" s="40"/>
      <c r="R167" s="40">
        <v>725832</v>
      </c>
      <c r="S167" s="40"/>
      <c r="T167" s="40">
        <v>7440</v>
      </c>
      <c r="U167" s="40"/>
      <c r="V167" s="40">
        <v>5272460443</v>
      </c>
      <c r="W167" s="40"/>
      <c r="X167" s="41">
        <v>5368058952</v>
      </c>
      <c r="Y167" s="219"/>
      <c r="Z167" s="42">
        <f>X167/درآمدها!$J$6</f>
        <v>5.6825006008028359E-4</v>
      </c>
      <c r="AB167" s="38"/>
    </row>
    <row r="168" spans="1:28" s="37" customFormat="1">
      <c r="A168" s="39"/>
      <c r="B168" s="228" t="s">
        <v>227</v>
      </c>
      <c r="C168" s="187"/>
      <c r="D168" s="49">
        <v>531592</v>
      </c>
      <c r="E168" s="49"/>
      <c r="F168" s="49">
        <v>8523127670</v>
      </c>
      <c r="G168" s="49"/>
      <c r="H168" s="50">
        <v>5918405113</v>
      </c>
      <c r="I168" s="40"/>
      <c r="J168" s="40">
        <v>0</v>
      </c>
      <c r="K168" s="40"/>
      <c r="L168" s="40">
        <v>0</v>
      </c>
      <c r="M168" s="219"/>
      <c r="N168" s="40">
        <v>160767</v>
      </c>
      <c r="O168" s="40"/>
      <c r="P168" s="40">
        <v>1764667152</v>
      </c>
      <c r="Q168" s="40"/>
      <c r="R168" s="40">
        <v>370825</v>
      </c>
      <c r="S168" s="40"/>
      <c r="T168" s="40">
        <v>11160</v>
      </c>
      <c r="U168" s="40"/>
      <c r="V168" s="40">
        <v>5945516144</v>
      </c>
      <c r="W168" s="40"/>
      <c r="X168" s="41">
        <v>4113783480</v>
      </c>
      <c r="Y168" s="219"/>
      <c r="Z168" s="42">
        <f>X168/درآمدها!$J$6</f>
        <v>4.3547541682572747E-4</v>
      </c>
      <c r="AB168" s="38"/>
    </row>
    <row r="169" spans="1:28" s="37" customFormat="1">
      <c r="A169" s="39"/>
      <c r="B169" s="228" t="s">
        <v>219</v>
      </c>
      <c r="C169" s="187"/>
      <c r="D169" s="49">
        <v>14183646</v>
      </c>
      <c r="E169" s="49"/>
      <c r="F169" s="49">
        <v>28636444528</v>
      </c>
      <c r="G169" s="49"/>
      <c r="H169" s="50">
        <v>28691980481</v>
      </c>
      <c r="I169" s="40"/>
      <c r="J169" s="40">
        <v>1600000</v>
      </c>
      <c r="K169" s="40"/>
      <c r="L169" s="40">
        <v>2722524114</v>
      </c>
      <c r="M169" s="219"/>
      <c r="N169" s="40">
        <v>1318375</v>
      </c>
      <c r="O169" s="40"/>
      <c r="P169" s="40">
        <v>2265500823</v>
      </c>
      <c r="Q169" s="40"/>
      <c r="R169" s="40">
        <v>14465271</v>
      </c>
      <c r="S169" s="40"/>
      <c r="T169" s="40">
        <v>1725</v>
      </c>
      <c r="U169" s="40"/>
      <c r="V169" s="40">
        <v>28721201598</v>
      </c>
      <c r="W169" s="40"/>
      <c r="X169" s="41">
        <v>24804124554</v>
      </c>
      <c r="Y169" s="219"/>
      <c r="Z169" s="42">
        <f>X169/درآمدها!$J$6</f>
        <v>2.6257061247060122E-3</v>
      </c>
      <c r="AB169" s="38"/>
    </row>
    <row r="170" spans="1:28" s="37" customFormat="1">
      <c r="A170" s="39"/>
      <c r="B170" s="228" t="s">
        <v>231</v>
      </c>
      <c r="C170" s="187"/>
      <c r="D170" s="49">
        <v>1142205</v>
      </c>
      <c r="E170" s="49"/>
      <c r="F170" s="49">
        <v>21128066771</v>
      </c>
      <c r="G170" s="49"/>
      <c r="H170" s="50">
        <v>30814997013</v>
      </c>
      <c r="I170" s="49"/>
      <c r="J170" s="40">
        <v>0</v>
      </c>
      <c r="K170" s="40"/>
      <c r="L170" s="40">
        <v>0</v>
      </c>
      <c r="M170" s="219"/>
      <c r="N170" s="40">
        <v>262166</v>
      </c>
      <c r="O170" s="40"/>
      <c r="P170" s="40">
        <v>6574351268</v>
      </c>
      <c r="Q170" s="40"/>
      <c r="R170" s="187">
        <v>880039</v>
      </c>
      <c r="S170" s="187"/>
      <c r="T170" s="40">
        <v>26060</v>
      </c>
      <c r="U170" s="40"/>
      <c r="V170" s="40">
        <v>16278621396</v>
      </c>
      <c r="W170" s="40"/>
      <c r="X170" s="41">
        <v>22797360137</v>
      </c>
      <c r="Y170" s="219"/>
      <c r="Z170" s="42">
        <f>X170/درآمدها!$J$6</f>
        <v>2.4132747764805305E-3</v>
      </c>
      <c r="AB170" s="38"/>
    </row>
    <row r="171" spans="1:28" s="37" customFormat="1">
      <c r="A171" s="39"/>
      <c r="B171" s="187" t="s">
        <v>238</v>
      </c>
      <c r="C171" s="187"/>
      <c r="D171" s="49">
        <v>47045406</v>
      </c>
      <c r="E171" s="49"/>
      <c r="F171" s="49">
        <v>51873781390</v>
      </c>
      <c r="G171" s="49"/>
      <c r="H171" s="50">
        <v>52564406080</v>
      </c>
      <c r="I171" s="40"/>
      <c r="J171" s="40">
        <v>0</v>
      </c>
      <c r="K171" s="40"/>
      <c r="L171" s="40">
        <v>0</v>
      </c>
      <c r="M171" s="219"/>
      <c r="N171" s="40">
        <v>3590951</v>
      </c>
      <c r="O171" s="40"/>
      <c r="P171" s="40">
        <v>3732912608</v>
      </c>
      <c r="Q171" s="40"/>
      <c r="R171" s="40">
        <v>43454455</v>
      </c>
      <c r="S171" s="40"/>
      <c r="T171" s="40">
        <v>1110</v>
      </c>
      <c r="U171" s="40"/>
      <c r="V171" s="40">
        <v>47914283046</v>
      </c>
      <c r="W171" s="40"/>
      <c r="X171" s="41">
        <v>47947450105</v>
      </c>
      <c r="Y171" s="219"/>
      <c r="Z171" s="42">
        <f>X171/درآمدها!$J$6</f>
        <v>5.0756039839524193E-3</v>
      </c>
      <c r="AB171" s="38"/>
    </row>
    <row r="172" spans="1:28" s="37" customFormat="1">
      <c r="A172" s="39"/>
      <c r="B172" s="228" t="s">
        <v>239</v>
      </c>
      <c r="C172" s="187"/>
      <c r="D172" s="49">
        <v>8292860</v>
      </c>
      <c r="E172" s="49"/>
      <c r="F172" s="49">
        <v>36133523854</v>
      </c>
      <c r="G172" s="49"/>
      <c r="H172" s="50">
        <v>28769876019</v>
      </c>
      <c r="I172" s="40"/>
      <c r="J172" s="40">
        <v>0</v>
      </c>
      <c r="K172" s="40"/>
      <c r="L172" s="40">
        <v>0</v>
      </c>
      <c r="M172" s="219"/>
      <c r="N172" s="40">
        <v>2031663</v>
      </c>
      <c r="O172" s="40"/>
      <c r="P172" s="40">
        <v>6183850934</v>
      </c>
      <c r="Q172" s="40"/>
      <c r="R172" s="40">
        <v>6261197</v>
      </c>
      <c r="S172" s="40"/>
      <c r="T172" s="40">
        <v>3052</v>
      </c>
      <c r="U172" s="40"/>
      <c r="V172" s="40">
        <v>27281192635</v>
      </c>
      <c r="W172" s="40"/>
      <c r="X172" s="41">
        <v>18995473665</v>
      </c>
      <c r="Y172" s="219"/>
      <c r="Z172" s="42">
        <f>X172/درآمدها!$J$6</f>
        <v>2.0108160413119273E-3</v>
      </c>
      <c r="AB172" s="38"/>
    </row>
    <row r="173" spans="1:28" s="37" customFormat="1">
      <c r="A173" s="39"/>
      <c r="B173" s="228" t="s">
        <v>245</v>
      </c>
      <c r="C173" s="187"/>
      <c r="D173" s="49">
        <v>2602539</v>
      </c>
      <c r="E173" s="49"/>
      <c r="F173" s="49">
        <v>45923036553</v>
      </c>
      <c r="G173" s="49"/>
      <c r="H173" s="50">
        <v>43462505406</v>
      </c>
      <c r="I173" s="40"/>
      <c r="J173" s="40">
        <v>0</v>
      </c>
      <c r="K173" s="40"/>
      <c r="L173" s="40">
        <v>0</v>
      </c>
      <c r="M173" s="219"/>
      <c r="N173" s="40">
        <v>771004</v>
      </c>
      <c r="O173" s="40"/>
      <c r="P173" s="40">
        <v>10872547524</v>
      </c>
      <c r="Q173" s="40"/>
      <c r="R173" s="40">
        <v>1831535</v>
      </c>
      <c r="S173" s="40"/>
      <c r="T173" s="40">
        <v>14450</v>
      </c>
      <c r="U173" s="40"/>
      <c r="V173" s="40">
        <v>32318304837</v>
      </c>
      <c r="W173" s="40"/>
      <c r="X173" s="41">
        <v>26308209953</v>
      </c>
      <c r="Y173" s="219"/>
      <c r="Z173" s="42">
        <f>X173/درآمدها!$J$6</f>
        <v>2.784925057655545E-3</v>
      </c>
      <c r="AB173" s="38"/>
    </row>
    <row r="174" spans="1:28" s="37" customFormat="1">
      <c r="A174" s="39"/>
      <c r="B174" s="228" t="s">
        <v>249</v>
      </c>
      <c r="C174" s="187"/>
      <c r="D174" s="49">
        <v>1134986</v>
      </c>
      <c r="E174" s="49"/>
      <c r="F174" s="49">
        <v>37046205181</v>
      </c>
      <c r="G174" s="49"/>
      <c r="H174" s="50">
        <v>29954581727</v>
      </c>
      <c r="I174" s="40"/>
      <c r="J174" s="40">
        <v>0</v>
      </c>
      <c r="K174" s="40"/>
      <c r="L174" s="40">
        <v>0</v>
      </c>
      <c r="M174" s="219"/>
      <c r="N174" s="40">
        <v>52183</v>
      </c>
      <c r="O174" s="40"/>
      <c r="P174" s="40">
        <v>1279948606</v>
      </c>
      <c r="Q174" s="40"/>
      <c r="R174" s="40">
        <v>1082803</v>
      </c>
      <c r="S174" s="40"/>
      <c r="T174" s="40">
        <v>23700</v>
      </c>
      <c r="U174" s="40"/>
      <c r="V174" s="40">
        <v>35342940009</v>
      </c>
      <c r="W174" s="40"/>
      <c r="X174" s="41">
        <v>25509739640</v>
      </c>
      <c r="Y174" s="219"/>
      <c r="Z174" s="42">
        <f>X174/درآمدها!$J$6</f>
        <v>2.7004008735152935E-3</v>
      </c>
      <c r="AB174" s="38"/>
    </row>
    <row r="175" spans="1:28" s="37" customFormat="1">
      <c r="A175" s="39"/>
      <c r="B175" s="228" t="s">
        <v>261</v>
      </c>
      <c r="C175" s="187"/>
      <c r="D175" s="49">
        <v>19552694</v>
      </c>
      <c r="E175" s="49"/>
      <c r="F175" s="49">
        <v>24521356420</v>
      </c>
      <c r="G175" s="49"/>
      <c r="H175" s="50">
        <v>14810502872</v>
      </c>
      <c r="I175" s="40"/>
      <c r="J175" s="40">
        <v>0</v>
      </c>
      <c r="K175" s="40"/>
      <c r="L175" s="40">
        <v>0</v>
      </c>
      <c r="M175" s="219"/>
      <c r="N175" s="40">
        <v>3956401</v>
      </c>
      <c r="O175" s="40"/>
      <c r="P175" s="40">
        <v>2454308367</v>
      </c>
      <c r="Q175" s="40"/>
      <c r="R175" s="40">
        <v>15596293</v>
      </c>
      <c r="S175" s="40"/>
      <c r="T175" s="40">
        <v>630</v>
      </c>
      <c r="U175" s="40"/>
      <c r="V175" s="40">
        <v>19559568594</v>
      </c>
      <c r="W175" s="40"/>
      <c r="X175" s="41">
        <v>9767201891</v>
      </c>
      <c r="Y175" s="219"/>
      <c r="Z175" s="42">
        <f>X175/درآمدها!$J$6</f>
        <v>1.033932956214861E-3</v>
      </c>
      <c r="AB175" s="38"/>
    </row>
    <row r="176" spans="1:28" s="37" customFormat="1">
      <c r="A176" s="39"/>
      <c r="B176" s="228" t="s">
        <v>296</v>
      </c>
      <c r="C176" s="187"/>
      <c r="D176" s="49">
        <v>22105096</v>
      </c>
      <c r="E176" s="49"/>
      <c r="F176" s="49">
        <v>69565421455</v>
      </c>
      <c r="G176" s="49"/>
      <c r="H176" s="50">
        <v>63767302114</v>
      </c>
      <c r="I176" s="40"/>
      <c r="J176" s="40">
        <v>0</v>
      </c>
      <c r="K176" s="40"/>
      <c r="L176" s="40">
        <v>0</v>
      </c>
      <c r="M176" s="219"/>
      <c r="N176" s="40">
        <v>8966566</v>
      </c>
      <c r="O176" s="40"/>
      <c r="P176" s="40">
        <v>24358417469</v>
      </c>
      <c r="Q176" s="40"/>
      <c r="R176" s="40">
        <v>13138530</v>
      </c>
      <c r="S176" s="40"/>
      <c r="T176" s="40">
        <v>2620</v>
      </c>
      <c r="U176" s="40"/>
      <c r="V176" s="40">
        <v>41347360660</v>
      </c>
      <c r="W176" s="40"/>
      <c r="X176" s="41">
        <v>34218132060</v>
      </c>
      <c r="Y176" s="219"/>
      <c r="Z176" s="42">
        <f>X176/درآمدها!$J$6</f>
        <v>3.6222507563344799E-3</v>
      </c>
      <c r="AB176" s="38"/>
    </row>
    <row r="177" spans="1:28" s="37" customFormat="1">
      <c r="A177" s="39"/>
      <c r="B177" s="228" t="s">
        <v>293</v>
      </c>
      <c r="C177" s="187"/>
      <c r="D177" s="49">
        <v>773404</v>
      </c>
      <c r="E177" s="49"/>
      <c r="F177" s="49">
        <v>33794502208</v>
      </c>
      <c r="G177" s="49"/>
      <c r="H177" s="50">
        <v>21853972654</v>
      </c>
      <c r="I177" s="40"/>
      <c r="J177" s="40">
        <v>0</v>
      </c>
      <c r="K177" s="40"/>
      <c r="L177" s="40">
        <v>0</v>
      </c>
      <c r="M177" s="219"/>
      <c r="N177" s="40">
        <v>14033</v>
      </c>
      <c r="O177" s="40"/>
      <c r="P177" s="40">
        <v>373784184</v>
      </c>
      <c r="Q177" s="40"/>
      <c r="R177" s="40">
        <v>759371</v>
      </c>
      <c r="S177" s="40"/>
      <c r="T177" s="40">
        <v>24520</v>
      </c>
      <c r="U177" s="40"/>
      <c r="V177" s="40">
        <v>33181319125</v>
      </c>
      <c r="W177" s="40"/>
      <c r="X177" s="41">
        <v>18508989251</v>
      </c>
      <c r="Y177" s="219"/>
      <c r="Z177" s="42">
        <f>X177/درآمدها!$J$6</f>
        <v>1.9593179486204109E-3</v>
      </c>
      <c r="AB177" s="38"/>
    </row>
    <row r="178" spans="1:28" s="37" customFormat="1">
      <c r="A178" s="39"/>
      <c r="B178" s="228" t="s">
        <v>299</v>
      </c>
      <c r="C178" s="187"/>
      <c r="D178" s="49">
        <v>1135697</v>
      </c>
      <c r="E178" s="49"/>
      <c r="F178" s="49">
        <v>30033953426</v>
      </c>
      <c r="G178" s="49"/>
      <c r="H178" s="50">
        <v>26101083621</v>
      </c>
      <c r="I178" s="40"/>
      <c r="J178" s="40">
        <v>0</v>
      </c>
      <c r="K178" s="40"/>
      <c r="L178" s="40">
        <v>0</v>
      </c>
      <c r="M178" s="219"/>
      <c r="N178" s="40">
        <v>102966</v>
      </c>
      <c r="O178" s="40"/>
      <c r="P178" s="40">
        <v>2160894857</v>
      </c>
      <c r="Q178" s="40"/>
      <c r="R178" s="40">
        <v>1032731</v>
      </c>
      <c r="S178" s="40"/>
      <c r="T178" s="40">
        <v>20580</v>
      </c>
      <c r="U178" s="40"/>
      <c r="V178" s="40">
        <v>27310977096</v>
      </c>
      <c r="W178" s="40"/>
      <c r="X178" s="41">
        <v>21127145039</v>
      </c>
      <c r="Y178" s="219"/>
      <c r="Z178" s="42">
        <f>X178/درآمدها!$J$6</f>
        <v>2.2364697454121058E-3</v>
      </c>
      <c r="AB178" s="38"/>
    </row>
    <row r="179" spans="1:28" s="37" customFormat="1">
      <c r="A179" s="39"/>
      <c r="B179" s="187" t="s">
        <v>319</v>
      </c>
      <c r="C179" s="187"/>
      <c r="D179" s="49">
        <v>5000516</v>
      </c>
      <c r="E179" s="49"/>
      <c r="F179" s="49">
        <v>35718566951</v>
      </c>
      <c r="G179" s="49"/>
      <c r="H179" s="50">
        <v>27687149522</v>
      </c>
      <c r="I179" s="40"/>
      <c r="J179" s="40">
        <v>0</v>
      </c>
      <c r="K179" s="40"/>
      <c r="L179" s="40">
        <v>0</v>
      </c>
      <c r="M179" s="219"/>
      <c r="N179" s="40">
        <v>381209</v>
      </c>
      <c r="O179" s="40"/>
      <c r="P179" s="40">
        <v>1719886295</v>
      </c>
      <c r="Q179" s="40"/>
      <c r="R179" s="40">
        <v>4619307</v>
      </c>
      <c r="S179" s="40"/>
      <c r="T179" s="40">
        <v>4503</v>
      </c>
      <c r="U179" s="40"/>
      <c r="V179" s="40">
        <v>32995600123</v>
      </c>
      <c r="W179" s="40"/>
      <c r="X179" s="41">
        <v>20676975024</v>
      </c>
      <c r="Y179" s="219"/>
      <c r="Z179" s="42">
        <f>X179/درآمدها!$J$6</f>
        <v>2.1888158093511419E-3</v>
      </c>
      <c r="AB179" s="38"/>
    </row>
    <row r="180" spans="1:28" s="37" customFormat="1">
      <c r="A180" s="39"/>
      <c r="B180" s="228" t="s">
        <v>316</v>
      </c>
      <c r="C180" s="187"/>
      <c r="D180" s="49">
        <v>4345401</v>
      </c>
      <c r="E180" s="49"/>
      <c r="F180" s="49">
        <v>21112117064</v>
      </c>
      <c r="G180" s="49"/>
      <c r="H180" s="50">
        <v>21770511159</v>
      </c>
      <c r="I180" s="40"/>
      <c r="J180" s="40">
        <v>0</v>
      </c>
      <c r="K180" s="40"/>
      <c r="L180" s="40">
        <v>0</v>
      </c>
      <c r="M180" s="219"/>
      <c r="N180" s="40">
        <v>978970</v>
      </c>
      <c r="O180" s="40"/>
      <c r="P180" s="40">
        <v>4807912609</v>
      </c>
      <c r="Q180" s="40"/>
      <c r="R180" s="40">
        <v>3366431</v>
      </c>
      <c r="S180" s="40"/>
      <c r="T180" s="40">
        <v>5077</v>
      </c>
      <c r="U180" s="40"/>
      <c r="V180" s="40">
        <v>16355794404</v>
      </c>
      <c r="W180" s="40"/>
      <c r="X180" s="41">
        <v>16989676537</v>
      </c>
      <c r="Y180" s="219"/>
      <c r="Z180" s="42">
        <f>X180/درآمدها!$J$6</f>
        <v>1.7984870880186328E-3</v>
      </c>
      <c r="AB180" s="38"/>
    </row>
    <row r="181" spans="1:28" s="37" customFormat="1">
      <c r="A181" s="39"/>
      <c r="B181" s="187" t="s">
        <v>320</v>
      </c>
      <c r="C181" s="187"/>
      <c r="D181" s="49">
        <v>403655</v>
      </c>
      <c r="E181" s="49"/>
      <c r="F181" s="49">
        <v>33339685958</v>
      </c>
      <c r="G181" s="49"/>
      <c r="H181" s="50">
        <v>28159953280</v>
      </c>
      <c r="I181" s="40"/>
      <c r="J181" s="40">
        <v>0</v>
      </c>
      <c r="K181" s="40"/>
      <c r="L181" s="40">
        <v>0</v>
      </c>
      <c r="M181" s="219"/>
      <c r="N181" s="40">
        <v>114482</v>
      </c>
      <c r="O181" s="40"/>
      <c r="P181" s="40">
        <v>7445235773</v>
      </c>
      <c r="Q181" s="40"/>
      <c r="R181" s="40">
        <v>289173</v>
      </c>
      <c r="S181" s="40"/>
      <c r="T181" s="40">
        <v>67580</v>
      </c>
      <c r="U181" s="40"/>
      <c r="V181" s="40">
        <v>23884101540</v>
      </c>
      <c r="W181" s="40"/>
      <c r="X181" s="41">
        <v>19426034592</v>
      </c>
      <c r="Y181" s="219"/>
      <c r="Z181" s="42">
        <f>X181/درآمدها!$J$6</f>
        <v>2.056394205565287E-3</v>
      </c>
      <c r="AB181" s="38"/>
    </row>
    <row r="182" spans="1:28" s="37" customFormat="1">
      <c r="A182" s="39"/>
      <c r="B182" s="228" t="s">
        <v>330</v>
      </c>
      <c r="C182" s="187"/>
      <c r="D182" s="49">
        <v>30368991</v>
      </c>
      <c r="E182" s="49"/>
      <c r="F182" s="49">
        <v>68755071908</v>
      </c>
      <c r="G182" s="49"/>
      <c r="H182" s="50">
        <v>64693517268</v>
      </c>
      <c r="I182" s="40"/>
      <c r="J182" s="40">
        <v>0</v>
      </c>
      <c r="K182" s="40"/>
      <c r="L182" s="40">
        <v>0</v>
      </c>
      <c r="M182" s="219"/>
      <c r="N182" s="40">
        <v>169493</v>
      </c>
      <c r="O182" s="40"/>
      <c r="P182" s="40">
        <v>343208527</v>
      </c>
      <c r="Q182" s="40"/>
      <c r="R182" s="40">
        <v>30199498</v>
      </c>
      <c r="S182" s="40"/>
      <c r="T182" s="40">
        <v>1770</v>
      </c>
      <c r="U182" s="40"/>
      <c r="V182" s="40">
        <v>68371341563</v>
      </c>
      <c r="W182" s="40"/>
      <c r="X182" s="41">
        <v>53135065450</v>
      </c>
      <c r="Y182" s="219"/>
      <c r="Z182" s="42">
        <f>X182/درآمدها!$J$6</f>
        <v>5.6247527093723129E-3</v>
      </c>
      <c r="AB182" s="38"/>
    </row>
    <row r="183" spans="1:28" s="37" customFormat="1">
      <c r="A183" s="39"/>
      <c r="B183" s="228" t="s">
        <v>329</v>
      </c>
      <c r="C183" s="187"/>
      <c r="D183" s="49">
        <v>5942853</v>
      </c>
      <c r="E183" s="49"/>
      <c r="F183" s="49">
        <v>38139317778</v>
      </c>
      <c r="G183" s="49"/>
      <c r="H183" s="50">
        <v>35090508570</v>
      </c>
      <c r="I183" s="40"/>
      <c r="J183" s="40">
        <v>0</v>
      </c>
      <c r="K183" s="40"/>
      <c r="L183" s="40">
        <v>0</v>
      </c>
      <c r="M183" s="219"/>
      <c r="N183" s="40">
        <v>171276</v>
      </c>
      <c r="O183" s="40"/>
      <c r="P183" s="40">
        <v>904903987</v>
      </c>
      <c r="Q183" s="40"/>
      <c r="R183" s="40">
        <v>5771577</v>
      </c>
      <c r="S183" s="40"/>
      <c r="T183" s="40">
        <v>5250</v>
      </c>
      <c r="U183" s="40"/>
      <c r="V183" s="45">
        <v>37040123536</v>
      </c>
      <c r="W183" s="40"/>
      <c r="X183" s="54">
        <v>30120489617</v>
      </c>
      <c r="Y183" s="219"/>
      <c r="Z183" s="42">
        <f>X183/درآمدها!$J$6</f>
        <v>3.1884839916169025E-3</v>
      </c>
      <c r="AB183" s="38"/>
    </row>
    <row r="184" spans="1:28" s="37" customFormat="1">
      <c r="A184" s="39"/>
      <c r="B184" s="228" t="s">
        <v>328</v>
      </c>
      <c r="C184" s="187"/>
      <c r="D184" s="49">
        <v>827903</v>
      </c>
      <c r="E184" s="49"/>
      <c r="F184" s="49">
        <v>9309285448</v>
      </c>
      <c r="G184" s="49"/>
      <c r="H184" s="50">
        <v>6616734899</v>
      </c>
      <c r="I184" s="40"/>
      <c r="J184" s="40">
        <v>0</v>
      </c>
      <c r="K184" s="40"/>
      <c r="L184" s="40">
        <v>0</v>
      </c>
      <c r="M184" s="219"/>
      <c r="N184" s="40">
        <v>230033</v>
      </c>
      <c r="O184" s="40"/>
      <c r="P184" s="40">
        <v>1866549737</v>
      </c>
      <c r="Q184" s="40"/>
      <c r="R184" s="40">
        <v>597870</v>
      </c>
      <c r="S184" s="40"/>
      <c r="T184" s="40">
        <v>8340</v>
      </c>
      <c r="U184" s="40"/>
      <c r="V184" s="40">
        <v>6722698783</v>
      </c>
      <c r="W184" s="40"/>
      <c r="X184" s="41">
        <v>4956567698</v>
      </c>
      <c r="Y184" s="219"/>
      <c r="Z184" s="42">
        <f>X184/درآمدها!$J$6</f>
        <v>5.2469056643483986E-4</v>
      </c>
      <c r="AB184" s="38"/>
    </row>
    <row r="185" spans="1:28" s="37" customFormat="1">
      <c r="A185" s="39"/>
      <c r="B185" s="228" t="s">
        <v>365</v>
      </c>
      <c r="C185" s="187"/>
      <c r="D185" s="49">
        <v>1227322</v>
      </c>
      <c r="E185" s="49"/>
      <c r="F185" s="49">
        <v>7579475137</v>
      </c>
      <c r="G185" s="49"/>
      <c r="H185" s="50">
        <v>7320116609</v>
      </c>
      <c r="I185" s="40"/>
      <c r="J185" s="40">
        <v>0</v>
      </c>
      <c r="K185" s="40"/>
      <c r="L185" s="40">
        <v>0</v>
      </c>
      <c r="M185" s="219"/>
      <c r="N185" s="40">
        <v>354598</v>
      </c>
      <c r="O185" s="40"/>
      <c r="P185" s="40">
        <v>1878392467</v>
      </c>
      <c r="Q185" s="40"/>
      <c r="R185" s="40">
        <v>872724</v>
      </c>
      <c r="S185" s="40"/>
      <c r="T185" s="40">
        <v>5230</v>
      </c>
      <c r="U185" s="40"/>
      <c r="V185" s="40">
        <v>5389612392</v>
      </c>
      <c r="W185" s="40"/>
      <c r="X185" s="41">
        <v>4537188661</v>
      </c>
      <c r="Y185" s="219"/>
      <c r="Z185" s="42">
        <f>X185/درآمدها!$J$6</f>
        <v>4.802960906843691E-4</v>
      </c>
      <c r="AB185" s="38"/>
    </row>
    <row r="186" spans="1:28" s="37" customFormat="1">
      <c r="A186" s="39"/>
      <c r="B186" s="228" t="s">
        <v>376</v>
      </c>
      <c r="C186" s="187"/>
      <c r="D186" s="49">
        <v>1546510</v>
      </c>
      <c r="E186" s="49"/>
      <c r="F186" s="49">
        <v>17143568777</v>
      </c>
      <c r="G186" s="49"/>
      <c r="H186" s="50">
        <v>17079494834</v>
      </c>
      <c r="I186" s="40"/>
      <c r="J186" s="40">
        <v>0</v>
      </c>
      <c r="K186" s="40"/>
      <c r="L186" s="40">
        <v>0</v>
      </c>
      <c r="M186" s="219"/>
      <c r="N186" s="40">
        <v>431505</v>
      </c>
      <c r="O186" s="40"/>
      <c r="P186" s="40">
        <v>4622671146</v>
      </c>
      <c r="Q186" s="40"/>
      <c r="R186" s="40">
        <v>1115005</v>
      </c>
      <c r="S186" s="40"/>
      <c r="T186" s="40">
        <v>10740</v>
      </c>
      <c r="U186" s="40"/>
      <c r="V186" s="40">
        <v>12360194828</v>
      </c>
      <c r="W186" s="40"/>
      <c r="X186" s="41">
        <v>11903901540</v>
      </c>
      <c r="Y186" s="219"/>
      <c r="Z186" s="42">
        <f>X186/درآمدها!$J$6</f>
        <v>1.2601189416473421E-3</v>
      </c>
      <c r="AB186" s="38"/>
    </row>
    <row r="187" spans="1:28" s="37" customFormat="1">
      <c r="A187" s="39"/>
      <c r="B187" s="228" t="s">
        <v>144</v>
      </c>
      <c r="C187" s="187"/>
      <c r="D187" s="49">
        <v>1573853</v>
      </c>
      <c r="E187" s="49"/>
      <c r="F187" s="49">
        <v>22275793805</v>
      </c>
      <c r="G187" s="49"/>
      <c r="H187" s="50">
        <v>16427130038</v>
      </c>
      <c r="I187" s="40"/>
      <c r="J187" s="40">
        <v>0</v>
      </c>
      <c r="K187" s="40"/>
      <c r="L187" s="40">
        <v>0</v>
      </c>
      <c r="M187" s="219"/>
      <c r="N187" s="40">
        <v>236247</v>
      </c>
      <c r="O187" s="40"/>
      <c r="P187" s="40">
        <v>2273188270</v>
      </c>
      <c r="Q187" s="40"/>
      <c r="R187" s="40">
        <v>1337606</v>
      </c>
      <c r="S187" s="40"/>
      <c r="T187" s="40">
        <v>9610</v>
      </c>
      <c r="U187" s="40"/>
      <c r="V187" s="40">
        <v>18932032057</v>
      </c>
      <c r="W187" s="40"/>
      <c r="X187" s="41">
        <v>12777910021</v>
      </c>
      <c r="Y187" s="219"/>
      <c r="Z187" s="42">
        <f>X187/درآمدها!$J$6</f>
        <v>1.3526394180951437E-3</v>
      </c>
      <c r="AB187" s="38"/>
    </row>
    <row r="188" spans="1:28" s="37" customFormat="1">
      <c r="A188" s="39"/>
      <c r="B188" s="228" t="s">
        <v>145</v>
      </c>
      <c r="C188" s="187"/>
      <c r="D188" s="49">
        <v>4234760</v>
      </c>
      <c r="E188" s="49"/>
      <c r="F188" s="49">
        <v>28102194382</v>
      </c>
      <c r="G188" s="49"/>
      <c r="H188" s="50">
        <v>25341570335</v>
      </c>
      <c r="I188" s="40"/>
      <c r="J188" s="40">
        <v>0</v>
      </c>
      <c r="K188" s="40"/>
      <c r="L188" s="40">
        <v>0</v>
      </c>
      <c r="M188" s="219"/>
      <c r="N188" s="40">
        <v>319846</v>
      </c>
      <c r="O188" s="40"/>
      <c r="P188" s="40">
        <v>1859744623</v>
      </c>
      <c r="Q188" s="40"/>
      <c r="R188" s="40">
        <v>3914914</v>
      </c>
      <c r="S188" s="40"/>
      <c r="T188" s="40">
        <v>5940</v>
      </c>
      <c r="U188" s="40"/>
      <c r="V188" s="40">
        <v>25979671626</v>
      </c>
      <c r="W188" s="40"/>
      <c r="X188" s="41">
        <v>23116224359</v>
      </c>
      <c r="Y188" s="219"/>
      <c r="Z188" s="42">
        <f>X188/درآمدها!$J$6</f>
        <v>2.4470289909795059E-3</v>
      </c>
      <c r="AB188" s="38"/>
    </row>
    <row r="189" spans="1:28" s="37" customFormat="1">
      <c r="A189" s="39"/>
      <c r="B189" s="228" t="s">
        <v>146</v>
      </c>
      <c r="C189" s="187"/>
      <c r="D189" s="49">
        <v>6391511</v>
      </c>
      <c r="E189" s="49"/>
      <c r="F189" s="49">
        <v>25839775561</v>
      </c>
      <c r="G189" s="49"/>
      <c r="H189" s="50">
        <v>26966293356</v>
      </c>
      <c r="I189" s="40"/>
      <c r="J189" s="40">
        <v>0</v>
      </c>
      <c r="K189" s="40"/>
      <c r="L189" s="40">
        <v>0</v>
      </c>
      <c r="M189" s="219"/>
      <c r="N189" s="40">
        <v>107143</v>
      </c>
      <c r="O189" s="40"/>
      <c r="P189" s="40">
        <v>404934715</v>
      </c>
      <c r="Q189" s="40"/>
      <c r="R189" s="40">
        <v>6284368</v>
      </c>
      <c r="S189" s="40"/>
      <c r="T189" s="40">
        <v>3624</v>
      </c>
      <c r="U189" s="40"/>
      <c r="V189" s="40">
        <v>25406614909</v>
      </c>
      <c r="W189" s="40"/>
      <c r="X189" s="41">
        <v>22639041065</v>
      </c>
      <c r="Y189" s="219"/>
      <c r="Z189" s="42">
        <f>X189/درآمدها!$J$6</f>
        <v>2.396515492914478E-3</v>
      </c>
      <c r="AB189" s="38"/>
    </row>
    <row r="190" spans="1:28" s="37" customFormat="1">
      <c r="A190" s="39"/>
      <c r="B190" s="228" t="s">
        <v>147</v>
      </c>
      <c r="C190" s="187"/>
      <c r="D190" s="49">
        <v>1920387</v>
      </c>
      <c r="E190" s="49"/>
      <c r="F190" s="49">
        <v>30815099649</v>
      </c>
      <c r="G190" s="49"/>
      <c r="H190" s="50">
        <v>26095492736</v>
      </c>
      <c r="I190" s="40"/>
      <c r="J190" s="40">
        <v>0</v>
      </c>
      <c r="K190" s="40"/>
      <c r="L190" s="40">
        <v>0</v>
      </c>
      <c r="M190" s="219"/>
      <c r="N190" s="40">
        <v>289226</v>
      </c>
      <c r="O190" s="40"/>
      <c r="P190" s="40">
        <v>3009893295</v>
      </c>
      <c r="Q190" s="40"/>
      <c r="R190" s="40">
        <v>1631161</v>
      </c>
      <c r="S190" s="40"/>
      <c r="T190" s="40">
        <v>10200</v>
      </c>
      <c r="U190" s="40"/>
      <c r="V190" s="40">
        <v>26174093430</v>
      </c>
      <c r="W190" s="40"/>
      <c r="X190" s="41">
        <v>16538847041</v>
      </c>
      <c r="Y190" s="219"/>
      <c r="Z190" s="42">
        <f>X190/درآمدها!$J$6</f>
        <v>1.7507633408543964E-3</v>
      </c>
      <c r="AB190" s="38"/>
    </row>
    <row r="191" spans="1:28" s="37" customFormat="1">
      <c r="A191" s="39"/>
      <c r="B191" s="187" t="s">
        <v>148</v>
      </c>
      <c r="C191" s="187"/>
      <c r="D191" s="49">
        <v>2218484</v>
      </c>
      <c r="E191" s="49"/>
      <c r="F191" s="49">
        <v>15797552079</v>
      </c>
      <c r="G191" s="49"/>
      <c r="H191" s="50">
        <v>6944439382</v>
      </c>
      <c r="I191" s="40"/>
      <c r="J191" s="40">
        <v>0</v>
      </c>
      <c r="K191" s="40"/>
      <c r="L191" s="40">
        <v>0</v>
      </c>
      <c r="M191" s="219"/>
      <c r="N191" s="40">
        <v>618291</v>
      </c>
      <c r="O191" s="40"/>
      <c r="P191" s="40">
        <v>1555673472</v>
      </c>
      <c r="Q191" s="40"/>
      <c r="R191" s="40">
        <v>1600193</v>
      </c>
      <c r="S191" s="40"/>
      <c r="T191" s="40">
        <v>2485</v>
      </c>
      <c r="U191" s="40"/>
      <c r="V191" s="40">
        <v>11394777809</v>
      </c>
      <c r="W191" s="40"/>
      <c r="X191" s="41">
        <v>3952819555</v>
      </c>
      <c r="Y191" s="219"/>
      <c r="Z191" s="42">
        <f>X191/درآمدها!$J$6</f>
        <v>4.1843615535898637E-4</v>
      </c>
      <c r="AB191" s="38"/>
    </row>
    <row r="192" spans="1:28" s="37" customFormat="1">
      <c r="A192" s="39"/>
      <c r="B192" s="228" t="s">
        <v>149</v>
      </c>
      <c r="C192" s="187"/>
      <c r="D192" s="49">
        <v>32359395</v>
      </c>
      <c r="E192" s="49"/>
      <c r="F192" s="49">
        <v>36640886833</v>
      </c>
      <c r="G192" s="49"/>
      <c r="H192" s="50">
        <v>32231190317</v>
      </c>
      <c r="I192" s="40"/>
      <c r="J192" s="40">
        <v>0</v>
      </c>
      <c r="K192" s="40"/>
      <c r="L192" s="40">
        <v>0</v>
      </c>
      <c r="M192" s="219"/>
      <c r="N192" s="40">
        <v>8305759</v>
      </c>
      <c r="O192" s="40"/>
      <c r="P192" s="40">
        <v>8435982463</v>
      </c>
      <c r="Q192" s="40"/>
      <c r="R192" s="40">
        <v>24053636</v>
      </c>
      <c r="S192" s="40"/>
      <c r="T192" s="40">
        <v>1084</v>
      </c>
      <c r="U192" s="40"/>
      <c r="V192" s="40">
        <v>27236187655</v>
      </c>
      <c r="W192" s="40"/>
      <c r="X192" s="41">
        <v>25919000285</v>
      </c>
      <c r="Y192" s="219"/>
      <c r="Z192" s="42">
        <f>X192/درآمدها!$J$6</f>
        <v>2.7437242401528931E-3</v>
      </c>
      <c r="AB192" s="38"/>
    </row>
    <row r="193" spans="1:28" s="37" customFormat="1">
      <c r="A193" s="39"/>
      <c r="B193" s="228" t="s">
        <v>150</v>
      </c>
      <c r="C193" s="187"/>
      <c r="D193" s="49">
        <v>2147640</v>
      </c>
      <c r="E193" s="49"/>
      <c r="F193" s="49">
        <v>61608264882</v>
      </c>
      <c r="G193" s="49"/>
      <c r="H193" s="50">
        <v>55890675173</v>
      </c>
      <c r="I193" s="40"/>
      <c r="J193" s="40">
        <v>0</v>
      </c>
      <c r="K193" s="40"/>
      <c r="L193" s="40">
        <v>0</v>
      </c>
      <c r="M193" s="219"/>
      <c r="N193" s="40">
        <v>483698</v>
      </c>
      <c r="O193" s="40"/>
      <c r="P193" s="40">
        <v>11705695385</v>
      </c>
      <c r="Q193" s="40"/>
      <c r="R193" s="40">
        <v>1663942</v>
      </c>
      <c r="S193" s="40"/>
      <c r="T193" s="40">
        <v>24510</v>
      </c>
      <c r="U193" s="40"/>
      <c r="V193" s="40">
        <v>47732664453</v>
      </c>
      <c r="W193" s="40"/>
      <c r="X193" s="41">
        <v>40540558274</v>
      </c>
      <c r="Y193" s="219"/>
      <c r="Z193" s="42">
        <f>X193/درآمدها!$J$6</f>
        <v>4.2915278838928702E-3</v>
      </c>
      <c r="AB193" s="38"/>
    </row>
    <row r="194" spans="1:28" s="37" customFormat="1">
      <c r="A194" s="39"/>
      <c r="B194" s="228" t="s">
        <v>201</v>
      </c>
      <c r="C194" s="187"/>
      <c r="D194" s="49">
        <v>39241</v>
      </c>
      <c r="E194" s="49"/>
      <c r="F194" s="49">
        <v>4006234257</v>
      </c>
      <c r="G194" s="49"/>
      <c r="H194" s="50">
        <v>5456761424</v>
      </c>
      <c r="I194" s="40"/>
      <c r="J194" s="40">
        <v>0</v>
      </c>
      <c r="K194" s="40"/>
      <c r="L194" s="40">
        <v>0</v>
      </c>
      <c r="M194" s="219"/>
      <c r="N194" s="40">
        <v>10538</v>
      </c>
      <c r="O194" s="40"/>
      <c r="P194" s="40">
        <v>1400206828</v>
      </c>
      <c r="Q194" s="40"/>
      <c r="R194" s="40">
        <v>28703</v>
      </c>
      <c r="S194" s="40"/>
      <c r="T194" s="40">
        <v>133630</v>
      </c>
      <c r="U194" s="40"/>
      <c r="V194" s="40">
        <v>2930377459</v>
      </c>
      <c r="W194" s="40"/>
      <c r="X194" s="41">
        <v>3812760181</v>
      </c>
      <c r="Y194" s="219"/>
      <c r="Z194" s="42">
        <f>X194/درآمدها!$J$6</f>
        <v>4.0360980035767735E-4</v>
      </c>
      <c r="AB194" s="38"/>
    </row>
    <row r="195" spans="1:28" s="37" customFormat="1">
      <c r="A195" s="39"/>
      <c r="B195" s="228" t="s">
        <v>200</v>
      </c>
      <c r="C195" s="187"/>
      <c r="D195" s="49">
        <v>12197298</v>
      </c>
      <c r="E195" s="49"/>
      <c r="F195" s="49">
        <v>33978827596</v>
      </c>
      <c r="G195" s="49"/>
      <c r="H195" s="50">
        <v>71899613780</v>
      </c>
      <c r="I195" s="40"/>
      <c r="J195" s="40">
        <v>0</v>
      </c>
      <c r="K195" s="40"/>
      <c r="L195" s="40">
        <v>0</v>
      </c>
      <c r="M195" s="219"/>
      <c r="N195" s="40">
        <v>5372228</v>
      </c>
      <c r="O195" s="40"/>
      <c r="P195" s="40">
        <v>31698216945</v>
      </c>
      <c r="Q195" s="40"/>
      <c r="R195" s="40">
        <v>6825070</v>
      </c>
      <c r="S195" s="40"/>
      <c r="T195" s="40">
        <v>6310</v>
      </c>
      <c r="U195" s="40"/>
      <c r="V195" s="40">
        <v>19013053290</v>
      </c>
      <c r="W195" s="40"/>
      <c r="X195" s="41">
        <v>42809947863</v>
      </c>
      <c r="Y195" s="219"/>
      <c r="Z195" s="42">
        <f>X195/درآمدها!$J$6</f>
        <v>4.5317601134242458E-3</v>
      </c>
      <c r="AB195" s="38"/>
    </row>
    <row r="196" spans="1:28" s="37" customFormat="1">
      <c r="A196" s="39"/>
      <c r="B196" s="187" t="s">
        <v>199</v>
      </c>
      <c r="C196" s="187"/>
      <c r="D196" s="49">
        <v>41961910</v>
      </c>
      <c r="E196" s="49"/>
      <c r="F196" s="49">
        <v>89029375909</v>
      </c>
      <c r="G196" s="49"/>
      <c r="H196" s="50">
        <v>74956889237</v>
      </c>
      <c r="I196" s="40"/>
      <c r="J196" s="40">
        <v>4455887</v>
      </c>
      <c r="K196" s="40"/>
      <c r="L196" s="40">
        <v>6922892921</v>
      </c>
      <c r="M196" s="219"/>
      <c r="N196" s="40">
        <v>624539</v>
      </c>
      <c r="O196" s="40"/>
      <c r="P196" s="40">
        <v>980465301</v>
      </c>
      <c r="Q196" s="40"/>
      <c r="R196" s="40">
        <v>45793258</v>
      </c>
      <c r="S196" s="40"/>
      <c r="T196" s="40">
        <v>1556</v>
      </c>
      <c r="U196" s="40"/>
      <c r="V196" s="40">
        <v>94639746457</v>
      </c>
      <c r="W196" s="40"/>
      <c r="X196" s="41">
        <v>70830346310</v>
      </c>
      <c r="Y196" s="219"/>
      <c r="Z196" s="42">
        <f>X196/درآمدها!$J$6</f>
        <v>7.4979334068544312E-3</v>
      </c>
      <c r="AB196" s="38"/>
    </row>
    <row r="197" spans="1:28" s="37" customFormat="1">
      <c r="A197" s="39"/>
      <c r="B197" s="228" t="s">
        <v>215</v>
      </c>
      <c r="C197" s="187"/>
      <c r="D197" s="49">
        <v>1529069</v>
      </c>
      <c r="E197" s="49"/>
      <c r="F197" s="49">
        <v>18974864172</v>
      </c>
      <c r="G197" s="49"/>
      <c r="H197" s="50">
        <v>13314946309</v>
      </c>
      <c r="I197" s="40"/>
      <c r="J197" s="40">
        <v>0</v>
      </c>
      <c r="K197" s="40"/>
      <c r="L197" s="40">
        <v>0</v>
      </c>
      <c r="M197" s="219"/>
      <c r="N197" s="40">
        <v>40666</v>
      </c>
      <c r="O197" s="40"/>
      <c r="P197" s="40">
        <v>340064565</v>
      </c>
      <c r="Q197" s="40"/>
      <c r="R197" s="40">
        <v>1488403</v>
      </c>
      <c r="S197" s="40"/>
      <c r="T197" s="40">
        <v>7970</v>
      </c>
      <c r="U197" s="40"/>
      <c r="V197" s="40">
        <v>18470222572</v>
      </c>
      <c r="W197" s="40"/>
      <c r="X197" s="41">
        <v>11791989610</v>
      </c>
      <c r="Y197" s="219"/>
      <c r="Z197" s="42">
        <f>X197/درآمدها!$J$6</f>
        <v>1.2482722086820666E-3</v>
      </c>
      <c r="AB197" s="38"/>
    </row>
    <row r="198" spans="1:28" s="37" customFormat="1">
      <c r="A198" s="39"/>
      <c r="B198" s="228" t="s">
        <v>240</v>
      </c>
      <c r="C198" s="187"/>
      <c r="D198" s="49">
        <v>10710707</v>
      </c>
      <c r="E198" s="49"/>
      <c r="F198" s="49">
        <v>86647359516</v>
      </c>
      <c r="G198" s="49"/>
      <c r="H198" s="50">
        <v>63988339546</v>
      </c>
      <c r="I198" s="40"/>
      <c r="J198" s="40">
        <v>0</v>
      </c>
      <c r="K198" s="40"/>
      <c r="L198" s="40">
        <v>0</v>
      </c>
      <c r="M198" s="219"/>
      <c r="N198" s="40">
        <v>0</v>
      </c>
      <c r="O198" s="40"/>
      <c r="P198" s="40">
        <v>0</v>
      </c>
      <c r="Q198" s="40"/>
      <c r="R198" s="40">
        <v>10710707</v>
      </c>
      <c r="S198" s="40"/>
      <c r="T198" s="40">
        <v>6080</v>
      </c>
      <c r="U198" s="40"/>
      <c r="V198" s="40">
        <v>86647359516</v>
      </c>
      <c r="W198" s="40"/>
      <c r="X198" s="41">
        <v>64733628029</v>
      </c>
      <c r="Y198" s="219"/>
      <c r="Z198" s="42">
        <f>X198/درآمدها!$J$6</f>
        <v>6.8525491887507827E-3</v>
      </c>
      <c r="AB198" s="38"/>
    </row>
    <row r="199" spans="1:28" s="37" customFormat="1">
      <c r="A199" s="39"/>
      <c r="B199" s="228" t="s">
        <v>246</v>
      </c>
      <c r="C199" s="187"/>
      <c r="D199" s="49">
        <v>2073928</v>
      </c>
      <c r="E199" s="49"/>
      <c r="F199" s="49">
        <v>35573641618</v>
      </c>
      <c r="G199" s="49"/>
      <c r="H199" s="50">
        <v>32985410057</v>
      </c>
      <c r="I199" s="40"/>
      <c r="J199" s="40">
        <v>0</v>
      </c>
      <c r="K199" s="40"/>
      <c r="L199" s="40">
        <v>0</v>
      </c>
      <c r="M199" s="219"/>
      <c r="N199" s="40">
        <v>575422</v>
      </c>
      <c r="O199" s="40"/>
      <c r="P199" s="40">
        <v>8937482417</v>
      </c>
      <c r="Q199" s="40"/>
      <c r="R199" s="40">
        <v>1498506</v>
      </c>
      <c r="S199" s="40"/>
      <c r="T199" s="40">
        <v>15490</v>
      </c>
      <c r="U199" s="40"/>
      <c r="V199" s="40">
        <v>25703551622</v>
      </c>
      <c r="W199" s="40"/>
      <c r="X199" s="41">
        <v>23073747389</v>
      </c>
      <c r="Y199" s="219"/>
      <c r="Z199" s="42">
        <f>X199/درآمدها!$J$6</f>
        <v>2.4425324791173299E-3</v>
      </c>
      <c r="AB199" s="38"/>
    </row>
    <row r="200" spans="1:28" s="37" customFormat="1">
      <c r="A200" s="39"/>
      <c r="B200" s="187" t="s">
        <v>251</v>
      </c>
      <c r="C200" s="187"/>
      <c r="D200" s="49">
        <v>10358196</v>
      </c>
      <c r="E200" s="49"/>
      <c r="F200" s="49">
        <v>35978358873</v>
      </c>
      <c r="G200" s="49"/>
      <c r="H200" s="50">
        <v>20387198177</v>
      </c>
      <c r="I200" s="40"/>
      <c r="J200" s="40">
        <v>0</v>
      </c>
      <c r="K200" s="40"/>
      <c r="L200" s="40">
        <v>0</v>
      </c>
      <c r="M200" s="219"/>
      <c r="N200" s="40">
        <v>881785</v>
      </c>
      <c r="O200" s="40"/>
      <c r="P200" s="40">
        <v>1643203124</v>
      </c>
      <c r="Q200" s="40"/>
      <c r="R200" s="40">
        <v>9476411</v>
      </c>
      <c r="S200" s="40"/>
      <c r="T200" s="40">
        <v>1844</v>
      </c>
      <c r="U200" s="40"/>
      <c r="V200" s="40">
        <v>32915549753</v>
      </c>
      <c r="W200" s="40"/>
      <c r="X200" s="41">
        <v>17370528599</v>
      </c>
      <c r="Y200" s="219"/>
      <c r="Z200" s="42">
        <f>X200/درآمدها!$J$6</f>
        <v>1.8388031890615559E-3</v>
      </c>
      <c r="AB200" s="38"/>
    </row>
    <row r="201" spans="1:28" s="37" customFormat="1">
      <c r="A201" s="39"/>
      <c r="B201" s="228" t="s">
        <v>257</v>
      </c>
      <c r="C201" s="187"/>
      <c r="D201" s="49">
        <v>2119384</v>
      </c>
      <c r="E201" s="49"/>
      <c r="F201" s="49">
        <v>20721980871</v>
      </c>
      <c r="G201" s="49"/>
      <c r="H201" s="50">
        <v>27535531807</v>
      </c>
      <c r="I201" s="40"/>
      <c r="J201" s="40">
        <v>0</v>
      </c>
      <c r="K201" s="40"/>
      <c r="L201" s="40">
        <v>0</v>
      </c>
      <c r="M201" s="219"/>
      <c r="N201" s="40">
        <v>600127</v>
      </c>
      <c r="O201" s="40"/>
      <c r="P201" s="40">
        <v>7671276986</v>
      </c>
      <c r="Q201" s="40"/>
      <c r="R201" s="40">
        <v>1519257</v>
      </c>
      <c r="S201" s="40"/>
      <c r="T201" s="40">
        <v>12770</v>
      </c>
      <c r="U201" s="40"/>
      <c r="V201" s="40">
        <v>14854322998</v>
      </c>
      <c r="W201" s="40"/>
      <c r="X201" s="41">
        <v>19285476467</v>
      </c>
      <c r="Y201" s="219"/>
      <c r="Z201" s="42">
        <f>X201/درآمدها!$J$6</f>
        <v>2.0415150539594231E-3</v>
      </c>
      <c r="AB201" s="38"/>
    </row>
    <row r="202" spans="1:28" s="37" customFormat="1" ht="37.5" customHeight="1">
      <c r="A202" s="39"/>
      <c r="B202" s="228" t="s">
        <v>262</v>
      </c>
      <c r="C202" s="187"/>
      <c r="D202" s="49">
        <v>815839</v>
      </c>
      <c r="E202" s="49"/>
      <c r="F202" s="49">
        <v>12624827687</v>
      </c>
      <c r="G202" s="49"/>
      <c r="H202" s="50">
        <v>15319502082</v>
      </c>
      <c r="I202" s="40"/>
      <c r="J202" s="40">
        <v>0</v>
      </c>
      <c r="K202" s="40"/>
      <c r="L202" s="40">
        <v>0</v>
      </c>
      <c r="M202" s="219"/>
      <c r="N202" s="40">
        <v>161363</v>
      </c>
      <c r="O202" s="40"/>
      <c r="P202" s="40">
        <v>2765313883</v>
      </c>
      <c r="Q202" s="40"/>
      <c r="R202" s="40">
        <v>654476</v>
      </c>
      <c r="S202" s="40"/>
      <c r="T202" s="40">
        <v>17140</v>
      </c>
      <c r="U202" s="40"/>
      <c r="V202" s="47">
        <v>10127790808</v>
      </c>
      <c r="W202" s="40"/>
      <c r="X202" s="53">
        <v>11150973217</v>
      </c>
      <c r="Y202" s="219"/>
      <c r="Z202" s="42">
        <f>X202/درآمدها!$J$6</f>
        <v>1.1804157251576106E-3</v>
      </c>
      <c r="AB202" s="38"/>
    </row>
    <row r="203" spans="1:28" s="37" customFormat="1">
      <c r="A203" s="39"/>
      <c r="B203" s="228" t="s">
        <v>266</v>
      </c>
      <c r="C203" s="187"/>
      <c r="D203" s="49">
        <v>4273132</v>
      </c>
      <c r="E203" s="49"/>
      <c r="F203" s="49">
        <v>21254268261</v>
      </c>
      <c r="G203" s="49"/>
      <c r="H203" s="50">
        <v>16334958397</v>
      </c>
      <c r="I203" s="40"/>
      <c r="J203" s="40">
        <v>0</v>
      </c>
      <c r="K203" s="40"/>
      <c r="L203" s="40">
        <v>0</v>
      </c>
      <c r="M203" s="219"/>
      <c r="N203" s="40">
        <v>112191</v>
      </c>
      <c r="O203" s="40"/>
      <c r="P203" s="40">
        <v>425029495</v>
      </c>
      <c r="Q203" s="40"/>
      <c r="R203" s="40">
        <v>4160941</v>
      </c>
      <c r="S203" s="40"/>
      <c r="T203" s="40">
        <v>3740</v>
      </c>
      <c r="U203" s="40"/>
      <c r="V203" s="40">
        <v>20696237850</v>
      </c>
      <c r="W203" s="40"/>
      <c r="X203" s="41">
        <v>15469325924</v>
      </c>
      <c r="Y203" s="219"/>
      <c r="Z203" s="42">
        <f>X203/درآمدها!$J$6</f>
        <v>1.6375463578766018E-3</v>
      </c>
      <c r="AB203" s="38"/>
    </row>
    <row r="204" spans="1:28" s="37" customFormat="1">
      <c r="A204" s="39"/>
      <c r="B204" s="228" t="s">
        <v>274</v>
      </c>
      <c r="C204" s="187"/>
      <c r="D204" s="49">
        <v>614146</v>
      </c>
      <c r="E204" s="49"/>
      <c r="F204" s="49">
        <v>22326534157</v>
      </c>
      <c r="G204" s="49"/>
      <c r="H204" s="50">
        <v>22954492860</v>
      </c>
      <c r="I204" s="40"/>
      <c r="J204" s="40">
        <v>0</v>
      </c>
      <c r="K204" s="40"/>
      <c r="L204" s="40">
        <v>0</v>
      </c>
      <c r="M204" s="219"/>
      <c r="N204" s="40">
        <v>140540</v>
      </c>
      <c r="O204" s="40"/>
      <c r="P204" s="40">
        <v>4735244839</v>
      </c>
      <c r="Q204" s="40"/>
      <c r="R204" s="40">
        <v>473606</v>
      </c>
      <c r="S204" s="40"/>
      <c r="T204" s="40">
        <v>34200</v>
      </c>
      <c r="U204" s="40"/>
      <c r="V204" s="40">
        <v>17217372637</v>
      </c>
      <c r="W204" s="40"/>
      <c r="X204" s="41">
        <v>16100951119</v>
      </c>
      <c r="Y204" s="219"/>
      <c r="Z204" s="42">
        <f>X204/درآمدها!$J$6</f>
        <v>1.7044087113299382E-3</v>
      </c>
      <c r="AB204" s="38"/>
    </row>
    <row r="205" spans="1:28" s="37" customFormat="1">
      <c r="A205" s="39"/>
      <c r="B205" s="187" t="s">
        <v>273</v>
      </c>
      <c r="C205" s="187"/>
      <c r="D205" s="49">
        <v>3829551</v>
      </c>
      <c r="E205" s="49"/>
      <c r="F205" s="49">
        <v>32237799663</v>
      </c>
      <c r="G205" s="49"/>
      <c r="H205" s="50">
        <v>21089479054</v>
      </c>
      <c r="I205" s="40"/>
      <c r="J205" s="40">
        <v>0</v>
      </c>
      <c r="K205" s="40"/>
      <c r="L205" s="40">
        <v>0</v>
      </c>
      <c r="M205" s="219"/>
      <c r="N205" s="40">
        <v>609398</v>
      </c>
      <c r="O205" s="40"/>
      <c r="P205" s="40">
        <v>3078740675</v>
      </c>
      <c r="Q205" s="40"/>
      <c r="R205" s="40">
        <v>3220153</v>
      </c>
      <c r="S205" s="40"/>
      <c r="T205" s="40">
        <v>5010</v>
      </c>
      <c r="U205" s="40"/>
      <c r="V205" s="40">
        <v>27107785560</v>
      </c>
      <c r="W205" s="40"/>
      <c r="X205" s="41">
        <v>16036975385</v>
      </c>
      <c r="Y205" s="219"/>
      <c r="Z205" s="42">
        <f>X205/درآمدها!$J$6</f>
        <v>1.6976363910156027E-3</v>
      </c>
      <c r="AB205" s="38"/>
    </row>
    <row r="206" spans="1:28" s="37" customFormat="1">
      <c r="A206" s="39"/>
      <c r="B206" s="228" t="s">
        <v>276</v>
      </c>
      <c r="C206" s="187"/>
      <c r="D206" s="49">
        <v>7740074</v>
      </c>
      <c r="E206" s="49"/>
      <c r="F206" s="49">
        <v>53031972812</v>
      </c>
      <c r="G206" s="49"/>
      <c r="H206" s="50">
        <v>62090745922</v>
      </c>
      <c r="I206" s="40"/>
      <c r="J206" s="40">
        <v>0</v>
      </c>
      <c r="K206" s="40"/>
      <c r="L206" s="40">
        <v>0</v>
      </c>
      <c r="M206" s="219"/>
      <c r="N206" s="40">
        <v>248242</v>
      </c>
      <c r="O206" s="40"/>
      <c r="P206" s="40">
        <v>1870831778</v>
      </c>
      <c r="Q206" s="40"/>
      <c r="R206" s="40">
        <v>7491832</v>
      </c>
      <c r="S206" s="40"/>
      <c r="T206" s="40">
        <v>8560</v>
      </c>
      <c r="U206" s="40"/>
      <c r="V206" s="40">
        <v>51331115302</v>
      </c>
      <c r="W206" s="40"/>
      <c r="X206" s="41">
        <v>63748507936</v>
      </c>
      <c r="Y206" s="219"/>
      <c r="Z206" s="42">
        <f>X206/درآمدها!$J$6</f>
        <v>6.7482666991136335E-3</v>
      </c>
      <c r="AB206" s="38"/>
    </row>
    <row r="207" spans="1:28" s="37" customFormat="1">
      <c r="A207" s="39"/>
      <c r="B207" s="228" t="s">
        <v>306</v>
      </c>
      <c r="C207" s="187"/>
      <c r="D207" s="49">
        <v>4364386</v>
      </c>
      <c r="E207" s="49"/>
      <c r="F207" s="49">
        <v>15903329855</v>
      </c>
      <c r="G207" s="49"/>
      <c r="H207" s="50">
        <v>14698559859</v>
      </c>
      <c r="I207" s="40"/>
      <c r="J207" s="40">
        <v>0</v>
      </c>
      <c r="K207" s="40"/>
      <c r="L207" s="40">
        <v>0</v>
      </c>
      <c r="M207" s="219"/>
      <c r="N207" s="40">
        <v>977728</v>
      </c>
      <c r="O207" s="40"/>
      <c r="P207" s="40">
        <v>2596240907</v>
      </c>
      <c r="Q207" s="40"/>
      <c r="R207" s="187">
        <v>3386658</v>
      </c>
      <c r="S207" s="187"/>
      <c r="T207" s="40">
        <v>2540</v>
      </c>
      <c r="U207" s="40"/>
      <c r="V207" s="40">
        <v>12340599406</v>
      </c>
      <c r="W207" s="40"/>
      <c r="X207" s="41">
        <v>8550928761</v>
      </c>
      <c r="Y207" s="219"/>
      <c r="Z207" s="42">
        <f>X207/درآمدها!$J$6</f>
        <v>9.0518115125582071E-4</v>
      </c>
      <c r="AB207" s="38"/>
    </row>
    <row r="208" spans="1:28" s="37" customFormat="1">
      <c r="A208" s="39"/>
      <c r="B208" s="228" t="s">
        <v>301</v>
      </c>
      <c r="C208" s="187"/>
      <c r="D208" s="49">
        <v>3328046</v>
      </c>
      <c r="E208" s="49"/>
      <c r="F208" s="49">
        <v>29907148887</v>
      </c>
      <c r="G208" s="49"/>
      <c r="H208" s="50">
        <v>26366705690</v>
      </c>
      <c r="I208" s="40"/>
      <c r="J208" s="40">
        <v>0</v>
      </c>
      <c r="K208" s="40"/>
      <c r="L208" s="40">
        <v>0</v>
      </c>
      <c r="M208" s="219"/>
      <c r="N208" s="40">
        <v>715171</v>
      </c>
      <c r="O208" s="40"/>
      <c r="P208" s="40">
        <v>5195765782</v>
      </c>
      <c r="Q208" s="40"/>
      <c r="R208" s="40">
        <v>2612875</v>
      </c>
      <c r="S208" s="40"/>
      <c r="T208" s="40">
        <v>7240</v>
      </c>
      <c r="U208" s="40"/>
      <c r="V208" s="40">
        <v>23480337005</v>
      </c>
      <c r="W208" s="40"/>
      <c r="X208" s="41">
        <v>18804657574</v>
      </c>
      <c r="Y208" s="219"/>
      <c r="Z208" s="42">
        <f>X208/درآمدها!$J$6</f>
        <v>1.9906166999588233E-3</v>
      </c>
      <c r="AB208" s="38"/>
    </row>
    <row r="209" spans="1:28" s="37" customFormat="1">
      <c r="A209" s="39"/>
      <c r="B209" s="228" t="s">
        <v>313</v>
      </c>
      <c r="C209" s="187"/>
      <c r="D209" s="49">
        <v>544804</v>
      </c>
      <c r="E209" s="49"/>
      <c r="F209" s="49">
        <v>4210959247</v>
      </c>
      <c r="G209" s="49"/>
      <c r="H209" s="50">
        <v>3736780675</v>
      </c>
      <c r="I209" s="40"/>
      <c r="J209" s="40">
        <v>0</v>
      </c>
      <c r="K209" s="40"/>
      <c r="L209" s="40">
        <v>0</v>
      </c>
      <c r="M209" s="219"/>
      <c r="N209" s="40">
        <v>104855</v>
      </c>
      <c r="O209" s="40"/>
      <c r="P209" s="40">
        <v>661281546</v>
      </c>
      <c r="Q209" s="40"/>
      <c r="R209" s="40">
        <v>439949</v>
      </c>
      <c r="S209" s="40"/>
      <c r="T209" s="40">
        <v>6250</v>
      </c>
      <c r="U209" s="40"/>
      <c r="V209" s="40">
        <v>3400502400</v>
      </c>
      <c r="W209" s="40"/>
      <c r="X209" s="41">
        <v>2733320650</v>
      </c>
      <c r="Y209" s="219"/>
      <c r="Z209" s="42">
        <f>X209/درآمدها!$J$6</f>
        <v>2.8934287746644325E-4</v>
      </c>
      <c r="AB209" s="38"/>
    </row>
    <row r="210" spans="1:28" s="37" customFormat="1">
      <c r="A210" s="39"/>
      <c r="B210" s="228" t="s">
        <v>322</v>
      </c>
      <c r="C210" s="187"/>
      <c r="D210" s="49">
        <v>12405934</v>
      </c>
      <c r="E210" s="49"/>
      <c r="F210" s="49">
        <v>30880898597</v>
      </c>
      <c r="G210" s="49"/>
      <c r="H210" s="50">
        <v>30534325888</v>
      </c>
      <c r="I210" s="40"/>
      <c r="J210" s="40">
        <v>2400000</v>
      </c>
      <c r="K210" s="40"/>
      <c r="L210" s="40">
        <v>5246464147</v>
      </c>
      <c r="M210" s="219"/>
      <c r="N210" s="40">
        <v>1921081</v>
      </c>
      <c r="O210" s="40"/>
      <c r="P210" s="40">
        <v>4174169672</v>
      </c>
      <c r="Q210" s="40"/>
      <c r="R210" s="40">
        <v>12884853</v>
      </c>
      <c r="S210" s="40"/>
      <c r="T210" s="40">
        <v>2198</v>
      </c>
      <c r="U210" s="40"/>
      <c r="V210" s="40">
        <v>31408574023</v>
      </c>
      <c r="W210" s="40"/>
      <c r="X210" s="41">
        <v>28152397500</v>
      </c>
      <c r="Y210" s="219"/>
      <c r="Z210" s="42">
        <f>X210/درآمدها!$J$6</f>
        <v>2.9801464018607195E-3</v>
      </c>
      <c r="AB210" s="38"/>
    </row>
    <row r="211" spans="1:28" s="37" customFormat="1">
      <c r="A211" s="39"/>
      <c r="B211" s="187" t="s">
        <v>321</v>
      </c>
      <c r="C211" s="187"/>
      <c r="D211" s="49">
        <v>34601996</v>
      </c>
      <c r="E211" s="49"/>
      <c r="F211" s="49">
        <v>61725892186</v>
      </c>
      <c r="G211" s="49"/>
      <c r="H211" s="50">
        <v>54036295290</v>
      </c>
      <c r="I211" s="40"/>
      <c r="J211" s="40">
        <v>0</v>
      </c>
      <c r="K211" s="40"/>
      <c r="L211" s="40">
        <v>0</v>
      </c>
      <c r="M211" s="219"/>
      <c r="N211" s="40">
        <v>5266467</v>
      </c>
      <c r="O211" s="40"/>
      <c r="P211" s="40">
        <v>7740653883</v>
      </c>
      <c r="Q211" s="40"/>
      <c r="R211" s="40">
        <v>29335529</v>
      </c>
      <c r="S211" s="40"/>
      <c r="T211" s="40">
        <v>1459</v>
      </c>
      <c r="U211" s="40"/>
      <c r="V211" s="40">
        <v>52331134316</v>
      </c>
      <c r="W211" s="40"/>
      <c r="X211" s="41">
        <v>42545873619</v>
      </c>
      <c r="Y211" s="219"/>
      <c r="Z211" s="42">
        <f>X211/درآمدها!$J$6</f>
        <v>4.5038058367740707E-3</v>
      </c>
      <c r="AB211" s="38"/>
    </row>
    <row r="212" spans="1:28" s="37" customFormat="1">
      <c r="A212" s="39"/>
      <c r="B212" s="187" t="s">
        <v>343</v>
      </c>
      <c r="C212" s="187"/>
      <c r="D212" s="49">
        <v>14015609</v>
      </c>
      <c r="E212" s="49"/>
      <c r="F212" s="49">
        <v>26202061357</v>
      </c>
      <c r="G212" s="49"/>
      <c r="H212" s="50">
        <v>27293211395</v>
      </c>
      <c r="I212" s="40"/>
      <c r="J212" s="40">
        <v>0</v>
      </c>
      <c r="K212" s="40"/>
      <c r="L212" s="40">
        <v>0</v>
      </c>
      <c r="M212" s="219"/>
      <c r="N212" s="40">
        <v>2098232</v>
      </c>
      <c r="O212" s="40"/>
      <c r="P212" s="40">
        <v>3662335200</v>
      </c>
      <c r="Q212" s="40"/>
      <c r="R212" s="40">
        <v>11917377</v>
      </c>
      <c r="S212" s="40"/>
      <c r="T212" s="40">
        <v>1733</v>
      </c>
      <c r="U212" s="40"/>
      <c r="V212" s="40">
        <v>22279434548</v>
      </c>
      <c r="W212" s="40"/>
      <c r="X212" s="41">
        <v>20529930100</v>
      </c>
      <c r="Y212" s="219"/>
      <c r="Z212" s="42">
        <f>X212/درآمدها!$J$6</f>
        <v>2.1732499805022674E-3</v>
      </c>
      <c r="AB212" s="38"/>
    </row>
    <row r="213" spans="1:28" s="37" customFormat="1">
      <c r="A213" s="39"/>
      <c r="B213" s="187" t="s">
        <v>353</v>
      </c>
      <c r="C213" s="187"/>
      <c r="D213" s="49">
        <v>3127177</v>
      </c>
      <c r="E213" s="49"/>
      <c r="F213" s="49">
        <v>109438966209</v>
      </c>
      <c r="G213" s="49"/>
      <c r="H213" s="50">
        <v>108799960393</v>
      </c>
      <c r="I213" s="40"/>
      <c r="J213" s="40">
        <v>0</v>
      </c>
      <c r="K213" s="40"/>
      <c r="L213" s="40">
        <v>0</v>
      </c>
      <c r="M213" s="219"/>
      <c r="N213" s="40">
        <v>124094</v>
      </c>
      <c r="O213" s="40"/>
      <c r="P213" s="40">
        <v>3864417217</v>
      </c>
      <c r="Q213" s="40"/>
      <c r="R213" s="40">
        <v>3003083</v>
      </c>
      <c r="S213" s="40"/>
      <c r="T213" s="40">
        <v>30900</v>
      </c>
      <c r="U213" s="40"/>
      <c r="V213" s="47">
        <v>105096161477</v>
      </c>
      <c r="W213" s="40"/>
      <c r="X213" s="53">
        <v>92243132880</v>
      </c>
      <c r="Y213" s="219"/>
      <c r="Z213" s="42">
        <f>X213/درآمدها!$J$6</f>
        <v>9.7646404910520391E-3</v>
      </c>
      <c r="AB213" s="38"/>
    </row>
    <row r="214" spans="1:28" s="37" customFormat="1">
      <c r="A214" s="39"/>
      <c r="B214" s="228" t="s">
        <v>352</v>
      </c>
      <c r="C214" s="187"/>
      <c r="D214" s="49">
        <v>1234480</v>
      </c>
      <c r="E214" s="49"/>
      <c r="F214" s="49">
        <v>3425166363</v>
      </c>
      <c r="G214" s="49"/>
      <c r="H214" s="50">
        <v>3158645091</v>
      </c>
      <c r="I214" s="40"/>
      <c r="J214" s="40">
        <v>0</v>
      </c>
      <c r="K214" s="40"/>
      <c r="L214" s="40">
        <v>0</v>
      </c>
      <c r="M214" s="219"/>
      <c r="N214" s="40">
        <v>280963</v>
      </c>
      <c r="O214" s="40"/>
      <c r="P214" s="40">
        <v>635605617</v>
      </c>
      <c r="Q214" s="40"/>
      <c r="R214" s="40">
        <v>953517</v>
      </c>
      <c r="S214" s="40"/>
      <c r="T214" s="40">
        <v>2153</v>
      </c>
      <c r="U214" s="40"/>
      <c r="V214" s="40">
        <v>2645611395</v>
      </c>
      <c r="W214" s="40"/>
      <c r="X214" s="41">
        <v>2040707218</v>
      </c>
      <c r="Y214" s="219"/>
      <c r="Z214" s="42">
        <f>X214/درآمدها!$J$6</f>
        <v>2.1602445308517324E-4</v>
      </c>
      <c r="AB214" s="38"/>
    </row>
    <row r="215" spans="1:28" s="37" customFormat="1">
      <c r="A215" s="39"/>
      <c r="B215" s="187" t="s">
        <v>368</v>
      </c>
      <c r="C215" s="187"/>
      <c r="D215" s="49">
        <v>4761698</v>
      </c>
      <c r="E215" s="49"/>
      <c r="F215" s="49">
        <v>32068924750</v>
      </c>
      <c r="G215" s="49"/>
      <c r="H215" s="50">
        <v>28684197339</v>
      </c>
      <c r="I215" s="40"/>
      <c r="J215" s="40">
        <v>0</v>
      </c>
      <c r="K215" s="40"/>
      <c r="L215" s="40">
        <v>0</v>
      </c>
      <c r="M215" s="219"/>
      <c r="N215" s="40">
        <v>419692</v>
      </c>
      <c r="O215" s="40"/>
      <c r="P215" s="40">
        <v>2119652369</v>
      </c>
      <c r="Q215" s="40"/>
      <c r="R215" s="40">
        <v>4342006</v>
      </c>
      <c r="S215" s="40"/>
      <c r="T215" s="40">
        <v>5010</v>
      </c>
      <c r="U215" s="40"/>
      <c r="V215" s="40">
        <v>29242397077</v>
      </c>
      <c r="W215" s="40"/>
      <c r="X215" s="41">
        <v>21624017035</v>
      </c>
      <c r="Y215" s="219"/>
      <c r="Z215" s="42">
        <f>X215/درآمدها!$J$6</f>
        <v>2.2890674430350081E-3</v>
      </c>
      <c r="AB215" s="38"/>
    </row>
    <row r="216" spans="1:28" s="37" customFormat="1">
      <c r="A216" s="39"/>
      <c r="B216" s="228" t="s">
        <v>367</v>
      </c>
      <c r="C216" s="187"/>
      <c r="D216" s="49">
        <v>5822501</v>
      </c>
      <c r="E216" s="49"/>
      <c r="F216" s="49">
        <v>31312783299</v>
      </c>
      <c r="G216" s="49"/>
      <c r="H216" s="50">
        <v>27202928463</v>
      </c>
      <c r="I216" s="40"/>
      <c r="J216" s="40">
        <v>0</v>
      </c>
      <c r="K216" s="40"/>
      <c r="L216" s="40">
        <v>0</v>
      </c>
      <c r="M216" s="219"/>
      <c r="N216" s="40">
        <v>113214</v>
      </c>
      <c r="O216" s="40"/>
      <c r="P216" s="40">
        <v>455271685</v>
      </c>
      <c r="Q216" s="40"/>
      <c r="R216" s="40">
        <v>5709287</v>
      </c>
      <c r="S216" s="40"/>
      <c r="T216" s="40">
        <v>3829</v>
      </c>
      <c r="U216" s="40"/>
      <c r="V216" s="40">
        <v>30703930599</v>
      </c>
      <c r="W216" s="40"/>
      <c r="X216" s="41">
        <v>21730787810</v>
      </c>
      <c r="Y216" s="219"/>
      <c r="Z216" s="42">
        <f>X216/درآمدها!$J$6</f>
        <v>2.3003699454574086E-3</v>
      </c>
      <c r="AB216" s="38"/>
    </row>
    <row r="217" spans="1:28" s="37" customFormat="1">
      <c r="A217" s="39"/>
      <c r="B217" s="228" t="s">
        <v>366</v>
      </c>
      <c r="C217" s="187"/>
      <c r="D217" s="49">
        <v>1193652</v>
      </c>
      <c r="E217" s="49"/>
      <c r="F217" s="49">
        <v>14400323239</v>
      </c>
      <c r="G217" s="49"/>
      <c r="H217" s="50">
        <v>14547100190</v>
      </c>
      <c r="I217" s="40"/>
      <c r="J217" s="40">
        <v>0</v>
      </c>
      <c r="K217" s="40"/>
      <c r="L217" s="40">
        <v>0</v>
      </c>
      <c r="M217" s="219"/>
      <c r="N217" s="40">
        <v>275771</v>
      </c>
      <c r="O217" s="40"/>
      <c r="P217" s="40">
        <v>2730405569</v>
      </c>
      <c r="Q217" s="40"/>
      <c r="R217" s="40">
        <v>917881</v>
      </c>
      <c r="S217" s="40"/>
      <c r="T217" s="40">
        <v>9770</v>
      </c>
      <c r="U217" s="40"/>
      <c r="V217" s="40">
        <v>11073397519</v>
      </c>
      <c r="W217" s="40"/>
      <c r="X217" s="41">
        <v>8914339575</v>
      </c>
      <c r="Y217" s="219"/>
      <c r="Z217" s="42">
        <f>X217/درآمدها!$J$6</f>
        <v>9.4365096292068425E-4</v>
      </c>
      <c r="AB217" s="38"/>
    </row>
    <row r="218" spans="1:28" s="37" customFormat="1">
      <c r="A218" s="39"/>
      <c r="B218" s="187" t="s">
        <v>377</v>
      </c>
      <c r="C218" s="187"/>
      <c r="D218" s="49">
        <v>10598700</v>
      </c>
      <c r="E218" s="49"/>
      <c r="F218" s="49">
        <v>57592402696</v>
      </c>
      <c r="G218" s="49"/>
      <c r="H218" s="50">
        <v>60685273356</v>
      </c>
      <c r="I218" s="40"/>
      <c r="J218" s="40">
        <v>0</v>
      </c>
      <c r="K218" s="40"/>
      <c r="L218" s="40">
        <v>0</v>
      </c>
      <c r="M218" s="219"/>
      <c r="N218" s="40">
        <v>713802</v>
      </c>
      <c r="O218" s="40"/>
      <c r="P218" s="40">
        <v>3786615984</v>
      </c>
      <c r="Q218" s="40"/>
      <c r="R218" s="40">
        <v>9884898</v>
      </c>
      <c r="S218" s="40"/>
      <c r="T218" s="40">
        <v>5130</v>
      </c>
      <c r="U218" s="40"/>
      <c r="V218" s="40">
        <v>53713665471</v>
      </c>
      <c r="W218" s="40"/>
      <c r="X218" s="41">
        <v>50407805060</v>
      </c>
      <c r="Y218" s="219"/>
      <c r="Z218" s="42">
        <f>X218/درآمدها!$J$6</f>
        <v>5.3360513567363337E-3</v>
      </c>
      <c r="AB218" s="38"/>
    </row>
    <row r="219" spans="1:28" s="37" customFormat="1">
      <c r="A219" s="39"/>
      <c r="B219" s="228" t="s">
        <v>410</v>
      </c>
      <c r="C219" s="187"/>
      <c r="D219" s="49">
        <v>0</v>
      </c>
      <c r="E219" s="49"/>
      <c r="F219" s="49">
        <v>0</v>
      </c>
      <c r="G219" s="49"/>
      <c r="H219" s="50">
        <v>0</v>
      </c>
      <c r="I219" s="40"/>
      <c r="J219" s="40">
        <v>843170</v>
      </c>
      <c r="K219" s="40"/>
      <c r="L219" s="40">
        <v>29171624538</v>
      </c>
      <c r="M219" s="219"/>
      <c r="N219" s="40">
        <v>73204</v>
      </c>
      <c r="O219" s="40"/>
      <c r="P219" s="40">
        <v>2056366131</v>
      </c>
      <c r="Q219" s="40"/>
      <c r="R219" s="40">
        <v>769966</v>
      </c>
      <c r="S219" s="40"/>
      <c r="T219" s="40">
        <v>28310</v>
      </c>
      <c r="U219" s="40"/>
      <c r="V219" s="40">
        <v>26638944767</v>
      </c>
      <c r="W219" s="40"/>
      <c r="X219" s="41">
        <v>21668040924</v>
      </c>
      <c r="Y219" s="219"/>
      <c r="Z219" s="42">
        <f>X219/درآمدها!$J$6</f>
        <v>2.2937277080941122E-3</v>
      </c>
      <c r="AB219" s="38"/>
    </row>
    <row r="220" spans="1:28" s="37" customFormat="1">
      <c r="A220" s="39"/>
      <c r="B220" s="228" t="s">
        <v>151</v>
      </c>
      <c r="C220" s="187"/>
      <c r="D220" s="49">
        <v>3283164</v>
      </c>
      <c r="E220" s="49"/>
      <c r="F220" s="49">
        <v>28149232035</v>
      </c>
      <c r="G220" s="49"/>
      <c r="H220" s="50">
        <v>38576096845</v>
      </c>
      <c r="I220" s="40"/>
      <c r="J220" s="40">
        <v>0</v>
      </c>
      <c r="K220" s="40"/>
      <c r="L220" s="40">
        <v>0</v>
      </c>
      <c r="M220" s="219"/>
      <c r="N220" s="40">
        <v>1547152</v>
      </c>
      <c r="O220" s="40"/>
      <c r="P220" s="40">
        <v>17911650700</v>
      </c>
      <c r="Q220" s="40"/>
      <c r="R220" s="40">
        <v>1736012</v>
      </c>
      <c r="S220" s="40"/>
      <c r="T220" s="40">
        <v>11740</v>
      </c>
      <c r="U220" s="40"/>
      <c r="V220" s="40">
        <v>14884241118</v>
      </c>
      <c r="W220" s="40"/>
      <c r="X220" s="41">
        <v>20259515238</v>
      </c>
      <c r="Y220" s="219"/>
      <c r="Z220" s="42">
        <f>X220/درآمدها!$J$6</f>
        <v>2.1446245009849735E-3</v>
      </c>
      <c r="AB220" s="38"/>
    </row>
    <row r="221" spans="1:28" s="37" customFormat="1">
      <c r="A221" s="39"/>
      <c r="B221" s="228" t="s">
        <v>152</v>
      </c>
      <c r="C221" s="187"/>
      <c r="D221" s="49">
        <v>3046740</v>
      </c>
      <c r="E221" s="49"/>
      <c r="F221" s="49">
        <v>61012519628</v>
      </c>
      <c r="G221" s="49"/>
      <c r="H221" s="50">
        <v>75654725191</v>
      </c>
      <c r="I221" s="40"/>
      <c r="J221" s="40">
        <v>0</v>
      </c>
      <c r="K221" s="40"/>
      <c r="L221" s="40">
        <v>0</v>
      </c>
      <c r="M221" s="219"/>
      <c r="N221" s="40">
        <v>229336</v>
      </c>
      <c r="O221" s="40"/>
      <c r="P221" s="40">
        <v>5710657234</v>
      </c>
      <c r="Q221" s="40"/>
      <c r="R221" s="40">
        <v>2817404</v>
      </c>
      <c r="S221" s="40"/>
      <c r="T221" s="40">
        <v>25100</v>
      </c>
      <c r="U221" s="40"/>
      <c r="V221" s="40">
        <v>56419949471</v>
      </c>
      <c r="W221" s="40"/>
      <c r="X221" s="41">
        <v>70296075202</v>
      </c>
      <c r="Y221" s="219"/>
      <c r="Z221" s="42">
        <f>X221/درآمدها!$J$6</f>
        <v>7.4413767274410939E-3</v>
      </c>
      <c r="AB221" s="38"/>
    </row>
    <row r="222" spans="1:28" s="37" customFormat="1">
      <c r="A222" s="39"/>
      <c r="B222" s="228" t="s">
        <v>153</v>
      </c>
      <c r="C222" s="187"/>
      <c r="D222" s="49">
        <v>701083</v>
      </c>
      <c r="E222" s="49"/>
      <c r="F222" s="49">
        <v>34935037261</v>
      </c>
      <c r="G222" s="49"/>
      <c r="H222" s="50">
        <v>32838472531</v>
      </c>
      <c r="I222" s="40"/>
      <c r="J222" s="40">
        <v>0</v>
      </c>
      <c r="K222" s="40"/>
      <c r="L222" s="40">
        <v>0</v>
      </c>
      <c r="M222" s="219"/>
      <c r="N222" s="40">
        <v>185567</v>
      </c>
      <c r="O222" s="40"/>
      <c r="P222" s="40">
        <v>8210987342</v>
      </c>
      <c r="Q222" s="40"/>
      <c r="R222" s="40">
        <v>515516</v>
      </c>
      <c r="S222" s="40"/>
      <c r="T222" s="40">
        <v>44520</v>
      </c>
      <c r="U222" s="40"/>
      <c r="V222" s="40">
        <v>25688214760</v>
      </c>
      <c r="W222" s="40"/>
      <c r="X222" s="41">
        <v>22814215228</v>
      </c>
      <c r="Y222" s="219"/>
      <c r="Z222" s="42">
        <f>X222/درآمدها!$J$6</f>
        <v>2.4150590166610226E-3</v>
      </c>
      <c r="AB222" s="38"/>
    </row>
    <row r="223" spans="1:28" s="37" customFormat="1">
      <c r="A223" s="39"/>
      <c r="B223" s="228" t="s">
        <v>154</v>
      </c>
      <c r="C223" s="187"/>
      <c r="D223" s="49">
        <v>513476</v>
      </c>
      <c r="E223" s="49"/>
      <c r="F223" s="49">
        <v>25673971667</v>
      </c>
      <c r="G223" s="49"/>
      <c r="H223" s="50">
        <v>30625249072</v>
      </c>
      <c r="I223" s="40"/>
      <c r="J223" s="40">
        <v>0</v>
      </c>
      <c r="K223" s="40"/>
      <c r="L223" s="40">
        <v>0</v>
      </c>
      <c r="M223" s="219"/>
      <c r="N223" s="40">
        <v>115325</v>
      </c>
      <c r="O223" s="40"/>
      <c r="P223" s="40">
        <v>6465319052</v>
      </c>
      <c r="Q223" s="40"/>
      <c r="R223" s="40">
        <v>398151</v>
      </c>
      <c r="S223" s="40"/>
      <c r="T223" s="40">
        <v>58000</v>
      </c>
      <c r="U223" s="40"/>
      <c r="V223" s="40">
        <v>19907683112</v>
      </c>
      <c r="W223" s="40"/>
      <c r="X223" s="41">
        <v>22955356093</v>
      </c>
      <c r="Y223" s="219"/>
      <c r="Z223" s="42">
        <f>X223/درآمدها!$J$6</f>
        <v>2.4299998557488927E-3</v>
      </c>
      <c r="AB223" s="38"/>
    </row>
    <row r="224" spans="1:28" s="37" customFormat="1">
      <c r="A224" s="39"/>
      <c r="B224" s="228" t="s">
        <v>155</v>
      </c>
      <c r="C224" s="187"/>
      <c r="D224" s="49">
        <v>19143650</v>
      </c>
      <c r="E224" s="49"/>
      <c r="F224" s="49">
        <v>190326308717</v>
      </c>
      <c r="G224" s="49"/>
      <c r="H224" s="50">
        <v>151286474998</v>
      </c>
      <c r="I224" s="40"/>
      <c r="J224" s="40">
        <v>0</v>
      </c>
      <c r="K224" s="40"/>
      <c r="L224" s="40">
        <v>0</v>
      </c>
      <c r="M224" s="219"/>
      <c r="N224" s="40">
        <v>1867113</v>
      </c>
      <c r="O224" s="40"/>
      <c r="P224" s="40">
        <v>13150428953</v>
      </c>
      <c r="Q224" s="40"/>
      <c r="R224" s="40">
        <v>17276537</v>
      </c>
      <c r="S224" s="40"/>
      <c r="T224" s="40">
        <v>7120</v>
      </c>
      <c r="U224" s="40"/>
      <c r="V224" s="40">
        <v>171763457576</v>
      </c>
      <c r="W224" s="40"/>
      <c r="X224" s="41">
        <v>122277040229</v>
      </c>
      <c r="Y224" s="219"/>
      <c r="Z224" s="42">
        <f>X224/درآمدها!$J$6</f>
        <v>1.2943959087982926E-2</v>
      </c>
      <c r="AB224" s="38"/>
    </row>
    <row r="225" spans="1:28" s="37" customFormat="1">
      <c r="A225" s="39"/>
      <c r="B225" s="228" t="s">
        <v>156</v>
      </c>
      <c r="C225" s="187"/>
      <c r="D225" s="49">
        <v>23213159</v>
      </c>
      <c r="E225" s="49"/>
      <c r="F225" s="49">
        <v>42880619269</v>
      </c>
      <c r="G225" s="49"/>
      <c r="H225" s="50">
        <v>40842822050</v>
      </c>
      <c r="I225" s="40"/>
      <c r="J225" s="40">
        <v>0</v>
      </c>
      <c r="K225" s="40"/>
      <c r="L225" s="40">
        <v>0</v>
      </c>
      <c r="M225" s="219"/>
      <c r="N225" s="40">
        <v>1578864</v>
      </c>
      <c r="O225" s="40"/>
      <c r="P225" s="40">
        <v>2689040553</v>
      </c>
      <c r="Q225" s="187"/>
      <c r="R225" s="187">
        <v>21634295</v>
      </c>
      <c r="S225" s="187"/>
      <c r="T225" s="40">
        <v>1780</v>
      </c>
      <c r="U225" s="187"/>
      <c r="V225" s="41">
        <v>39964055174</v>
      </c>
      <c r="W225" s="41"/>
      <c r="X225" s="41">
        <v>38279916285</v>
      </c>
      <c r="Y225" s="219"/>
      <c r="Z225" s="42">
        <f>X225/درآمدها!$J$6</f>
        <v>4.0522216546662613E-3</v>
      </c>
      <c r="AB225" s="38"/>
    </row>
    <row r="226" spans="1:28" s="37" customFormat="1">
      <c r="A226" s="39"/>
      <c r="B226" s="228" t="s">
        <v>157</v>
      </c>
      <c r="C226" s="187"/>
      <c r="D226" s="49">
        <v>15285930</v>
      </c>
      <c r="E226" s="49"/>
      <c r="F226" s="49">
        <v>73574311008</v>
      </c>
      <c r="G226" s="49"/>
      <c r="H226" s="50">
        <v>72783948055</v>
      </c>
      <c r="I226" s="40"/>
      <c r="J226" s="40">
        <v>0</v>
      </c>
      <c r="K226" s="40"/>
      <c r="L226" s="40">
        <v>0</v>
      </c>
      <c r="M226" s="219"/>
      <c r="N226" s="40">
        <v>10362796</v>
      </c>
      <c r="O226" s="40"/>
      <c r="P226" s="40">
        <v>47461322293</v>
      </c>
      <c r="Q226" s="40"/>
      <c r="R226" s="40">
        <v>4923134</v>
      </c>
      <c r="S226" s="40"/>
      <c r="T226" s="40">
        <v>4347</v>
      </c>
      <c r="U226" s="40"/>
      <c r="V226" s="40">
        <v>23696051993</v>
      </c>
      <c r="W226" s="40"/>
      <c r="X226" s="41">
        <v>21273528364</v>
      </c>
      <c r="Y226" s="219"/>
      <c r="Z226" s="42">
        <f>X226/درآمدها!$J$6</f>
        <v>2.2519655389512229E-3</v>
      </c>
      <c r="AB226" s="38"/>
    </row>
    <row r="227" spans="1:28" s="37" customFormat="1">
      <c r="A227" s="39"/>
      <c r="B227" s="228" t="s">
        <v>158</v>
      </c>
      <c r="C227" s="187"/>
      <c r="D227" s="49">
        <v>1036289</v>
      </c>
      <c r="E227" s="49"/>
      <c r="F227" s="49">
        <v>34038549806</v>
      </c>
      <c r="G227" s="49"/>
      <c r="H227" s="50">
        <v>21859211771</v>
      </c>
      <c r="I227" s="40"/>
      <c r="J227" s="40">
        <v>0</v>
      </c>
      <c r="K227" s="40"/>
      <c r="L227" s="40">
        <v>0</v>
      </c>
      <c r="M227" s="219"/>
      <c r="N227" s="40">
        <v>0</v>
      </c>
      <c r="O227" s="40"/>
      <c r="P227" s="40">
        <v>0</v>
      </c>
      <c r="Q227" s="40"/>
      <c r="R227" s="40">
        <v>1036289</v>
      </c>
      <c r="S227" s="40"/>
      <c r="T227" s="40">
        <v>19060</v>
      </c>
      <c r="U227" s="40"/>
      <c r="V227" s="40">
        <v>34038549806</v>
      </c>
      <c r="W227" s="40"/>
      <c r="X227" s="41">
        <v>19634145916</v>
      </c>
      <c r="Y227" s="219"/>
      <c r="Z227" s="42">
        <f>X227/درآمدها!$J$6</f>
        <v>2.0784243794929273E-3</v>
      </c>
      <c r="AB227" s="38"/>
    </row>
    <row r="228" spans="1:28" s="37" customFormat="1">
      <c r="A228" s="39"/>
      <c r="B228" s="228" t="s">
        <v>159</v>
      </c>
      <c r="C228" s="187"/>
      <c r="D228" s="49">
        <v>25701200</v>
      </c>
      <c r="E228" s="49"/>
      <c r="F228" s="49">
        <v>118379293599</v>
      </c>
      <c r="G228" s="49"/>
      <c r="H228" s="50">
        <v>120715612890</v>
      </c>
      <c r="I228" s="40"/>
      <c r="J228" s="40">
        <v>0</v>
      </c>
      <c r="K228" s="40"/>
      <c r="L228" s="40">
        <v>0</v>
      </c>
      <c r="M228" s="219"/>
      <c r="N228" s="40">
        <v>3837757</v>
      </c>
      <c r="O228" s="40"/>
      <c r="P228" s="40">
        <v>17712342130</v>
      </c>
      <c r="Q228" s="40"/>
      <c r="R228" s="40">
        <v>21863443</v>
      </c>
      <c r="S228" s="40"/>
      <c r="T228" s="40">
        <v>4833</v>
      </c>
      <c r="U228" s="40"/>
      <c r="V228" s="40">
        <v>100702649602</v>
      </c>
      <c r="W228" s="40"/>
      <c r="X228" s="41">
        <v>105037307202</v>
      </c>
      <c r="Y228" s="219"/>
      <c r="Z228" s="42">
        <f>X228/درآمدها!$J$6</f>
        <v>1.1119001609691655E-2</v>
      </c>
      <c r="AB228" s="38"/>
    </row>
    <row r="229" spans="1:28" s="37" customFormat="1">
      <c r="A229" s="39"/>
      <c r="B229" s="228" t="s">
        <v>160</v>
      </c>
      <c r="C229" s="187"/>
      <c r="D229" s="49">
        <v>3140419</v>
      </c>
      <c r="E229" s="49"/>
      <c r="F229" s="49">
        <v>61175211145</v>
      </c>
      <c r="G229" s="49"/>
      <c r="H229" s="50">
        <v>35494109978</v>
      </c>
      <c r="I229" s="40"/>
      <c r="J229" s="40">
        <v>0</v>
      </c>
      <c r="K229" s="40"/>
      <c r="L229" s="40">
        <v>0</v>
      </c>
      <c r="M229" s="219"/>
      <c r="N229" s="40">
        <v>336749</v>
      </c>
      <c r="O229" s="40"/>
      <c r="P229" s="40">
        <v>3532467999</v>
      </c>
      <c r="Q229" s="40"/>
      <c r="R229" s="40">
        <v>2803670</v>
      </c>
      <c r="S229" s="40"/>
      <c r="T229" s="40">
        <v>10210</v>
      </c>
      <c r="U229" s="40"/>
      <c r="V229" s="40">
        <v>54615356814</v>
      </c>
      <c r="W229" s="40"/>
      <c r="X229" s="41">
        <v>28455149152</v>
      </c>
      <c r="Y229" s="219"/>
      <c r="Z229" s="42">
        <f>X229/درآمدها!$J$6</f>
        <v>3.0121949777010253E-3</v>
      </c>
      <c r="AB229" s="38"/>
    </row>
    <row r="230" spans="1:28" s="37" customFormat="1">
      <c r="A230" s="39"/>
      <c r="B230" s="228" t="s">
        <v>161</v>
      </c>
      <c r="C230" s="187"/>
      <c r="D230" s="49">
        <v>1288680</v>
      </c>
      <c r="E230" s="49"/>
      <c r="F230" s="49">
        <v>26589707812</v>
      </c>
      <c r="G230" s="49"/>
      <c r="H230" s="50">
        <v>28131031297</v>
      </c>
      <c r="I230" s="40"/>
      <c r="J230" s="40">
        <v>0</v>
      </c>
      <c r="K230" s="40"/>
      <c r="L230" s="40">
        <v>0</v>
      </c>
      <c r="M230" s="219"/>
      <c r="N230" s="40">
        <v>431729</v>
      </c>
      <c r="O230" s="40"/>
      <c r="P230" s="40">
        <v>8534243540</v>
      </c>
      <c r="Q230" s="40"/>
      <c r="R230" s="40">
        <v>856951</v>
      </c>
      <c r="S230" s="40"/>
      <c r="T230" s="40">
        <v>19590</v>
      </c>
      <c r="U230" s="40"/>
      <c r="V230" s="40">
        <v>17681718270</v>
      </c>
      <c r="W230" s="40"/>
      <c r="X230" s="41">
        <v>16687783455</v>
      </c>
      <c r="Y230" s="219"/>
      <c r="Z230" s="42">
        <f>X230/درآمدها!$J$6</f>
        <v>1.7665293983735878E-3</v>
      </c>
      <c r="AB230" s="38"/>
    </row>
    <row r="231" spans="1:28" s="37" customFormat="1">
      <c r="A231" s="39"/>
      <c r="B231" s="228" t="s">
        <v>162</v>
      </c>
      <c r="C231" s="187"/>
      <c r="D231" s="49">
        <v>16460998</v>
      </c>
      <c r="E231" s="49"/>
      <c r="F231" s="49">
        <v>54912419699</v>
      </c>
      <c r="G231" s="49"/>
      <c r="H231" s="50">
        <v>40220389347</v>
      </c>
      <c r="I231" s="40"/>
      <c r="J231" s="40">
        <v>1205000</v>
      </c>
      <c r="K231" s="40"/>
      <c r="L231" s="40">
        <v>2991426056</v>
      </c>
      <c r="M231" s="219"/>
      <c r="N231" s="40">
        <v>3490218</v>
      </c>
      <c r="O231" s="40"/>
      <c r="P231" s="40">
        <v>7573280179</v>
      </c>
      <c r="Q231" s="40"/>
      <c r="R231" s="40">
        <v>14175780</v>
      </c>
      <c r="S231" s="40"/>
      <c r="T231" s="40">
        <v>2161</v>
      </c>
      <c r="U231" s="40"/>
      <c r="V231" s="40">
        <v>46463957405</v>
      </c>
      <c r="W231" s="40"/>
      <c r="X231" s="41">
        <v>30451589113</v>
      </c>
      <c r="Y231" s="219"/>
      <c r="Z231" s="42">
        <f>X231/درآمدها!$J$6</f>
        <v>3.223533403364598E-3</v>
      </c>
      <c r="AB231" s="38"/>
    </row>
    <row r="232" spans="1:28" s="37" customFormat="1">
      <c r="A232" s="39"/>
      <c r="B232" s="228" t="s">
        <v>163</v>
      </c>
      <c r="C232" s="187"/>
      <c r="D232" s="49">
        <v>37412096</v>
      </c>
      <c r="E232" s="49"/>
      <c r="F232" s="49">
        <v>104009970749</v>
      </c>
      <c r="G232" s="49"/>
      <c r="H232" s="50">
        <v>44664582333</v>
      </c>
      <c r="I232" s="40"/>
      <c r="J232" s="40">
        <v>4459721</v>
      </c>
      <c r="K232" s="40"/>
      <c r="L232" s="40">
        <v>5044422300</v>
      </c>
      <c r="M232" s="219"/>
      <c r="N232" s="40">
        <v>3444373</v>
      </c>
      <c r="O232" s="40"/>
      <c r="P232" s="40">
        <v>4026263097</v>
      </c>
      <c r="Q232" s="40"/>
      <c r="R232" s="40">
        <v>38427444</v>
      </c>
      <c r="S232" s="40"/>
      <c r="T232" s="40">
        <v>1207</v>
      </c>
      <c r="U232" s="40"/>
      <c r="V232" s="40">
        <v>100037839333</v>
      </c>
      <c r="W232" s="40"/>
      <c r="X232" s="41">
        <v>46105952459</v>
      </c>
      <c r="Y232" s="219"/>
      <c r="Z232" s="42">
        <f>X232/درآمدها!$J$6</f>
        <v>4.8806673863229675E-3</v>
      </c>
      <c r="AB232" s="38"/>
    </row>
    <row r="233" spans="1:28" s="37" customFormat="1">
      <c r="A233" s="39"/>
      <c r="B233" s="187" t="s">
        <v>164</v>
      </c>
      <c r="C233" s="187"/>
      <c r="D233" s="49">
        <v>9651983</v>
      </c>
      <c r="E233" s="49"/>
      <c r="F233" s="49">
        <v>34553012524</v>
      </c>
      <c r="G233" s="49"/>
      <c r="H233" s="50">
        <v>33676883496</v>
      </c>
      <c r="I233" s="40"/>
      <c r="J233" s="40">
        <v>0</v>
      </c>
      <c r="K233" s="40"/>
      <c r="L233" s="40">
        <v>0</v>
      </c>
      <c r="M233" s="219"/>
      <c r="N233" s="40">
        <v>3703755</v>
      </c>
      <c r="O233" s="40"/>
      <c r="P233" s="40">
        <v>11092520561</v>
      </c>
      <c r="Q233" s="40"/>
      <c r="R233" s="40">
        <v>5948228</v>
      </c>
      <c r="S233" s="40"/>
      <c r="T233" s="40">
        <v>2964</v>
      </c>
      <c r="U233" s="40"/>
      <c r="V233" s="40">
        <v>21293986592</v>
      </c>
      <c r="W233" s="40"/>
      <c r="X233" s="41">
        <v>17525646036</v>
      </c>
      <c r="Y233" s="219"/>
      <c r="Z233" s="42">
        <f>X233/درآمدها!$J$6</f>
        <v>1.8552235550975715E-3</v>
      </c>
      <c r="AB233" s="38"/>
    </row>
    <row r="234" spans="1:28" s="37" customFormat="1">
      <c r="A234" s="39"/>
      <c r="B234" s="187" t="s">
        <v>165</v>
      </c>
      <c r="C234" s="187"/>
      <c r="D234" s="49">
        <v>4511825</v>
      </c>
      <c r="E234" s="49"/>
      <c r="F234" s="49">
        <v>13177212644</v>
      </c>
      <c r="G234" s="49"/>
      <c r="H234" s="50">
        <v>15908222791</v>
      </c>
      <c r="I234" s="40"/>
      <c r="J234" s="40">
        <v>0</v>
      </c>
      <c r="K234" s="40"/>
      <c r="L234" s="40">
        <v>0</v>
      </c>
      <c r="M234" s="219"/>
      <c r="N234" s="40">
        <v>1216045</v>
      </c>
      <c r="O234" s="40"/>
      <c r="P234" s="40">
        <v>3365266726</v>
      </c>
      <c r="Q234" s="40"/>
      <c r="R234" s="40">
        <v>3295780</v>
      </c>
      <c r="S234" s="40"/>
      <c r="T234" s="40">
        <v>2873</v>
      </c>
      <c r="U234" s="40"/>
      <c r="V234" s="40">
        <v>9625637938</v>
      </c>
      <c r="W234" s="40"/>
      <c r="X234" s="41">
        <v>9412436727</v>
      </c>
      <c r="Y234" s="219"/>
      <c r="Z234" s="42">
        <f>X234/درآمدها!$J$6</f>
        <v>9.9637835266821366E-4</v>
      </c>
      <c r="AB234" s="38"/>
    </row>
    <row r="235" spans="1:28" s="37" customFormat="1">
      <c r="A235" s="39"/>
      <c r="B235" s="187" t="s">
        <v>166</v>
      </c>
      <c r="C235" s="187"/>
      <c r="D235" s="49">
        <v>515318</v>
      </c>
      <c r="E235" s="49"/>
      <c r="F235" s="49">
        <v>23901447382</v>
      </c>
      <c r="G235" s="49"/>
      <c r="H235" s="50">
        <v>29556932204</v>
      </c>
      <c r="I235" s="40"/>
      <c r="J235" s="40">
        <v>772534</v>
      </c>
      <c r="K235" s="40"/>
      <c r="L235" s="40">
        <v>49088291873</v>
      </c>
      <c r="M235" s="219"/>
      <c r="N235" s="40">
        <v>66403</v>
      </c>
      <c r="O235" s="40"/>
      <c r="P235" s="40">
        <v>3956969771</v>
      </c>
      <c r="Q235" s="40"/>
      <c r="R235" s="40">
        <v>1221449</v>
      </c>
      <c r="S235" s="40"/>
      <c r="T235" s="40">
        <v>64420</v>
      </c>
      <c r="U235" s="40"/>
      <c r="V235" s="40">
        <v>69906617737</v>
      </c>
      <c r="W235" s="40"/>
      <c r="X235" s="41">
        <v>78217564404</v>
      </c>
      <c r="Y235" s="219"/>
      <c r="Z235" s="42">
        <f>X235/درآمدها!$J$6</f>
        <v>8.2799268915157119E-3</v>
      </c>
      <c r="AB235" s="38"/>
    </row>
    <row r="236" spans="1:28" s="37" customFormat="1">
      <c r="A236" s="39"/>
      <c r="B236" s="187" t="s">
        <v>167</v>
      </c>
      <c r="C236" s="187"/>
      <c r="D236" s="49">
        <v>6938421</v>
      </c>
      <c r="E236" s="49"/>
      <c r="F236" s="49">
        <v>22499840273</v>
      </c>
      <c r="G236" s="49"/>
      <c r="H236" s="50">
        <v>28581737369</v>
      </c>
      <c r="I236" s="40"/>
      <c r="J236" s="40">
        <v>0</v>
      </c>
      <c r="K236" s="40"/>
      <c r="L236" s="40">
        <v>0</v>
      </c>
      <c r="M236" s="219"/>
      <c r="N236" s="40">
        <v>1384757</v>
      </c>
      <c r="O236" s="40"/>
      <c r="P236" s="40">
        <v>5225571429</v>
      </c>
      <c r="Q236" s="40"/>
      <c r="R236" s="40">
        <v>5553664</v>
      </c>
      <c r="S236" s="40"/>
      <c r="T236" s="40">
        <v>3758</v>
      </c>
      <c r="U236" s="40"/>
      <c r="V236" s="40">
        <v>18009364513</v>
      </c>
      <c r="W236" s="40"/>
      <c r="X236" s="41">
        <v>20746488832</v>
      </c>
      <c r="Y236" s="219"/>
      <c r="Z236" s="42">
        <f>X236/درآمدها!$J$6</f>
        <v>2.1961743771175581E-3</v>
      </c>
      <c r="AB236" s="38"/>
    </row>
    <row r="237" spans="1:28" s="37" customFormat="1">
      <c r="A237" s="39"/>
      <c r="B237" s="187" t="s">
        <v>168</v>
      </c>
      <c r="C237" s="187"/>
      <c r="D237" s="49">
        <v>11233173</v>
      </c>
      <c r="E237" s="49"/>
      <c r="F237" s="49">
        <v>49328835313</v>
      </c>
      <c r="G237" s="49"/>
      <c r="H237" s="50">
        <v>47401094714</v>
      </c>
      <c r="I237" s="40"/>
      <c r="J237" s="40">
        <v>0</v>
      </c>
      <c r="K237" s="40"/>
      <c r="L237" s="40">
        <v>0</v>
      </c>
      <c r="M237" s="219"/>
      <c r="N237" s="40">
        <v>793618</v>
      </c>
      <c r="O237" s="40"/>
      <c r="P237" s="40">
        <v>3091904021</v>
      </c>
      <c r="Q237" s="40"/>
      <c r="R237" s="40">
        <v>10439555</v>
      </c>
      <c r="S237" s="40"/>
      <c r="T237" s="40">
        <v>3906</v>
      </c>
      <c r="U237" s="40"/>
      <c r="V237" s="40">
        <v>45843778008</v>
      </c>
      <c r="W237" s="40"/>
      <c r="X237" s="41">
        <v>40534279266</v>
      </c>
      <c r="Y237" s="219"/>
      <c r="Z237" s="42">
        <f>X237/درآمدها!$J$6</f>
        <v>4.2908632029150431E-3</v>
      </c>
      <c r="AB237" s="38"/>
    </row>
    <row r="238" spans="1:28" s="37" customFormat="1">
      <c r="A238" s="39"/>
      <c r="B238" s="187" t="s">
        <v>169</v>
      </c>
      <c r="C238" s="187"/>
      <c r="D238" s="49">
        <v>5772179</v>
      </c>
      <c r="E238" s="49"/>
      <c r="F238" s="49">
        <v>19260645516</v>
      </c>
      <c r="G238" s="49"/>
      <c r="H238" s="50">
        <v>22469360042</v>
      </c>
      <c r="I238" s="40"/>
      <c r="J238" s="40">
        <v>1975682</v>
      </c>
      <c r="K238" s="40"/>
      <c r="L238" s="40">
        <v>6758174072</v>
      </c>
      <c r="M238" s="219"/>
      <c r="N238" s="40">
        <v>849651</v>
      </c>
      <c r="O238" s="40"/>
      <c r="P238" s="40">
        <v>2978648615</v>
      </c>
      <c r="Q238" s="40"/>
      <c r="R238" s="40">
        <v>6898210</v>
      </c>
      <c r="S238" s="40"/>
      <c r="T238" s="40">
        <v>3616</v>
      </c>
      <c r="U238" s="40"/>
      <c r="V238" s="40">
        <v>23169617275</v>
      </c>
      <c r="W238" s="40"/>
      <c r="X238" s="41">
        <v>24795510997</v>
      </c>
      <c r="Y238" s="219"/>
      <c r="Z238" s="42">
        <f>X238/درآمدها!$J$6</f>
        <v>2.6247943138770847E-3</v>
      </c>
      <c r="AB238" s="38"/>
    </row>
    <row r="239" spans="1:28" s="37" customFormat="1">
      <c r="A239" s="39"/>
      <c r="B239" s="187" t="s">
        <v>170</v>
      </c>
      <c r="C239" s="187"/>
      <c r="D239" s="49">
        <v>4232459</v>
      </c>
      <c r="E239" s="49"/>
      <c r="F239" s="49">
        <v>39039653255</v>
      </c>
      <c r="G239" s="49"/>
      <c r="H239" s="50">
        <v>48131235946</v>
      </c>
      <c r="I239" s="40"/>
      <c r="J239" s="40">
        <v>0</v>
      </c>
      <c r="K239" s="40"/>
      <c r="L239" s="40">
        <v>0</v>
      </c>
      <c r="M239" s="219"/>
      <c r="N239" s="40">
        <v>1041956</v>
      </c>
      <c r="O239" s="40"/>
      <c r="P239" s="40">
        <v>10857556402</v>
      </c>
      <c r="Q239" s="40"/>
      <c r="R239" s="40">
        <v>3190503</v>
      </c>
      <c r="S239" s="40"/>
      <c r="T239" s="40">
        <v>10580</v>
      </c>
      <c r="U239" s="40"/>
      <c r="V239" s="40">
        <v>29428786157</v>
      </c>
      <c r="W239" s="40"/>
      <c r="X239" s="41">
        <v>33554676389</v>
      </c>
      <c r="Y239" s="219"/>
      <c r="Z239" s="42">
        <f>X239/درآمدها!$J$6</f>
        <v>3.552018903764029E-3</v>
      </c>
      <c r="AB239" s="38"/>
    </row>
    <row r="240" spans="1:28" s="37" customFormat="1">
      <c r="A240" s="39"/>
      <c r="B240" s="187" t="s">
        <v>171</v>
      </c>
      <c r="C240" s="187"/>
      <c r="D240" s="49">
        <v>11460267</v>
      </c>
      <c r="E240" s="49"/>
      <c r="F240" s="49">
        <v>51004117591</v>
      </c>
      <c r="G240" s="49"/>
      <c r="H240" s="50">
        <v>40252010390</v>
      </c>
      <c r="I240" s="40"/>
      <c r="J240" s="40">
        <v>0</v>
      </c>
      <c r="K240" s="40"/>
      <c r="L240" s="40">
        <v>0</v>
      </c>
      <c r="M240" s="219"/>
      <c r="N240" s="40">
        <v>0</v>
      </c>
      <c r="O240" s="40"/>
      <c r="P240" s="40">
        <v>0</v>
      </c>
      <c r="Q240" s="40"/>
      <c r="R240" s="40">
        <v>11460267</v>
      </c>
      <c r="S240" s="40"/>
      <c r="T240" s="40">
        <v>3533.333333333333</v>
      </c>
      <c r="U240" s="40"/>
      <c r="V240" s="40">
        <v>51004117591</v>
      </c>
      <c r="W240" s="40"/>
      <c r="X240" s="41">
        <v>40252010390</v>
      </c>
      <c r="Y240" s="219"/>
      <c r="Z240" s="42">
        <f>X240/درآمدها!$J$6</f>
        <v>4.2609828854334271E-3</v>
      </c>
      <c r="AB240" s="38"/>
    </row>
    <row r="241" spans="1:28" s="37" customFormat="1">
      <c r="A241" s="39"/>
      <c r="B241" s="187" t="s">
        <v>172</v>
      </c>
      <c r="C241" s="187"/>
      <c r="D241" s="49">
        <v>4553099</v>
      </c>
      <c r="E241" s="49"/>
      <c r="F241" s="49">
        <v>34382193961</v>
      </c>
      <c r="G241" s="49"/>
      <c r="H241" s="50">
        <v>35529163284</v>
      </c>
      <c r="I241" s="40"/>
      <c r="J241" s="40">
        <v>0</v>
      </c>
      <c r="K241" s="40"/>
      <c r="L241" s="40">
        <v>0</v>
      </c>
      <c r="M241" s="219"/>
      <c r="N241" s="40">
        <v>969274</v>
      </c>
      <c r="O241" s="40"/>
      <c r="P241" s="40">
        <v>7555572818</v>
      </c>
      <c r="Q241" s="40"/>
      <c r="R241" s="40">
        <v>3583825</v>
      </c>
      <c r="S241" s="40"/>
      <c r="T241" s="40">
        <v>7970</v>
      </c>
      <c r="U241" s="40"/>
      <c r="V241" s="40">
        <v>27062834845</v>
      </c>
      <c r="W241" s="40"/>
      <c r="X241" s="41">
        <v>28393134896</v>
      </c>
      <c r="Y241" s="219"/>
      <c r="Z241" s="42">
        <f>X241/درآمدها!$J$6</f>
        <v>3.0056302948216198E-3</v>
      </c>
      <c r="AB241" s="38"/>
    </row>
    <row r="242" spans="1:28" s="37" customFormat="1">
      <c r="A242" s="39"/>
      <c r="B242" s="187" t="s">
        <v>173</v>
      </c>
      <c r="C242" s="187"/>
      <c r="D242" s="49">
        <v>2927062</v>
      </c>
      <c r="E242" s="49"/>
      <c r="F242" s="49">
        <v>13148754746</v>
      </c>
      <c r="G242" s="49"/>
      <c r="H242" s="50">
        <v>8822046618</v>
      </c>
      <c r="I242" s="40"/>
      <c r="J242" s="40">
        <v>0</v>
      </c>
      <c r="K242" s="40"/>
      <c r="L242" s="40">
        <v>0</v>
      </c>
      <c r="M242" s="219"/>
      <c r="N242" s="40">
        <v>493121</v>
      </c>
      <c r="O242" s="40"/>
      <c r="P242" s="40">
        <v>1630340620</v>
      </c>
      <c r="Q242" s="40"/>
      <c r="R242" s="40">
        <v>2433941</v>
      </c>
      <c r="S242" s="40"/>
      <c r="T242" s="40">
        <v>3331</v>
      </c>
      <c r="U242" s="40"/>
      <c r="V242" s="40">
        <v>10933589133</v>
      </c>
      <c r="W242" s="40"/>
      <c r="X242" s="41">
        <v>8059218103</v>
      </c>
      <c r="Y242" s="219"/>
      <c r="Z242" s="42">
        <f>X242/درآمدها!$J$6</f>
        <v>8.5312982070057173E-4</v>
      </c>
      <c r="AB242" s="38"/>
    </row>
    <row r="243" spans="1:28" s="37" customFormat="1">
      <c r="A243" s="39"/>
      <c r="B243" s="187" t="s">
        <v>203</v>
      </c>
      <c r="C243" s="187"/>
      <c r="D243" s="49">
        <v>10106403</v>
      </c>
      <c r="E243" s="49"/>
      <c r="F243" s="49">
        <v>61989364984</v>
      </c>
      <c r="G243" s="49"/>
      <c r="H243" s="50">
        <v>53657127552</v>
      </c>
      <c r="I243" s="40"/>
      <c r="J243" s="40">
        <v>0</v>
      </c>
      <c r="K243" s="40"/>
      <c r="L243" s="40">
        <v>0</v>
      </c>
      <c r="M243" s="219"/>
      <c r="N243" s="40">
        <v>869923</v>
      </c>
      <c r="O243" s="40"/>
      <c r="P243" s="40">
        <v>4350511168</v>
      </c>
      <c r="Q243" s="40"/>
      <c r="R243" s="40">
        <v>9236480</v>
      </c>
      <c r="S243" s="40"/>
      <c r="T243" s="40">
        <v>5240</v>
      </c>
      <c r="U243" s="40"/>
      <c r="V243" s="40">
        <v>56653542303</v>
      </c>
      <c r="W243" s="40"/>
      <c r="X243" s="41">
        <v>48111180231</v>
      </c>
      <c r="Y243" s="219"/>
      <c r="Z243" s="42">
        <f>X243/درآمدها!$J$6</f>
        <v>5.092936068932929E-3</v>
      </c>
      <c r="AB243" s="38"/>
    </row>
    <row r="244" spans="1:28" s="37" customFormat="1">
      <c r="A244" s="39"/>
      <c r="B244" s="187" t="s">
        <v>202</v>
      </c>
      <c r="C244" s="187"/>
      <c r="D244" s="49">
        <v>19440868</v>
      </c>
      <c r="E244" s="49"/>
      <c r="F244" s="49">
        <v>63576534641</v>
      </c>
      <c r="G244" s="49"/>
      <c r="H244" s="50">
        <v>63850443740</v>
      </c>
      <c r="I244" s="40"/>
      <c r="J244" s="40">
        <v>1609014</v>
      </c>
      <c r="K244" s="40"/>
      <c r="L244" s="40">
        <v>4972644316</v>
      </c>
      <c r="M244" s="219"/>
      <c r="N244" s="40">
        <v>290038</v>
      </c>
      <c r="O244" s="40"/>
      <c r="P244" s="40">
        <v>910941927</v>
      </c>
      <c r="Q244" s="40"/>
      <c r="R244" s="40">
        <v>20759844</v>
      </c>
      <c r="S244" s="40"/>
      <c r="T244" s="40">
        <v>3202</v>
      </c>
      <c r="U244" s="40"/>
      <c r="V244" s="40">
        <v>67602667953</v>
      </c>
      <c r="W244" s="40"/>
      <c r="X244" s="41">
        <v>66077506019</v>
      </c>
      <c r="Y244" s="219"/>
      <c r="Z244" s="42">
        <f>X244/درآمدها!$J$6</f>
        <v>6.9948089432330897E-3</v>
      </c>
      <c r="AB244" s="38"/>
    </row>
    <row r="245" spans="1:28" s="37" customFormat="1">
      <c r="A245" s="39"/>
      <c r="B245" s="187" t="s">
        <v>206</v>
      </c>
      <c r="C245" s="187"/>
      <c r="D245" s="49">
        <v>12511212</v>
      </c>
      <c r="E245" s="49"/>
      <c r="F245" s="49">
        <v>38752076759</v>
      </c>
      <c r="G245" s="49"/>
      <c r="H245" s="50">
        <v>32733579403</v>
      </c>
      <c r="I245" s="40"/>
      <c r="J245" s="40">
        <v>0</v>
      </c>
      <c r="K245" s="40"/>
      <c r="L245" s="40">
        <v>0</v>
      </c>
      <c r="M245" s="219"/>
      <c r="N245" s="40">
        <v>635677</v>
      </c>
      <c r="O245" s="40"/>
      <c r="P245" s="40">
        <v>1475982653</v>
      </c>
      <c r="Q245" s="40"/>
      <c r="R245" s="40">
        <v>11875535</v>
      </c>
      <c r="S245" s="40"/>
      <c r="T245" s="40">
        <v>2289</v>
      </c>
      <c r="U245" s="40"/>
      <c r="V245" s="40">
        <v>36783138506</v>
      </c>
      <c r="W245" s="40"/>
      <c r="X245" s="41">
        <v>27021360177</v>
      </c>
      <c r="Y245" s="219"/>
      <c r="Z245" s="42">
        <f>X245/درآمدها!$J$6</f>
        <v>2.8604174584018673E-3</v>
      </c>
      <c r="AB245" s="38"/>
    </row>
    <row r="246" spans="1:28" s="37" customFormat="1">
      <c r="A246" s="39"/>
      <c r="B246" s="187" t="s">
        <v>217</v>
      </c>
      <c r="C246" s="187"/>
      <c r="D246" s="49">
        <v>7015455</v>
      </c>
      <c r="E246" s="49"/>
      <c r="F246" s="49">
        <v>54649813853</v>
      </c>
      <c r="G246" s="49"/>
      <c r="H246" s="50">
        <v>34868565216</v>
      </c>
      <c r="I246" s="40"/>
      <c r="J246" s="40">
        <v>0</v>
      </c>
      <c r="K246" s="40"/>
      <c r="L246" s="40">
        <v>0</v>
      </c>
      <c r="M246" s="219"/>
      <c r="N246" s="40">
        <v>1735118</v>
      </c>
      <c r="O246" s="40"/>
      <c r="P246" s="40">
        <v>7998338350</v>
      </c>
      <c r="Q246" s="40"/>
      <c r="R246" s="40">
        <v>5280337</v>
      </c>
      <c r="S246" s="40"/>
      <c r="T246" s="40">
        <v>4728</v>
      </c>
      <c r="U246" s="40"/>
      <c r="V246" s="40">
        <v>41133388230</v>
      </c>
      <c r="W246" s="40"/>
      <c r="X246" s="41">
        <v>24816889010</v>
      </c>
      <c r="Y246" s="219"/>
      <c r="Z246" s="42">
        <f>X246/درآمدها!$J$6</f>
        <v>2.6270573399131756E-3</v>
      </c>
      <c r="AB246" s="38"/>
    </row>
    <row r="247" spans="1:28" s="37" customFormat="1">
      <c r="A247" s="39"/>
      <c r="B247" s="187" t="s">
        <v>221</v>
      </c>
      <c r="C247" s="187"/>
      <c r="D247" s="49">
        <v>15903151</v>
      </c>
      <c r="E247" s="49"/>
      <c r="F247" s="49">
        <v>62329670748</v>
      </c>
      <c r="G247" s="49"/>
      <c r="H247" s="50">
        <v>64498791190</v>
      </c>
      <c r="I247" s="40"/>
      <c r="J247" s="40">
        <v>0</v>
      </c>
      <c r="K247" s="40"/>
      <c r="L247" s="40">
        <v>0</v>
      </c>
      <c r="M247" s="219"/>
      <c r="N247" s="40">
        <v>430839</v>
      </c>
      <c r="O247" s="40"/>
      <c r="P247" s="40">
        <v>1550291416</v>
      </c>
      <c r="Q247" s="40"/>
      <c r="R247" s="40">
        <v>15472312</v>
      </c>
      <c r="S247" s="40"/>
      <c r="T247" s="40">
        <v>3513</v>
      </c>
      <c r="U247" s="40"/>
      <c r="V247" s="40">
        <v>60641071236</v>
      </c>
      <c r="W247" s="40"/>
      <c r="X247" s="41">
        <v>54030824380</v>
      </c>
      <c r="Y247" s="219"/>
      <c r="Z247" s="42">
        <f>X247/درآمدها!$J$6</f>
        <v>5.7195756370527744E-3</v>
      </c>
      <c r="AB247" s="38"/>
    </row>
    <row r="248" spans="1:28" s="37" customFormat="1">
      <c r="A248" s="39"/>
      <c r="B248" s="187" t="s">
        <v>223</v>
      </c>
      <c r="C248" s="187"/>
      <c r="D248" s="49">
        <v>1364884</v>
      </c>
      <c r="E248" s="49"/>
      <c r="F248" s="49">
        <v>37593416780</v>
      </c>
      <c r="G248" s="49"/>
      <c r="H248" s="50">
        <v>45275179317</v>
      </c>
      <c r="I248" s="40"/>
      <c r="J248" s="40">
        <v>26977341</v>
      </c>
      <c r="K248" s="40"/>
      <c r="L248" s="40">
        <v>0</v>
      </c>
      <c r="M248" s="219"/>
      <c r="N248" s="40">
        <v>107636</v>
      </c>
      <c r="O248" s="40"/>
      <c r="P248" s="40">
        <v>3268963905</v>
      </c>
      <c r="Q248" s="40"/>
      <c r="R248" s="40">
        <v>28234589</v>
      </c>
      <c r="S248" s="40"/>
      <c r="T248" s="40">
        <v>1344.7650464825253</v>
      </c>
      <c r="U248" s="40"/>
      <c r="V248" s="40">
        <v>34628765565</v>
      </c>
      <c r="W248" s="40"/>
      <c r="X248" s="41">
        <v>37742973507</v>
      </c>
      <c r="Y248" s="219"/>
      <c r="Z248" s="42">
        <f>X248/درآمدها!$J$6</f>
        <v>3.9953821585678633E-3</v>
      </c>
      <c r="AB248" s="38"/>
    </row>
    <row r="249" spans="1:28" s="37" customFormat="1">
      <c r="A249" s="39"/>
      <c r="B249" s="187" t="s">
        <v>252</v>
      </c>
      <c r="C249" s="187"/>
      <c r="D249" s="49">
        <v>1030058</v>
      </c>
      <c r="E249" s="49"/>
      <c r="F249" s="49">
        <v>53076433693</v>
      </c>
      <c r="G249" s="49"/>
      <c r="H249" s="50">
        <v>34762394811</v>
      </c>
      <c r="I249" s="40"/>
      <c r="J249" s="40">
        <v>0</v>
      </c>
      <c r="K249" s="40"/>
      <c r="L249" s="40">
        <v>0</v>
      </c>
      <c r="M249" s="219"/>
      <c r="N249" s="40">
        <v>118407</v>
      </c>
      <c r="O249" s="40"/>
      <c r="P249" s="40">
        <v>3959402939</v>
      </c>
      <c r="Q249" s="40"/>
      <c r="R249" s="40">
        <v>911651</v>
      </c>
      <c r="S249" s="40"/>
      <c r="T249" s="40">
        <v>31900</v>
      </c>
      <c r="U249" s="40"/>
      <c r="V249" s="40">
        <v>46975203195</v>
      </c>
      <c r="W249" s="40"/>
      <c r="X249" s="41">
        <v>28908630984</v>
      </c>
      <c r="Y249" s="219"/>
      <c r="Z249" s="42">
        <f>X249/درآمدها!$J$6</f>
        <v>3.0601994948986815E-3</v>
      </c>
      <c r="AB249" s="38"/>
    </row>
    <row r="250" spans="1:28" s="37" customFormat="1">
      <c r="A250" s="39"/>
      <c r="B250" s="187" t="s">
        <v>270</v>
      </c>
      <c r="C250" s="187"/>
      <c r="D250" s="49">
        <v>917361</v>
      </c>
      <c r="E250" s="49"/>
      <c r="F250" s="49">
        <v>41851710555</v>
      </c>
      <c r="G250" s="49"/>
      <c r="H250" s="50">
        <v>36166061165</v>
      </c>
      <c r="I250" s="40"/>
      <c r="J250" s="40">
        <v>0</v>
      </c>
      <c r="K250" s="40"/>
      <c r="L250" s="40">
        <v>0</v>
      </c>
      <c r="M250" s="219"/>
      <c r="N250" s="40">
        <v>79107</v>
      </c>
      <c r="O250" s="40"/>
      <c r="P250" s="40">
        <v>3021453385</v>
      </c>
      <c r="Q250" s="40"/>
      <c r="R250" s="40">
        <v>838254</v>
      </c>
      <c r="S250" s="40"/>
      <c r="T250" s="40">
        <v>39250</v>
      </c>
      <c r="U250" s="40"/>
      <c r="V250" s="40">
        <v>38242702469</v>
      </c>
      <c r="W250" s="40"/>
      <c r="X250" s="41">
        <v>32705705759</v>
      </c>
      <c r="Y250" s="219"/>
      <c r="Z250" s="42">
        <f>X250/درآمدها!$J$6</f>
        <v>3.4621488751712622E-3</v>
      </c>
      <c r="AB250" s="38"/>
    </row>
    <row r="251" spans="1:28" s="37" customFormat="1">
      <c r="A251" s="39"/>
      <c r="B251" s="187" t="s">
        <v>268</v>
      </c>
      <c r="C251" s="187"/>
      <c r="D251" s="49">
        <v>26981472</v>
      </c>
      <c r="E251" s="49"/>
      <c r="F251" s="49">
        <v>49590069161</v>
      </c>
      <c r="G251" s="49"/>
      <c r="H251" s="50">
        <v>37146991157</v>
      </c>
      <c r="I251" s="40"/>
      <c r="J251" s="40">
        <v>0</v>
      </c>
      <c r="K251" s="40"/>
      <c r="L251" s="40">
        <v>0</v>
      </c>
      <c r="M251" s="219"/>
      <c r="N251" s="40">
        <v>6195630</v>
      </c>
      <c r="O251" s="40"/>
      <c r="P251" s="40">
        <v>7421559063</v>
      </c>
      <c r="Q251" s="40"/>
      <c r="R251" s="40">
        <v>20785842</v>
      </c>
      <c r="S251" s="40"/>
      <c r="T251" s="40">
        <v>1215</v>
      </c>
      <c r="U251" s="40"/>
      <c r="V251" s="40">
        <v>38202932083</v>
      </c>
      <c r="W251" s="40"/>
      <c r="X251" s="41">
        <v>25104531986</v>
      </c>
      <c r="Y251" s="219"/>
      <c r="Z251" s="42">
        <f>X251/درآمدها!$J$6</f>
        <v>2.657506546945966E-3</v>
      </c>
      <c r="AB251" s="38"/>
    </row>
    <row r="252" spans="1:28" s="37" customFormat="1">
      <c r="A252" s="39"/>
      <c r="B252" s="187" t="s">
        <v>297</v>
      </c>
      <c r="C252" s="187"/>
      <c r="D252" s="49">
        <v>1042718</v>
      </c>
      <c r="E252" s="49"/>
      <c r="F252" s="49">
        <v>21283292561</v>
      </c>
      <c r="G252" s="49"/>
      <c r="H252" s="50">
        <v>28296827503</v>
      </c>
      <c r="I252" s="40"/>
      <c r="J252" s="40">
        <v>0</v>
      </c>
      <c r="K252" s="40"/>
      <c r="L252" s="40">
        <v>0</v>
      </c>
      <c r="M252" s="219"/>
      <c r="N252" s="40">
        <v>104824</v>
      </c>
      <c r="O252" s="40"/>
      <c r="P252" s="40">
        <v>3246617100</v>
      </c>
      <c r="Q252" s="40"/>
      <c r="R252" s="40">
        <v>937894</v>
      </c>
      <c r="S252" s="40"/>
      <c r="T252" s="40">
        <v>27430</v>
      </c>
      <c r="U252" s="40"/>
      <c r="V252" s="40">
        <v>19143692152</v>
      </c>
      <c r="W252" s="40"/>
      <c r="X252" s="41">
        <v>25573360152</v>
      </c>
      <c r="Y252" s="219"/>
      <c r="Z252" s="42">
        <f>X252/درآمدها!$J$6</f>
        <v>2.707135590866501E-3</v>
      </c>
      <c r="AB252" s="38"/>
    </row>
    <row r="253" spans="1:28" s="37" customFormat="1">
      <c r="A253" s="39"/>
      <c r="B253" s="187" t="s">
        <v>282</v>
      </c>
      <c r="C253" s="187"/>
      <c r="D253" s="49">
        <v>2020441</v>
      </c>
      <c r="E253" s="49"/>
      <c r="F253" s="49">
        <v>17873610527</v>
      </c>
      <c r="G253" s="49"/>
      <c r="H253" s="50">
        <v>16689965019</v>
      </c>
      <c r="I253" s="40"/>
      <c r="J253" s="40">
        <v>0</v>
      </c>
      <c r="K253" s="40"/>
      <c r="L253" s="40">
        <v>0</v>
      </c>
      <c r="M253" s="219"/>
      <c r="N253" s="40">
        <v>339649</v>
      </c>
      <c r="O253" s="40"/>
      <c r="P253" s="40">
        <v>2488896740</v>
      </c>
      <c r="Q253" s="40"/>
      <c r="R253" s="40">
        <v>1680792</v>
      </c>
      <c r="S253" s="40"/>
      <c r="T253" s="40">
        <v>7220</v>
      </c>
      <c r="U253" s="40"/>
      <c r="V253" s="40">
        <v>14868942764</v>
      </c>
      <c r="W253" s="40"/>
      <c r="X253" s="41">
        <v>12063113100</v>
      </c>
      <c r="Y253" s="219"/>
      <c r="Z253" s="42">
        <f>X253/درآمدها!$J$6</f>
        <v>1.2769727018881398E-3</v>
      </c>
      <c r="AB253" s="38"/>
    </row>
    <row r="254" spans="1:28" s="37" customFormat="1">
      <c r="A254" s="39"/>
      <c r="B254" s="187" t="s">
        <v>315</v>
      </c>
      <c r="C254" s="187"/>
      <c r="D254" s="49">
        <v>18290350</v>
      </c>
      <c r="E254" s="49"/>
      <c r="F254" s="49">
        <v>28199733384</v>
      </c>
      <c r="G254" s="49"/>
      <c r="H254" s="50">
        <v>21581467113</v>
      </c>
      <c r="I254" s="40"/>
      <c r="J254" s="40">
        <v>0</v>
      </c>
      <c r="K254" s="40"/>
      <c r="L254" s="40">
        <v>0</v>
      </c>
      <c r="M254" s="219"/>
      <c r="N254" s="40">
        <v>2541470</v>
      </c>
      <c r="O254" s="40"/>
      <c r="P254" s="40">
        <v>2500540167</v>
      </c>
      <c r="Q254" s="40"/>
      <c r="R254" s="40">
        <v>15748880</v>
      </c>
      <c r="S254" s="40"/>
      <c r="T254" s="40">
        <v>975</v>
      </c>
      <c r="U254" s="40"/>
      <c r="V254" s="40">
        <v>24281340548</v>
      </c>
      <c r="W254" s="40"/>
      <c r="X254" s="41">
        <v>15263794813</v>
      </c>
      <c r="Y254" s="219"/>
      <c r="Z254" s="42">
        <f>X254/درآمدها!$J$6</f>
        <v>1.6157893192117034E-3</v>
      </c>
      <c r="AB254" s="38"/>
    </row>
    <row r="255" spans="1:28" s="37" customFormat="1">
      <c r="A255" s="39"/>
      <c r="B255" s="187" t="s">
        <v>295</v>
      </c>
      <c r="C255" s="187"/>
      <c r="D255" s="49">
        <v>14000324</v>
      </c>
      <c r="E255" s="49"/>
      <c r="F255" s="49">
        <v>17742155831</v>
      </c>
      <c r="G255" s="49"/>
      <c r="H255" s="50">
        <v>21098205466</v>
      </c>
      <c r="I255" s="40"/>
      <c r="J255" s="40">
        <v>0</v>
      </c>
      <c r="K255" s="40"/>
      <c r="L255" s="40">
        <v>0</v>
      </c>
      <c r="M255" s="219"/>
      <c r="N255" s="40">
        <v>4000123</v>
      </c>
      <c r="O255" s="40"/>
      <c r="P255" s="40">
        <v>6071238682</v>
      </c>
      <c r="Q255" s="40"/>
      <c r="R255" s="40">
        <v>10000201</v>
      </c>
      <c r="S255" s="40"/>
      <c r="T255" s="40">
        <v>1542</v>
      </c>
      <c r="U255" s="40"/>
      <c r="V255" s="40">
        <v>12672929890</v>
      </c>
      <c r="W255" s="40"/>
      <c r="X255" s="41">
        <v>15328559102</v>
      </c>
      <c r="Y255" s="219"/>
      <c r="Z255" s="42">
        <f>X255/درآمدها!$J$6</f>
        <v>1.6226451140985304E-3</v>
      </c>
      <c r="AB255" s="38"/>
    </row>
    <row r="256" spans="1:28" s="37" customFormat="1">
      <c r="A256" s="39"/>
      <c r="B256" s="187" t="s">
        <v>307</v>
      </c>
      <c r="C256" s="187"/>
      <c r="D256" s="49">
        <v>1864834</v>
      </c>
      <c r="E256" s="49"/>
      <c r="F256" s="49">
        <v>28684160914</v>
      </c>
      <c r="G256" s="49"/>
      <c r="H256" s="50">
        <v>18073947823</v>
      </c>
      <c r="I256" s="40"/>
      <c r="J256" s="40">
        <v>0</v>
      </c>
      <c r="K256" s="40"/>
      <c r="L256" s="40">
        <v>0</v>
      </c>
      <c r="M256" s="219"/>
      <c r="N256" s="40">
        <v>6201</v>
      </c>
      <c r="O256" s="40"/>
      <c r="P256" s="40">
        <v>55538591</v>
      </c>
      <c r="Q256" s="40"/>
      <c r="R256" s="40">
        <v>1858633</v>
      </c>
      <c r="S256" s="40"/>
      <c r="T256" s="40">
        <v>7950</v>
      </c>
      <c r="U256" s="40"/>
      <c r="V256" s="40">
        <v>28588779512</v>
      </c>
      <c r="W256" s="40"/>
      <c r="X256" s="41">
        <v>14688214368</v>
      </c>
      <c r="Y256" s="219"/>
      <c r="Z256" s="42">
        <f>X256/درآمدها!$J$6</f>
        <v>1.5548597308117052E-3</v>
      </c>
      <c r="AB256" s="38"/>
    </row>
    <row r="257" spans="1:28" s="37" customFormat="1">
      <c r="A257" s="39"/>
      <c r="B257" s="187" t="s">
        <v>378</v>
      </c>
      <c r="C257" s="187"/>
      <c r="D257" s="49">
        <v>11722406</v>
      </c>
      <c r="E257" s="49"/>
      <c r="F257" s="49">
        <v>26265963172</v>
      </c>
      <c r="G257" s="49"/>
      <c r="H257" s="50">
        <v>26008731955</v>
      </c>
      <c r="I257" s="40"/>
      <c r="J257" s="40">
        <v>0</v>
      </c>
      <c r="K257" s="40"/>
      <c r="L257" s="40">
        <v>0</v>
      </c>
      <c r="M257" s="219"/>
      <c r="N257" s="40">
        <v>2803070</v>
      </c>
      <c r="O257" s="40"/>
      <c r="P257" s="40">
        <v>5376080325</v>
      </c>
      <c r="Q257" s="40"/>
      <c r="R257" s="40">
        <v>8919336</v>
      </c>
      <c r="S257" s="40"/>
      <c r="T257" s="40">
        <v>1938</v>
      </c>
      <c r="U257" s="40"/>
      <c r="V257" s="40">
        <v>19985227513</v>
      </c>
      <c r="W257" s="40"/>
      <c r="X257" s="41">
        <v>17182823415</v>
      </c>
      <c r="Y257" s="219"/>
      <c r="Z257" s="42">
        <f>X257/درآمدها!$J$6</f>
        <v>1.8189331609863909E-3</v>
      </c>
      <c r="AB257" s="38"/>
    </row>
    <row r="258" spans="1:28" s="37" customFormat="1">
      <c r="A258" s="39"/>
      <c r="B258" s="187" t="s">
        <v>411</v>
      </c>
      <c r="C258" s="187"/>
      <c r="D258" s="49">
        <v>0</v>
      </c>
      <c r="E258" s="49"/>
      <c r="F258" s="49">
        <v>0</v>
      </c>
      <c r="G258" s="49"/>
      <c r="H258" s="50">
        <v>0</v>
      </c>
      <c r="I258" s="40"/>
      <c r="J258" s="40">
        <v>104895</v>
      </c>
      <c r="K258" s="40"/>
      <c r="L258" s="40">
        <v>4982096888</v>
      </c>
      <c r="M258" s="219"/>
      <c r="N258" s="40">
        <v>21933</v>
      </c>
      <c r="O258" s="40"/>
      <c r="P258" s="40">
        <v>1043428275</v>
      </c>
      <c r="Q258" s="40"/>
      <c r="R258" s="40">
        <v>82962</v>
      </c>
      <c r="S258" s="40"/>
      <c r="T258" s="40">
        <v>48590</v>
      </c>
      <c r="U258" s="40"/>
      <c r="V258" s="40">
        <v>3940366291</v>
      </c>
      <c r="W258" s="40"/>
      <c r="X258" s="41">
        <v>4007138400</v>
      </c>
      <c r="Y258" s="219"/>
      <c r="Z258" s="42">
        <f>X258/درآمدها!$J$6</f>
        <v>4.241862201795751E-4</v>
      </c>
      <c r="AB258" s="38"/>
    </row>
    <row r="259" spans="1:28" s="37" customFormat="1">
      <c r="A259" s="39"/>
      <c r="B259" s="187" t="s">
        <v>174</v>
      </c>
      <c r="C259" s="187"/>
      <c r="D259" s="49">
        <v>50587089</v>
      </c>
      <c r="E259" s="49"/>
      <c r="F259" s="49">
        <v>117375116069</v>
      </c>
      <c r="G259" s="49"/>
      <c r="H259" s="50">
        <v>120653105909</v>
      </c>
      <c r="I259" s="40"/>
      <c r="J259" s="40">
        <v>0</v>
      </c>
      <c r="K259" s="40"/>
      <c r="L259" s="40">
        <v>0</v>
      </c>
      <c r="M259" s="219"/>
      <c r="N259" s="40">
        <v>13363427</v>
      </c>
      <c r="O259" s="40"/>
      <c r="P259" s="40">
        <v>31872854614</v>
      </c>
      <c r="Q259" s="40"/>
      <c r="R259" s="40">
        <v>37223662</v>
      </c>
      <c r="S259" s="40"/>
      <c r="T259" s="40">
        <v>2457</v>
      </c>
      <c r="U259" s="40"/>
      <c r="V259" s="40">
        <v>86368512877</v>
      </c>
      <c r="W259" s="40"/>
      <c r="X259" s="41">
        <v>90914359238</v>
      </c>
      <c r="Y259" s="219"/>
      <c r="Z259" s="42">
        <f>X259/درآمدها!$J$6</f>
        <v>9.6239796472253752E-3</v>
      </c>
      <c r="AB259" s="38"/>
    </row>
    <row r="260" spans="1:28" s="37" customFormat="1">
      <c r="A260" s="39"/>
      <c r="B260" s="187" t="s">
        <v>175</v>
      </c>
      <c r="C260" s="187"/>
      <c r="D260" s="49">
        <v>5616473</v>
      </c>
      <c r="E260" s="49"/>
      <c r="F260" s="49">
        <v>46592207127</v>
      </c>
      <c r="G260" s="49"/>
      <c r="H260" s="50">
        <v>40867962499</v>
      </c>
      <c r="I260" s="40"/>
      <c r="J260" s="40">
        <v>0</v>
      </c>
      <c r="K260" s="40"/>
      <c r="L260" s="40">
        <v>0</v>
      </c>
      <c r="M260" s="219"/>
      <c r="N260" s="40">
        <v>1531146</v>
      </c>
      <c r="O260" s="40"/>
      <c r="P260" s="40">
        <v>8793960977</v>
      </c>
      <c r="Q260" s="40"/>
      <c r="R260" s="40">
        <v>4085327</v>
      </c>
      <c r="S260" s="40"/>
      <c r="T260" s="40">
        <v>5680</v>
      </c>
      <c r="U260" s="40"/>
      <c r="V260" s="40">
        <v>33890379561</v>
      </c>
      <c r="W260" s="40"/>
      <c r="X260" s="41">
        <v>23066589653</v>
      </c>
      <c r="Y260" s="219"/>
      <c r="Z260" s="42">
        <f>X260/درآمدها!$J$6</f>
        <v>2.4417747780659054E-3</v>
      </c>
      <c r="AB260" s="38"/>
    </row>
    <row r="261" spans="1:28" s="37" customFormat="1">
      <c r="A261" s="39"/>
      <c r="B261" s="187" t="s">
        <v>176</v>
      </c>
      <c r="C261" s="187"/>
      <c r="D261" s="49">
        <v>20654765</v>
      </c>
      <c r="E261" s="49"/>
      <c r="F261" s="49">
        <v>149503364845</v>
      </c>
      <c r="G261" s="49"/>
      <c r="H261" s="50">
        <v>130377369096</v>
      </c>
      <c r="I261" s="40"/>
      <c r="J261" s="40">
        <v>0</v>
      </c>
      <c r="K261" s="40"/>
      <c r="L261" s="40">
        <v>0</v>
      </c>
      <c r="M261" s="219"/>
      <c r="N261" s="40">
        <v>1185187</v>
      </c>
      <c r="O261" s="40"/>
      <c r="P261" s="40">
        <v>7179451468</v>
      </c>
      <c r="Q261" s="40"/>
      <c r="R261" s="40">
        <v>19469578</v>
      </c>
      <c r="S261" s="40"/>
      <c r="T261" s="40">
        <v>6300</v>
      </c>
      <c r="U261" s="40"/>
      <c r="V261" s="40">
        <v>140924741729</v>
      </c>
      <c r="W261" s="40"/>
      <c r="X261" s="41">
        <v>121928524271</v>
      </c>
      <c r="Y261" s="219"/>
      <c r="Z261" s="42">
        <f>X261/درآمدها!$J$6</f>
        <v>1.2907066010644673E-2</v>
      </c>
      <c r="AB261" s="38"/>
    </row>
    <row r="262" spans="1:28" s="37" customFormat="1">
      <c r="A262" s="39"/>
      <c r="B262" s="187" t="s">
        <v>177</v>
      </c>
      <c r="C262" s="187"/>
      <c r="D262" s="49">
        <v>20989371</v>
      </c>
      <c r="E262" s="49"/>
      <c r="F262" s="49">
        <v>50241071812</v>
      </c>
      <c r="G262" s="49"/>
      <c r="H262" s="50">
        <v>35615674606</v>
      </c>
      <c r="I262" s="40"/>
      <c r="J262" s="40">
        <v>0</v>
      </c>
      <c r="K262" s="40"/>
      <c r="L262" s="40">
        <v>0</v>
      </c>
      <c r="M262" s="219"/>
      <c r="N262" s="40">
        <v>4555317</v>
      </c>
      <c r="O262" s="40"/>
      <c r="P262" s="40">
        <v>6197596644</v>
      </c>
      <c r="Q262" s="40"/>
      <c r="R262" s="40">
        <v>16434054</v>
      </c>
      <c r="S262" s="40"/>
      <c r="T262" s="40">
        <v>1380</v>
      </c>
      <c r="U262" s="40"/>
      <c r="V262" s="40">
        <v>39337266808</v>
      </c>
      <c r="W262" s="40"/>
      <c r="X262" s="41">
        <v>22544054508</v>
      </c>
      <c r="Y262" s="219"/>
      <c r="Z262" s="42">
        <f>X262/درآمدها!$J$6</f>
        <v>2.3864604400164542E-3</v>
      </c>
      <c r="AB262" s="38"/>
    </row>
    <row r="263" spans="1:28" s="37" customFormat="1">
      <c r="A263" s="39"/>
      <c r="B263" s="187" t="s">
        <v>178</v>
      </c>
      <c r="C263" s="187"/>
      <c r="D263" s="49">
        <v>7773028</v>
      </c>
      <c r="E263" s="49"/>
      <c r="F263" s="49">
        <v>26759161186</v>
      </c>
      <c r="G263" s="49"/>
      <c r="H263" s="50">
        <v>31092556622</v>
      </c>
      <c r="I263" s="40"/>
      <c r="J263" s="40">
        <v>0</v>
      </c>
      <c r="K263" s="40"/>
      <c r="L263" s="40">
        <v>0</v>
      </c>
      <c r="M263" s="219"/>
      <c r="N263" s="40">
        <v>1628477</v>
      </c>
      <c r="O263" s="40"/>
      <c r="P263" s="40">
        <v>6008755480</v>
      </c>
      <c r="Q263" s="40"/>
      <c r="R263" s="40">
        <v>6144551</v>
      </c>
      <c r="S263" s="40"/>
      <c r="T263" s="40">
        <v>3800</v>
      </c>
      <c r="U263" s="40"/>
      <c r="V263" s="40">
        <v>21153021787</v>
      </c>
      <c r="W263" s="40"/>
      <c r="X263" s="41">
        <v>23210365506</v>
      </c>
      <c r="Y263" s="219"/>
      <c r="Z263" s="42">
        <f>X263/درآمدها!$J$6</f>
        <v>2.4569945507688308E-3</v>
      </c>
      <c r="AB263" s="38"/>
    </row>
    <row r="264" spans="1:28" s="37" customFormat="1">
      <c r="A264" s="39"/>
      <c r="B264" s="187" t="s">
        <v>179</v>
      </c>
      <c r="C264" s="187"/>
      <c r="D264" s="49">
        <v>5057738</v>
      </c>
      <c r="E264" s="49"/>
      <c r="F264" s="49">
        <v>21921447976</v>
      </c>
      <c r="G264" s="49"/>
      <c r="H264" s="50">
        <v>29411720086</v>
      </c>
      <c r="I264" s="40"/>
      <c r="J264" s="40">
        <v>0</v>
      </c>
      <c r="K264" s="40"/>
      <c r="L264" s="40">
        <v>0</v>
      </c>
      <c r="M264" s="219"/>
      <c r="N264" s="40">
        <v>962296</v>
      </c>
      <c r="O264" s="40"/>
      <c r="P264" s="40">
        <v>4958217759</v>
      </c>
      <c r="Q264" s="40"/>
      <c r="R264" s="40">
        <v>4095442</v>
      </c>
      <c r="S264" s="40"/>
      <c r="T264" s="40">
        <v>5290</v>
      </c>
      <c r="U264" s="40"/>
      <c r="V264" s="40">
        <v>17750626614</v>
      </c>
      <c r="W264" s="40"/>
      <c r="X264" s="41">
        <v>21535982099</v>
      </c>
      <c r="Y264" s="219"/>
      <c r="Z264" s="42">
        <f>X264/درآمدها!$J$6</f>
        <v>2.2797482723406317E-3</v>
      </c>
      <c r="AB264" s="38"/>
    </row>
    <row r="265" spans="1:28" s="37" customFormat="1">
      <c r="A265" s="39"/>
      <c r="B265" s="187" t="s">
        <v>180</v>
      </c>
      <c r="C265" s="187"/>
      <c r="D265" s="49">
        <v>12232601</v>
      </c>
      <c r="E265" s="49"/>
      <c r="F265" s="49">
        <v>39354657535</v>
      </c>
      <c r="G265" s="49"/>
      <c r="H265" s="50">
        <v>30885935245</v>
      </c>
      <c r="I265" s="40"/>
      <c r="J265" s="40">
        <v>0</v>
      </c>
      <c r="K265" s="40"/>
      <c r="L265" s="40">
        <v>0</v>
      </c>
      <c r="M265" s="219"/>
      <c r="N265" s="40">
        <v>2571266</v>
      </c>
      <c r="O265" s="40"/>
      <c r="P265" s="40">
        <v>5852999758</v>
      </c>
      <c r="Q265" s="40"/>
      <c r="R265" s="40">
        <v>9661335</v>
      </c>
      <c r="S265" s="40"/>
      <c r="T265" s="40">
        <v>2280</v>
      </c>
      <c r="U265" s="40"/>
      <c r="V265" s="40">
        <v>31082394518</v>
      </c>
      <c r="W265" s="40"/>
      <c r="X265" s="41">
        <v>21896778131</v>
      </c>
      <c r="Y265" s="219"/>
      <c r="Z265" s="42">
        <f>X265/درآمدها!$J$6</f>
        <v>2.3179412893499438E-3</v>
      </c>
      <c r="AB265" s="38"/>
    </row>
    <row r="266" spans="1:28" s="37" customFormat="1">
      <c r="A266" s="39"/>
      <c r="B266" s="187" t="s">
        <v>181</v>
      </c>
      <c r="C266" s="187"/>
      <c r="D266" s="49">
        <v>609497</v>
      </c>
      <c r="E266" s="49"/>
      <c r="F266" s="49">
        <v>30738641694</v>
      </c>
      <c r="G266" s="49"/>
      <c r="H266" s="50">
        <v>27809455625</v>
      </c>
      <c r="I266" s="40"/>
      <c r="J266" s="40">
        <v>0</v>
      </c>
      <c r="K266" s="40"/>
      <c r="L266" s="40">
        <v>0</v>
      </c>
      <c r="M266" s="219"/>
      <c r="N266" s="40">
        <v>91467</v>
      </c>
      <c r="O266" s="40"/>
      <c r="P266" s="40">
        <v>4146291620</v>
      </c>
      <c r="Q266" s="40"/>
      <c r="R266" s="40">
        <v>518030</v>
      </c>
      <c r="S266" s="40"/>
      <c r="T266" s="40">
        <v>46860</v>
      </c>
      <c r="U266" s="40"/>
      <c r="V266" s="40">
        <v>26125704568</v>
      </c>
      <c r="W266" s="40"/>
      <c r="X266" s="41">
        <v>24130450232</v>
      </c>
      <c r="Y266" s="219"/>
      <c r="Z266" s="42">
        <f>X266/درآمدها!$J$6</f>
        <v>2.5543925498414111E-3</v>
      </c>
      <c r="AB266" s="38"/>
    </row>
    <row r="267" spans="1:28" s="37" customFormat="1">
      <c r="A267" s="39"/>
      <c r="B267" s="187" t="s">
        <v>182</v>
      </c>
      <c r="C267" s="187"/>
      <c r="D267" s="49">
        <v>3997151</v>
      </c>
      <c r="E267" s="49"/>
      <c r="F267" s="49">
        <v>43989669765</v>
      </c>
      <c r="G267" s="49"/>
      <c r="H267" s="50">
        <v>19827106081</v>
      </c>
      <c r="I267" s="40"/>
      <c r="J267" s="40">
        <v>0</v>
      </c>
      <c r="K267" s="40"/>
      <c r="L267" s="40">
        <v>0</v>
      </c>
      <c r="M267" s="219"/>
      <c r="N267" s="40">
        <v>928492</v>
      </c>
      <c r="O267" s="40"/>
      <c r="P267" s="40">
        <v>4204793231</v>
      </c>
      <c r="Q267" s="40"/>
      <c r="R267" s="40">
        <v>3068659</v>
      </c>
      <c r="S267" s="40"/>
      <c r="T267" s="40">
        <v>4596</v>
      </c>
      <c r="U267" s="40"/>
      <c r="V267" s="40">
        <v>33771377671</v>
      </c>
      <c r="W267" s="40"/>
      <c r="X267" s="41">
        <v>14019640605</v>
      </c>
      <c r="Y267" s="219"/>
      <c r="Z267" s="42">
        <f>X267/درآمدها!$J$6</f>
        <v>1.4840860890931648E-3</v>
      </c>
      <c r="AB267" s="38"/>
    </row>
    <row r="268" spans="1:28" s="37" customFormat="1">
      <c r="A268" s="39"/>
      <c r="B268" s="187" t="s">
        <v>183</v>
      </c>
      <c r="C268" s="187"/>
      <c r="D268" s="49">
        <v>9643899</v>
      </c>
      <c r="E268" s="49"/>
      <c r="F268" s="49">
        <v>70824030388</v>
      </c>
      <c r="G268" s="49"/>
      <c r="H268" s="50">
        <v>75637625454</v>
      </c>
      <c r="I268" s="40"/>
      <c r="J268" s="40">
        <v>0</v>
      </c>
      <c r="K268" s="40"/>
      <c r="L268" s="40">
        <v>0</v>
      </c>
      <c r="M268" s="219"/>
      <c r="N268" s="40">
        <v>3228462</v>
      </c>
      <c r="O268" s="40"/>
      <c r="P268" s="40">
        <v>24853258252</v>
      </c>
      <c r="Q268" s="40"/>
      <c r="R268" s="40">
        <v>6415437</v>
      </c>
      <c r="S268" s="40"/>
      <c r="T268" s="40">
        <v>7650</v>
      </c>
      <c r="U268" s="40"/>
      <c r="V268" s="40">
        <v>47114461178</v>
      </c>
      <c r="W268" s="40"/>
      <c r="X268" s="41">
        <v>48786078401</v>
      </c>
      <c r="Y268" s="219"/>
      <c r="Z268" s="42">
        <f>X268/درآمدها!$J$6</f>
        <v>5.1643791974603625E-3</v>
      </c>
      <c r="AB268" s="38"/>
    </row>
    <row r="269" spans="1:28" s="37" customFormat="1">
      <c r="A269" s="39"/>
      <c r="B269" s="187" t="s">
        <v>184</v>
      </c>
      <c r="C269" s="187"/>
      <c r="D269" s="49">
        <v>32668432</v>
      </c>
      <c r="E269" s="49"/>
      <c r="F269" s="49">
        <v>67668850216</v>
      </c>
      <c r="G269" s="49"/>
      <c r="H269" s="50">
        <v>60401741986</v>
      </c>
      <c r="I269" s="40"/>
      <c r="J269" s="40">
        <v>0</v>
      </c>
      <c r="K269" s="40"/>
      <c r="L269" s="40">
        <v>0</v>
      </c>
      <c r="M269" s="219"/>
      <c r="N269" s="40">
        <v>8046369</v>
      </c>
      <c r="O269" s="40"/>
      <c r="P269" s="40">
        <v>13931791803</v>
      </c>
      <c r="Q269" s="40"/>
      <c r="R269" s="40">
        <v>24622063</v>
      </c>
      <c r="S269" s="40"/>
      <c r="T269" s="40">
        <v>1785</v>
      </c>
      <c r="U269" s="40"/>
      <c r="V269" s="40">
        <v>51001734432</v>
      </c>
      <c r="W269" s="40"/>
      <c r="X269" s="41">
        <v>43688877683</v>
      </c>
      <c r="Y269" s="219"/>
      <c r="Z269" s="42">
        <f>X269/درآمدها!$J$6</f>
        <v>4.6248015512115985E-3</v>
      </c>
      <c r="AB269" s="38"/>
    </row>
    <row r="270" spans="1:28" s="37" customFormat="1">
      <c r="A270" s="39"/>
      <c r="B270" s="187" t="s">
        <v>185</v>
      </c>
      <c r="C270" s="187"/>
      <c r="D270" s="49">
        <v>5418759</v>
      </c>
      <c r="E270" s="49"/>
      <c r="F270" s="49">
        <v>34648920564</v>
      </c>
      <c r="G270" s="49"/>
      <c r="H270" s="50">
        <v>37490160996</v>
      </c>
      <c r="I270" s="40"/>
      <c r="J270" s="40">
        <v>0</v>
      </c>
      <c r="K270" s="40"/>
      <c r="L270" s="40">
        <v>0</v>
      </c>
      <c r="M270" s="219"/>
      <c r="N270" s="40">
        <v>1326916</v>
      </c>
      <c r="O270" s="40"/>
      <c r="P270" s="40">
        <v>9328659044</v>
      </c>
      <c r="Q270" s="40"/>
      <c r="R270" s="40">
        <v>4091843</v>
      </c>
      <c r="S270" s="40"/>
      <c r="T270" s="40">
        <v>7280</v>
      </c>
      <c r="U270" s="40"/>
      <c r="V270" s="40">
        <v>26164282830</v>
      </c>
      <c r="W270" s="40"/>
      <c r="X270" s="41">
        <v>29611374772</v>
      </c>
      <c r="Y270" s="219"/>
      <c r="Z270" s="42">
        <f>X270/درآمدها!$J$6</f>
        <v>3.1345902948736455E-3</v>
      </c>
      <c r="AB270" s="38"/>
    </row>
    <row r="271" spans="1:28" s="37" customFormat="1">
      <c r="A271" s="39"/>
      <c r="B271" s="187" t="s">
        <v>186</v>
      </c>
      <c r="C271" s="187"/>
      <c r="D271" s="49">
        <v>9391787</v>
      </c>
      <c r="E271" s="49"/>
      <c r="F271" s="49">
        <v>33311848775</v>
      </c>
      <c r="G271" s="49"/>
      <c r="H271" s="50">
        <v>23059687496</v>
      </c>
      <c r="I271" s="40"/>
      <c r="J271" s="40">
        <v>0</v>
      </c>
      <c r="K271" s="40"/>
      <c r="L271" s="40">
        <v>0</v>
      </c>
      <c r="M271" s="219"/>
      <c r="N271" s="40">
        <v>825456</v>
      </c>
      <c r="O271" s="40"/>
      <c r="P271" s="40">
        <v>1637464613</v>
      </c>
      <c r="Q271" s="40"/>
      <c r="R271" s="40">
        <v>8566331</v>
      </c>
      <c r="S271" s="40"/>
      <c r="T271" s="40">
        <v>1929</v>
      </c>
      <c r="U271" s="40"/>
      <c r="V271" s="40">
        <v>30384028389</v>
      </c>
      <c r="W271" s="40"/>
      <c r="X271" s="41">
        <v>16426132011</v>
      </c>
      <c r="Y271" s="219"/>
      <c r="Z271" s="42">
        <f>X271/درآمدها!$J$6</f>
        <v>1.7388315936172339E-3</v>
      </c>
      <c r="AB271" s="38"/>
    </row>
    <row r="272" spans="1:28" s="37" customFormat="1">
      <c r="A272" s="39"/>
      <c r="B272" s="187" t="s">
        <v>232</v>
      </c>
      <c r="C272" s="187"/>
      <c r="D272" s="49">
        <v>7504680</v>
      </c>
      <c r="E272" s="49"/>
      <c r="F272" s="49">
        <v>52557845886</v>
      </c>
      <c r="G272" s="49"/>
      <c r="H272" s="50">
        <v>32078116766</v>
      </c>
      <c r="I272" s="40"/>
      <c r="J272" s="40">
        <v>0</v>
      </c>
      <c r="K272" s="40"/>
      <c r="L272" s="40">
        <v>0</v>
      </c>
      <c r="M272" s="219"/>
      <c r="N272" s="40">
        <v>1609741</v>
      </c>
      <c r="O272" s="40"/>
      <c r="P272" s="40">
        <v>6227115597</v>
      </c>
      <c r="Q272" s="40"/>
      <c r="R272" s="40">
        <v>5894939</v>
      </c>
      <c r="S272" s="40"/>
      <c r="T272" s="40">
        <v>3830</v>
      </c>
      <c r="U272" s="40"/>
      <c r="V272" s="40">
        <v>41284278006</v>
      </c>
      <c r="W272" s="40"/>
      <c r="X272" s="41">
        <v>22443279557</v>
      </c>
      <c r="Y272" s="219"/>
      <c r="Z272" s="42">
        <f>X272/درآمدها!$J$6</f>
        <v>2.3757926413815302E-3</v>
      </c>
      <c r="AB272" s="38"/>
    </row>
    <row r="273" spans="1:28" s="37" customFormat="1">
      <c r="A273" s="39"/>
      <c r="B273" s="187" t="s">
        <v>242</v>
      </c>
      <c r="C273" s="187"/>
      <c r="D273" s="49">
        <v>626610</v>
      </c>
      <c r="E273" s="49"/>
      <c r="F273" s="49">
        <v>24887313304</v>
      </c>
      <c r="G273" s="49"/>
      <c r="H273" s="50">
        <v>26403954018</v>
      </c>
      <c r="I273" s="40"/>
      <c r="J273" s="40">
        <v>0</v>
      </c>
      <c r="K273" s="40"/>
      <c r="L273" s="40">
        <v>0</v>
      </c>
      <c r="M273" s="219"/>
      <c r="N273" s="40">
        <v>167209</v>
      </c>
      <c r="O273" s="40"/>
      <c r="P273" s="40">
        <v>6627543652</v>
      </c>
      <c r="Q273" s="40"/>
      <c r="R273" s="40">
        <v>459401</v>
      </c>
      <c r="S273" s="40"/>
      <c r="T273" s="40">
        <v>40290</v>
      </c>
      <c r="U273" s="40"/>
      <c r="V273" s="40">
        <v>18246208359</v>
      </c>
      <c r="W273" s="40"/>
      <c r="X273" s="41">
        <v>18399136160</v>
      </c>
      <c r="Y273" s="219"/>
      <c r="Z273" s="42">
        <f>X273/درآمدها!$J$6</f>
        <v>1.9476891594958992E-3</v>
      </c>
      <c r="AB273" s="38"/>
    </row>
    <row r="274" spans="1:28" s="37" customFormat="1">
      <c r="A274" s="39"/>
      <c r="B274" s="187" t="s">
        <v>254</v>
      </c>
      <c r="C274" s="187"/>
      <c r="D274" s="49">
        <v>4355232</v>
      </c>
      <c r="E274" s="49"/>
      <c r="F274" s="49">
        <v>28345897030</v>
      </c>
      <c r="G274" s="49"/>
      <c r="H274" s="50">
        <v>18500189726</v>
      </c>
      <c r="I274" s="40"/>
      <c r="J274" s="40">
        <v>0</v>
      </c>
      <c r="K274" s="40"/>
      <c r="L274" s="40">
        <v>0</v>
      </c>
      <c r="M274" s="219"/>
      <c r="N274" s="40">
        <v>572424</v>
      </c>
      <c r="O274" s="40"/>
      <c r="P274" s="40">
        <v>2843158828</v>
      </c>
      <c r="Q274" s="40"/>
      <c r="R274" s="40">
        <v>3782808</v>
      </c>
      <c r="S274" s="40"/>
      <c r="T274" s="40">
        <v>5191</v>
      </c>
      <c r="U274" s="40"/>
      <c r="V274" s="40">
        <v>24620292571</v>
      </c>
      <c r="W274" s="40"/>
      <c r="X274" s="41">
        <v>19519718822</v>
      </c>
      <c r="Y274" s="219"/>
      <c r="Z274" s="42">
        <f>X274/درآمدها!$J$6</f>
        <v>2.0663113971986316E-3</v>
      </c>
      <c r="AB274" s="38"/>
    </row>
    <row r="275" spans="1:28" s="37" customFormat="1">
      <c r="A275" s="39"/>
      <c r="B275" s="187" t="s">
        <v>264</v>
      </c>
      <c r="C275" s="187"/>
      <c r="D275" s="49">
        <v>13943386</v>
      </c>
      <c r="E275" s="49"/>
      <c r="F275" s="49">
        <v>35147889835</v>
      </c>
      <c r="G275" s="49"/>
      <c r="H275" s="50">
        <v>29384096453</v>
      </c>
      <c r="I275" s="40"/>
      <c r="J275" s="40">
        <v>1489240</v>
      </c>
      <c r="K275" s="40"/>
      <c r="L275" s="40">
        <v>3044099760</v>
      </c>
      <c r="M275" s="219"/>
      <c r="N275" s="40">
        <v>570789</v>
      </c>
      <c r="O275" s="40"/>
      <c r="P275" s="40">
        <v>1190278011</v>
      </c>
      <c r="Q275" s="40"/>
      <c r="R275" s="40">
        <v>14861837</v>
      </c>
      <c r="S275" s="40"/>
      <c r="T275" s="40">
        <v>2080</v>
      </c>
      <c r="U275" s="40"/>
      <c r="V275" s="40">
        <v>36768442819</v>
      </c>
      <c r="W275" s="40"/>
      <c r="X275" s="41">
        <v>30728690870</v>
      </c>
      <c r="Y275" s="219"/>
      <c r="Z275" s="42">
        <f>X275/درآمدها!$J$6</f>
        <v>3.2528667418155357E-3</v>
      </c>
      <c r="AB275" s="38"/>
    </row>
    <row r="276" spans="1:28" s="37" customFormat="1">
      <c r="A276" s="39"/>
      <c r="B276" s="187" t="s">
        <v>258</v>
      </c>
      <c r="C276" s="187"/>
      <c r="D276" s="49">
        <v>10365791</v>
      </c>
      <c r="E276" s="49"/>
      <c r="F276" s="49">
        <v>35511376333</v>
      </c>
      <c r="G276" s="49"/>
      <c r="H276" s="50">
        <v>27151341826</v>
      </c>
      <c r="I276" s="40"/>
      <c r="J276" s="40">
        <v>0</v>
      </c>
      <c r="K276" s="40"/>
      <c r="L276" s="40">
        <v>0</v>
      </c>
      <c r="M276" s="219"/>
      <c r="N276" s="40">
        <v>246765</v>
      </c>
      <c r="O276" s="40"/>
      <c r="P276" s="40">
        <v>610529695</v>
      </c>
      <c r="Q276" s="40"/>
      <c r="R276" s="40">
        <v>10119026</v>
      </c>
      <c r="S276" s="40"/>
      <c r="T276" s="40">
        <v>2438</v>
      </c>
      <c r="U276" s="40"/>
      <c r="V276" s="40">
        <v>34666002856</v>
      </c>
      <c r="W276" s="40"/>
      <c r="X276" s="41">
        <v>24523397789</v>
      </c>
      <c r="Y276" s="219"/>
      <c r="Z276" s="42">
        <f>X276/درآمدها!$J$6</f>
        <v>2.5959890514577833E-3</v>
      </c>
      <c r="AB276" s="38"/>
    </row>
    <row r="277" spans="1:28" s="37" customFormat="1">
      <c r="A277" s="39"/>
      <c r="B277" s="187" t="s">
        <v>271</v>
      </c>
      <c r="C277" s="187"/>
      <c r="D277" s="49">
        <v>832498</v>
      </c>
      <c r="E277" s="49"/>
      <c r="F277" s="49">
        <v>31234112565</v>
      </c>
      <c r="G277" s="49"/>
      <c r="H277" s="50">
        <v>28732349798</v>
      </c>
      <c r="I277" s="40"/>
      <c r="J277" s="40">
        <v>0</v>
      </c>
      <c r="K277" s="40"/>
      <c r="L277" s="40">
        <v>0</v>
      </c>
      <c r="M277" s="219"/>
      <c r="N277" s="40">
        <v>49908</v>
      </c>
      <c r="O277" s="40"/>
      <c r="P277" s="40">
        <v>1681302970</v>
      </c>
      <c r="Q277" s="40"/>
      <c r="R277" s="40">
        <v>782590</v>
      </c>
      <c r="S277" s="40"/>
      <c r="T277" s="40">
        <v>33950</v>
      </c>
      <c r="U277" s="40"/>
      <c r="V277" s="40">
        <v>29361637088</v>
      </c>
      <c r="W277" s="40"/>
      <c r="X277" s="41">
        <v>26410845368</v>
      </c>
      <c r="Y277" s="219"/>
      <c r="Z277" s="42">
        <f>X277/درآمدها!$J$6</f>
        <v>2.7957898006216006E-3</v>
      </c>
      <c r="AB277" s="38"/>
    </row>
    <row r="278" spans="1:28" s="37" customFormat="1">
      <c r="A278" s="39"/>
      <c r="B278" s="187" t="s">
        <v>281</v>
      </c>
      <c r="C278" s="187"/>
      <c r="D278" s="49">
        <v>3636122</v>
      </c>
      <c r="E278" s="49"/>
      <c r="F278" s="49">
        <v>163297116999</v>
      </c>
      <c r="G278" s="49"/>
      <c r="H278" s="50">
        <v>139157752357</v>
      </c>
      <c r="I278" s="40"/>
      <c r="J278" s="40">
        <v>0</v>
      </c>
      <c r="K278" s="40"/>
      <c r="L278" s="40">
        <v>0</v>
      </c>
      <c r="M278" s="219"/>
      <c r="N278" s="40">
        <v>751740</v>
      </c>
      <c r="O278" s="40"/>
      <c r="P278" s="40">
        <v>28384028772</v>
      </c>
      <c r="Q278" s="40"/>
      <c r="R278" s="40">
        <v>2884382</v>
      </c>
      <c r="S278" s="40"/>
      <c r="T278" s="40">
        <v>38220</v>
      </c>
      <c r="U278" s="40"/>
      <c r="V278" s="40">
        <v>129536705569</v>
      </c>
      <c r="W278" s="40"/>
      <c r="X278" s="41">
        <v>109585145617</v>
      </c>
      <c r="Y278" s="219"/>
      <c r="Z278" s="42">
        <f>X278/درآمدها!$J$6</f>
        <v>1.1600425058216996E-2</v>
      </c>
      <c r="AB278" s="38"/>
    </row>
    <row r="279" spans="1:28" s="37" customFormat="1">
      <c r="A279" s="39"/>
      <c r="B279" s="187" t="s">
        <v>280</v>
      </c>
      <c r="C279" s="187"/>
      <c r="D279" s="49">
        <v>4727925</v>
      </c>
      <c r="E279" s="49"/>
      <c r="F279" s="49">
        <v>39894864554</v>
      </c>
      <c r="G279" s="49"/>
      <c r="H279" s="50">
        <v>28198763079</v>
      </c>
      <c r="I279" s="40"/>
      <c r="J279" s="40">
        <v>0</v>
      </c>
      <c r="K279" s="40"/>
      <c r="L279" s="40">
        <v>0</v>
      </c>
      <c r="M279" s="219"/>
      <c r="N279" s="40">
        <v>745114</v>
      </c>
      <c r="O279" s="40"/>
      <c r="P279" s="40">
        <v>4185309663</v>
      </c>
      <c r="Q279" s="40"/>
      <c r="R279" s="40">
        <v>3982811</v>
      </c>
      <c r="S279" s="40"/>
      <c r="T279" s="40">
        <v>5730</v>
      </c>
      <c r="U279" s="40"/>
      <c r="V279" s="40">
        <v>33607492799</v>
      </c>
      <c r="W279" s="40"/>
      <c r="X279" s="41">
        <v>22685719065</v>
      </c>
      <c r="Y279" s="219"/>
      <c r="Z279" s="42">
        <f>X279/درآمدها!$J$6</f>
        <v>2.401456715904316E-3</v>
      </c>
      <c r="AB279" s="38"/>
    </row>
    <row r="280" spans="1:28" s="37" customFormat="1">
      <c r="A280" s="39"/>
      <c r="B280" s="187" t="s">
        <v>289</v>
      </c>
      <c r="C280" s="187"/>
      <c r="D280" s="49">
        <v>2475085</v>
      </c>
      <c r="E280" s="49"/>
      <c r="F280" s="49">
        <v>60010367491</v>
      </c>
      <c r="G280" s="49"/>
      <c r="H280" s="50">
        <v>52159594780</v>
      </c>
      <c r="I280" s="40"/>
      <c r="J280" s="40">
        <v>0</v>
      </c>
      <c r="K280" s="40"/>
      <c r="L280" s="40">
        <v>0</v>
      </c>
      <c r="M280" s="219"/>
      <c r="N280" s="40">
        <v>349952</v>
      </c>
      <c r="O280" s="40"/>
      <c r="P280" s="40">
        <v>7067695686</v>
      </c>
      <c r="Q280" s="40"/>
      <c r="R280" s="40">
        <v>2125133</v>
      </c>
      <c r="S280" s="40"/>
      <c r="T280" s="40">
        <v>21000</v>
      </c>
      <c r="U280" s="40"/>
      <c r="V280" s="40">
        <v>51525508133</v>
      </c>
      <c r="W280" s="40"/>
      <c r="X280" s="41">
        <v>44362257636</v>
      </c>
      <c r="Y280" s="219"/>
      <c r="Z280" s="42">
        <f>X280/درآمدها!$J$6</f>
        <v>4.69608396486813E-3</v>
      </c>
      <c r="AB280" s="38"/>
    </row>
    <row r="281" spans="1:28" s="37" customFormat="1">
      <c r="A281" s="39"/>
      <c r="B281" s="187" t="s">
        <v>286</v>
      </c>
      <c r="C281" s="187"/>
      <c r="D281" s="49">
        <v>223648</v>
      </c>
      <c r="E281" s="49"/>
      <c r="F281" s="49">
        <v>19005392328</v>
      </c>
      <c r="G281" s="49"/>
      <c r="H281" s="50">
        <v>11191452603</v>
      </c>
      <c r="I281" s="40"/>
      <c r="J281" s="40">
        <v>0</v>
      </c>
      <c r="K281" s="40"/>
      <c r="L281" s="40">
        <v>0</v>
      </c>
      <c r="M281" s="219"/>
      <c r="N281" s="40">
        <v>62293</v>
      </c>
      <c r="O281" s="40"/>
      <c r="P281" s="40">
        <v>2782826248</v>
      </c>
      <c r="Q281" s="40"/>
      <c r="R281" s="40">
        <v>161355</v>
      </c>
      <c r="S281" s="40"/>
      <c r="T281" s="40">
        <v>44900</v>
      </c>
      <c r="U281" s="40"/>
      <c r="V281" s="40">
        <v>13711792992</v>
      </c>
      <c r="W281" s="40"/>
      <c r="X281" s="41">
        <v>7201732707</v>
      </c>
      <c r="Y281" s="219"/>
      <c r="Z281" s="42">
        <f>X281/درآمدها!$J$6</f>
        <v>7.6235843906113888E-4</v>
      </c>
      <c r="AB281" s="38"/>
    </row>
    <row r="282" spans="1:28" s="37" customFormat="1">
      <c r="A282" s="39"/>
      <c r="B282" s="187" t="s">
        <v>334</v>
      </c>
      <c r="C282" s="187"/>
      <c r="D282" s="49">
        <v>2047075</v>
      </c>
      <c r="E282" s="49"/>
      <c r="F282" s="49">
        <v>29845406254</v>
      </c>
      <c r="G282" s="49"/>
      <c r="H282" s="50">
        <v>30889704644</v>
      </c>
      <c r="I282" s="40"/>
      <c r="J282" s="40">
        <v>0</v>
      </c>
      <c r="K282" s="40"/>
      <c r="L282" s="40">
        <v>0</v>
      </c>
      <c r="M282" s="219"/>
      <c r="N282" s="40">
        <v>453074</v>
      </c>
      <c r="O282" s="40"/>
      <c r="P282" s="40">
        <v>6426768979</v>
      </c>
      <c r="Q282" s="40"/>
      <c r="R282" s="40">
        <v>1594001</v>
      </c>
      <c r="S282" s="40"/>
      <c r="T282" s="40">
        <v>14460</v>
      </c>
      <c r="U282" s="40"/>
      <c r="V282" s="40">
        <v>23239796986</v>
      </c>
      <c r="W282" s="40"/>
      <c r="X282" s="41">
        <v>22912111399</v>
      </c>
      <c r="Y282" s="219"/>
      <c r="Z282" s="42">
        <f>X282/درآمدها!$J$6</f>
        <v>2.4254220744347557E-3</v>
      </c>
      <c r="AB282" s="38"/>
    </row>
    <row r="283" spans="1:28" s="37" customFormat="1">
      <c r="A283" s="39"/>
      <c r="B283" s="187" t="s">
        <v>333</v>
      </c>
      <c r="C283" s="187"/>
      <c r="D283" s="49">
        <v>9316956</v>
      </c>
      <c r="E283" s="49"/>
      <c r="F283" s="49">
        <v>32000405496</v>
      </c>
      <c r="G283" s="49"/>
      <c r="H283" s="50">
        <v>26089702159</v>
      </c>
      <c r="I283" s="40"/>
      <c r="J283" s="40">
        <v>0</v>
      </c>
      <c r="K283" s="40"/>
      <c r="L283" s="40">
        <v>0</v>
      </c>
      <c r="M283" s="219"/>
      <c r="N283" s="40">
        <v>0</v>
      </c>
      <c r="O283" s="40"/>
      <c r="P283" s="40">
        <v>0</v>
      </c>
      <c r="Q283" s="40"/>
      <c r="R283" s="40">
        <v>9316956</v>
      </c>
      <c r="S283" s="40"/>
      <c r="T283" s="40">
        <v>2817</v>
      </c>
      <c r="U283" s="40"/>
      <c r="V283" s="40">
        <v>32000405496</v>
      </c>
      <c r="W283" s="40"/>
      <c r="X283" s="41">
        <v>26089702159</v>
      </c>
      <c r="Y283" s="219"/>
      <c r="Z283" s="42">
        <f>X283/درآمدها!$J$6</f>
        <v>2.7617943379338009E-3</v>
      </c>
      <c r="AB283" s="38"/>
    </row>
    <row r="284" spans="1:28" s="37" customFormat="1">
      <c r="A284" s="39"/>
      <c r="B284" s="187" t="s">
        <v>332</v>
      </c>
      <c r="C284" s="187"/>
      <c r="D284" s="49">
        <v>609215</v>
      </c>
      <c r="E284" s="49"/>
      <c r="F284" s="49">
        <v>28477788246</v>
      </c>
      <c r="G284" s="49"/>
      <c r="H284" s="50">
        <v>29782924601</v>
      </c>
      <c r="I284" s="40"/>
      <c r="J284" s="40">
        <v>0</v>
      </c>
      <c r="K284" s="40"/>
      <c r="L284" s="40">
        <v>0</v>
      </c>
      <c r="M284" s="219"/>
      <c r="N284" s="40">
        <v>50237</v>
      </c>
      <c r="O284" s="40"/>
      <c r="P284" s="40">
        <v>2257659708</v>
      </c>
      <c r="Q284" s="40"/>
      <c r="R284" s="40">
        <v>558978</v>
      </c>
      <c r="S284" s="40"/>
      <c r="T284" s="40">
        <v>44000</v>
      </c>
      <c r="U284" s="40"/>
      <c r="V284" s="40">
        <v>26129456953</v>
      </c>
      <c r="W284" s="40"/>
      <c r="X284" s="41">
        <v>24448691563</v>
      </c>
      <c r="Y284" s="219"/>
      <c r="Z284" s="42">
        <f>X284/درآمدها!$J$6</f>
        <v>2.5880808265682162E-3</v>
      </c>
      <c r="AB284" s="38"/>
    </row>
    <row r="285" spans="1:28" s="37" customFormat="1">
      <c r="A285" s="39"/>
      <c r="B285" s="187" t="s">
        <v>331</v>
      </c>
      <c r="C285" s="187"/>
      <c r="D285" s="49">
        <v>1568379</v>
      </c>
      <c r="E285" s="49"/>
      <c r="F285" s="49">
        <v>28249246874</v>
      </c>
      <c r="G285" s="49"/>
      <c r="H285" s="50">
        <v>18755337159</v>
      </c>
      <c r="I285" s="40"/>
      <c r="J285" s="40">
        <v>0</v>
      </c>
      <c r="K285" s="40"/>
      <c r="L285" s="40">
        <v>0</v>
      </c>
      <c r="M285" s="219"/>
      <c r="N285" s="40">
        <v>420493</v>
      </c>
      <c r="O285" s="40"/>
      <c r="P285" s="40">
        <v>4049864832</v>
      </c>
      <c r="Q285" s="40"/>
      <c r="R285" s="40">
        <v>1147886</v>
      </c>
      <c r="S285" s="40"/>
      <c r="T285" s="40">
        <v>9620</v>
      </c>
      <c r="U285" s="40"/>
      <c r="V285" s="40">
        <v>20675433041</v>
      </c>
      <c r="W285" s="40"/>
      <c r="X285" s="41">
        <v>10976959478</v>
      </c>
      <c r="Y285" s="219"/>
      <c r="Z285" s="42">
        <f>X285/درآمدها!$J$6</f>
        <v>1.1619950411588433E-3</v>
      </c>
      <c r="AB285" s="38"/>
    </row>
    <row r="286" spans="1:28" s="37" customFormat="1">
      <c r="A286" s="39"/>
      <c r="B286" s="187" t="s">
        <v>370</v>
      </c>
      <c r="C286" s="187"/>
      <c r="D286" s="49">
        <v>6464451</v>
      </c>
      <c r="E286" s="49"/>
      <c r="F286" s="49">
        <v>29723444078</v>
      </c>
      <c r="G286" s="49"/>
      <c r="H286" s="50">
        <v>26777089983</v>
      </c>
      <c r="I286" s="40"/>
      <c r="J286" s="40">
        <v>0</v>
      </c>
      <c r="K286" s="40"/>
      <c r="L286" s="40">
        <v>0</v>
      </c>
      <c r="M286" s="219"/>
      <c r="N286" s="40">
        <v>231908</v>
      </c>
      <c r="O286" s="40"/>
      <c r="P286" s="40">
        <v>902314524</v>
      </c>
      <c r="Q286" s="40"/>
      <c r="R286" s="40">
        <v>6232543</v>
      </c>
      <c r="S286" s="40"/>
      <c r="T286" s="40">
        <v>3860</v>
      </c>
      <c r="U286" s="40"/>
      <c r="V286" s="40">
        <v>28657134739</v>
      </c>
      <c r="W286" s="40"/>
      <c r="X286" s="41">
        <v>23914473169</v>
      </c>
      <c r="Y286" s="219"/>
      <c r="Z286" s="42">
        <f>X286/درآمدها!$J$6</f>
        <v>2.5315297273345925E-3</v>
      </c>
      <c r="AB286" s="38"/>
    </row>
    <row r="287" spans="1:28" s="37" customFormat="1">
      <c r="A287" s="39"/>
      <c r="B287" s="187" t="s">
        <v>369</v>
      </c>
      <c r="C287" s="187"/>
      <c r="D287" s="49">
        <v>5329768</v>
      </c>
      <c r="E287" s="49"/>
      <c r="F287" s="49">
        <v>31871443376</v>
      </c>
      <c r="G287" s="49"/>
      <c r="H287" s="50">
        <v>29669112932</v>
      </c>
      <c r="I287" s="40"/>
      <c r="J287" s="40">
        <v>0</v>
      </c>
      <c r="K287" s="40"/>
      <c r="L287" s="40">
        <v>0</v>
      </c>
      <c r="M287" s="219"/>
      <c r="N287" s="40">
        <v>768575</v>
      </c>
      <c r="O287" s="40"/>
      <c r="P287" s="40">
        <v>3472829592</v>
      </c>
      <c r="Q287" s="40"/>
      <c r="R287" s="40">
        <v>4561193</v>
      </c>
      <c r="S287" s="40"/>
      <c r="T287" s="40">
        <v>4509</v>
      </c>
      <c r="U287" s="40"/>
      <c r="V287" s="40">
        <v>27275446966</v>
      </c>
      <c r="W287" s="40"/>
      <c r="X287" s="41">
        <v>20444049046</v>
      </c>
      <c r="Y287" s="219"/>
      <c r="Z287" s="42">
        <f>X287/درآمدها!$J$6</f>
        <v>2.1641588146764754E-3</v>
      </c>
      <c r="AB287" s="38"/>
    </row>
    <row r="288" spans="1:28" s="37" customFormat="1">
      <c r="A288" s="39"/>
      <c r="B288" s="187" t="s">
        <v>372</v>
      </c>
      <c r="C288" s="187"/>
      <c r="D288" s="49">
        <v>1599082</v>
      </c>
      <c r="E288" s="49"/>
      <c r="F288" s="49">
        <v>13936989204</v>
      </c>
      <c r="G288" s="49"/>
      <c r="H288" s="50">
        <v>11603842478</v>
      </c>
      <c r="I288" s="40"/>
      <c r="J288" s="40">
        <v>0</v>
      </c>
      <c r="K288" s="40"/>
      <c r="L288" s="40">
        <v>0</v>
      </c>
      <c r="M288" s="219"/>
      <c r="N288" s="40">
        <v>1599082</v>
      </c>
      <c r="O288" s="40"/>
      <c r="P288" s="40">
        <v>0</v>
      </c>
      <c r="Q288" s="40"/>
      <c r="R288" s="40">
        <v>0</v>
      </c>
      <c r="S288" s="40"/>
      <c r="T288" s="40">
        <v>0</v>
      </c>
      <c r="U288" s="40"/>
      <c r="V288" s="40">
        <v>0</v>
      </c>
      <c r="W288" s="40"/>
      <c r="X288" s="41">
        <v>0</v>
      </c>
      <c r="Y288" s="219"/>
      <c r="Z288" s="42">
        <f>X288/درآمدها!$J$6</f>
        <v>0</v>
      </c>
      <c r="AB288" s="38"/>
    </row>
    <row r="289" spans="1:28" s="37" customFormat="1">
      <c r="A289" s="39"/>
      <c r="B289" s="187" t="s">
        <v>371</v>
      </c>
      <c r="C289" s="187"/>
      <c r="D289" s="49">
        <v>754117</v>
      </c>
      <c r="E289" s="49"/>
      <c r="F289" s="49">
        <v>2411642446</v>
      </c>
      <c r="G289" s="49"/>
      <c r="H289" s="50">
        <v>1838842402</v>
      </c>
      <c r="I289" s="40"/>
      <c r="J289" s="40">
        <v>736957</v>
      </c>
      <c r="K289" s="40"/>
      <c r="L289" s="40">
        <v>0</v>
      </c>
      <c r="M289" s="219"/>
      <c r="N289" s="40">
        <v>754117</v>
      </c>
      <c r="O289" s="40"/>
      <c r="P289" s="40">
        <v>31188528</v>
      </c>
      <c r="Q289" s="40"/>
      <c r="R289" s="40">
        <v>736957</v>
      </c>
      <c r="S289" s="40"/>
      <c r="T289" s="40">
        <v>1865</v>
      </c>
      <c r="U289" s="40"/>
      <c r="V289" s="40">
        <v>2356765305</v>
      </c>
      <c r="W289" s="40"/>
      <c r="X289" s="41">
        <v>1366246981</v>
      </c>
      <c r="Y289" s="219"/>
      <c r="Z289" s="42">
        <f>X289/درآمدها!$J$6</f>
        <v>1.4462768311225433E-4</v>
      </c>
      <c r="AB289" s="38"/>
    </row>
    <row r="290" spans="1:28" s="37" customFormat="1">
      <c r="A290" s="39"/>
      <c r="B290" s="187" t="s">
        <v>379</v>
      </c>
      <c r="C290" s="187"/>
      <c r="D290" s="49">
        <v>5111402</v>
      </c>
      <c r="E290" s="49"/>
      <c r="F290" s="49">
        <v>20312364290</v>
      </c>
      <c r="G290" s="49"/>
      <c r="H290" s="50">
        <v>14458435088</v>
      </c>
      <c r="I290" s="40"/>
      <c r="J290" s="40">
        <v>5111402</v>
      </c>
      <c r="K290" s="40"/>
      <c r="L290" s="40">
        <v>0</v>
      </c>
      <c r="M290" s="219"/>
      <c r="N290" s="40">
        <v>5111402</v>
      </c>
      <c r="O290" s="40"/>
      <c r="P290" s="40">
        <v>0</v>
      </c>
      <c r="Q290" s="40"/>
      <c r="R290" s="40">
        <v>5111402</v>
      </c>
      <c r="S290" s="40"/>
      <c r="T290" s="40">
        <v>2740</v>
      </c>
      <c r="U290" s="40"/>
      <c r="V290" s="40">
        <v>20312364290</v>
      </c>
      <c r="W290" s="40"/>
      <c r="X290" s="41">
        <v>13921910296</v>
      </c>
      <c r="Y290" s="219"/>
      <c r="Z290" s="42">
        <f>X290/درآمدها!$J$6</f>
        <v>1.473740589079566E-3</v>
      </c>
      <c r="AB290" s="38"/>
    </row>
    <row r="291" spans="1:28" s="37" customFormat="1">
      <c r="A291" s="39"/>
      <c r="B291" s="187" t="s">
        <v>380</v>
      </c>
      <c r="C291" s="187"/>
      <c r="D291" s="49">
        <v>1658191</v>
      </c>
      <c r="E291" s="49"/>
      <c r="F291" s="49">
        <v>2549185241</v>
      </c>
      <c r="G291" s="49"/>
      <c r="H291" s="50">
        <v>1005478111</v>
      </c>
      <c r="I291" s="40"/>
      <c r="J291" s="40">
        <v>0</v>
      </c>
      <c r="K291" s="40"/>
      <c r="L291" s="40">
        <v>0</v>
      </c>
      <c r="M291" s="219"/>
      <c r="N291" s="40">
        <v>1658191</v>
      </c>
      <c r="O291" s="40"/>
      <c r="P291" s="40">
        <v>0</v>
      </c>
      <c r="Q291" s="40"/>
      <c r="R291" s="40">
        <v>0</v>
      </c>
      <c r="S291" s="40"/>
      <c r="T291" s="40">
        <v>0</v>
      </c>
      <c r="U291" s="40"/>
      <c r="V291" s="40">
        <v>0</v>
      </c>
      <c r="W291" s="40"/>
      <c r="X291" s="41">
        <v>0</v>
      </c>
      <c r="Y291" s="219"/>
      <c r="Z291" s="42">
        <f>X291/درآمدها!$J$6</f>
        <v>0</v>
      </c>
      <c r="AB291" s="38"/>
    </row>
    <row r="292" spans="1:28" s="37" customFormat="1">
      <c r="A292" s="39"/>
      <c r="B292" s="187" t="s">
        <v>335</v>
      </c>
      <c r="C292" s="187"/>
      <c r="D292" s="49">
        <v>2074675</v>
      </c>
      <c r="E292" s="49"/>
      <c r="F292" s="49">
        <v>5858365296</v>
      </c>
      <c r="G292" s="49"/>
      <c r="H292" s="50">
        <v>4759859222</v>
      </c>
      <c r="I292" s="40"/>
      <c r="J292" s="40">
        <v>0</v>
      </c>
      <c r="K292" s="40"/>
      <c r="L292" s="40">
        <v>0</v>
      </c>
      <c r="M292" s="219"/>
      <c r="N292" s="40">
        <v>0</v>
      </c>
      <c r="O292" s="40"/>
      <c r="P292" s="40">
        <v>0</v>
      </c>
      <c r="Q292" s="40"/>
      <c r="R292" s="40">
        <v>2074675</v>
      </c>
      <c r="S292" s="40"/>
      <c r="T292" s="40">
        <v>2308</v>
      </c>
      <c r="U292" s="40"/>
      <c r="V292" s="40">
        <v>5858365296</v>
      </c>
      <c r="W292" s="40"/>
      <c r="X292" s="41">
        <v>4759859222</v>
      </c>
      <c r="Y292" s="219"/>
      <c r="Z292" s="42">
        <f>X292/درآمدها!$J$6</f>
        <v>5.0386747110283813E-4</v>
      </c>
      <c r="AB292" s="38"/>
    </row>
    <row r="293" spans="1:28" s="37" customFormat="1">
      <c r="A293" s="39"/>
      <c r="B293" s="187" t="s">
        <v>336</v>
      </c>
      <c r="C293" s="187"/>
      <c r="D293" s="49">
        <v>1</v>
      </c>
      <c r="E293" s="49"/>
      <c r="F293" s="49">
        <v>1254</v>
      </c>
      <c r="G293" s="49"/>
      <c r="H293" s="50">
        <v>882</v>
      </c>
      <c r="I293" s="40"/>
      <c r="J293" s="40">
        <v>0</v>
      </c>
      <c r="K293" s="40"/>
      <c r="L293" s="40">
        <v>0</v>
      </c>
      <c r="M293" s="219"/>
      <c r="N293" s="40">
        <v>0</v>
      </c>
      <c r="O293" s="40"/>
      <c r="P293" s="40">
        <v>0</v>
      </c>
      <c r="Q293" s="40"/>
      <c r="R293" s="40">
        <v>1</v>
      </c>
      <c r="S293" s="40"/>
      <c r="T293" s="40">
        <v>714</v>
      </c>
      <c r="U293" s="40"/>
      <c r="V293" s="40">
        <v>1254</v>
      </c>
      <c r="W293" s="40"/>
      <c r="X293" s="41">
        <v>711</v>
      </c>
      <c r="Y293" s="219"/>
      <c r="Z293" s="42">
        <f>X293/درآمدها!$J$6</f>
        <v>7.5264783104990308E-11</v>
      </c>
      <c r="AB293" s="38"/>
    </row>
    <row r="294" spans="1:28" s="37" customFormat="1" ht="30" thickBot="1">
      <c r="A294" s="39"/>
      <c r="B294" s="187" t="s">
        <v>381</v>
      </c>
      <c r="C294" s="187"/>
      <c r="D294" s="49">
        <v>4860735</v>
      </c>
      <c r="E294" s="49"/>
      <c r="F294" s="49">
        <v>7102432349</v>
      </c>
      <c r="G294" s="49"/>
      <c r="H294" s="50">
        <v>3850955463</v>
      </c>
      <c r="I294" s="40"/>
      <c r="J294" s="40">
        <v>0</v>
      </c>
      <c r="K294" s="40"/>
      <c r="L294" s="40">
        <v>0</v>
      </c>
      <c r="M294" s="219"/>
      <c r="N294" s="40">
        <v>33380</v>
      </c>
      <c r="O294" s="40"/>
      <c r="P294" s="40">
        <v>12243935</v>
      </c>
      <c r="Q294" s="40"/>
      <c r="R294" s="40">
        <v>4827355</v>
      </c>
      <c r="S294" s="40"/>
      <c r="T294" s="40">
        <v>388</v>
      </c>
      <c r="U294" s="40"/>
      <c r="V294" s="40">
        <v>7053657999</v>
      </c>
      <c r="W294" s="40"/>
      <c r="X294" s="41">
        <v>1861869312</v>
      </c>
      <c r="Y294" s="219"/>
      <c r="Z294" s="42">
        <f>X294/درآمدها!$J$6</f>
        <v>1.9709309414559428E-4</v>
      </c>
      <c r="AB294" s="38"/>
    </row>
    <row r="295" spans="1:28" s="37" customFormat="1" ht="30" thickBot="1">
      <c r="A295" s="39"/>
      <c r="B295" s="228" t="s">
        <v>2</v>
      </c>
      <c r="C295" s="187"/>
      <c r="D295" s="187"/>
      <c r="E295" s="40"/>
      <c r="F295" s="55">
        <v>11651109792986</v>
      </c>
      <c r="G295" s="40"/>
      <c r="H295" s="55">
        <f>SUM(H11:H294)</f>
        <v>10216684575318</v>
      </c>
      <c r="I295" s="40"/>
      <c r="J295" s="187"/>
      <c r="K295" s="41"/>
      <c r="L295" s="55">
        <f>SUM(L11:L294)</f>
        <v>430161628113</v>
      </c>
      <c r="M295" s="219"/>
      <c r="N295" s="187"/>
      <c r="O295" s="41"/>
      <c r="P295" s="55">
        <f>SUM(P11:P294)</f>
        <v>1614365297828</v>
      </c>
      <c r="Q295" s="40"/>
      <c r="R295" s="187"/>
      <c r="S295" s="40"/>
      <c r="T295" s="56"/>
      <c r="U295" s="40"/>
      <c r="V295" s="55">
        <v>10178696630400</v>
      </c>
      <c r="W295" s="40"/>
      <c r="X295" s="55">
        <v>8334299326739</v>
      </c>
      <c r="Y295" s="219"/>
      <c r="Z295" s="229">
        <f>SUM(Z11:Z292)</f>
        <v>0.88205217709652228</v>
      </c>
    </row>
    <row r="296" spans="1:28" s="37" customFormat="1" ht="30" thickTop="1">
      <c r="A296" s="39"/>
      <c r="B296" s="228"/>
      <c r="C296" s="187"/>
      <c r="D296" s="40"/>
      <c r="E296" s="40"/>
      <c r="F296" s="57"/>
      <c r="G296" s="40"/>
      <c r="H296" s="47"/>
      <c r="I296" s="40"/>
      <c r="J296" s="41"/>
      <c r="K296" s="41"/>
      <c r="L296" s="47"/>
      <c r="M296" s="219"/>
      <c r="N296" s="41"/>
      <c r="O296" s="41"/>
      <c r="P296" s="47"/>
      <c r="Q296" s="40"/>
      <c r="R296" s="40"/>
      <c r="S296" s="40"/>
      <c r="T296" s="56"/>
      <c r="U296" s="40"/>
      <c r="V296" s="47"/>
      <c r="W296" s="40"/>
      <c r="X296" s="47"/>
      <c r="Y296" s="219"/>
      <c r="Z296" s="199"/>
    </row>
    <row r="297" spans="1:28">
      <c r="X297" s="41"/>
    </row>
    <row r="298" spans="1:28">
      <c r="X298" s="41"/>
    </row>
    <row r="299" spans="1:28">
      <c r="X299" s="41"/>
    </row>
  </sheetData>
  <autoFilter ref="B8:P295" xr:uid="{00000000-0001-0000-0100-000000000000}">
    <filterColumn colId="2" showButton="0"/>
    <filterColumn colId="3" showButton="0"/>
    <filterColumn colId="4" showButton="0"/>
    <filterColumn colId="5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23">
    <mergeCell ref="D8:H8"/>
    <mergeCell ref="R8:Z8"/>
    <mergeCell ref="G9:G10"/>
    <mergeCell ref="H9:H10"/>
    <mergeCell ref="X9:X10"/>
    <mergeCell ref="T9:T10"/>
    <mergeCell ref="Z9:Z10"/>
    <mergeCell ref="B1:Z1"/>
    <mergeCell ref="B2:Z2"/>
    <mergeCell ref="B3:Z3"/>
    <mergeCell ref="B9:B10"/>
    <mergeCell ref="J9:L9"/>
    <mergeCell ref="N9:P9"/>
    <mergeCell ref="S9:S10"/>
    <mergeCell ref="W9:W10"/>
    <mergeCell ref="V9:V10"/>
    <mergeCell ref="R9:R10"/>
    <mergeCell ref="F9:F10"/>
    <mergeCell ref="D9:D10"/>
    <mergeCell ref="E9:E10"/>
    <mergeCell ref="B6:Z6"/>
    <mergeCell ref="B5:Z5"/>
    <mergeCell ref="J8:P8"/>
  </mergeCells>
  <phoneticPr fontId="23" type="noConversion"/>
  <conditionalFormatting sqref="B11:B41 B43:B296">
    <cfRule type="duplicateValues" dxfId="1" priority="66"/>
  </conditionalFormatting>
  <conditionalFormatting sqref="B297:B1048576 B1:B10">
    <cfRule type="duplicateValues" dxfId="0" priority="64"/>
  </conditionalFormatting>
  <printOptions horizontalCentered="1"/>
  <pageMargins left="0" right="0" top="0.74803149606299202" bottom="0.74803149606299202" header="0.31496062992126" footer="0.31496062992126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AJ26"/>
  <sheetViews>
    <sheetView rightToLeft="1" view="pageBreakPreview" zoomScale="50" zoomScaleNormal="100" zoomScaleSheetLayoutView="50" workbookViewId="0">
      <selection activeCell="Q10" sqref="Q10"/>
    </sheetView>
  </sheetViews>
  <sheetFormatPr defaultColWidth="9.109375" defaultRowHeight="16.2"/>
  <cols>
    <col min="1" max="1" width="29" style="209" customWidth="1"/>
    <col min="2" max="2" width="0.5546875" style="209" customWidth="1"/>
    <col min="3" max="3" width="12.5546875" style="209" customWidth="1"/>
    <col min="4" max="4" width="0.5546875" style="209" customWidth="1"/>
    <col min="5" max="5" width="29.109375" style="209" customWidth="1"/>
    <col min="6" max="6" width="0.5546875" style="209" customWidth="1"/>
    <col min="7" max="7" width="20.33203125" style="209" bestFit="1" customWidth="1"/>
    <col min="8" max="8" width="0.5546875" style="209" customWidth="1"/>
    <col min="9" max="9" width="16.5546875" style="209" bestFit="1" customWidth="1"/>
    <col min="10" max="10" width="0.44140625" style="209" customWidth="1"/>
    <col min="11" max="11" width="17.33203125" style="209" bestFit="1" customWidth="1"/>
    <col min="12" max="12" width="0.6640625" style="209" customWidth="1"/>
    <col min="13" max="13" width="7.88671875" style="209" bestFit="1" customWidth="1"/>
    <col min="14" max="14" width="1.109375" style="209" customWidth="1"/>
    <col min="15" max="15" width="17.33203125" style="209" bestFit="1" customWidth="1"/>
    <col min="16" max="16" width="0.5546875" style="209" customWidth="1"/>
    <col min="17" max="17" width="22.5546875" style="209" bestFit="1" customWidth="1"/>
    <col min="18" max="18" width="0.5546875" style="209" customWidth="1"/>
    <col min="19" max="19" width="13.6640625" style="209" bestFit="1" customWidth="1"/>
    <col min="20" max="20" width="17.33203125" style="209" bestFit="1" customWidth="1"/>
    <col min="21" max="21" width="0.5546875" style="209" customWidth="1"/>
    <col min="22" max="22" width="7.88671875" style="209" bestFit="1" customWidth="1"/>
    <col min="23" max="23" width="13.109375" style="209" bestFit="1" customWidth="1"/>
    <col min="24" max="24" width="0.5546875" style="209" customWidth="1"/>
    <col min="25" max="25" width="7.88671875" style="209" bestFit="1" customWidth="1"/>
    <col min="26" max="26" width="0.44140625" style="209" customWidth="1"/>
    <col min="27" max="27" width="21" style="209" bestFit="1" customWidth="1"/>
    <col min="28" max="28" width="0.6640625" style="209" customWidth="1"/>
    <col min="29" max="29" width="17.33203125" style="209" bestFit="1" customWidth="1"/>
    <col min="30" max="30" width="0.6640625" style="209" customWidth="1"/>
    <col min="31" max="31" width="22.5546875" style="209" bestFit="1" customWidth="1"/>
    <col min="32" max="32" width="0.6640625" style="209" customWidth="1"/>
    <col min="33" max="33" width="16.5546875" style="209" customWidth="1"/>
    <col min="34" max="34" width="20.44140625" style="209" customWidth="1"/>
    <col min="35" max="35" width="25.44140625" style="5" bestFit="1" customWidth="1"/>
    <col min="36" max="36" width="14.5546875" style="5" bestFit="1" customWidth="1"/>
    <col min="37" max="16384" width="9.109375" style="5"/>
  </cols>
  <sheetData>
    <row r="1" spans="1:36" s="1" customFormat="1" ht="25.2">
      <c r="A1" s="248" t="s">
        <v>77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58"/>
    </row>
    <row r="2" spans="1:36" s="1" customFormat="1" ht="25.2">
      <c r="A2" s="248" t="s">
        <v>43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58"/>
    </row>
    <row r="3" spans="1:36" s="1" customFormat="1" ht="25.2">
      <c r="A3" s="248" t="str">
        <f>' سهام'!B3</f>
        <v>برای ماه منتهی به 1403/05/31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58"/>
    </row>
    <row r="4" spans="1:36" s="1" customFormat="1" ht="25.2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58"/>
    </row>
    <row r="5" spans="1:36" ht="25.2">
      <c r="A5" s="249" t="s">
        <v>56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</row>
    <row r="6" spans="1:36" ht="25.2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</row>
    <row r="7" spans="1:36" ht="27.75" customHeight="1" thickBot="1">
      <c r="A7" s="250" t="s">
        <v>57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 t="str">
        <f>' سهام'!$D$8</f>
        <v>1403/04/31</v>
      </c>
      <c r="N7" s="250"/>
      <c r="O7" s="250"/>
      <c r="P7" s="250"/>
      <c r="Q7" s="250"/>
      <c r="R7" s="210"/>
      <c r="S7" s="251" t="s">
        <v>7</v>
      </c>
      <c r="T7" s="251"/>
      <c r="U7" s="251"/>
      <c r="V7" s="251"/>
      <c r="W7" s="251"/>
      <c r="X7" s="145"/>
      <c r="Y7" s="250" t="str">
        <f>' سهام'!R8</f>
        <v>1403/05/31</v>
      </c>
      <c r="Z7" s="250"/>
      <c r="AA7" s="250"/>
      <c r="AB7" s="250"/>
      <c r="AC7" s="250"/>
      <c r="AD7" s="250"/>
      <c r="AE7" s="250"/>
      <c r="AF7" s="250"/>
      <c r="AG7" s="250"/>
    </row>
    <row r="8" spans="1:36" ht="26.25" customHeight="1">
      <c r="A8" s="253" t="s">
        <v>58</v>
      </c>
      <c r="B8" s="211"/>
      <c r="C8" s="254" t="s">
        <v>59</v>
      </c>
      <c r="D8" s="211"/>
      <c r="E8" s="256" t="s">
        <v>64</v>
      </c>
      <c r="F8" s="211"/>
      <c r="G8" s="252" t="s">
        <v>60</v>
      </c>
      <c r="H8" s="211"/>
      <c r="I8" s="254" t="s">
        <v>20</v>
      </c>
      <c r="J8" s="211"/>
      <c r="K8" s="256" t="s">
        <v>61</v>
      </c>
      <c r="L8" s="212"/>
      <c r="M8" s="257" t="s">
        <v>3</v>
      </c>
      <c r="N8" s="252"/>
      <c r="O8" s="252" t="s">
        <v>0</v>
      </c>
      <c r="P8" s="252"/>
      <c r="Q8" s="252" t="s">
        <v>18</v>
      </c>
      <c r="R8" s="211"/>
      <c r="S8" s="248" t="s">
        <v>4</v>
      </c>
      <c r="T8" s="248"/>
      <c r="U8" s="145"/>
      <c r="V8" s="248" t="s">
        <v>5</v>
      </c>
      <c r="W8" s="248"/>
      <c r="X8" s="145"/>
      <c r="Y8" s="257" t="s">
        <v>3</v>
      </c>
      <c r="Z8" s="253"/>
      <c r="AA8" s="252" t="s">
        <v>62</v>
      </c>
      <c r="AB8" s="211"/>
      <c r="AC8" s="252" t="s">
        <v>0</v>
      </c>
      <c r="AD8" s="253"/>
      <c r="AE8" s="252" t="s">
        <v>18</v>
      </c>
      <c r="AF8" s="213"/>
      <c r="AG8" s="252" t="s">
        <v>19</v>
      </c>
    </row>
    <row r="9" spans="1:36" s="7" customFormat="1" ht="55.5" customHeight="1" thickBot="1">
      <c r="A9" s="250"/>
      <c r="B9" s="211"/>
      <c r="C9" s="255"/>
      <c r="D9" s="211"/>
      <c r="E9" s="255"/>
      <c r="F9" s="211"/>
      <c r="G9" s="250"/>
      <c r="H9" s="211"/>
      <c r="I9" s="255"/>
      <c r="J9" s="211"/>
      <c r="K9" s="255"/>
      <c r="L9" s="210"/>
      <c r="M9" s="258"/>
      <c r="N9" s="253"/>
      <c r="O9" s="250"/>
      <c r="P9" s="253"/>
      <c r="Q9" s="250"/>
      <c r="R9" s="211"/>
      <c r="S9" s="214" t="s">
        <v>3</v>
      </c>
      <c r="T9" s="214" t="s">
        <v>0</v>
      </c>
      <c r="U9" s="215"/>
      <c r="V9" s="214" t="s">
        <v>3</v>
      </c>
      <c r="W9" s="214" t="s">
        <v>42</v>
      </c>
      <c r="X9" s="215"/>
      <c r="Y9" s="258"/>
      <c r="Z9" s="253"/>
      <c r="AA9" s="250"/>
      <c r="AB9" s="211"/>
      <c r="AC9" s="250"/>
      <c r="AD9" s="253"/>
      <c r="AE9" s="250"/>
      <c r="AF9" s="213"/>
      <c r="AG9" s="250"/>
      <c r="AH9" s="216"/>
      <c r="AJ9" s="6"/>
    </row>
    <row r="10" spans="1:36" s="7" customFormat="1" ht="55.5" customHeight="1" thickBot="1">
      <c r="A10" s="217" t="s">
        <v>74</v>
      </c>
      <c r="B10" s="211"/>
      <c r="C10" s="218" t="s">
        <v>204</v>
      </c>
      <c r="D10" s="187"/>
      <c r="E10" s="218" t="s">
        <v>187</v>
      </c>
      <c r="F10" s="187"/>
      <c r="G10" s="218" t="s">
        <v>74</v>
      </c>
      <c r="H10" s="187"/>
      <c r="I10" s="218" t="s">
        <v>74</v>
      </c>
      <c r="J10" s="218"/>
      <c r="K10" s="40">
        <v>0</v>
      </c>
      <c r="L10" s="210"/>
      <c r="M10" s="41">
        <v>0</v>
      </c>
      <c r="N10" s="219"/>
      <c r="O10" s="41">
        <v>0</v>
      </c>
      <c r="P10" s="41"/>
      <c r="Q10" s="41">
        <v>0</v>
      </c>
      <c r="R10" s="41"/>
      <c r="S10" s="41">
        <v>0</v>
      </c>
      <c r="T10" s="41">
        <v>0</v>
      </c>
      <c r="U10" s="41"/>
      <c r="V10" s="41">
        <v>0</v>
      </c>
      <c r="W10" s="41">
        <v>0</v>
      </c>
      <c r="X10" s="41"/>
      <c r="Y10" s="41">
        <v>0</v>
      </c>
      <c r="Z10" s="41"/>
      <c r="AA10" s="41">
        <v>0</v>
      </c>
      <c r="AB10" s="41"/>
      <c r="AC10" s="41">
        <v>0</v>
      </c>
      <c r="AD10" s="41"/>
      <c r="AE10" s="41">
        <v>0</v>
      </c>
      <c r="AF10" s="220"/>
      <c r="AG10" s="42">
        <f>AE10/درآمدها!$J$6</f>
        <v>0</v>
      </c>
      <c r="AH10" s="216"/>
      <c r="AI10" s="3"/>
      <c r="AJ10" s="6"/>
    </row>
    <row r="11" spans="1:36" s="7" customFormat="1" ht="55.5" customHeight="1" thickBot="1">
      <c r="A11" s="195"/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09"/>
      <c r="N11" s="209"/>
      <c r="O11" s="222">
        <f>SUM(O10:O10)</f>
        <v>0</v>
      </c>
      <c r="P11" s="209"/>
      <c r="Q11" s="222">
        <f>SUM(Q10:Q10)</f>
        <v>0</v>
      </c>
      <c r="R11" s="209"/>
      <c r="S11" s="209"/>
      <c r="T11" s="222">
        <f>SUM(T10:T10)</f>
        <v>0</v>
      </c>
      <c r="U11" s="209"/>
      <c r="V11" s="209"/>
      <c r="W11" s="222">
        <f>SUM(W10:W10)</f>
        <v>0</v>
      </c>
      <c r="X11" s="209"/>
      <c r="Y11" s="209"/>
      <c r="Z11" s="209"/>
      <c r="AA11" s="209"/>
      <c r="AB11" s="209"/>
      <c r="AC11" s="222">
        <f>SUM(AC10:AC10)</f>
        <v>0</v>
      </c>
      <c r="AD11" s="209"/>
      <c r="AE11" s="222">
        <f>SUM(AE10:AE10)</f>
        <v>0</v>
      </c>
      <c r="AF11" s="209"/>
      <c r="AG11" s="223">
        <f>SUM(AG10:AG10)</f>
        <v>0</v>
      </c>
      <c r="AH11" s="216"/>
      <c r="AI11" s="3"/>
      <c r="AJ11" s="6"/>
    </row>
    <row r="12" spans="1:36" s="7" customFormat="1" ht="55.5" customHeight="1" thickTop="1">
      <c r="A12" s="224"/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09"/>
      <c r="N12" s="209"/>
      <c r="O12" s="224"/>
      <c r="P12" s="209"/>
      <c r="Q12" s="224"/>
      <c r="R12" s="209"/>
      <c r="S12" s="209"/>
      <c r="T12" s="224"/>
      <c r="U12" s="209"/>
      <c r="V12" s="209"/>
      <c r="W12" s="224"/>
      <c r="X12" s="209"/>
      <c r="Y12" s="209"/>
      <c r="Z12" s="209"/>
      <c r="AA12" s="209"/>
      <c r="AB12" s="209"/>
      <c r="AC12" s="224"/>
      <c r="AD12" s="209"/>
      <c r="AE12" s="224"/>
      <c r="AF12" s="209"/>
      <c r="AG12" s="224"/>
      <c r="AH12" s="216"/>
      <c r="AJ12" s="6"/>
    </row>
    <row r="13" spans="1:36" s="7" customFormat="1" ht="55.5" customHeight="1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216"/>
      <c r="AI13" s="3"/>
      <c r="AJ13" s="6"/>
    </row>
    <row r="14" spans="1:36" s="8" customFormat="1" ht="29.4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2"/>
      <c r="AH14" s="225"/>
      <c r="AJ14" s="6"/>
    </row>
    <row r="15" spans="1:36" s="9" customFormat="1" ht="30.6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2"/>
      <c r="AD15" s="41"/>
      <c r="AE15" s="41"/>
      <c r="AF15" s="41"/>
      <c r="AG15" s="42"/>
      <c r="AH15" s="224"/>
    </row>
    <row r="16" spans="1:36" s="3" customFormat="1" ht="29.4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2"/>
      <c r="AD16" s="41"/>
      <c r="AE16" s="41"/>
      <c r="AF16" s="41"/>
      <c r="AG16" s="42"/>
      <c r="AH16" s="41"/>
    </row>
    <row r="17" spans="1:34" s="3" customFormat="1" ht="29.4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2"/>
      <c r="AD17" s="41"/>
      <c r="AE17" s="41"/>
      <c r="AF17" s="41"/>
      <c r="AG17" s="59"/>
      <c r="AH17" s="41"/>
    </row>
    <row r="18" spans="1:34" s="3" customFormat="1" ht="29.4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</row>
    <row r="19" spans="1:34" s="3" customFormat="1" ht="29.4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</row>
    <row r="20" spans="1:34" s="3" customFormat="1" ht="29.4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</row>
    <row r="21" spans="1:34" s="3" customFormat="1" ht="29.4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</row>
    <row r="22" spans="1:34" s="3" customFormat="1" ht="29.4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</row>
    <row r="23" spans="1:34" s="3" customFormat="1" ht="29.4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</row>
    <row r="24" spans="1:34" s="3" customFormat="1" ht="29.4">
      <c r="A24" s="209"/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41"/>
    </row>
    <row r="25" spans="1:34" s="3" customFormat="1" ht="29.4">
      <c r="A25" s="209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41"/>
    </row>
    <row r="26" spans="1:34" s="3" customFormat="1" ht="29.4">
      <c r="A26" s="209"/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41"/>
    </row>
  </sheetData>
  <mergeCells count="28">
    <mergeCell ref="AD8:AD9"/>
    <mergeCell ref="AE8:AE9"/>
    <mergeCell ref="AG8:AG9"/>
    <mergeCell ref="S8:T8"/>
    <mergeCell ref="V8:W8"/>
    <mergeCell ref="Y8:Y9"/>
    <mergeCell ref="Z8:Z9"/>
    <mergeCell ref="AA8:AA9"/>
    <mergeCell ref="AC8:AC9"/>
    <mergeCell ref="Q8:Q9"/>
    <mergeCell ref="A8:A9"/>
    <mergeCell ref="C8:C9"/>
    <mergeCell ref="E8:E9"/>
    <mergeCell ref="G8:G9"/>
    <mergeCell ref="I8:I9"/>
    <mergeCell ref="K8:K9"/>
    <mergeCell ref="M8:M9"/>
    <mergeCell ref="N8:N9"/>
    <mergeCell ref="O8:O9"/>
    <mergeCell ref="P8:P9"/>
    <mergeCell ref="A1:AG1"/>
    <mergeCell ref="A2:AG2"/>
    <mergeCell ref="A3:AG3"/>
    <mergeCell ref="A5:AG5"/>
    <mergeCell ref="A7:L7"/>
    <mergeCell ref="M7:Q7"/>
    <mergeCell ref="S7:W7"/>
    <mergeCell ref="Y7:AG7"/>
  </mergeCells>
  <pageMargins left="0.25" right="0.25" top="0.75" bottom="0.75" header="0.3" footer="0.3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K16"/>
  <sheetViews>
    <sheetView rightToLeft="1" view="pageBreakPreview" zoomScale="90" zoomScaleNormal="100" zoomScaleSheetLayoutView="90" workbookViewId="0">
      <selection activeCell="G14" sqref="G14"/>
    </sheetView>
  </sheetViews>
  <sheetFormatPr defaultColWidth="9.109375" defaultRowHeight="15.6"/>
  <cols>
    <col min="1" max="1" width="34.6640625" style="208" bestFit="1" customWidth="1"/>
    <col min="2" max="2" width="0.6640625" style="208" customWidth="1"/>
    <col min="3" max="3" width="22.88671875" style="73" bestFit="1" customWidth="1"/>
    <col min="4" max="4" width="0.6640625" style="208" customWidth="1"/>
    <col min="5" max="5" width="21.88671875" style="208" customWidth="1"/>
    <col min="6" max="6" width="0.44140625" style="208" customWidth="1"/>
    <col min="7" max="7" width="22.109375" style="208" customWidth="1"/>
    <col min="8" max="8" width="0.44140625" style="208" customWidth="1"/>
    <col min="9" max="9" width="22.6640625" style="208" bestFit="1" customWidth="1"/>
    <col min="10" max="10" width="0.5546875" style="208" customWidth="1"/>
    <col min="11" max="11" width="12.109375" style="208" customWidth="1"/>
    <col min="12" max="16384" width="9.109375" style="28"/>
  </cols>
  <sheetData>
    <row r="1" spans="1:11" ht="18.600000000000001">
      <c r="A1" s="262" t="s">
        <v>77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8.600000000000001">
      <c r="A2" s="262" t="s">
        <v>43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11" ht="18.600000000000001">
      <c r="A3" s="262" t="str">
        <f>' سهام'!B3</f>
        <v>برای ماه منتهی به 1403/05/31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</row>
    <row r="4" spans="1:11" ht="18.60000000000000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 ht="18.600000000000001">
      <c r="A5" s="265" t="s">
        <v>44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</row>
    <row r="6" spans="1:11" ht="18.600000000000001" thickBot="1">
      <c r="A6" s="61"/>
      <c r="B6" s="61"/>
      <c r="C6" s="62"/>
      <c r="D6" s="172"/>
      <c r="E6" s="172"/>
      <c r="F6" s="172"/>
      <c r="G6" s="172"/>
      <c r="H6" s="172"/>
      <c r="I6" s="172"/>
      <c r="J6" s="172"/>
      <c r="K6" s="172"/>
    </row>
    <row r="7" spans="1:11" ht="18.75" customHeight="1" thickBot="1">
      <c r="A7" s="165"/>
      <c r="B7" s="61"/>
      <c r="C7" s="63" t="str">
        <f>اوراق!M7</f>
        <v>1403/04/31</v>
      </c>
      <c r="D7" s="164"/>
      <c r="E7" s="261" t="s">
        <v>7</v>
      </c>
      <c r="F7" s="261"/>
      <c r="G7" s="261"/>
      <c r="H7" s="61"/>
      <c r="I7" s="266" t="str">
        <f>اوراق!Y7</f>
        <v>1403/05/31</v>
      </c>
      <c r="J7" s="266"/>
      <c r="K7" s="266"/>
    </row>
    <row r="8" spans="1:11" ht="24" customHeight="1">
      <c r="A8" s="269" t="s">
        <v>8</v>
      </c>
      <c r="B8" s="207"/>
      <c r="C8" s="271" t="s">
        <v>6</v>
      </c>
      <c r="D8" s="207"/>
      <c r="E8" s="259" t="s">
        <v>31</v>
      </c>
      <c r="F8" s="65"/>
      <c r="G8" s="259" t="s">
        <v>32</v>
      </c>
      <c r="H8" s="61"/>
      <c r="I8" s="267" t="s">
        <v>6</v>
      </c>
      <c r="J8" s="269"/>
      <c r="K8" s="263" t="s">
        <v>19</v>
      </c>
    </row>
    <row r="9" spans="1:11" ht="18.600000000000001" thickBot="1">
      <c r="A9" s="270"/>
      <c r="B9" s="207"/>
      <c r="C9" s="272"/>
      <c r="D9" s="207"/>
      <c r="E9" s="260"/>
      <c r="F9" s="61"/>
      <c r="G9" s="260"/>
      <c r="H9" s="61"/>
      <c r="I9" s="268"/>
      <c r="J9" s="269"/>
      <c r="K9" s="264"/>
    </row>
    <row r="10" spans="1:11" ht="18">
      <c r="A10" s="166" t="s">
        <v>358</v>
      </c>
      <c r="B10" s="207"/>
      <c r="C10" s="64">
        <v>413193</v>
      </c>
      <c r="D10" s="207"/>
      <c r="E10" s="66">
        <v>1747</v>
      </c>
      <c r="F10" s="67"/>
      <c r="G10" s="66">
        <v>0</v>
      </c>
      <c r="H10" s="68"/>
      <c r="I10" s="64">
        <f>C10+E10-G10</f>
        <v>414940</v>
      </c>
      <c r="J10" s="166"/>
      <c r="K10" s="69">
        <f>I10/درآمدها!$J$6</f>
        <v>4.3924569763128943E-8</v>
      </c>
    </row>
    <row r="11" spans="1:11" ht="18">
      <c r="A11" s="166" t="s">
        <v>359</v>
      </c>
      <c r="B11" s="207"/>
      <c r="C11" s="64">
        <v>1034976</v>
      </c>
      <c r="D11" s="207"/>
      <c r="E11" s="66">
        <v>4383</v>
      </c>
      <c r="F11" s="67"/>
      <c r="G11" s="66">
        <v>0</v>
      </c>
      <c r="H11" s="68"/>
      <c r="I11" s="64">
        <f>C11+E11-G11</f>
        <v>1039359</v>
      </c>
      <c r="J11" s="166"/>
      <c r="K11" s="69">
        <f>I11/درآمدها!$J$6</f>
        <v>1.1002409240959159E-7</v>
      </c>
    </row>
    <row r="12" spans="1:11" s="2" customFormat="1" ht="18">
      <c r="A12" s="150" t="s">
        <v>360</v>
      </c>
      <c r="B12" s="61"/>
      <c r="C12" s="70">
        <v>12653939430</v>
      </c>
      <c r="D12" s="70"/>
      <c r="E12" s="66">
        <v>39575346</v>
      </c>
      <c r="F12" s="70"/>
      <c r="G12" s="66">
        <v>5183523675</v>
      </c>
      <c r="H12" s="70"/>
      <c r="I12" s="64">
        <f>C12+E12-G12</f>
        <v>7509991101</v>
      </c>
      <c r="J12" s="61"/>
      <c r="K12" s="69">
        <f>I12/درآمدها!$J$6</f>
        <v>7.9498994562190214E-4</v>
      </c>
    </row>
    <row r="13" spans="1:11" s="2" customFormat="1" ht="18.600000000000001" thickBot="1">
      <c r="A13" s="150" t="s">
        <v>361</v>
      </c>
      <c r="B13" s="61"/>
      <c r="C13" s="70">
        <v>11421769202</v>
      </c>
      <c r="D13" s="70"/>
      <c r="E13" s="66">
        <v>1049636160962</v>
      </c>
      <c r="F13" s="70"/>
      <c r="G13" s="66">
        <v>993288220821</v>
      </c>
      <c r="H13" s="70"/>
      <c r="I13" s="64">
        <f>C13+E13-G13</f>
        <v>67769709343</v>
      </c>
      <c r="J13" s="61"/>
      <c r="K13" s="69">
        <f>I13/درآمدها!$J$6</f>
        <v>7.1739415960465971E-3</v>
      </c>
    </row>
    <row r="14" spans="1:11" s="2" customFormat="1" ht="18.600000000000001" thickBot="1">
      <c r="A14" s="166" t="s">
        <v>2</v>
      </c>
      <c r="B14" s="207"/>
      <c r="C14" s="71">
        <f>SUM(C10:C13)</f>
        <v>24077156801</v>
      </c>
      <c r="D14" s="61"/>
      <c r="E14" s="71">
        <f>SUM(E10:E13)</f>
        <v>1049675742438</v>
      </c>
      <c r="F14" s="61"/>
      <c r="G14" s="71">
        <f>SUM(G10:G13)</f>
        <v>998471744496</v>
      </c>
      <c r="H14" s="61"/>
      <c r="I14" s="71">
        <f>SUM(I10:I13)</f>
        <v>75281154743</v>
      </c>
      <c r="J14" s="61"/>
      <c r="K14" s="72">
        <f>SUM(K10:K13)</f>
        <v>7.9690854903306726E-3</v>
      </c>
    </row>
    <row r="15" spans="1:11" s="2" customFormat="1" ht="18.600000000000001" thickTop="1">
      <c r="A15" s="208"/>
      <c r="B15" s="208"/>
      <c r="C15" s="73"/>
      <c r="D15" s="61"/>
      <c r="E15" s="208"/>
      <c r="F15" s="61"/>
      <c r="G15" s="208"/>
      <c r="H15" s="61"/>
      <c r="I15" s="208"/>
      <c r="J15" s="61"/>
      <c r="K15" s="208"/>
    </row>
    <row r="16" spans="1:11" s="2" customFormat="1" ht="24" customHeight="1">
      <c r="A16" s="208"/>
      <c r="B16" s="208"/>
      <c r="C16" s="73"/>
      <c r="D16" s="61"/>
      <c r="E16" s="208"/>
      <c r="F16" s="61"/>
      <c r="G16" s="208"/>
      <c r="H16" s="61"/>
      <c r="I16" s="208"/>
      <c r="J16" s="61"/>
      <c r="K16" s="208"/>
    </row>
  </sheetData>
  <autoFilter ref="A9:K9" xr:uid="{00000000-0009-0000-0000-000003000000}">
    <sortState xmlns:xlrd2="http://schemas.microsoft.com/office/spreadsheetml/2017/richdata2" ref="A13:K14">
      <sortCondition descending="1" ref="I9"/>
    </sortState>
  </autoFilter>
  <mergeCells count="13">
    <mergeCell ref="G8:G9"/>
    <mergeCell ref="E7:G7"/>
    <mergeCell ref="A1:K1"/>
    <mergeCell ref="A2:K2"/>
    <mergeCell ref="A3:K3"/>
    <mergeCell ref="K8:K9"/>
    <mergeCell ref="A5:K5"/>
    <mergeCell ref="I7:K7"/>
    <mergeCell ref="I8:I9"/>
    <mergeCell ref="J8:J9"/>
    <mergeCell ref="A8:A9"/>
    <mergeCell ref="C8:C9"/>
    <mergeCell ref="E8:E9"/>
  </mergeCells>
  <pageMargins left="0.25" right="0.25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K29"/>
  <sheetViews>
    <sheetView rightToLeft="1" view="pageBreakPreview" zoomScaleNormal="100" zoomScaleSheetLayoutView="100" workbookViewId="0">
      <selection activeCell="G16" sqref="G16"/>
    </sheetView>
  </sheetViews>
  <sheetFormatPr defaultColWidth="9.109375" defaultRowHeight="16.8"/>
  <cols>
    <col min="1" max="1" width="60.109375" style="91" customWidth="1"/>
    <col min="2" max="2" width="1" style="91" customWidth="1"/>
    <col min="3" max="3" width="9.109375" style="92"/>
    <col min="4" max="4" width="1.109375" style="92" customWidth="1"/>
    <col min="5" max="5" width="25.33203125" style="93" bestFit="1" customWidth="1"/>
    <col min="6" max="6" width="1" style="92" customWidth="1"/>
    <col min="7" max="7" width="19.6640625" style="92" customWidth="1"/>
    <col min="8" max="8" width="0.44140625" style="92" customWidth="1"/>
    <col min="9" max="9" width="24.5546875" style="92" customWidth="1"/>
    <col min="10" max="10" width="25.5546875" style="21" bestFit="1" customWidth="1"/>
    <col min="11" max="11" width="7.6640625" style="21" bestFit="1" customWidth="1"/>
    <col min="12" max="12" width="17.33203125" style="11" bestFit="1" customWidth="1"/>
    <col min="13" max="13" width="14.88671875" style="11" bestFit="1" customWidth="1"/>
    <col min="14" max="16384" width="9.109375" style="11"/>
  </cols>
  <sheetData>
    <row r="1" spans="1:11" ht="20.399999999999999">
      <c r="A1" s="262" t="s">
        <v>77</v>
      </c>
      <c r="B1" s="262"/>
      <c r="C1" s="262"/>
      <c r="D1" s="262"/>
      <c r="E1" s="262"/>
      <c r="F1" s="262"/>
      <c r="G1" s="262"/>
      <c r="H1" s="262"/>
      <c r="I1" s="262"/>
      <c r="J1" s="16"/>
      <c r="K1" s="16"/>
    </row>
    <row r="2" spans="1:11" ht="20.399999999999999">
      <c r="A2" s="262" t="s">
        <v>43</v>
      </c>
      <c r="B2" s="262"/>
      <c r="C2" s="262"/>
      <c r="D2" s="262"/>
      <c r="E2" s="262"/>
      <c r="F2" s="262"/>
      <c r="G2" s="262"/>
      <c r="H2" s="262"/>
      <c r="I2" s="262"/>
      <c r="J2" s="17"/>
      <c r="K2" s="16"/>
    </row>
    <row r="3" spans="1:11" ht="20.399999999999999">
      <c r="A3" s="262" t="str">
        <f>سپرده!A3</f>
        <v>برای ماه منتهی به 1403/05/31</v>
      </c>
      <c r="B3" s="262"/>
      <c r="C3" s="262"/>
      <c r="D3" s="262"/>
      <c r="E3" s="262"/>
      <c r="F3" s="262"/>
      <c r="G3" s="262"/>
      <c r="H3" s="262"/>
      <c r="I3" s="262"/>
      <c r="J3" s="16"/>
      <c r="K3" s="16"/>
    </row>
    <row r="4" spans="1:11" ht="21" thickBot="1">
      <c r="A4" s="60"/>
      <c r="B4" s="60"/>
      <c r="C4" s="60"/>
      <c r="D4" s="60"/>
      <c r="E4" s="60"/>
      <c r="F4" s="60"/>
      <c r="G4" s="60"/>
      <c r="H4" s="60"/>
      <c r="I4" s="60"/>
      <c r="J4" s="16"/>
      <c r="K4" s="16"/>
    </row>
    <row r="5" spans="1:11" ht="21" thickBot="1">
      <c r="A5" s="74" t="s">
        <v>24</v>
      </c>
      <c r="B5" s="75"/>
      <c r="C5" s="75"/>
      <c r="D5" s="75"/>
      <c r="E5" s="75"/>
      <c r="F5" s="75"/>
      <c r="G5" s="75"/>
      <c r="H5" s="75"/>
      <c r="I5" s="75"/>
      <c r="J5" s="4">
        <v>-64221139899</v>
      </c>
      <c r="K5" s="18" t="s">
        <v>73</v>
      </c>
    </row>
    <row r="6" spans="1:11" ht="21.75" customHeight="1" thickBot="1">
      <c r="A6" s="74"/>
      <c r="B6" s="74"/>
      <c r="C6" s="74"/>
      <c r="D6" s="74"/>
      <c r="E6" s="266" t="str">
        <f>اوراق!Y7</f>
        <v>1403/05/31</v>
      </c>
      <c r="F6" s="266"/>
      <c r="G6" s="266"/>
      <c r="H6" s="266"/>
      <c r="I6" s="266"/>
      <c r="J6" s="4">
        <v>9446649158720</v>
      </c>
      <c r="K6" s="18" t="s">
        <v>423</v>
      </c>
    </row>
    <row r="7" spans="1:11" ht="21.75" customHeight="1" thickBot="1">
      <c r="A7" s="76" t="s">
        <v>33</v>
      </c>
      <c r="B7" s="77"/>
      <c r="C7" s="78" t="s">
        <v>34</v>
      </c>
      <c r="D7" s="65"/>
      <c r="E7" s="79" t="s">
        <v>6</v>
      </c>
      <c r="F7" s="65"/>
      <c r="G7" s="78" t="s">
        <v>16</v>
      </c>
      <c r="H7" s="65"/>
      <c r="I7" s="78" t="s">
        <v>72</v>
      </c>
      <c r="J7" s="19"/>
      <c r="K7" s="19"/>
    </row>
    <row r="8" spans="1:11" ht="21" customHeight="1">
      <c r="A8" s="74" t="s">
        <v>39</v>
      </c>
      <c r="B8" s="74"/>
      <c r="C8" s="80" t="s">
        <v>45</v>
      </c>
      <c r="D8" s="75"/>
      <c r="E8" s="81">
        <f>'درآمد سرمایه گذاری در سهام '!T297</f>
        <v>-102673350868</v>
      </c>
      <c r="F8" s="75"/>
      <c r="G8" s="82">
        <f>E8/$E$12</f>
        <v>1.1444260517016136</v>
      </c>
      <c r="H8" s="83"/>
      <c r="I8" s="82">
        <f>E8/$J$6</f>
        <v>-1.0868758767570449E-2</v>
      </c>
      <c r="J8" s="23"/>
      <c r="K8" s="20"/>
    </row>
    <row r="9" spans="1:11" ht="18.75" customHeight="1">
      <c r="A9" s="74" t="s">
        <v>40</v>
      </c>
      <c r="B9" s="74"/>
      <c r="C9" s="80" t="s">
        <v>46</v>
      </c>
      <c r="D9" s="75"/>
      <c r="E9" s="84">
        <f>'درآمد سرمایه گذاری در اوراق بها'!Q12</f>
        <v>0</v>
      </c>
      <c r="F9" s="75"/>
      <c r="G9" s="82">
        <f>E9/$E$12</f>
        <v>0</v>
      </c>
      <c r="H9" s="85"/>
      <c r="I9" s="82">
        <f>E9/$J$6</f>
        <v>0</v>
      </c>
      <c r="J9" s="23"/>
      <c r="K9" s="11"/>
    </row>
    <row r="10" spans="1:11" ht="18.75" customHeight="1">
      <c r="A10" s="74" t="s">
        <v>41</v>
      </c>
      <c r="B10" s="74"/>
      <c r="C10" s="80" t="s">
        <v>47</v>
      </c>
      <c r="D10" s="75"/>
      <c r="E10" s="84">
        <f>'درآمد سپرده بانکی'!G13</f>
        <v>345753197</v>
      </c>
      <c r="F10" s="75"/>
      <c r="G10" s="82">
        <f>E10/$E$12</f>
        <v>-3.8538623972118142E-3</v>
      </c>
      <c r="H10" s="85"/>
      <c r="I10" s="82">
        <f>E10/$J$6</f>
        <v>3.660061797477073E-5</v>
      </c>
      <c r="J10" s="23"/>
      <c r="K10" s="12"/>
    </row>
    <row r="11" spans="1:11" ht="19.5" customHeight="1" thickBot="1">
      <c r="A11" s="74" t="s">
        <v>29</v>
      </c>
      <c r="B11" s="74"/>
      <c r="C11" s="80" t="s">
        <v>48</v>
      </c>
      <c r="D11" s="75"/>
      <c r="E11" s="86">
        <f>'سایر درآمدها'!E11</f>
        <v>12611577387</v>
      </c>
      <c r="F11" s="75"/>
      <c r="G11" s="82">
        <f>E11/$E$12</f>
        <v>-0.1405721893044018</v>
      </c>
      <c r="H11" s="85"/>
      <c r="I11" s="82">
        <f>E11/$J$6</f>
        <v>1.3350318377557742E-3</v>
      </c>
      <c r="J11" s="23"/>
      <c r="K11" s="12"/>
    </row>
    <row r="12" spans="1:11" ht="19.5" customHeight="1" thickBot="1">
      <c r="A12" s="74"/>
      <c r="B12" s="87"/>
      <c r="C12" s="61"/>
      <c r="D12" s="61"/>
      <c r="E12" s="88">
        <f>SUM(E8:E11)</f>
        <v>-89716020284</v>
      </c>
      <c r="F12" s="61"/>
      <c r="G12" s="89">
        <f>SUM(G8:G11)</f>
        <v>1</v>
      </c>
      <c r="H12" s="83"/>
      <c r="I12" s="90">
        <f>SUM(I8:I11)</f>
        <v>-9.4971263118399027E-3</v>
      </c>
      <c r="J12" s="19"/>
      <c r="K12" s="19"/>
    </row>
    <row r="13" spans="1:11" ht="17.399999999999999" thickTop="1"/>
    <row r="18" ht="18.75" customHeight="1"/>
    <row r="27" ht="18.75" customHeight="1"/>
    <row r="28" ht="17.399999999999999" customHeight="1"/>
    <row r="29" ht="17.399999999999999" customHeight="1"/>
  </sheetData>
  <mergeCells count="4">
    <mergeCell ref="E6:I6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XCX300"/>
  <sheetViews>
    <sheetView rightToLeft="1" view="pageBreakPreview" zoomScale="40" zoomScaleNormal="100" zoomScaleSheetLayoutView="40" workbookViewId="0">
      <selection activeCell="J18" sqref="J18"/>
    </sheetView>
  </sheetViews>
  <sheetFormatPr defaultColWidth="9.109375" defaultRowHeight="29.4"/>
  <cols>
    <col min="1" max="1" width="2.44140625" style="24" customWidth="1"/>
    <col min="2" max="2" width="55.33203125" style="187" customWidth="1"/>
    <col min="3" max="3" width="1.33203125" style="187" customWidth="1"/>
    <col min="4" max="4" width="26.33203125" style="41" bestFit="1" customWidth="1"/>
    <col min="5" max="5" width="0.88671875" style="41" customWidth="1"/>
    <col min="6" max="6" width="35.109375" style="94" bestFit="1" customWidth="1"/>
    <col min="7" max="7" width="1.33203125" style="94" customWidth="1"/>
    <col min="8" max="8" width="31.88671875" style="94" bestFit="1" customWidth="1"/>
    <col min="9" max="9" width="1.33203125" style="94" customWidth="1"/>
    <col min="10" max="10" width="35.109375" style="188" bestFit="1" customWidth="1"/>
    <col min="11" max="11" width="1.6640625" style="188" customWidth="1"/>
    <col min="12" max="12" width="21.44140625" style="189" customWidth="1"/>
    <col min="13" max="13" width="1" style="189" customWidth="1"/>
    <col min="14" max="14" width="26.33203125" style="41" bestFit="1" customWidth="1"/>
    <col min="15" max="15" width="3" style="41" customWidth="1"/>
    <col min="16" max="16" width="33.6640625" style="94" customWidth="1"/>
    <col min="17" max="17" width="1.5546875" style="94" customWidth="1"/>
    <col min="18" max="18" width="31" style="94" bestFit="1" customWidth="1"/>
    <col min="19" max="19" width="1.88671875" style="94" customWidth="1"/>
    <col min="20" max="20" width="35.109375" style="94" bestFit="1" customWidth="1"/>
    <col min="21" max="21" width="1.44140625" style="94" customWidth="1"/>
    <col min="22" max="22" width="19" style="189" customWidth="1"/>
    <col min="23" max="16325" width="9.109375" style="27"/>
    <col min="16326" max="16326" width="22.88671875" style="27" bestFit="1" customWidth="1"/>
    <col min="16327" max="16384" width="9.109375" style="27"/>
  </cols>
  <sheetData>
    <row r="1" spans="1:22" ht="30.6">
      <c r="B1" s="231" t="s">
        <v>77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</row>
    <row r="2" spans="1:22" ht="30.6">
      <c r="B2" s="231" t="s">
        <v>49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</row>
    <row r="3" spans="1:22" ht="30.6">
      <c r="B3" s="231" t="str">
        <f>' سهام'!B3</f>
        <v>برای ماه منتهی به 1403/05/31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</row>
    <row r="5" spans="1:22" ht="30.6">
      <c r="B5" s="240" t="s">
        <v>25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</row>
    <row r="6" spans="1:22" ht="9.75" customHeight="1"/>
    <row r="7" spans="1:22" ht="31.2" thickBot="1">
      <c r="B7" s="190"/>
      <c r="C7" s="191"/>
      <c r="D7" s="273" t="str">
        <f>'درآمد سود سهام'!$I$7</f>
        <v>طی مرداد  ماه</v>
      </c>
      <c r="E7" s="243"/>
      <c r="F7" s="243"/>
      <c r="G7" s="243"/>
      <c r="H7" s="243"/>
      <c r="I7" s="243"/>
      <c r="J7" s="243"/>
      <c r="K7" s="243"/>
      <c r="L7" s="243"/>
      <c r="M7" s="192"/>
      <c r="N7" s="273" t="str">
        <f>'درآمد سود سهام'!$O$7</f>
        <v>از ابتدای سال مالی تا پایان مرداد ماه</v>
      </c>
      <c r="O7" s="273"/>
      <c r="P7" s="243"/>
      <c r="Q7" s="243"/>
      <c r="R7" s="243"/>
      <c r="S7" s="243"/>
      <c r="T7" s="243"/>
      <c r="U7" s="243"/>
      <c r="V7" s="243"/>
    </row>
    <row r="8" spans="1:22" s="29" customFormat="1" ht="24.75" customHeight="1">
      <c r="A8" s="25"/>
      <c r="B8" s="274" t="s">
        <v>21</v>
      </c>
      <c r="C8" s="275"/>
      <c r="D8" s="277" t="s">
        <v>9</v>
      </c>
      <c r="E8" s="95"/>
      <c r="F8" s="279" t="s">
        <v>10</v>
      </c>
      <c r="G8" s="96"/>
      <c r="H8" s="279" t="s">
        <v>11</v>
      </c>
      <c r="I8" s="96"/>
      <c r="J8" s="281" t="s">
        <v>2</v>
      </c>
      <c r="K8" s="281"/>
      <c r="L8" s="281"/>
      <c r="M8" s="194"/>
      <c r="N8" s="277" t="s">
        <v>9</v>
      </c>
      <c r="O8" s="95"/>
      <c r="P8" s="279" t="s">
        <v>10</v>
      </c>
      <c r="Q8" s="96"/>
      <c r="R8" s="279" t="s">
        <v>11</v>
      </c>
      <c r="S8" s="96"/>
      <c r="T8" s="281" t="s">
        <v>2</v>
      </c>
      <c r="U8" s="281"/>
      <c r="V8" s="281"/>
    </row>
    <row r="9" spans="1:22" s="29" customFormat="1" ht="6" customHeight="1" thickBot="1">
      <c r="A9" s="25"/>
      <c r="B9" s="275"/>
      <c r="C9" s="275"/>
      <c r="D9" s="278"/>
      <c r="E9" s="97"/>
      <c r="F9" s="280"/>
      <c r="G9" s="98"/>
      <c r="H9" s="280"/>
      <c r="I9" s="98"/>
      <c r="J9" s="243"/>
      <c r="K9" s="243"/>
      <c r="L9" s="243"/>
      <c r="M9" s="195"/>
      <c r="N9" s="278"/>
      <c r="O9" s="97"/>
      <c r="P9" s="280"/>
      <c r="Q9" s="98"/>
      <c r="R9" s="280"/>
      <c r="S9" s="98"/>
      <c r="T9" s="243"/>
      <c r="U9" s="243"/>
      <c r="V9" s="243"/>
    </row>
    <row r="10" spans="1:22" s="29" customFormat="1" ht="61.8" thickBot="1">
      <c r="A10" s="25"/>
      <c r="B10" s="276"/>
      <c r="C10" s="275"/>
      <c r="D10" s="48" t="s">
        <v>52</v>
      </c>
      <c r="E10" s="48"/>
      <c r="F10" s="99" t="s">
        <v>53</v>
      </c>
      <c r="G10" s="99"/>
      <c r="H10" s="99" t="s">
        <v>54</v>
      </c>
      <c r="I10" s="99"/>
      <c r="J10" s="196" t="s">
        <v>6</v>
      </c>
      <c r="K10" s="196"/>
      <c r="L10" s="197" t="s">
        <v>16</v>
      </c>
      <c r="M10" s="192"/>
      <c r="N10" s="48" t="s">
        <v>52</v>
      </c>
      <c r="O10" s="48"/>
      <c r="P10" s="99" t="s">
        <v>53</v>
      </c>
      <c r="Q10" s="99"/>
      <c r="R10" s="99" t="s">
        <v>54</v>
      </c>
      <c r="S10" s="99"/>
      <c r="T10" s="100" t="s">
        <v>6</v>
      </c>
      <c r="U10" s="100"/>
      <c r="V10" s="197" t="s">
        <v>16</v>
      </c>
    </row>
    <row r="11" spans="1:22" s="29" customFormat="1" ht="42.75" customHeight="1">
      <c r="A11" s="25"/>
      <c r="B11" s="198" t="s">
        <v>246</v>
      </c>
      <c r="C11" s="193"/>
      <c r="D11" s="45">
        <f>VLOOKUP(B11,'درآمد سود سهام'!$A$9:$S$126,13,0)</f>
        <v>0</v>
      </c>
      <c r="E11" s="45">
        <v>1000</v>
      </c>
      <c r="F11" s="45">
        <v>-1143636416</v>
      </c>
      <c r="G11" s="45"/>
      <c r="H11" s="45">
        <v>169456165</v>
      </c>
      <c r="I11" s="45"/>
      <c r="J11" s="101">
        <f t="shared" ref="J11:J74" si="0">D11+F11+H11</f>
        <v>-974180251</v>
      </c>
      <c r="K11" s="101"/>
      <c r="L11" s="199">
        <f>J11/-651547428162</f>
        <v>1.4951793359819401E-3</v>
      </c>
      <c r="M11" s="199"/>
      <c r="N11" s="45">
        <v>3345051661</v>
      </c>
      <c r="O11" s="45"/>
      <c r="P11" s="45">
        <v>240174900</v>
      </c>
      <c r="Q11" s="45"/>
      <c r="R11" s="45">
        <v>186453250</v>
      </c>
      <c r="S11" s="45"/>
      <c r="T11" s="101">
        <f t="shared" ref="T11:T74" si="1">N11+P11+R11</f>
        <v>3771679811</v>
      </c>
      <c r="U11" s="98"/>
      <c r="V11" s="199">
        <f>T11/درآمدها!$J$5</f>
        <v>-5.8729568128682963E-2</v>
      </c>
    </row>
    <row r="12" spans="1:22" s="29" customFormat="1" ht="42.75" customHeight="1">
      <c r="A12" s="25"/>
      <c r="B12" s="198" t="s">
        <v>326</v>
      </c>
      <c r="C12" s="193"/>
      <c r="D12" s="45">
        <f>VLOOKUP(B12,'درآمد سود سهام'!$A$9:$S$126,13,0)</f>
        <v>0</v>
      </c>
      <c r="E12" s="45">
        <v>3901</v>
      </c>
      <c r="F12" s="45">
        <v>-4517208523</v>
      </c>
      <c r="G12" s="45"/>
      <c r="H12" s="45">
        <v>-2287659401</v>
      </c>
      <c r="I12" s="45"/>
      <c r="J12" s="101">
        <f t="shared" si="0"/>
        <v>-6804867924</v>
      </c>
      <c r="K12" s="101"/>
      <c r="L12" s="199">
        <f t="shared" ref="L12:L75" si="2">J12/-651547428162</f>
        <v>1.0444163586366035E-2</v>
      </c>
      <c r="M12" s="199"/>
      <c r="N12" s="45">
        <v>806712177</v>
      </c>
      <c r="O12" s="45"/>
      <c r="P12" s="45">
        <v>-8125600987</v>
      </c>
      <c r="Q12" s="45"/>
      <c r="R12" s="45">
        <v>-2287659401</v>
      </c>
      <c r="S12" s="45"/>
      <c r="T12" s="101">
        <f t="shared" si="1"/>
        <v>-9606548211</v>
      </c>
      <c r="U12" s="98"/>
      <c r="V12" s="199">
        <f>T12/درآمدها!$J$5</f>
        <v>0.14958545155237249</v>
      </c>
    </row>
    <row r="13" spans="1:22" s="29" customFormat="1" ht="42.75" customHeight="1">
      <c r="A13" s="25"/>
      <c r="B13" s="198" t="s">
        <v>229</v>
      </c>
      <c r="C13" s="193"/>
      <c r="D13" s="45">
        <v>0</v>
      </c>
      <c r="E13" s="45">
        <v>0</v>
      </c>
      <c r="F13" s="45">
        <v>-3993003598</v>
      </c>
      <c r="G13" s="45"/>
      <c r="H13" s="45">
        <v>-394566395</v>
      </c>
      <c r="I13" s="45"/>
      <c r="J13" s="101">
        <f t="shared" si="0"/>
        <v>-4387569993</v>
      </c>
      <c r="K13" s="101"/>
      <c r="L13" s="199">
        <f t="shared" si="2"/>
        <v>6.7340761445060602E-3</v>
      </c>
      <c r="M13" s="199"/>
      <c r="N13" s="45">
        <v>0</v>
      </c>
      <c r="O13" s="45"/>
      <c r="P13" s="45">
        <v>-6267337830</v>
      </c>
      <c r="Q13" s="45"/>
      <c r="R13" s="45">
        <v>-431045569</v>
      </c>
      <c r="S13" s="45"/>
      <c r="T13" s="101">
        <f t="shared" si="1"/>
        <v>-6698383399</v>
      </c>
      <c r="U13" s="98"/>
      <c r="V13" s="199">
        <f>T13/درآمدها!$J$5</f>
        <v>0.10430184530412394</v>
      </c>
    </row>
    <row r="14" spans="1:22" s="29" customFormat="1" ht="42.75" customHeight="1">
      <c r="A14" s="25"/>
      <c r="B14" s="198" t="s">
        <v>304</v>
      </c>
      <c r="C14" s="193"/>
      <c r="D14" s="45">
        <v>0</v>
      </c>
      <c r="E14" s="45">
        <v>0</v>
      </c>
      <c r="F14" s="45">
        <v>3414344561</v>
      </c>
      <c r="G14" s="45"/>
      <c r="H14" s="45">
        <v>858645114</v>
      </c>
      <c r="I14" s="45"/>
      <c r="J14" s="101">
        <f t="shared" si="0"/>
        <v>4272989675</v>
      </c>
      <c r="K14" s="101"/>
      <c r="L14" s="199">
        <f t="shared" si="2"/>
        <v>-6.5582173918696963E-3</v>
      </c>
      <c r="M14" s="199"/>
      <c r="N14" s="45">
        <v>0</v>
      </c>
      <c r="O14" s="45"/>
      <c r="P14" s="45">
        <v>4335376814</v>
      </c>
      <c r="Q14" s="45"/>
      <c r="R14" s="45">
        <v>858645114</v>
      </c>
      <c r="S14" s="45"/>
      <c r="T14" s="101">
        <f t="shared" si="1"/>
        <v>5194021928</v>
      </c>
      <c r="U14" s="98"/>
      <c r="V14" s="199">
        <f>T14/درآمدها!$J$5</f>
        <v>-8.0877136970296554E-2</v>
      </c>
    </row>
    <row r="15" spans="1:22" s="29" customFormat="1" ht="42.75" customHeight="1">
      <c r="A15" s="25"/>
      <c r="B15" s="198" t="s">
        <v>239</v>
      </c>
      <c r="C15" s="193"/>
      <c r="D15" s="45">
        <v>0</v>
      </c>
      <c r="E15" s="45">
        <v>0</v>
      </c>
      <c r="F15" s="45">
        <v>-2689132867</v>
      </c>
      <c r="G15" s="45"/>
      <c r="H15" s="45">
        <v>-901418553</v>
      </c>
      <c r="I15" s="45"/>
      <c r="J15" s="101">
        <f t="shared" si="0"/>
        <v>-3590551420</v>
      </c>
      <c r="K15" s="101"/>
      <c r="L15" s="199">
        <f t="shared" si="2"/>
        <v>5.5108059134372786E-3</v>
      </c>
      <c r="M15" s="199"/>
      <c r="N15" s="45">
        <v>0</v>
      </c>
      <c r="O15" s="45"/>
      <c r="P15" s="45">
        <v>-2839972496</v>
      </c>
      <c r="Q15" s="45"/>
      <c r="R15" s="45">
        <v>-901418553</v>
      </c>
      <c r="S15" s="45"/>
      <c r="T15" s="101">
        <f t="shared" si="1"/>
        <v>-3741391049</v>
      </c>
      <c r="U15" s="98"/>
      <c r="V15" s="199">
        <f>T15/درآمدها!$J$5</f>
        <v>5.8257935858566999E-2</v>
      </c>
    </row>
    <row r="16" spans="1:22" s="29" customFormat="1" ht="42.75" customHeight="1">
      <c r="A16" s="25"/>
      <c r="B16" s="198" t="s">
        <v>221</v>
      </c>
      <c r="C16" s="193"/>
      <c r="D16" s="45">
        <f>VLOOKUP(B16,'درآمد سود سهام'!$A$9:$S$126,13,0)</f>
        <v>0</v>
      </c>
      <c r="E16" s="45">
        <v>0</v>
      </c>
      <c r="F16" s="45">
        <v>-8760004083</v>
      </c>
      <c r="G16" s="45"/>
      <c r="H16" s="45">
        <v>-157671311</v>
      </c>
      <c r="I16" s="45"/>
      <c r="J16" s="101">
        <f t="shared" si="0"/>
        <v>-8917675394</v>
      </c>
      <c r="K16" s="101"/>
      <c r="L16" s="199">
        <f t="shared" si="2"/>
        <v>1.3686916728620283E-2</v>
      </c>
      <c r="M16" s="199"/>
      <c r="N16" s="45">
        <v>1650693553</v>
      </c>
      <c r="O16" s="45"/>
      <c r="P16" s="45">
        <v>-7305619576</v>
      </c>
      <c r="Q16" s="45"/>
      <c r="R16" s="45">
        <v>-146911505</v>
      </c>
      <c r="S16" s="45"/>
      <c r="T16" s="101">
        <f t="shared" si="1"/>
        <v>-5801837528</v>
      </c>
      <c r="U16" s="98"/>
      <c r="V16" s="199">
        <f>T16/درآمدها!$J$5</f>
        <v>9.0341553219461648E-2</v>
      </c>
    </row>
    <row r="17" spans="1:22" s="29" customFormat="1" ht="42.75" customHeight="1">
      <c r="A17" s="25"/>
      <c r="B17" s="198" t="s">
        <v>129</v>
      </c>
      <c r="C17" s="193"/>
      <c r="D17" s="45">
        <f>VLOOKUP(B17,'درآمد سود سهام'!$A$9:$S$126,13,0)</f>
        <v>0</v>
      </c>
      <c r="E17" s="45">
        <v>0</v>
      </c>
      <c r="F17" s="45">
        <v>2106473681</v>
      </c>
      <c r="G17" s="45"/>
      <c r="H17" s="45">
        <v>904612988</v>
      </c>
      <c r="I17" s="45"/>
      <c r="J17" s="101">
        <f t="shared" si="0"/>
        <v>3011086669</v>
      </c>
      <c r="K17" s="101"/>
      <c r="L17" s="199">
        <f t="shared" si="2"/>
        <v>-4.6214389603136102E-3</v>
      </c>
      <c r="M17" s="199"/>
      <c r="N17" s="45">
        <v>3920371560</v>
      </c>
      <c r="O17" s="45"/>
      <c r="P17" s="45">
        <v>6566222105</v>
      </c>
      <c r="Q17" s="45"/>
      <c r="R17" s="45">
        <v>955959568</v>
      </c>
      <c r="S17" s="45"/>
      <c r="T17" s="101">
        <f t="shared" si="1"/>
        <v>11442553233</v>
      </c>
      <c r="U17" s="98"/>
      <c r="V17" s="199">
        <f>T17/درآمدها!$J$5</f>
        <v>-0.17817424684450633</v>
      </c>
    </row>
    <row r="18" spans="1:22" s="29" customFormat="1" ht="42.75" customHeight="1">
      <c r="A18" s="25"/>
      <c r="B18" s="198" t="s">
        <v>363</v>
      </c>
      <c r="C18" s="193"/>
      <c r="D18" s="45">
        <v>0</v>
      </c>
      <c r="E18" s="45">
        <v>0</v>
      </c>
      <c r="F18" s="45">
        <v>-46313707</v>
      </c>
      <c r="G18" s="45"/>
      <c r="H18" s="45">
        <v>58140850</v>
      </c>
      <c r="I18" s="45"/>
      <c r="J18" s="101">
        <f t="shared" si="0"/>
        <v>11827143</v>
      </c>
      <c r="K18" s="101"/>
      <c r="L18" s="199">
        <f t="shared" si="2"/>
        <v>-1.8152389970081063E-5</v>
      </c>
      <c r="M18" s="199"/>
      <c r="N18" s="45">
        <v>0</v>
      </c>
      <c r="O18" s="45"/>
      <c r="P18" s="45">
        <v>41575563</v>
      </c>
      <c r="Q18" s="45"/>
      <c r="R18" s="45">
        <v>117077594</v>
      </c>
      <c r="S18" s="45"/>
      <c r="T18" s="101">
        <f t="shared" si="1"/>
        <v>158653157</v>
      </c>
      <c r="U18" s="98"/>
      <c r="V18" s="199">
        <f>T18/درآمدها!$J$5</f>
        <v>-2.4704195106083817E-3</v>
      </c>
    </row>
    <row r="19" spans="1:22" s="29" customFormat="1" ht="42.75" customHeight="1">
      <c r="A19" s="25"/>
      <c r="B19" s="198" t="s">
        <v>114</v>
      </c>
      <c r="C19" s="193"/>
      <c r="D19" s="45">
        <f>VLOOKUP(B19,'درآمد سود سهام'!$A$9:$S$126,13,0)</f>
        <v>0</v>
      </c>
      <c r="E19" s="45">
        <v>0</v>
      </c>
      <c r="F19" s="45">
        <v>-1759398967</v>
      </c>
      <c r="G19" s="45"/>
      <c r="H19" s="45">
        <v>-377926842</v>
      </c>
      <c r="I19" s="45"/>
      <c r="J19" s="101">
        <f t="shared" si="0"/>
        <v>-2137325809</v>
      </c>
      <c r="K19" s="101"/>
      <c r="L19" s="199">
        <f t="shared" si="2"/>
        <v>3.280384077379211E-3</v>
      </c>
      <c r="M19" s="199"/>
      <c r="N19" s="45">
        <v>231798510</v>
      </c>
      <c r="O19" s="45"/>
      <c r="P19" s="45">
        <v>-3116459038</v>
      </c>
      <c r="Q19" s="45"/>
      <c r="R19" s="45">
        <v>-394385958</v>
      </c>
      <c r="S19" s="45"/>
      <c r="T19" s="101">
        <f t="shared" si="1"/>
        <v>-3279046486</v>
      </c>
      <c r="U19" s="98"/>
      <c r="V19" s="199">
        <f>T19/درآمدها!$J$5</f>
        <v>5.1058677736909162E-2</v>
      </c>
    </row>
    <row r="20" spans="1:22" s="29" customFormat="1" ht="42.75" customHeight="1">
      <c r="A20" s="25"/>
      <c r="B20" s="198" t="s">
        <v>196</v>
      </c>
      <c r="C20" s="193"/>
      <c r="D20" s="45">
        <v>0</v>
      </c>
      <c r="E20" s="45">
        <v>0</v>
      </c>
      <c r="F20" s="45">
        <v>-414916934</v>
      </c>
      <c r="G20" s="45"/>
      <c r="H20" s="45">
        <v>74044975</v>
      </c>
      <c r="I20" s="45"/>
      <c r="J20" s="101">
        <f t="shared" si="0"/>
        <v>-340871959</v>
      </c>
      <c r="K20" s="101"/>
      <c r="L20" s="199">
        <f t="shared" si="2"/>
        <v>5.2317290233435776E-4</v>
      </c>
      <c r="M20" s="199"/>
      <c r="N20" s="45">
        <v>0</v>
      </c>
      <c r="O20" s="45"/>
      <c r="P20" s="45">
        <v>2452081079</v>
      </c>
      <c r="Q20" s="45"/>
      <c r="R20" s="45">
        <v>12036002587</v>
      </c>
      <c r="S20" s="45"/>
      <c r="T20" s="101">
        <f t="shared" si="1"/>
        <v>14488083666</v>
      </c>
      <c r="U20" s="98"/>
      <c r="V20" s="199">
        <f>T20/درآمدها!$J$5</f>
        <v>-0.22559680019360101</v>
      </c>
    </row>
    <row r="21" spans="1:22" s="29" customFormat="1" ht="42.75" customHeight="1">
      <c r="A21" s="25"/>
      <c r="B21" s="198" t="s">
        <v>312</v>
      </c>
      <c r="C21" s="193"/>
      <c r="D21" s="45">
        <v>0</v>
      </c>
      <c r="E21" s="45">
        <v>0</v>
      </c>
      <c r="F21" s="45">
        <v>-2461464057</v>
      </c>
      <c r="G21" s="45"/>
      <c r="H21" s="45">
        <v>0</v>
      </c>
      <c r="I21" s="45"/>
      <c r="J21" s="101">
        <f t="shared" si="0"/>
        <v>-2461464057</v>
      </c>
      <c r="K21" s="101"/>
      <c r="L21" s="199">
        <f t="shared" si="2"/>
        <v>3.7778739514692464E-3</v>
      </c>
      <c r="M21" s="199"/>
      <c r="N21" s="45">
        <v>0</v>
      </c>
      <c r="O21" s="45"/>
      <c r="P21" s="45">
        <v>-3845419753</v>
      </c>
      <c r="Q21" s="45"/>
      <c r="R21" s="45">
        <v>-23945612</v>
      </c>
      <c r="S21" s="45"/>
      <c r="T21" s="101">
        <f t="shared" si="1"/>
        <v>-3869365365</v>
      </c>
      <c r="U21" s="98"/>
      <c r="V21" s="199">
        <f>T21/درآمدها!$J$5</f>
        <v>6.0250649102231997E-2</v>
      </c>
    </row>
    <row r="22" spans="1:22" s="29" customFormat="1" ht="42.75" customHeight="1">
      <c r="A22" s="25"/>
      <c r="B22" s="198" t="s">
        <v>84</v>
      </c>
      <c r="C22" s="193"/>
      <c r="D22" s="45">
        <v>0</v>
      </c>
      <c r="E22" s="45">
        <v>0</v>
      </c>
      <c r="F22" s="45">
        <v>-5389895728</v>
      </c>
      <c r="G22" s="45"/>
      <c r="H22" s="45">
        <v>753959810</v>
      </c>
      <c r="I22" s="45"/>
      <c r="J22" s="101">
        <f t="shared" si="0"/>
        <v>-4635935918</v>
      </c>
      <c r="K22" s="101"/>
      <c r="L22" s="199">
        <f t="shared" si="2"/>
        <v>7.1152700749320223E-3</v>
      </c>
      <c r="M22" s="199"/>
      <c r="N22" s="45">
        <v>0</v>
      </c>
      <c r="O22" s="45"/>
      <c r="P22" s="45">
        <v>1735688840</v>
      </c>
      <c r="Q22" s="45"/>
      <c r="R22" s="45">
        <v>821594977</v>
      </c>
      <c r="S22" s="45"/>
      <c r="T22" s="101">
        <f t="shared" si="1"/>
        <v>2557283817</v>
      </c>
      <c r="U22" s="98"/>
      <c r="V22" s="199">
        <f>T22/درآمدها!$J$5</f>
        <v>-3.9819969265911768E-2</v>
      </c>
    </row>
    <row r="23" spans="1:22" s="29" customFormat="1" ht="42.75" customHeight="1">
      <c r="A23" s="25"/>
      <c r="B23" s="198" t="s">
        <v>333</v>
      </c>
      <c r="C23" s="193"/>
      <c r="D23" s="45">
        <v>0</v>
      </c>
      <c r="E23" s="45">
        <v>0</v>
      </c>
      <c r="F23" s="45">
        <v>0</v>
      </c>
      <c r="G23" s="45"/>
      <c r="H23" s="45">
        <v>0</v>
      </c>
      <c r="I23" s="45"/>
      <c r="J23" s="101">
        <f t="shared" si="0"/>
        <v>0</v>
      </c>
      <c r="K23" s="101"/>
      <c r="L23" s="199">
        <f t="shared" si="2"/>
        <v>0</v>
      </c>
      <c r="M23" s="199"/>
      <c r="N23" s="45">
        <v>0</v>
      </c>
      <c r="O23" s="45"/>
      <c r="P23" s="45">
        <v>1222520655</v>
      </c>
      <c r="Q23" s="45"/>
      <c r="R23" s="45">
        <v>0</v>
      </c>
      <c r="S23" s="45"/>
      <c r="T23" s="101">
        <f t="shared" si="1"/>
        <v>1222520655</v>
      </c>
      <c r="U23" s="98"/>
      <c r="V23" s="199">
        <f>T23/درآمدها!$J$5</f>
        <v>-1.90361095571123E-2</v>
      </c>
    </row>
    <row r="24" spans="1:22" s="29" customFormat="1" ht="42.6" customHeight="1">
      <c r="A24" s="25"/>
      <c r="B24" s="198" t="s">
        <v>108</v>
      </c>
      <c r="C24" s="193"/>
      <c r="D24" s="45">
        <f>VLOOKUP(B24,'درآمد سود سهام'!$A$9:$S$126,13,0)</f>
        <v>0</v>
      </c>
      <c r="E24" s="45">
        <v>0</v>
      </c>
      <c r="F24" s="45">
        <v>-867761983</v>
      </c>
      <c r="G24" s="45"/>
      <c r="H24" s="45">
        <v>-85963893</v>
      </c>
      <c r="I24" s="45"/>
      <c r="J24" s="101">
        <f t="shared" si="0"/>
        <v>-953725876</v>
      </c>
      <c r="K24" s="101"/>
      <c r="L24" s="199">
        <f t="shared" si="2"/>
        <v>1.4637858040364587E-3</v>
      </c>
      <c r="M24" s="199"/>
      <c r="N24" s="45">
        <v>6519175746</v>
      </c>
      <c r="O24" s="45"/>
      <c r="P24" s="45">
        <v>-208733734</v>
      </c>
      <c r="Q24" s="45"/>
      <c r="R24" s="45">
        <v>-79075119</v>
      </c>
      <c r="S24" s="45"/>
      <c r="T24" s="101">
        <f t="shared" si="1"/>
        <v>6231366893</v>
      </c>
      <c r="U24" s="98"/>
      <c r="V24" s="199">
        <f>T24/درآمدها!$J$5</f>
        <v>-9.7029839439163088E-2</v>
      </c>
    </row>
    <row r="25" spans="1:22" s="29" customFormat="1" ht="42.75" customHeight="1">
      <c r="A25" s="25"/>
      <c r="B25" s="198" t="s">
        <v>143</v>
      </c>
      <c r="C25" s="193"/>
      <c r="D25" s="45">
        <v>0</v>
      </c>
      <c r="E25" s="45">
        <v>0</v>
      </c>
      <c r="F25" s="45">
        <v>-3393203446</v>
      </c>
      <c r="G25" s="45"/>
      <c r="H25" s="45">
        <v>-2100752438</v>
      </c>
      <c r="I25" s="45"/>
      <c r="J25" s="101">
        <f t="shared" si="0"/>
        <v>-5493955884</v>
      </c>
      <c r="K25" s="101"/>
      <c r="L25" s="199">
        <f t="shared" si="2"/>
        <v>8.4321657127836742E-3</v>
      </c>
      <c r="M25" s="199"/>
      <c r="N25" s="45">
        <v>0</v>
      </c>
      <c r="O25" s="45"/>
      <c r="P25" s="45">
        <v>-7076519435</v>
      </c>
      <c r="Q25" s="45"/>
      <c r="R25" s="45">
        <v>-2159875728</v>
      </c>
      <c r="S25" s="45"/>
      <c r="T25" s="101">
        <f t="shared" si="1"/>
        <v>-9236395163</v>
      </c>
      <c r="U25" s="98"/>
      <c r="V25" s="199">
        <f>T25/درآمدها!$J$5</f>
        <v>0.14382172564245971</v>
      </c>
    </row>
    <row r="26" spans="1:22" s="29" customFormat="1" ht="42.75" customHeight="1">
      <c r="A26" s="25"/>
      <c r="B26" s="198" t="s">
        <v>339</v>
      </c>
      <c r="C26" s="193"/>
      <c r="D26" s="45">
        <v>0</v>
      </c>
      <c r="E26" s="45">
        <v>0</v>
      </c>
      <c r="F26" s="45">
        <v>-1161347410</v>
      </c>
      <c r="G26" s="45"/>
      <c r="H26" s="45">
        <v>-108883108</v>
      </c>
      <c r="I26" s="45"/>
      <c r="J26" s="101">
        <f t="shared" si="0"/>
        <v>-1270230518</v>
      </c>
      <c r="K26" s="101"/>
      <c r="L26" s="199">
        <f t="shared" si="2"/>
        <v>1.9495595609720852E-3</v>
      </c>
      <c r="M26" s="199"/>
      <c r="N26" s="45">
        <v>0</v>
      </c>
      <c r="O26" s="45"/>
      <c r="P26" s="45">
        <v>-661685166</v>
      </c>
      <c r="Q26" s="45"/>
      <c r="R26" s="45">
        <v>-108883108</v>
      </c>
      <c r="S26" s="45"/>
      <c r="T26" s="101">
        <f t="shared" si="1"/>
        <v>-770568274</v>
      </c>
      <c r="U26" s="98"/>
      <c r="V26" s="199">
        <f>T26/درآمدها!$J$5</f>
        <v>1.1998670145249146E-2</v>
      </c>
    </row>
    <row r="27" spans="1:22" s="29" customFormat="1" ht="44.4" customHeight="1">
      <c r="A27" s="25"/>
      <c r="B27" s="198" t="s">
        <v>103</v>
      </c>
      <c r="C27" s="193"/>
      <c r="D27" s="45">
        <v>0</v>
      </c>
      <c r="E27" s="45">
        <v>0</v>
      </c>
      <c r="F27" s="45">
        <v>-4771018294</v>
      </c>
      <c r="G27" s="45"/>
      <c r="H27" s="45">
        <v>4128711867</v>
      </c>
      <c r="I27" s="45"/>
      <c r="J27" s="101">
        <f t="shared" si="0"/>
        <v>-642306427</v>
      </c>
      <c r="K27" s="101"/>
      <c r="L27" s="199">
        <f t="shared" si="2"/>
        <v>9.8581684039783773E-4</v>
      </c>
      <c r="M27" s="199"/>
      <c r="N27" s="45">
        <v>0</v>
      </c>
      <c r="O27" s="45"/>
      <c r="P27" s="45">
        <v>4029121759</v>
      </c>
      <c r="Q27" s="45"/>
      <c r="R27" s="45">
        <v>4215298107</v>
      </c>
      <c r="S27" s="45"/>
      <c r="T27" s="101">
        <f t="shared" si="1"/>
        <v>8244419866</v>
      </c>
      <c r="U27" s="98"/>
      <c r="V27" s="199">
        <f>T27/درآمدها!$J$5</f>
        <v>-0.12837548319705822</v>
      </c>
    </row>
    <row r="28" spans="1:22" s="29" customFormat="1" ht="42.75" customHeight="1">
      <c r="A28" s="25"/>
      <c r="B28" s="198" t="s">
        <v>322</v>
      </c>
      <c r="C28" s="193"/>
      <c r="D28" s="45">
        <v>0</v>
      </c>
      <c r="E28" s="45">
        <v>0</v>
      </c>
      <c r="F28" s="45">
        <v>-3027253412</v>
      </c>
      <c r="G28" s="45"/>
      <c r="H28" s="45">
        <v>-426969451</v>
      </c>
      <c r="I28" s="45"/>
      <c r="J28" s="101">
        <f t="shared" si="0"/>
        <v>-3454222863</v>
      </c>
      <c r="K28" s="101"/>
      <c r="L28" s="199">
        <f t="shared" si="2"/>
        <v>5.3015677964446603E-3</v>
      </c>
      <c r="M28" s="199"/>
      <c r="N28" s="45">
        <v>0</v>
      </c>
      <c r="O28" s="45"/>
      <c r="P28" s="45">
        <v>-2521636545</v>
      </c>
      <c r="Q28" s="45"/>
      <c r="R28" s="45">
        <v>-426969451</v>
      </c>
      <c r="S28" s="45"/>
      <c r="T28" s="101">
        <f t="shared" si="1"/>
        <v>-2948605996</v>
      </c>
      <c r="U28" s="98"/>
      <c r="V28" s="199">
        <f>T28/درآمدها!$J$5</f>
        <v>4.5913323878044608E-2</v>
      </c>
    </row>
    <row r="29" spans="1:22" s="29" customFormat="1" ht="42.75" customHeight="1">
      <c r="A29" s="25"/>
      <c r="B29" s="198" t="s">
        <v>130</v>
      </c>
      <c r="C29" s="193"/>
      <c r="D29" s="45">
        <v>0</v>
      </c>
      <c r="E29" s="45">
        <v>0</v>
      </c>
      <c r="F29" s="45">
        <v>36035428</v>
      </c>
      <c r="G29" s="45"/>
      <c r="H29" s="45">
        <v>0</v>
      </c>
      <c r="I29" s="45"/>
      <c r="J29" s="101">
        <f t="shared" si="0"/>
        <v>36035428</v>
      </c>
      <c r="K29" s="101"/>
      <c r="L29" s="199">
        <f t="shared" si="2"/>
        <v>-5.5307451833023264E-5</v>
      </c>
      <c r="M29" s="199"/>
      <c r="N29" s="45">
        <v>0</v>
      </c>
      <c r="O29" s="45"/>
      <c r="P29" s="45">
        <v>2054019274</v>
      </c>
      <c r="Q29" s="45"/>
      <c r="R29" s="45">
        <v>45040409</v>
      </c>
      <c r="S29" s="45"/>
      <c r="T29" s="101">
        <f t="shared" si="1"/>
        <v>2099059683</v>
      </c>
      <c r="U29" s="98"/>
      <c r="V29" s="199">
        <f>T29/درآمدها!$J$5</f>
        <v>-3.2684871154594453E-2</v>
      </c>
    </row>
    <row r="30" spans="1:22" s="29" customFormat="1" ht="42.75" customHeight="1">
      <c r="A30" s="25"/>
      <c r="B30" s="198" t="s">
        <v>218</v>
      </c>
      <c r="C30" s="193"/>
      <c r="D30" s="45">
        <v>0</v>
      </c>
      <c r="E30" s="45">
        <v>0</v>
      </c>
      <c r="F30" s="45">
        <v>-929210782</v>
      </c>
      <c r="G30" s="45"/>
      <c r="H30" s="45">
        <v>-166909263</v>
      </c>
      <c r="I30" s="45"/>
      <c r="J30" s="101">
        <f t="shared" si="0"/>
        <v>-1096120045</v>
      </c>
      <c r="K30" s="101"/>
      <c r="L30" s="199">
        <f t="shared" si="2"/>
        <v>1.6823334689419754E-3</v>
      </c>
      <c r="M30" s="199"/>
      <c r="N30" s="45">
        <v>0</v>
      </c>
      <c r="O30" s="45"/>
      <c r="P30" s="45">
        <v>-1140464498</v>
      </c>
      <c r="Q30" s="45"/>
      <c r="R30" s="45">
        <v>-166909263</v>
      </c>
      <c r="S30" s="45"/>
      <c r="T30" s="101">
        <f t="shared" si="1"/>
        <v>-1307373761</v>
      </c>
      <c r="U30" s="98"/>
      <c r="V30" s="199">
        <f>T30/درآمدها!$J$5</f>
        <v>2.0357373959043624E-2</v>
      </c>
    </row>
    <row r="31" spans="1:22" s="29" customFormat="1" ht="42.75" customHeight="1">
      <c r="A31" s="25"/>
      <c r="B31" s="198" t="s">
        <v>164</v>
      </c>
      <c r="C31" s="193"/>
      <c r="D31" s="45">
        <f>VLOOKUP(B31,'درآمد سود سهام'!$A$9:$S$126,13,0)</f>
        <v>0</v>
      </c>
      <c r="E31" s="45">
        <v>0</v>
      </c>
      <c r="F31" s="45">
        <v>-3493508865</v>
      </c>
      <c r="G31" s="45"/>
      <c r="H31" s="45">
        <v>-1565208034</v>
      </c>
      <c r="I31" s="45"/>
      <c r="J31" s="101">
        <f t="shared" si="0"/>
        <v>-5058716899</v>
      </c>
      <c r="K31" s="101"/>
      <c r="L31" s="199">
        <f t="shared" si="2"/>
        <v>7.764157573717268E-3</v>
      </c>
      <c r="M31" s="199"/>
      <c r="N31" s="45">
        <v>531843811</v>
      </c>
      <c r="O31" s="45"/>
      <c r="P31" s="45">
        <v>-2802657442</v>
      </c>
      <c r="Q31" s="45"/>
      <c r="R31" s="45">
        <v>-1559641129</v>
      </c>
      <c r="S31" s="45"/>
      <c r="T31" s="101">
        <f t="shared" si="1"/>
        <v>-3830454760</v>
      </c>
      <c r="U31" s="98"/>
      <c r="V31" s="199">
        <f>T31/درآمدها!$J$5</f>
        <v>5.9644764419070129E-2</v>
      </c>
    </row>
    <row r="32" spans="1:22" s="29" customFormat="1" ht="42.75" customHeight="1">
      <c r="A32" s="25"/>
      <c r="B32" s="198" t="s">
        <v>150</v>
      </c>
      <c r="C32" s="193"/>
      <c r="D32" s="45">
        <v>0</v>
      </c>
      <c r="E32" s="45">
        <v>0</v>
      </c>
      <c r="F32" s="45">
        <v>-3872943572</v>
      </c>
      <c r="G32" s="45"/>
      <c r="H32" s="45">
        <v>228522058</v>
      </c>
      <c r="I32" s="45"/>
      <c r="J32" s="101">
        <f t="shared" si="0"/>
        <v>-3644421514</v>
      </c>
      <c r="K32" s="101"/>
      <c r="L32" s="199">
        <f t="shared" si="2"/>
        <v>5.5934861477096569E-3</v>
      </c>
      <c r="M32" s="199"/>
      <c r="N32" s="45">
        <v>0</v>
      </c>
      <c r="O32" s="45"/>
      <c r="P32" s="45">
        <v>1058586589</v>
      </c>
      <c r="Q32" s="45"/>
      <c r="R32" s="45">
        <v>234432846</v>
      </c>
      <c r="S32" s="45"/>
      <c r="T32" s="101">
        <f t="shared" si="1"/>
        <v>1293019435</v>
      </c>
      <c r="U32" s="98"/>
      <c r="V32" s="199">
        <f>T32/درآمدها!$J$5</f>
        <v>-2.0133859925773972E-2</v>
      </c>
    </row>
    <row r="33" spans="1:22" s="29" customFormat="1" ht="42.75" customHeight="1">
      <c r="A33" s="25"/>
      <c r="B33" s="198" t="s">
        <v>345</v>
      </c>
      <c r="C33" s="193"/>
      <c r="D33" s="45">
        <v>0</v>
      </c>
      <c r="E33" s="45">
        <v>0</v>
      </c>
      <c r="F33" s="45">
        <v>-29590129</v>
      </c>
      <c r="G33" s="45"/>
      <c r="H33" s="45">
        <v>-59782159</v>
      </c>
      <c r="I33" s="45"/>
      <c r="J33" s="101">
        <f t="shared" si="0"/>
        <v>-89372288</v>
      </c>
      <c r="K33" s="101"/>
      <c r="L33" s="199">
        <f t="shared" si="2"/>
        <v>1.3716927446420459E-4</v>
      </c>
      <c r="M33" s="199"/>
      <c r="N33" s="45">
        <v>0</v>
      </c>
      <c r="O33" s="45"/>
      <c r="P33" s="45">
        <v>-195742665</v>
      </c>
      <c r="Q33" s="45"/>
      <c r="R33" s="45">
        <v>-59782159</v>
      </c>
      <c r="S33" s="45"/>
      <c r="T33" s="101">
        <f t="shared" si="1"/>
        <v>-255524824</v>
      </c>
      <c r="U33" s="98"/>
      <c r="V33" s="199">
        <f>T33/درآمدها!$J$5</f>
        <v>3.9788272896099566E-3</v>
      </c>
    </row>
    <row r="34" spans="1:22" s="29" customFormat="1" ht="42.75" customHeight="1">
      <c r="A34" s="25"/>
      <c r="B34" s="198" t="s">
        <v>283</v>
      </c>
      <c r="C34" s="193"/>
      <c r="D34" s="45">
        <v>0</v>
      </c>
      <c r="E34" s="45">
        <v>0</v>
      </c>
      <c r="F34" s="45">
        <v>-1300254374</v>
      </c>
      <c r="G34" s="45"/>
      <c r="H34" s="45">
        <v>-1206466497</v>
      </c>
      <c r="I34" s="45"/>
      <c r="J34" s="101">
        <f t="shared" si="0"/>
        <v>-2506720871</v>
      </c>
      <c r="K34" s="101"/>
      <c r="L34" s="199">
        <f t="shared" si="2"/>
        <v>3.8473344574030486E-3</v>
      </c>
      <c r="M34" s="199"/>
      <c r="N34" s="45">
        <v>0</v>
      </c>
      <c r="O34" s="45"/>
      <c r="P34" s="45">
        <v>-3130884253</v>
      </c>
      <c r="Q34" s="45"/>
      <c r="R34" s="45">
        <v>-1247982816</v>
      </c>
      <c r="S34" s="45"/>
      <c r="T34" s="101">
        <f t="shared" si="1"/>
        <v>-4378867069</v>
      </c>
      <c r="U34" s="98"/>
      <c r="V34" s="199">
        <f>T34/درآمدها!$J$5</f>
        <v>6.8184200340987475E-2</v>
      </c>
    </row>
    <row r="35" spans="1:22" s="29" customFormat="1" ht="42.75" customHeight="1">
      <c r="A35" s="25"/>
      <c r="B35" s="198" t="s">
        <v>135</v>
      </c>
      <c r="C35" s="193"/>
      <c r="D35" s="45">
        <v>0</v>
      </c>
      <c r="E35" s="45">
        <v>0</v>
      </c>
      <c r="F35" s="45">
        <v>-4310210640</v>
      </c>
      <c r="G35" s="45"/>
      <c r="H35" s="45">
        <v>172665809</v>
      </c>
      <c r="I35" s="45"/>
      <c r="J35" s="101">
        <f t="shared" si="0"/>
        <v>-4137544831</v>
      </c>
      <c r="K35" s="101"/>
      <c r="L35" s="199">
        <f t="shared" si="2"/>
        <v>6.3503356043809684E-3</v>
      </c>
      <c r="M35" s="199"/>
      <c r="N35" s="45">
        <v>0</v>
      </c>
      <c r="O35" s="45"/>
      <c r="P35" s="45">
        <v>4836202304</v>
      </c>
      <c r="Q35" s="45"/>
      <c r="R35" s="45">
        <v>172665809</v>
      </c>
      <c r="S35" s="45"/>
      <c r="T35" s="101">
        <f t="shared" si="1"/>
        <v>5008868113</v>
      </c>
      <c r="U35" s="98"/>
      <c r="V35" s="199">
        <f>T35/درآمدها!$J$5</f>
        <v>-7.7994070501978027E-2</v>
      </c>
    </row>
    <row r="36" spans="1:22" s="29" customFormat="1" ht="42.75" customHeight="1">
      <c r="A36" s="25"/>
      <c r="B36" s="198" t="s">
        <v>266</v>
      </c>
      <c r="C36" s="193"/>
      <c r="D36" s="45">
        <f>VLOOKUP(B36,'درآمد سود سهام'!$A$9:$S$126,13,0)</f>
        <v>0</v>
      </c>
      <c r="E36" s="45">
        <v>0</v>
      </c>
      <c r="F36" s="45">
        <v>-408684583</v>
      </c>
      <c r="G36" s="45"/>
      <c r="H36" s="45">
        <v>-31918395</v>
      </c>
      <c r="I36" s="45"/>
      <c r="J36" s="101">
        <f t="shared" si="0"/>
        <v>-440602978</v>
      </c>
      <c r="K36" s="101"/>
      <c r="L36" s="199">
        <f t="shared" si="2"/>
        <v>6.7624083674603806E-4</v>
      </c>
      <c r="M36" s="199"/>
      <c r="N36" s="45">
        <v>5789767374</v>
      </c>
      <c r="O36" s="45"/>
      <c r="P36" s="45">
        <v>-1477962313</v>
      </c>
      <c r="Q36" s="45"/>
      <c r="R36" s="45">
        <v>-31918395</v>
      </c>
      <c r="S36" s="45"/>
      <c r="T36" s="101">
        <f t="shared" si="1"/>
        <v>4279886666</v>
      </c>
      <c r="U36" s="98"/>
      <c r="V36" s="199">
        <f>T36/درآمدها!$J$5</f>
        <v>-6.664295701899621E-2</v>
      </c>
    </row>
    <row r="37" spans="1:22" s="29" customFormat="1" ht="42.75" customHeight="1">
      <c r="A37" s="25"/>
      <c r="B37" s="198" t="s">
        <v>79</v>
      </c>
      <c r="C37" s="193"/>
      <c r="D37" s="45">
        <v>0</v>
      </c>
      <c r="E37" s="45">
        <v>0</v>
      </c>
      <c r="F37" s="45">
        <v>829546939</v>
      </c>
      <c r="G37" s="45"/>
      <c r="H37" s="45">
        <v>592357184</v>
      </c>
      <c r="I37" s="45"/>
      <c r="J37" s="101">
        <f t="shared" si="0"/>
        <v>1421904123</v>
      </c>
      <c r="K37" s="101"/>
      <c r="L37" s="199">
        <f t="shared" si="2"/>
        <v>-2.1823493755645054E-3</v>
      </c>
      <c r="M37" s="199"/>
      <c r="N37" s="45">
        <v>0</v>
      </c>
      <c r="O37" s="45"/>
      <c r="P37" s="45">
        <v>2741015055</v>
      </c>
      <c r="Q37" s="45"/>
      <c r="R37" s="45">
        <v>627712004</v>
      </c>
      <c r="S37" s="45"/>
      <c r="T37" s="101">
        <f t="shared" si="1"/>
        <v>3368727059</v>
      </c>
      <c r="U37" s="98"/>
      <c r="V37" s="199">
        <f>T37/درآمدها!$J$5</f>
        <v>-5.2455111576935047E-2</v>
      </c>
    </row>
    <row r="38" spans="1:22" s="29" customFormat="1" ht="42.75" customHeight="1">
      <c r="A38" s="25"/>
      <c r="B38" s="198" t="s">
        <v>365</v>
      </c>
      <c r="C38" s="193"/>
      <c r="D38" s="45">
        <f>VLOOKUP(B38,'درآمد سود سهام'!$A$9:$S$126,13,0)</f>
        <v>0</v>
      </c>
      <c r="E38" s="45">
        <v>0</v>
      </c>
      <c r="F38" s="45">
        <v>-597501468</v>
      </c>
      <c r="G38" s="45"/>
      <c r="H38" s="45">
        <v>-307034013</v>
      </c>
      <c r="I38" s="45"/>
      <c r="J38" s="101">
        <f t="shared" si="0"/>
        <v>-904535481</v>
      </c>
      <c r="K38" s="101"/>
      <c r="L38" s="199">
        <f t="shared" si="2"/>
        <v>1.3882880077535926E-3</v>
      </c>
      <c r="M38" s="199"/>
      <c r="N38" s="45">
        <v>613661000</v>
      </c>
      <c r="O38" s="45"/>
      <c r="P38" s="45">
        <v>-841505354</v>
      </c>
      <c r="Q38" s="45"/>
      <c r="R38" s="45">
        <v>-307034013</v>
      </c>
      <c r="S38" s="45"/>
      <c r="T38" s="101">
        <f t="shared" si="1"/>
        <v>-534878367</v>
      </c>
      <c r="U38" s="98"/>
      <c r="V38" s="199">
        <f>T38/درآمدها!$J$5</f>
        <v>8.328696249259953E-3</v>
      </c>
    </row>
    <row r="39" spans="1:22" s="29" customFormat="1" ht="42.75" customHeight="1">
      <c r="A39" s="25"/>
      <c r="B39" s="198" t="s">
        <v>307</v>
      </c>
      <c r="C39" s="193"/>
      <c r="D39" s="45">
        <v>0</v>
      </c>
      <c r="E39" s="45">
        <v>0</v>
      </c>
      <c r="F39" s="45">
        <v>-3319777541</v>
      </c>
      <c r="G39" s="45"/>
      <c r="H39" s="45">
        <v>-10417323</v>
      </c>
      <c r="I39" s="45"/>
      <c r="J39" s="101">
        <f t="shared" si="0"/>
        <v>-3330194864</v>
      </c>
      <c r="K39" s="101"/>
      <c r="L39" s="199">
        <f t="shared" si="2"/>
        <v>5.111208670402401E-3</v>
      </c>
      <c r="M39" s="199"/>
      <c r="N39" s="45">
        <v>0</v>
      </c>
      <c r="O39" s="45"/>
      <c r="P39" s="45">
        <v>-5080828864</v>
      </c>
      <c r="Q39" s="45"/>
      <c r="R39" s="45">
        <v>-16314359</v>
      </c>
      <c r="S39" s="45"/>
      <c r="T39" s="101">
        <f t="shared" si="1"/>
        <v>-5097143223</v>
      </c>
      <c r="U39" s="98"/>
      <c r="V39" s="199">
        <f>T39/درآمدها!$J$5</f>
        <v>7.9368619601212789E-2</v>
      </c>
    </row>
    <row r="40" spans="1:22" s="29" customFormat="1" ht="42.75" customHeight="1">
      <c r="A40" s="25"/>
      <c r="B40" s="198" t="s">
        <v>324</v>
      </c>
      <c r="C40" s="193"/>
      <c r="D40" s="45">
        <v>0</v>
      </c>
      <c r="E40" s="45">
        <v>0</v>
      </c>
      <c r="F40" s="45">
        <v>-3287205441</v>
      </c>
      <c r="G40" s="45"/>
      <c r="H40" s="45">
        <v>-412032259</v>
      </c>
      <c r="I40" s="45"/>
      <c r="J40" s="101">
        <f t="shared" si="0"/>
        <v>-3699237700</v>
      </c>
      <c r="K40" s="101"/>
      <c r="L40" s="199">
        <f t="shared" si="2"/>
        <v>5.6776184512545196E-3</v>
      </c>
      <c r="M40" s="199"/>
      <c r="N40" s="45">
        <v>0</v>
      </c>
      <c r="O40" s="45"/>
      <c r="P40" s="45">
        <v>-2555702553</v>
      </c>
      <c r="Q40" s="45"/>
      <c r="R40" s="45">
        <v>-400380576</v>
      </c>
      <c r="S40" s="45"/>
      <c r="T40" s="101">
        <f t="shared" si="1"/>
        <v>-2956083129</v>
      </c>
      <c r="U40" s="98"/>
      <c r="V40" s="199">
        <f>T40/درآمدها!$J$5</f>
        <v>4.6029751786545753E-2</v>
      </c>
    </row>
    <row r="41" spans="1:22" s="29" customFormat="1" ht="42.75" customHeight="1">
      <c r="A41" s="25"/>
      <c r="B41" s="198" t="s">
        <v>300</v>
      </c>
      <c r="C41" s="193"/>
      <c r="D41" s="45">
        <v>0</v>
      </c>
      <c r="E41" s="45">
        <v>0</v>
      </c>
      <c r="F41" s="45">
        <v>-265456022</v>
      </c>
      <c r="G41" s="45"/>
      <c r="H41" s="45">
        <v>251134291</v>
      </c>
      <c r="I41" s="45"/>
      <c r="J41" s="101">
        <f t="shared" si="0"/>
        <v>-14321731</v>
      </c>
      <c r="K41" s="101"/>
      <c r="L41" s="199">
        <f t="shared" si="2"/>
        <v>2.1981102803830056E-5</v>
      </c>
      <c r="M41" s="199"/>
      <c r="N41" s="45">
        <v>0</v>
      </c>
      <c r="O41" s="45"/>
      <c r="P41" s="45">
        <v>1256592600</v>
      </c>
      <c r="Q41" s="45"/>
      <c r="R41" s="45">
        <v>273211893</v>
      </c>
      <c r="S41" s="45"/>
      <c r="T41" s="101">
        <f t="shared" si="1"/>
        <v>1529804493</v>
      </c>
      <c r="U41" s="98"/>
      <c r="V41" s="199">
        <f>T41/درآمدها!$J$5</f>
        <v>-2.3820886633371962E-2</v>
      </c>
    </row>
    <row r="42" spans="1:22" s="29" customFormat="1" ht="42.75" customHeight="1">
      <c r="A42" s="25"/>
      <c r="B42" s="198" t="s">
        <v>199</v>
      </c>
      <c r="C42" s="193"/>
      <c r="D42" s="45">
        <v>0</v>
      </c>
      <c r="E42" s="45">
        <v>0</v>
      </c>
      <c r="F42" s="45">
        <v>-9927757735</v>
      </c>
      <c r="G42" s="45"/>
      <c r="H42" s="45">
        <v>-141212812</v>
      </c>
      <c r="I42" s="45"/>
      <c r="J42" s="101">
        <f t="shared" si="0"/>
        <v>-10068970547</v>
      </c>
      <c r="K42" s="101"/>
      <c r="L42" s="199">
        <f t="shared" si="2"/>
        <v>1.54539333773511E-2</v>
      </c>
      <c r="M42" s="199"/>
      <c r="N42" s="45">
        <v>0</v>
      </c>
      <c r="O42" s="45"/>
      <c r="P42" s="45">
        <v>-10701570314</v>
      </c>
      <c r="Q42" s="45"/>
      <c r="R42" s="45">
        <v>-150252059</v>
      </c>
      <c r="S42" s="45"/>
      <c r="T42" s="101">
        <f t="shared" si="1"/>
        <v>-10851822373</v>
      </c>
      <c r="U42" s="98"/>
      <c r="V42" s="199">
        <f>T42/درآمدها!$J$5</f>
        <v>0.16897586044200652</v>
      </c>
    </row>
    <row r="43" spans="1:22" s="29" customFormat="1" ht="42.75" customHeight="1">
      <c r="A43" s="25"/>
      <c r="B43" s="198" t="s">
        <v>299</v>
      </c>
      <c r="C43" s="193"/>
      <c r="D43" s="45">
        <f>VLOOKUP(B43,'درآمد سود سهام'!$A$9:$S$126,13,0)</f>
        <v>0</v>
      </c>
      <c r="E43" s="45">
        <v>0</v>
      </c>
      <c r="F43" s="45">
        <v>-2499034522</v>
      </c>
      <c r="G43" s="45"/>
      <c r="H43" s="45">
        <v>-314009203</v>
      </c>
      <c r="I43" s="45"/>
      <c r="J43" s="101">
        <f t="shared" si="0"/>
        <v>-2813043725</v>
      </c>
      <c r="K43" s="101"/>
      <c r="L43" s="199">
        <f t="shared" si="2"/>
        <v>4.3174811278674377E-3</v>
      </c>
      <c r="M43" s="199"/>
      <c r="N43" s="45">
        <v>622062238</v>
      </c>
      <c r="O43" s="45"/>
      <c r="P43" s="45">
        <v>-3695710502</v>
      </c>
      <c r="Q43" s="45"/>
      <c r="R43" s="45">
        <v>-314009203</v>
      </c>
      <c r="S43" s="45"/>
      <c r="T43" s="101">
        <f t="shared" si="1"/>
        <v>-3387657467</v>
      </c>
      <c r="U43" s="98"/>
      <c r="V43" s="199">
        <f>T43/درآمدها!$J$5</f>
        <v>5.2749880683023345E-2</v>
      </c>
    </row>
    <row r="44" spans="1:22" s="29" customFormat="1" ht="42.75" customHeight="1">
      <c r="A44" s="25"/>
      <c r="B44" s="198" t="s">
        <v>294</v>
      </c>
      <c r="C44" s="193"/>
      <c r="D44" s="45">
        <v>0</v>
      </c>
      <c r="E44" s="45">
        <v>0</v>
      </c>
      <c r="F44" s="45">
        <v>-3462926301</v>
      </c>
      <c r="G44" s="45"/>
      <c r="H44" s="45">
        <v>-206537833</v>
      </c>
      <c r="I44" s="45"/>
      <c r="J44" s="101">
        <f t="shared" si="0"/>
        <v>-3669464134</v>
      </c>
      <c r="K44" s="101"/>
      <c r="L44" s="199">
        <f t="shared" si="2"/>
        <v>5.6319217533426112E-3</v>
      </c>
      <c r="M44" s="199"/>
      <c r="N44" s="45">
        <v>0</v>
      </c>
      <c r="O44" s="45"/>
      <c r="P44" s="45">
        <v>-5064185777</v>
      </c>
      <c r="Q44" s="45"/>
      <c r="R44" s="45">
        <v>-206537833</v>
      </c>
      <c r="S44" s="45"/>
      <c r="T44" s="101">
        <f t="shared" si="1"/>
        <v>-5270723610</v>
      </c>
      <c r="U44" s="98"/>
      <c r="V44" s="199">
        <f>T44/درآمدها!$J$5</f>
        <v>8.2071473945950185E-2</v>
      </c>
    </row>
    <row r="45" spans="1:22" s="29" customFormat="1" ht="42.75" customHeight="1">
      <c r="A45" s="25"/>
      <c r="B45" s="198" t="s">
        <v>321</v>
      </c>
      <c r="C45" s="193"/>
      <c r="D45" s="45">
        <v>0</v>
      </c>
      <c r="E45" s="45">
        <v>0</v>
      </c>
      <c r="F45" s="45">
        <v>-3540943809</v>
      </c>
      <c r="G45" s="45"/>
      <c r="H45" s="45">
        <v>-208823979</v>
      </c>
      <c r="I45" s="45"/>
      <c r="J45" s="101">
        <f t="shared" si="0"/>
        <v>-3749767788</v>
      </c>
      <c r="K45" s="101"/>
      <c r="L45" s="199">
        <f t="shared" si="2"/>
        <v>5.7551724186495632E-3</v>
      </c>
      <c r="M45" s="199"/>
      <c r="N45" s="45">
        <v>0</v>
      </c>
      <c r="O45" s="45"/>
      <c r="P45" s="45">
        <v>-1734692150</v>
      </c>
      <c r="Q45" s="45"/>
      <c r="R45" s="45">
        <v>8424144</v>
      </c>
      <c r="S45" s="45"/>
      <c r="T45" s="101">
        <f t="shared" si="1"/>
        <v>-1726268006</v>
      </c>
      <c r="U45" s="98"/>
      <c r="V45" s="199">
        <f>T45/درآمدها!$J$5</f>
        <v>2.6880058633572776E-2</v>
      </c>
    </row>
    <row r="46" spans="1:22" s="29" customFormat="1" ht="42.75" customHeight="1">
      <c r="A46" s="25"/>
      <c r="B46" s="198" t="s">
        <v>260</v>
      </c>
      <c r="C46" s="193"/>
      <c r="D46" s="45">
        <v>0</v>
      </c>
      <c r="E46" s="45">
        <v>0</v>
      </c>
      <c r="F46" s="45">
        <v>-1087086612</v>
      </c>
      <c r="G46" s="45"/>
      <c r="H46" s="45">
        <v>-1040858820</v>
      </c>
      <c r="I46" s="45"/>
      <c r="J46" s="101">
        <f t="shared" si="0"/>
        <v>-2127945432</v>
      </c>
      <c r="K46" s="101"/>
      <c r="L46" s="199">
        <f t="shared" si="2"/>
        <v>3.2659870026697582E-3</v>
      </c>
      <c r="M46" s="199"/>
      <c r="N46" s="45">
        <v>0</v>
      </c>
      <c r="O46" s="45"/>
      <c r="P46" s="45">
        <v>-6611495807</v>
      </c>
      <c r="Q46" s="45"/>
      <c r="R46" s="45">
        <v>-1061497900</v>
      </c>
      <c r="S46" s="45"/>
      <c r="T46" s="101">
        <f t="shared" si="1"/>
        <v>-7672993707</v>
      </c>
      <c r="U46" s="98"/>
      <c r="V46" s="199">
        <f>T46/درآمدها!$J$5</f>
        <v>0.11947769409056344</v>
      </c>
    </row>
    <row r="47" spans="1:22" s="29" customFormat="1" ht="42.75" customHeight="1">
      <c r="A47" s="25"/>
      <c r="B47" s="198" t="s">
        <v>134</v>
      </c>
      <c r="C47" s="193"/>
      <c r="D47" s="45">
        <f>VLOOKUP(B47,'درآمد سود سهام'!$A$9:$S$126,13,0)</f>
        <v>0</v>
      </c>
      <c r="E47" s="45">
        <v>0</v>
      </c>
      <c r="F47" s="45">
        <v>-5361304764</v>
      </c>
      <c r="G47" s="45"/>
      <c r="H47" s="45">
        <v>-622188698</v>
      </c>
      <c r="I47" s="45"/>
      <c r="J47" s="101">
        <f t="shared" si="0"/>
        <v>-5983493462</v>
      </c>
      <c r="K47" s="101"/>
      <c r="L47" s="199">
        <f t="shared" si="2"/>
        <v>9.1835117496807481E-3</v>
      </c>
      <c r="M47" s="199"/>
      <c r="N47" s="45">
        <v>235217738</v>
      </c>
      <c r="O47" s="45"/>
      <c r="P47" s="45">
        <v>-7066899007</v>
      </c>
      <c r="Q47" s="45"/>
      <c r="R47" s="45">
        <v>-824555996</v>
      </c>
      <c r="S47" s="45"/>
      <c r="T47" s="101">
        <f t="shared" si="1"/>
        <v>-7656237265</v>
      </c>
      <c r="U47" s="98"/>
      <c r="V47" s="199">
        <f>T47/درآمدها!$J$5</f>
        <v>0.11921677623662387</v>
      </c>
    </row>
    <row r="48" spans="1:22" s="29" customFormat="1" ht="42.75" customHeight="1">
      <c r="A48" s="25"/>
      <c r="B48" s="198" t="s">
        <v>279</v>
      </c>
      <c r="C48" s="193"/>
      <c r="D48" s="45">
        <v>0</v>
      </c>
      <c r="E48" s="45">
        <v>0</v>
      </c>
      <c r="F48" s="45">
        <v>-3065975034</v>
      </c>
      <c r="G48" s="45"/>
      <c r="H48" s="45">
        <v>-225809073</v>
      </c>
      <c r="I48" s="45"/>
      <c r="J48" s="101">
        <f t="shared" si="0"/>
        <v>-3291784107</v>
      </c>
      <c r="K48" s="101"/>
      <c r="L48" s="199">
        <f t="shared" si="2"/>
        <v>5.0522555453653556E-3</v>
      </c>
      <c r="M48" s="199"/>
      <c r="N48" s="45">
        <v>0</v>
      </c>
      <c r="O48" s="45"/>
      <c r="P48" s="45">
        <v>-224410243</v>
      </c>
      <c r="Q48" s="45"/>
      <c r="R48" s="45">
        <v>-184971921</v>
      </c>
      <c r="S48" s="45"/>
      <c r="T48" s="101">
        <f t="shared" si="1"/>
        <v>-409382164</v>
      </c>
      <c r="U48" s="98"/>
      <c r="V48" s="199">
        <f>T48/درآمدها!$J$5</f>
        <v>6.3745701904985115E-3</v>
      </c>
    </row>
    <row r="49" spans="1:22" s="29" customFormat="1" ht="42.75" customHeight="1">
      <c r="A49" s="25"/>
      <c r="B49" s="198" t="s">
        <v>181</v>
      </c>
      <c r="C49" s="193"/>
      <c r="D49" s="45">
        <v>0</v>
      </c>
      <c r="E49" s="45">
        <v>0</v>
      </c>
      <c r="F49" s="45">
        <v>466163751</v>
      </c>
      <c r="G49" s="45"/>
      <c r="H49" s="45">
        <v>1122476</v>
      </c>
      <c r="I49" s="45"/>
      <c r="J49" s="101">
        <f t="shared" si="0"/>
        <v>467286227</v>
      </c>
      <c r="K49" s="101"/>
      <c r="L49" s="199">
        <f t="shared" si="2"/>
        <v>-7.1719449237671535E-4</v>
      </c>
      <c r="M49" s="199"/>
      <c r="N49" s="45">
        <v>0</v>
      </c>
      <c r="O49" s="45"/>
      <c r="P49" s="45">
        <v>653983604</v>
      </c>
      <c r="Q49" s="45"/>
      <c r="R49" s="45">
        <v>1122476</v>
      </c>
      <c r="S49" s="45"/>
      <c r="T49" s="101">
        <f t="shared" si="1"/>
        <v>655106080</v>
      </c>
      <c r="U49" s="98"/>
      <c r="V49" s="199">
        <f>T49/درآمدها!$J$5</f>
        <v>-1.0200785614056046E-2</v>
      </c>
    </row>
    <row r="50" spans="1:22" s="29" customFormat="1" ht="42.75" customHeight="1">
      <c r="A50" s="25"/>
      <c r="B50" s="198" t="s">
        <v>291</v>
      </c>
      <c r="C50" s="193"/>
      <c r="D50" s="45">
        <v>0</v>
      </c>
      <c r="E50" s="45">
        <v>0</v>
      </c>
      <c r="F50" s="45">
        <v>-7069560799</v>
      </c>
      <c r="G50" s="45"/>
      <c r="H50" s="45">
        <v>-17454991</v>
      </c>
      <c r="I50" s="45"/>
      <c r="J50" s="101">
        <f t="shared" si="0"/>
        <v>-7087015790</v>
      </c>
      <c r="K50" s="101"/>
      <c r="L50" s="199">
        <f t="shared" si="2"/>
        <v>1.0877206299458974E-2</v>
      </c>
      <c r="M50" s="199"/>
      <c r="N50" s="45">
        <v>0</v>
      </c>
      <c r="O50" s="45"/>
      <c r="P50" s="45">
        <v>-9975270692</v>
      </c>
      <c r="Q50" s="45"/>
      <c r="R50" s="45">
        <v>-69028611</v>
      </c>
      <c r="S50" s="45"/>
      <c r="T50" s="101">
        <f t="shared" si="1"/>
        <v>-10044299303</v>
      </c>
      <c r="U50" s="98"/>
      <c r="V50" s="199">
        <f>T50/درآمدها!$J$5</f>
        <v>0.15640175990019139</v>
      </c>
    </row>
    <row r="51" spans="1:22" s="29" customFormat="1" ht="42.75" customHeight="1">
      <c r="A51" s="25"/>
      <c r="B51" s="198" t="s">
        <v>109</v>
      </c>
      <c r="C51" s="193"/>
      <c r="D51" s="45">
        <f>VLOOKUP(B51,'درآمد سود سهام'!$A$9:$S$126,13,0)</f>
        <v>0</v>
      </c>
      <c r="E51" s="45">
        <v>0</v>
      </c>
      <c r="F51" s="45">
        <v>-6542581239</v>
      </c>
      <c r="G51" s="45"/>
      <c r="H51" s="45">
        <v>-959969595</v>
      </c>
      <c r="I51" s="45"/>
      <c r="J51" s="101">
        <f t="shared" si="0"/>
        <v>-7502550834</v>
      </c>
      <c r="K51" s="101"/>
      <c r="L51" s="199">
        <f t="shared" si="2"/>
        <v>1.1514972678450317E-2</v>
      </c>
      <c r="M51" s="199"/>
      <c r="N51" s="45">
        <v>262313325</v>
      </c>
      <c r="O51" s="45"/>
      <c r="P51" s="45">
        <v>-9041341275</v>
      </c>
      <c r="Q51" s="45"/>
      <c r="R51" s="45">
        <v>-1006685353</v>
      </c>
      <c r="S51" s="45"/>
      <c r="T51" s="101">
        <f t="shared" si="1"/>
        <v>-9785713303</v>
      </c>
      <c r="U51" s="98"/>
      <c r="V51" s="199">
        <f>T51/درآمدها!$J$5</f>
        <v>0.1523752664370315</v>
      </c>
    </row>
    <row r="52" spans="1:22" s="29" customFormat="1" ht="42.75" customHeight="1">
      <c r="A52" s="25"/>
      <c r="B52" s="198" t="s">
        <v>118</v>
      </c>
      <c r="C52" s="193"/>
      <c r="D52" s="45">
        <f>VLOOKUP(B52,'درآمد سود سهام'!$A$9:$S$126,13,0)</f>
        <v>0</v>
      </c>
      <c r="E52" s="45">
        <v>0</v>
      </c>
      <c r="F52" s="45">
        <v>-3623116202</v>
      </c>
      <c r="G52" s="45"/>
      <c r="H52" s="45">
        <v>-714049891</v>
      </c>
      <c r="I52" s="45"/>
      <c r="J52" s="101">
        <f t="shared" si="0"/>
        <v>-4337166093</v>
      </c>
      <c r="K52" s="101"/>
      <c r="L52" s="199">
        <f t="shared" si="2"/>
        <v>6.6567158514231938E-3</v>
      </c>
      <c r="M52" s="199"/>
      <c r="N52" s="45">
        <v>66716123</v>
      </c>
      <c r="O52" s="45"/>
      <c r="P52" s="45">
        <v>-6267465318</v>
      </c>
      <c r="Q52" s="45"/>
      <c r="R52" s="45">
        <v>-1131196899</v>
      </c>
      <c r="S52" s="45"/>
      <c r="T52" s="101">
        <f t="shared" si="1"/>
        <v>-7331946094</v>
      </c>
      <c r="U52" s="98"/>
      <c r="V52" s="199">
        <f>T52/درآمدها!$J$5</f>
        <v>0.11416717463331988</v>
      </c>
    </row>
    <row r="53" spans="1:22" s="29" customFormat="1" ht="42.75" customHeight="1">
      <c r="A53" s="25"/>
      <c r="B53" s="198" t="s">
        <v>262</v>
      </c>
      <c r="C53" s="193"/>
      <c r="D53" s="45">
        <f>VLOOKUP(B53,'درآمد سود سهام'!$A$9:$S$126,13,0)</f>
        <v>0</v>
      </c>
      <c r="E53" s="45">
        <v>0</v>
      </c>
      <c r="F53" s="45">
        <v>-1152954530</v>
      </c>
      <c r="G53" s="45"/>
      <c r="H53" s="45">
        <v>-250260452</v>
      </c>
      <c r="I53" s="45"/>
      <c r="J53" s="101">
        <f t="shared" si="0"/>
        <v>-1403214982</v>
      </c>
      <c r="K53" s="101"/>
      <c r="L53" s="199">
        <f t="shared" si="2"/>
        <v>2.1536651383283587E-3</v>
      </c>
      <c r="M53" s="199"/>
      <c r="N53" s="45">
        <v>389256516</v>
      </c>
      <c r="O53" s="45"/>
      <c r="P53" s="45">
        <v>-1079965900</v>
      </c>
      <c r="Q53" s="45"/>
      <c r="R53" s="45">
        <v>-250260452</v>
      </c>
      <c r="S53" s="45"/>
      <c r="T53" s="101">
        <f t="shared" si="1"/>
        <v>-940969836</v>
      </c>
      <c r="U53" s="98"/>
      <c r="V53" s="199">
        <f>T53/درآمدها!$J$5</f>
        <v>1.4652026380719101E-2</v>
      </c>
    </row>
    <row r="54" spans="1:22" s="29" customFormat="1" ht="42.75" customHeight="1">
      <c r="A54" s="25"/>
      <c r="B54" s="198" t="s">
        <v>206</v>
      </c>
      <c r="C54" s="193"/>
      <c r="D54" s="45">
        <v>0</v>
      </c>
      <c r="E54" s="45">
        <v>0</v>
      </c>
      <c r="F54" s="45">
        <v>-4178610736</v>
      </c>
      <c r="G54" s="45"/>
      <c r="H54" s="45">
        <v>-57625837</v>
      </c>
      <c r="I54" s="45"/>
      <c r="J54" s="101">
        <f t="shared" si="0"/>
        <v>-4236236573</v>
      </c>
      <c r="K54" s="101"/>
      <c r="L54" s="199">
        <f t="shared" si="2"/>
        <v>6.5018084484660217E-3</v>
      </c>
      <c r="M54" s="199"/>
      <c r="N54" s="45">
        <v>0</v>
      </c>
      <c r="O54" s="45"/>
      <c r="P54" s="45">
        <v>-1629072826</v>
      </c>
      <c r="Q54" s="45"/>
      <c r="R54" s="45">
        <v>-19265439</v>
      </c>
      <c r="S54" s="45"/>
      <c r="T54" s="101">
        <f t="shared" si="1"/>
        <v>-1648338265</v>
      </c>
      <c r="U54" s="98"/>
      <c r="V54" s="199">
        <f>T54/درآمدها!$J$5</f>
        <v>2.5666599309702793E-2</v>
      </c>
    </row>
    <row r="55" spans="1:22" s="29" customFormat="1" ht="42.75" customHeight="1">
      <c r="A55" s="25"/>
      <c r="B55" s="198" t="s">
        <v>178</v>
      </c>
      <c r="C55" s="193"/>
      <c r="D55" s="45">
        <f>VLOOKUP(B55,'درآمد سود سهام'!$A$9:$S$126,13,0)</f>
        <v>0</v>
      </c>
      <c r="E55" s="45">
        <v>0</v>
      </c>
      <c r="F55" s="45">
        <v>-1737273530</v>
      </c>
      <c r="G55" s="45"/>
      <c r="H55" s="45">
        <v>-136162106</v>
      </c>
      <c r="I55" s="45"/>
      <c r="J55" s="101">
        <f t="shared" si="0"/>
        <v>-1873435636</v>
      </c>
      <c r="K55" s="101"/>
      <c r="L55" s="199">
        <f t="shared" si="2"/>
        <v>2.8753634118162631E-3</v>
      </c>
      <c r="M55" s="199"/>
      <c r="N55" s="45">
        <v>2226675124</v>
      </c>
      <c r="O55" s="45"/>
      <c r="P55" s="45">
        <v>24431965</v>
      </c>
      <c r="Q55" s="45"/>
      <c r="R55" s="45">
        <v>-136162106</v>
      </c>
      <c r="S55" s="45"/>
      <c r="T55" s="101">
        <f t="shared" si="1"/>
        <v>2114944983</v>
      </c>
      <c r="U55" s="98"/>
      <c r="V55" s="199">
        <f>T55/درآمدها!$J$5</f>
        <v>-3.2932224285120985E-2</v>
      </c>
    </row>
    <row r="56" spans="1:22" s="29" customFormat="1" ht="42.75" customHeight="1">
      <c r="A56" s="25"/>
      <c r="B56" s="198" t="s">
        <v>298</v>
      </c>
      <c r="C56" s="193"/>
      <c r="D56" s="45">
        <v>0</v>
      </c>
      <c r="E56" s="45">
        <v>0</v>
      </c>
      <c r="F56" s="45">
        <v>-255463091</v>
      </c>
      <c r="G56" s="45"/>
      <c r="H56" s="45">
        <v>-114195921</v>
      </c>
      <c r="I56" s="45"/>
      <c r="J56" s="101">
        <f t="shared" si="0"/>
        <v>-369659012</v>
      </c>
      <c r="K56" s="101"/>
      <c r="L56" s="199">
        <f t="shared" si="2"/>
        <v>5.6735549251234001E-4</v>
      </c>
      <c r="M56" s="199"/>
      <c r="N56" s="45">
        <v>0</v>
      </c>
      <c r="O56" s="45"/>
      <c r="P56" s="45">
        <v>-274238329</v>
      </c>
      <c r="Q56" s="45"/>
      <c r="R56" s="45">
        <v>-120060807</v>
      </c>
      <c r="S56" s="45"/>
      <c r="T56" s="101">
        <f t="shared" si="1"/>
        <v>-394299136</v>
      </c>
      <c r="U56" s="98"/>
      <c r="V56" s="199">
        <f>T56/درآمدها!$J$5</f>
        <v>6.1397093950700758E-3</v>
      </c>
    </row>
    <row r="57" spans="1:22" s="29" customFormat="1" ht="42.75" customHeight="1">
      <c r="A57" s="25"/>
      <c r="B57" s="198" t="s">
        <v>364</v>
      </c>
      <c r="C57" s="193"/>
      <c r="D57" s="45">
        <v>0</v>
      </c>
      <c r="E57" s="45">
        <v>0</v>
      </c>
      <c r="F57" s="45">
        <v>387406231</v>
      </c>
      <c r="G57" s="45"/>
      <c r="H57" s="45">
        <v>-80781427</v>
      </c>
      <c r="I57" s="45"/>
      <c r="J57" s="101">
        <f t="shared" si="0"/>
        <v>306624804</v>
      </c>
      <c r="K57" s="101"/>
      <c r="L57" s="199">
        <f t="shared" si="2"/>
        <v>-4.7061010564492808E-4</v>
      </c>
      <c r="M57" s="199"/>
      <c r="N57" s="45">
        <v>0</v>
      </c>
      <c r="O57" s="45"/>
      <c r="P57" s="45">
        <v>-177838493</v>
      </c>
      <c r="Q57" s="45"/>
      <c r="R57" s="45">
        <v>-80781427</v>
      </c>
      <c r="S57" s="45"/>
      <c r="T57" s="101">
        <f t="shared" si="1"/>
        <v>-258619920</v>
      </c>
      <c r="U57" s="98"/>
      <c r="V57" s="199">
        <f>T57/درآمدها!$J$5</f>
        <v>4.0270216381510697E-3</v>
      </c>
    </row>
    <row r="58" spans="1:22" s="29" customFormat="1" ht="42.75" customHeight="1">
      <c r="A58" s="25"/>
      <c r="B58" s="198" t="s">
        <v>146</v>
      </c>
      <c r="C58" s="193"/>
      <c r="D58" s="45">
        <v>0</v>
      </c>
      <c r="E58" s="45">
        <v>0</v>
      </c>
      <c r="F58" s="45">
        <v>-3913194397</v>
      </c>
      <c r="G58" s="45"/>
      <c r="H58" s="45">
        <v>-9123179</v>
      </c>
      <c r="I58" s="45"/>
      <c r="J58" s="101">
        <f t="shared" si="0"/>
        <v>-3922317576</v>
      </c>
      <c r="K58" s="101"/>
      <c r="L58" s="199">
        <f t="shared" si="2"/>
        <v>6.0200031593475329E-3</v>
      </c>
      <c r="M58" s="199"/>
      <c r="N58" s="45">
        <v>0</v>
      </c>
      <c r="O58" s="45"/>
      <c r="P58" s="45">
        <v>-1647120158</v>
      </c>
      <c r="Q58" s="45"/>
      <c r="R58" s="45">
        <v>-9123179</v>
      </c>
      <c r="S58" s="45"/>
      <c r="T58" s="101">
        <f t="shared" si="1"/>
        <v>-1656243337</v>
      </c>
      <c r="U58" s="98"/>
      <c r="V58" s="199">
        <f>T58/درآمدها!$J$5</f>
        <v>2.5789690740537441E-2</v>
      </c>
    </row>
    <row r="59" spans="1:22" s="29" customFormat="1" ht="42.75" customHeight="1">
      <c r="A59" s="25"/>
      <c r="B59" s="198" t="s">
        <v>264</v>
      </c>
      <c r="C59" s="193"/>
      <c r="D59" s="45">
        <f>VLOOKUP(B59,'درآمد سود سهام'!$A$9:$S$126,13,0)</f>
        <v>0</v>
      </c>
      <c r="E59" s="45">
        <v>0</v>
      </c>
      <c r="F59" s="45">
        <v>-524674866</v>
      </c>
      <c r="G59" s="45"/>
      <c r="H59" s="45">
        <v>15447534</v>
      </c>
      <c r="I59" s="45"/>
      <c r="J59" s="101">
        <f t="shared" si="0"/>
        <v>-509227332</v>
      </c>
      <c r="K59" s="101"/>
      <c r="L59" s="199">
        <f t="shared" si="2"/>
        <v>7.8156602265550847E-4</v>
      </c>
      <c r="M59" s="199"/>
      <c r="N59" s="45">
        <v>1099310286</v>
      </c>
      <c r="O59" s="45"/>
      <c r="P59" s="45">
        <v>148578386</v>
      </c>
      <c r="Q59" s="45"/>
      <c r="R59" s="45">
        <v>15592370</v>
      </c>
      <c r="S59" s="45"/>
      <c r="T59" s="101">
        <f t="shared" si="1"/>
        <v>1263481042</v>
      </c>
      <c r="U59" s="98"/>
      <c r="V59" s="199">
        <f>T59/درآمدها!$J$5</f>
        <v>-1.9673911798935136E-2</v>
      </c>
    </row>
    <row r="60" spans="1:22" s="29" customFormat="1" ht="42.75" customHeight="1">
      <c r="A60" s="25"/>
      <c r="B60" s="198" t="s">
        <v>245</v>
      </c>
      <c r="C60" s="193"/>
      <c r="D60" s="45">
        <v>0</v>
      </c>
      <c r="E60" s="45">
        <v>0</v>
      </c>
      <c r="F60" s="45">
        <v>-5757681710</v>
      </c>
      <c r="G60" s="45"/>
      <c r="H60" s="45">
        <v>-524066219</v>
      </c>
      <c r="I60" s="45"/>
      <c r="J60" s="101">
        <f t="shared" si="0"/>
        <v>-6281747929</v>
      </c>
      <c r="K60" s="101"/>
      <c r="L60" s="199">
        <f t="shared" si="2"/>
        <v>9.6412749977705589E-3</v>
      </c>
      <c r="M60" s="199"/>
      <c r="N60" s="45">
        <v>0</v>
      </c>
      <c r="O60" s="45"/>
      <c r="P60" s="45">
        <v>-764667697</v>
      </c>
      <c r="Q60" s="45"/>
      <c r="R60" s="45">
        <v>-467208758</v>
      </c>
      <c r="S60" s="45"/>
      <c r="T60" s="101">
        <f t="shared" si="1"/>
        <v>-1231876455</v>
      </c>
      <c r="U60" s="98"/>
      <c r="V60" s="199">
        <f>T60/درآمدها!$J$5</f>
        <v>1.9181790558955521E-2</v>
      </c>
    </row>
    <row r="61" spans="1:22" s="29" customFormat="1" ht="42.75" customHeight="1">
      <c r="A61" s="25"/>
      <c r="B61" s="198" t="s">
        <v>170</v>
      </c>
      <c r="C61" s="193"/>
      <c r="D61" s="45">
        <f>VLOOKUP(B61,'درآمد سود سهام'!$A$9:$S$126,13,0)</f>
        <v>0</v>
      </c>
      <c r="E61" s="45">
        <v>0</v>
      </c>
      <c r="F61" s="45">
        <v>-3193597141</v>
      </c>
      <c r="G61" s="45"/>
      <c r="H61" s="45">
        <v>-525406014</v>
      </c>
      <c r="I61" s="45"/>
      <c r="J61" s="101">
        <f t="shared" si="0"/>
        <v>-3719003155</v>
      </c>
      <c r="K61" s="101"/>
      <c r="L61" s="199">
        <f t="shared" si="2"/>
        <v>5.7079546234895294E-3</v>
      </c>
      <c r="M61" s="199"/>
      <c r="N61" s="45">
        <v>799884833</v>
      </c>
      <c r="O61" s="45"/>
      <c r="P61" s="45">
        <v>-1300322998</v>
      </c>
      <c r="Q61" s="45"/>
      <c r="R61" s="45">
        <v>-509332216</v>
      </c>
      <c r="S61" s="45"/>
      <c r="T61" s="101">
        <f t="shared" si="1"/>
        <v>-1009770381</v>
      </c>
      <c r="U61" s="98"/>
      <c r="V61" s="199">
        <f>T61/درآمدها!$J$5</f>
        <v>1.5723333198196989E-2</v>
      </c>
    </row>
    <row r="62" spans="1:22" s="29" customFormat="1" ht="42.75" customHeight="1">
      <c r="A62" s="25"/>
      <c r="B62" s="198" t="s">
        <v>350</v>
      </c>
      <c r="C62" s="193"/>
      <c r="D62" s="45">
        <v>0</v>
      </c>
      <c r="E62" s="45">
        <v>0</v>
      </c>
      <c r="F62" s="45">
        <v>-90845653</v>
      </c>
      <c r="G62" s="45"/>
      <c r="H62" s="45">
        <v>-166912829</v>
      </c>
      <c r="I62" s="45"/>
      <c r="J62" s="101">
        <f t="shared" si="0"/>
        <v>-257758482</v>
      </c>
      <c r="K62" s="101"/>
      <c r="L62" s="199">
        <f t="shared" si="2"/>
        <v>3.9560969909302018E-4</v>
      </c>
      <c r="M62" s="199"/>
      <c r="N62" s="45">
        <v>0</v>
      </c>
      <c r="O62" s="45"/>
      <c r="P62" s="45">
        <v>-454555825</v>
      </c>
      <c r="Q62" s="45"/>
      <c r="R62" s="45">
        <v>-166912829</v>
      </c>
      <c r="S62" s="45"/>
      <c r="T62" s="101">
        <f t="shared" si="1"/>
        <v>-621468654</v>
      </c>
      <c r="U62" s="98"/>
      <c r="V62" s="199">
        <f>T62/درآمدها!$J$5</f>
        <v>9.6770106382007247E-3</v>
      </c>
    </row>
    <row r="63" spans="1:22" s="29" customFormat="1" ht="42.75" customHeight="1">
      <c r="A63" s="25"/>
      <c r="B63" s="198" t="s">
        <v>132</v>
      </c>
      <c r="C63" s="193"/>
      <c r="D63" s="45">
        <v>0</v>
      </c>
      <c r="E63" s="45">
        <v>0</v>
      </c>
      <c r="F63" s="45">
        <v>-1690695163</v>
      </c>
      <c r="G63" s="45"/>
      <c r="H63" s="45">
        <v>-363562647</v>
      </c>
      <c r="I63" s="45"/>
      <c r="J63" s="101">
        <f t="shared" si="0"/>
        <v>-2054257810</v>
      </c>
      <c r="K63" s="101"/>
      <c r="L63" s="199">
        <f t="shared" si="2"/>
        <v>3.1528906741217799E-3</v>
      </c>
      <c r="M63" s="199"/>
      <c r="N63" s="45">
        <v>0</v>
      </c>
      <c r="O63" s="45"/>
      <c r="P63" s="45">
        <v>-3230946725</v>
      </c>
      <c r="Q63" s="45"/>
      <c r="R63" s="45">
        <v>-363562647</v>
      </c>
      <c r="S63" s="45"/>
      <c r="T63" s="101">
        <f t="shared" si="1"/>
        <v>-3594509372</v>
      </c>
      <c r="U63" s="98"/>
      <c r="V63" s="199">
        <f>T63/درآمدها!$J$5</f>
        <v>5.5970812378183445E-2</v>
      </c>
    </row>
    <row r="64" spans="1:22" s="29" customFormat="1" ht="42.75" customHeight="1">
      <c r="A64" s="25"/>
      <c r="B64" s="198" t="s">
        <v>332</v>
      </c>
      <c r="C64" s="193"/>
      <c r="D64" s="45">
        <v>0</v>
      </c>
      <c r="E64" s="45">
        <v>0</v>
      </c>
      <c r="F64" s="45">
        <v>-3111988039</v>
      </c>
      <c r="G64" s="45"/>
      <c r="H64" s="45">
        <v>35414709</v>
      </c>
      <c r="I64" s="45"/>
      <c r="J64" s="101">
        <f t="shared" si="0"/>
        <v>-3076573330</v>
      </c>
      <c r="K64" s="101"/>
      <c r="L64" s="199">
        <f t="shared" si="2"/>
        <v>4.7219483908929561E-3</v>
      </c>
      <c r="M64" s="199"/>
      <c r="N64" s="45">
        <v>0</v>
      </c>
      <c r="O64" s="45"/>
      <c r="P64" s="45">
        <v>-277826038</v>
      </c>
      <c r="Q64" s="45"/>
      <c r="R64" s="45">
        <v>35414709</v>
      </c>
      <c r="S64" s="45"/>
      <c r="T64" s="101">
        <f t="shared" si="1"/>
        <v>-242411329</v>
      </c>
      <c r="U64" s="98"/>
      <c r="V64" s="199">
        <f>T64/درآمدها!$J$5</f>
        <v>3.7746344798805826E-3</v>
      </c>
    </row>
    <row r="65" spans="1:22" s="29" customFormat="1" ht="42.75" customHeight="1">
      <c r="A65" s="25"/>
      <c r="B65" s="198" t="s">
        <v>81</v>
      </c>
      <c r="C65" s="193"/>
      <c r="D65" s="45">
        <f>VLOOKUP(B65,'درآمد سود سهام'!$A$9:$S$126,13,0)</f>
        <v>0</v>
      </c>
      <c r="E65" s="45">
        <v>0</v>
      </c>
      <c r="F65" s="45">
        <v>-4260394199</v>
      </c>
      <c r="G65" s="45"/>
      <c r="H65" s="45">
        <v>-1438970056</v>
      </c>
      <c r="I65" s="45"/>
      <c r="J65" s="101">
        <f t="shared" si="0"/>
        <v>-5699364255</v>
      </c>
      <c r="K65" s="101"/>
      <c r="L65" s="199">
        <f t="shared" si="2"/>
        <v>8.7474280591940522E-3</v>
      </c>
      <c r="M65" s="199"/>
      <c r="N65" s="45">
        <v>982282307</v>
      </c>
      <c r="O65" s="45"/>
      <c r="P65" s="45">
        <v>-3902325943</v>
      </c>
      <c r="Q65" s="45"/>
      <c r="R65" s="45">
        <v>-1438970056</v>
      </c>
      <c r="S65" s="45"/>
      <c r="T65" s="101">
        <f t="shared" si="1"/>
        <v>-4359013692</v>
      </c>
      <c r="U65" s="98"/>
      <c r="V65" s="199">
        <f>T65/درآمدها!$J$5</f>
        <v>6.787505950307611E-2</v>
      </c>
    </row>
    <row r="66" spans="1:22" s="29" customFormat="1" ht="42.75" customHeight="1">
      <c r="A66" s="25"/>
      <c r="B66" s="198" t="s">
        <v>278</v>
      </c>
      <c r="C66" s="193"/>
      <c r="D66" s="45">
        <v>0</v>
      </c>
      <c r="E66" s="45">
        <v>0</v>
      </c>
      <c r="F66" s="45">
        <v>-4765630595</v>
      </c>
      <c r="G66" s="45"/>
      <c r="H66" s="45">
        <v>-108044159</v>
      </c>
      <c r="I66" s="45"/>
      <c r="J66" s="101">
        <f t="shared" si="0"/>
        <v>-4873674754</v>
      </c>
      <c r="K66" s="101"/>
      <c r="L66" s="199">
        <f t="shared" si="2"/>
        <v>7.4801534674897299E-3</v>
      </c>
      <c r="M66" s="199"/>
      <c r="N66" s="45">
        <v>0</v>
      </c>
      <c r="O66" s="45"/>
      <c r="P66" s="45">
        <v>-4605330336</v>
      </c>
      <c r="Q66" s="45"/>
      <c r="R66" s="45">
        <v>-108044159</v>
      </c>
      <c r="S66" s="45"/>
      <c r="T66" s="101">
        <f t="shared" si="1"/>
        <v>-4713374495</v>
      </c>
      <c r="U66" s="98"/>
      <c r="V66" s="199">
        <f>T66/درآمدها!$J$5</f>
        <v>7.3392881260168866E-2</v>
      </c>
    </row>
    <row r="67" spans="1:22" s="29" customFormat="1" ht="42.75" customHeight="1">
      <c r="A67" s="25"/>
      <c r="B67" s="198" t="s">
        <v>157</v>
      </c>
      <c r="C67" s="193"/>
      <c r="D67" s="45">
        <f>VLOOKUP(B67,'درآمد سود سهام'!$A$9:$S$126,13,0)</f>
        <v>0</v>
      </c>
      <c r="E67" s="45">
        <v>0</v>
      </c>
      <c r="F67" s="45">
        <v>-668982532</v>
      </c>
      <c r="G67" s="45"/>
      <c r="H67" s="45">
        <v>-3380114866</v>
      </c>
      <c r="I67" s="45"/>
      <c r="J67" s="101">
        <f t="shared" si="0"/>
        <v>-4049097398</v>
      </c>
      <c r="K67" s="101"/>
      <c r="L67" s="199">
        <f t="shared" si="2"/>
        <v>6.2145858044784378E-3</v>
      </c>
      <c r="M67" s="199"/>
      <c r="N67" s="45">
        <v>5947357175</v>
      </c>
      <c r="O67" s="45"/>
      <c r="P67" s="45">
        <v>-2880108149</v>
      </c>
      <c r="Q67" s="45"/>
      <c r="R67" s="45">
        <v>-3380114866</v>
      </c>
      <c r="S67" s="45"/>
      <c r="T67" s="101">
        <f t="shared" si="1"/>
        <v>-312865840</v>
      </c>
      <c r="U67" s="98"/>
      <c r="V67" s="199">
        <f>T67/درآمدها!$J$5</f>
        <v>4.8716955272366897E-3</v>
      </c>
    </row>
    <row r="68" spans="1:22" s="29" customFormat="1" ht="42.75" customHeight="1">
      <c r="A68" s="25"/>
      <c r="B68" s="198" t="s">
        <v>186</v>
      </c>
      <c r="C68" s="193"/>
      <c r="D68" s="45">
        <v>0</v>
      </c>
      <c r="E68" s="45">
        <v>0</v>
      </c>
      <c r="F68" s="45">
        <v>-4661786963</v>
      </c>
      <c r="G68" s="45"/>
      <c r="H68" s="45">
        <v>-334303909</v>
      </c>
      <c r="I68" s="45"/>
      <c r="J68" s="101">
        <f t="shared" si="0"/>
        <v>-4996090872</v>
      </c>
      <c r="K68" s="101"/>
      <c r="L68" s="199">
        <f t="shared" si="2"/>
        <v>7.6680386661855992E-3</v>
      </c>
      <c r="M68" s="199"/>
      <c r="N68" s="45">
        <v>0</v>
      </c>
      <c r="O68" s="45"/>
      <c r="P68" s="45">
        <v>-4036281271</v>
      </c>
      <c r="Q68" s="45"/>
      <c r="R68" s="45">
        <v>-321331534</v>
      </c>
      <c r="S68" s="45"/>
      <c r="T68" s="101">
        <f t="shared" si="1"/>
        <v>-4357612805</v>
      </c>
      <c r="U68" s="98"/>
      <c r="V68" s="199">
        <f>T68/درآمدها!$J$5</f>
        <v>6.7853246016080962E-2</v>
      </c>
    </row>
    <row r="69" spans="1:22" s="29" customFormat="1" ht="42.75" customHeight="1">
      <c r="A69" s="25"/>
      <c r="B69" s="198" t="s">
        <v>241</v>
      </c>
      <c r="C69" s="193"/>
      <c r="D69" s="45">
        <f>VLOOKUP(B69,'درآمد سود سهام'!$A$9:$S$126,13,0)</f>
        <v>0</v>
      </c>
      <c r="E69" s="45">
        <v>0</v>
      </c>
      <c r="F69" s="45">
        <v>-1902839138</v>
      </c>
      <c r="G69" s="45"/>
      <c r="H69" s="45">
        <v>15299335</v>
      </c>
      <c r="I69" s="45"/>
      <c r="J69" s="101">
        <f t="shared" si="0"/>
        <v>-1887539803</v>
      </c>
      <c r="K69" s="101"/>
      <c r="L69" s="199">
        <f t="shared" si="2"/>
        <v>2.8970105957208756E-3</v>
      </c>
      <c r="M69" s="199"/>
      <c r="N69" s="45">
        <v>5086528633</v>
      </c>
      <c r="O69" s="45"/>
      <c r="P69" s="45">
        <v>777673305</v>
      </c>
      <c r="Q69" s="45"/>
      <c r="R69" s="45">
        <v>15299335</v>
      </c>
      <c r="S69" s="45"/>
      <c r="T69" s="101">
        <f t="shared" si="1"/>
        <v>5879501273</v>
      </c>
      <c r="U69" s="98"/>
      <c r="V69" s="199">
        <f>T69/درآمدها!$J$5</f>
        <v>-9.155087066730111E-2</v>
      </c>
    </row>
    <row r="70" spans="1:22" s="29" customFormat="1" ht="42.75" customHeight="1">
      <c r="A70" s="25"/>
      <c r="B70" s="198" t="s">
        <v>95</v>
      </c>
      <c r="C70" s="193"/>
      <c r="D70" s="45">
        <f>VLOOKUP(B70,'درآمد سود سهام'!$A$9:$S$126,13,0)</f>
        <v>811171918</v>
      </c>
      <c r="E70" s="45">
        <v>0</v>
      </c>
      <c r="F70" s="45">
        <v>-737533685</v>
      </c>
      <c r="G70" s="45"/>
      <c r="H70" s="45">
        <v>-185048667</v>
      </c>
      <c r="I70" s="45"/>
      <c r="J70" s="101">
        <f t="shared" si="0"/>
        <v>-111410434</v>
      </c>
      <c r="K70" s="101"/>
      <c r="L70" s="199">
        <f t="shared" si="2"/>
        <v>1.7099359031204562E-4</v>
      </c>
      <c r="M70" s="199"/>
      <c r="N70" s="45">
        <v>811171918</v>
      </c>
      <c r="O70" s="45"/>
      <c r="P70" s="45">
        <v>-156130978</v>
      </c>
      <c r="Q70" s="45"/>
      <c r="R70" s="45">
        <v>-183653579</v>
      </c>
      <c r="S70" s="45"/>
      <c r="T70" s="101">
        <f t="shared" si="1"/>
        <v>471387361</v>
      </c>
      <c r="U70" s="98"/>
      <c r="V70" s="199">
        <f>T70/درآمدها!$J$5</f>
        <v>-7.340065307799684E-3</v>
      </c>
    </row>
    <row r="71" spans="1:22" s="29" customFormat="1" ht="42.75" customHeight="1">
      <c r="A71" s="25"/>
      <c r="B71" s="198" t="s">
        <v>120</v>
      </c>
      <c r="C71" s="193"/>
      <c r="D71" s="45">
        <v>0</v>
      </c>
      <c r="E71" s="45">
        <v>0</v>
      </c>
      <c r="F71" s="45">
        <v>-2499933463</v>
      </c>
      <c r="G71" s="45"/>
      <c r="H71" s="45">
        <v>-436006713</v>
      </c>
      <c r="I71" s="45"/>
      <c r="J71" s="101">
        <f t="shared" si="0"/>
        <v>-2935940176</v>
      </c>
      <c r="K71" s="101"/>
      <c r="L71" s="199">
        <f t="shared" si="2"/>
        <v>4.5061035453431509E-3</v>
      </c>
      <c r="M71" s="199"/>
      <c r="N71" s="45">
        <v>0</v>
      </c>
      <c r="O71" s="45"/>
      <c r="P71" s="45">
        <v>-2485143579</v>
      </c>
      <c r="Q71" s="45"/>
      <c r="R71" s="45">
        <v>-437597193</v>
      </c>
      <c r="S71" s="45"/>
      <c r="T71" s="101">
        <f t="shared" si="1"/>
        <v>-2922740772</v>
      </c>
      <c r="U71" s="98"/>
      <c r="V71" s="199">
        <f>T71/درآمدها!$J$5</f>
        <v>4.5510571388121854E-2</v>
      </c>
    </row>
    <row r="72" spans="1:22" s="29" customFormat="1" ht="42.75" customHeight="1">
      <c r="A72" s="25"/>
      <c r="B72" s="198" t="s">
        <v>198</v>
      </c>
      <c r="C72" s="193"/>
      <c r="D72" s="45">
        <f>VLOOKUP(B72,'درآمد سود سهام'!$A$9:$S$126,13,0)</f>
        <v>0</v>
      </c>
      <c r="E72" s="45">
        <v>0</v>
      </c>
      <c r="F72" s="45">
        <v>-2240260394</v>
      </c>
      <c r="G72" s="45"/>
      <c r="H72" s="45">
        <v>-627221066</v>
      </c>
      <c r="I72" s="45"/>
      <c r="J72" s="101">
        <f t="shared" si="0"/>
        <v>-2867481460</v>
      </c>
      <c r="K72" s="101"/>
      <c r="L72" s="199">
        <f t="shared" si="2"/>
        <v>4.4010325819090375E-3</v>
      </c>
      <c r="M72" s="199"/>
      <c r="N72" s="45">
        <v>287434669</v>
      </c>
      <c r="O72" s="45"/>
      <c r="P72" s="45">
        <v>-2319376057</v>
      </c>
      <c r="Q72" s="45"/>
      <c r="R72" s="45">
        <v>-627221066</v>
      </c>
      <c r="S72" s="45"/>
      <c r="T72" s="101">
        <f t="shared" si="1"/>
        <v>-2659162454</v>
      </c>
      <c r="U72" s="98"/>
      <c r="V72" s="199">
        <f>T72/درآمدها!$J$5</f>
        <v>4.1406341559524489E-2</v>
      </c>
    </row>
    <row r="73" spans="1:22" s="29" customFormat="1" ht="42.75" customHeight="1">
      <c r="A73" s="25"/>
      <c r="B73" s="198" t="s">
        <v>138</v>
      </c>
      <c r="C73" s="193"/>
      <c r="D73" s="45">
        <f>VLOOKUP(B73,'درآمد سود سهام'!$A$9:$S$126,13,0)</f>
        <v>0</v>
      </c>
      <c r="E73" s="45">
        <v>0</v>
      </c>
      <c r="F73" s="45">
        <v>1453798522</v>
      </c>
      <c r="G73" s="45"/>
      <c r="H73" s="45">
        <v>-2070340780</v>
      </c>
      <c r="I73" s="45"/>
      <c r="J73" s="101">
        <f t="shared" si="0"/>
        <v>-616542258</v>
      </c>
      <c r="K73" s="101"/>
      <c r="L73" s="199">
        <f t="shared" si="2"/>
        <v>9.4627379581445239E-4</v>
      </c>
      <c r="M73" s="199"/>
      <c r="N73" s="45">
        <v>1262320430</v>
      </c>
      <c r="O73" s="45"/>
      <c r="P73" s="45">
        <v>-812307441</v>
      </c>
      <c r="Q73" s="45"/>
      <c r="R73" s="45">
        <v>-2067369026</v>
      </c>
      <c r="S73" s="45"/>
      <c r="T73" s="101">
        <f t="shared" si="1"/>
        <v>-1617356037</v>
      </c>
      <c r="U73" s="98"/>
      <c r="V73" s="199">
        <f>T73/درآمدها!$J$5</f>
        <v>2.5184168944114058E-2</v>
      </c>
    </row>
    <row r="74" spans="1:22" s="29" customFormat="1" ht="42.75" customHeight="1">
      <c r="A74" s="25"/>
      <c r="B74" s="198" t="s">
        <v>306</v>
      </c>
      <c r="C74" s="193"/>
      <c r="D74" s="45">
        <v>0</v>
      </c>
      <c r="E74" s="45">
        <v>0</v>
      </c>
      <c r="F74" s="45">
        <v>-2767326318</v>
      </c>
      <c r="G74" s="45"/>
      <c r="H74" s="45">
        <v>-784063873</v>
      </c>
      <c r="I74" s="45"/>
      <c r="J74" s="101">
        <f t="shared" si="0"/>
        <v>-3551390191</v>
      </c>
      <c r="K74" s="101"/>
      <c r="L74" s="199">
        <f t="shared" si="2"/>
        <v>5.4507009582071232E-3</v>
      </c>
      <c r="M74" s="199"/>
      <c r="N74" s="45">
        <v>0</v>
      </c>
      <c r="O74" s="45"/>
      <c r="P74" s="45">
        <v>-3157783928</v>
      </c>
      <c r="Q74" s="45"/>
      <c r="R74" s="45">
        <v>-784063873</v>
      </c>
      <c r="S74" s="45"/>
      <c r="T74" s="101">
        <f t="shared" si="1"/>
        <v>-3941847801</v>
      </c>
      <c r="U74" s="98"/>
      <c r="V74" s="199">
        <f>T74/درآمدها!$J$5</f>
        <v>6.1379287368603361E-2</v>
      </c>
    </row>
    <row r="75" spans="1:22" s="29" customFormat="1" ht="42.6" customHeight="1">
      <c r="A75" s="25"/>
      <c r="B75" s="198" t="s">
        <v>189</v>
      </c>
      <c r="C75" s="193"/>
      <c r="D75" s="45">
        <v>0</v>
      </c>
      <c r="E75" s="45">
        <v>0</v>
      </c>
      <c r="F75" s="45">
        <v>-2086988929</v>
      </c>
      <c r="G75" s="45"/>
      <c r="H75" s="45">
        <v>-399809394</v>
      </c>
      <c r="I75" s="45"/>
      <c r="J75" s="101">
        <f t="shared" ref="J75:J138" si="3">D75+F75+H75</f>
        <v>-2486798323</v>
      </c>
      <c r="K75" s="101"/>
      <c r="L75" s="199">
        <f t="shared" si="2"/>
        <v>3.8167571776243515E-3</v>
      </c>
      <c r="M75" s="199"/>
      <c r="N75" s="45">
        <v>0</v>
      </c>
      <c r="O75" s="45"/>
      <c r="P75" s="45">
        <v>-4590244765</v>
      </c>
      <c r="Q75" s="45"/>
      <c r="R75" s="45">
        <v>-425524485</v>
      </c>
      <c r="S75" s="45"/>
      <c r="T75" s="101">
        <f t="shared" ref="T75:T138" si="4">N75+P75+R75</f>
        <v>-5015769250</v>
      </c>
      <c r="U75" s="98"/>
      <c r="V75" s="199">
        <f>T75/درآمدها!$J$5</f>
        <v>7.8101529463479702E-2</v>
      </c>
    </row>
    <row r="76" spans="1:22" s="29" customFormat="1" ht="42.75" customHeight="1">
      <c r="A76" s="25"/>
      <c r="B76" s="198" t="s">
        <v>340</v>
      </c>
      <c r="C76" s="193"/>
      <c r="D76" s="45">
        <f>VLOOKUP(B76,'درآمد سود سهام'!$A$9:$S$126,13,0)</f>
        <v>0</v>
      </c>
      <c r="E76" s="45">
        <v>0</v>
      </c>
      <c r="F76" s="45">
        <v>-1890074539</v>
      </c>
      <c r="G76" s="45"/>
      <c r="H76" s="45">
        <v>-1245103883</v>
      </c>
      <c r="I76" s="45"/>
      <c r="J76" s="101">
        <f t="shared" si="3"/>
        <v>-3135178422</v>
      </c>
      <c r="K76" s="101"/>
      <c r="L76" s="199">
        <f t="shared" ref="L76:L139" si="5">J76/-651547428162</f>
        <v>4.8118959364850302E-3</v>
      </c>
      <c r="M76" s="199"/>
      <c r="N76" s="45">
        <v>2115900800</v>
      </c>
      <c r="O76" s="45"/>
      <c r="P76" s="45">
        <v>-4044478310</v>
      </c>
      <c r="Q76" s="45"/>
      <c r="R76" s="45">
        <v>-1245103883</v>
      </c>
      <c r="S76" s="45"/>
      <c r="T76" s="101">
        <f t="shared" si="4"/>
        <v>-3173681393</v>
      </c>
      <c r="U76" s="98"/>
      <c r="V76" s="199">
        <f>T76/درآمدها!$J$5</f>
        <v>4.9418017151224965E-2</v>
      </c>
    </row>
    <row r="77" spans="1:22" s="29" customFormat="1" ht="42.75" customHeight="1">
      <c r="A77" s="25"/>
      <c r="B77" s="198" t="s">
        <v>126</v>
      </c>
      <c r="C77" s="193"/>
      <c r="D77" s="45">
        <f>VLOOKUP(B77,'درآمد سود سهام'!$A$9:$S$126,13,0)</f>
        <v>0</v>
      </c>
      <c r="E77" s="45">
        <v>0</v>
      </c>
      <c r="F77" s="45">
        <v>-3748516058</v>
      </c>
      <c r="G77" s="45"/>
      <c r="H77" s="45">
        <v>-407898808</v>
      </c>
      <c r="I77" s="45"/>
      <c r="J77" s="101">
        <f t="shared" si="3"/>
        <v>-4156414866</v>
      </c>
      <c r="K77" s="101"/>
      <c r="L77" s="199">
        <f t="shared" si="5"/>
        <v>6.3792974791185173E-3</v>
      </c>
      <c r="M77" s="199"/>
      <c r="N77" s="45">
        <v>437395510</v>
      </c>
      <c r="O77" s="45"/>
      <c r="P77" s="45">
        <v>-5107182889</v>
      </c>
      <c r="Q77" s="45"/>
      <c r="R77" s="45">
        <v>-407898808</v>
      </c>
      <c r="S77" s="45"/>
      <c r="T77" s="101">
        <f t="shared" si="4"/>
        <v>-5077686187</v>
      </c>
      <c r="U77" s="98"/>
      <c r="V77" s="199">
        <f>T77/درآمدها!$J$5</f>
        <v>7.9065650266962412E-2</v>
      </c>
    </row>
    <row r="78" spans="1:22" s="29" customFormat="1" ht="42.75" customHeight="1">
      <c r="A78" s="25"/>
      <c r="B78" s="198" t="s">
        <v>410</v>
      </c>
      <c r="C78" s="193"/>
      <c r="D78" s="45">
        <f>VLOOKUP(B78,'درآمد سود سهام'!$A$9:$S$126,13,0)</f>
        <v>5182437370</v>
      </c>
      <c r="E78" s="45">
        <v>0</v>
      </c>
      <c r="F78" s="45">
        <v>-4970903843</v>
      </c>
      <c r="G78" s="45"/>
      <c r="H78" s="45">
        <v>-476313640</v>
      </c>
      <c r="I78" s="45"/>
      <c r="J78" s="101">
        <f t="shared" si="3"/>
        <v>-264780113</v>
      </c>
      <c r="K78" s="101"/>
      <c r="L78" s="199">
        <f t="shared" si="5"/>
        <v>4.0638655231429348E-4</v>
      </c>
      <c r="M78" s="199"/>
      <c r="N78" s="45">
        <v>5182437370</v>
      </c>
      <c r="O78" s="45"/>
      <c r="P78" s="45">
        <v>-4970903843</v>
      </c>
      <c r="Q78" s="45"/>
      <c r="R78" s="45">
        <v>-476313640</v>
      </c>
      <c r="S78" s="45"/>
      <c r="T78" s="101">
        <f t="shared" si="4"/>
        <v>-264780113</v>
      </c>
      <c r="U78" s="98"/>
      <c r="V78" s="199">
        <f>T78/درآمدها!$J$5</f>
        <v>4.122943214904271E-3</v>
      </c>
    </row>
    <row r="79" spans="1:22" s="29" customFormat="1" ht="42.75" customHeight="1">
      <c r="A79" s="25"/>
      <c r="B79" s="198" t="s">
        <v>408</v>
      </c>
      <c r="C79" s="193"/>
      <c r="D79" s="45">
        <v>0</v>
      </c>
      <c r="E79" s="45">
        <v>0</v>
      </c>
      <c r="F79" s="45">
        <v>50910029</v>
      </c>
      <c r="G79" s="45"/>
      <c r="H79" s="45">
        <v>9558636</v>
      </c>
      <c r="I79" s="45"/>
      <c r="J79" s="101">
        <f t="shared" si="3"/>
        <v>60468665</v>
      </c>
      <c r="K79" s="101"/>
      <c r="L79" s="199">
        <f t="shared" si="5"/>
        <v>-9.2807771754361285E-5</v>
      </c>
      <c r="M79" s="199"/>
      <c r="N79" s="45">
        <v>0</v>
      </c>
      <c r="O79" s="45"/>
      <c r="P79" s="45">
        <v>50910029</v>
      </c>
      <c r="Q79" s="45"/>
      <c r="R79" s="45">
        <v>9558636</v>
      </c>
      <c r="S79" s="45"/>
      <c r="T79" s="101">
        <f t="shared" si="4"/>
        <v>60468665</v>
      </c>
      <c r="U79" s="98"/>
      <c r="V79" s="199">
        <f>T79/درآمدها!$J$5</f>
        <v>-9.4156947533317718E-4</v>
      </c>
    </row>
    <row r="80" spans="1:22" s="29" customFormat="1" ht="42.75" customHeight="1">
      <c r="A80" s="25"/>
      <c r="B80" s="198" t="s">
        <v>346</v>
      </c>
      <c r="C80" s="193"/>
      <c r="D80" s="45">
        <v>0</v>
      </c>
      <c r="E80" s="45">
        <v>0</v>
      </c>
      <c r="F80" s="45">
        <v>-5702972196</v>
      </c>
      <c r="G80" s="45"/>
      <c r="H80" s="45">
        <v>-71202781</v>
      </c>
      <c r="I80" s="45"/>
      <c r="J80" s="101">
        <f t="shared" si="3"/>
        <v>-5774174977</v>
      </c>
      <c r="K80" s="101"/>
      <c r="L80" s="199">
        <f t="shared" si="5"/>
        <v>8.8622481302532523E-3</v>
      </c>
      <c r="M80" s="199"/>
      <c r="N80" s="45">
        <v>0</v>
      </c>
      <c r="O80" s="45"/>
      <c r="P80" s="45">
        <v>-2133802042</v>
      </c>
      <c r="Q80" s="45"/>
      <c r="R80" s="45">
        <v>301671136</v>
      </c>
      <c r="S80" s="45"/>
      <c r="T80" s="101">
        <f t="shared" si="4"/>
        <v>-1832130906</v>
      </c>
      <c r="U80" s="98"/>
      <c r="V80" s="199">
        <f>T80/درآمدها!$J$5</f>
        <v>2.8528470669959699E-2</v>
      </c>
    </row>
    <row r="81" spans="1:22" s="29" customFormat="1" ht="42.75" customHeight="1">
      <c r="A81" s="25"/>
      <c r="B81" s="198" t="s">
        <v>352</v>
      </c>
      <c r="C81" s="193"/>
      <c r="D81" s="45">
        <v>0</v>
      </c>
      <c r="E81" s="45">
        <v>0</v>
      </c>
      <c r="F81" s="45">
        <v>-330336490</v>
      </c>
      <c r="G81" s="45"/>
      <c r="H81" s="45">
        <v>-151995766</v>
      </c>
      <c r="I81" s="45"/>
      <c r="J81" s="101">
        <f t="shared" si="3"/>
        <v>-482332256</v>
      </c>
      <c r="K81" s="101"/>
      <c r="L81" s="199">
        <f t="shared" si="5"/>
        <v>7.4028725331730339E-4</v>
      </c>
      <c r="M81" s="199"/>
      <c r="N81" s="45">
        <v>0</v>
      </c>
      <c r="O81" s="45"/>
      <c r="P81" s="45">
        <v>-632211661</v>
      </c>
      <c r="Q81" s="45"/>
      <c r="R81" s="45">
        <v>-151995766</v>
      </c>
      <c r="S81" s="45"/>
      <c r="T81" s="101">
        <f t="shared" si="4"/>
        <v>-784207427</v>
      </c>
      <c r="U81" s="98"/>
      <c r="V81" s="199">
        <f>T81/درآمدها!$J$5</f>
        <v>1.2211048079079814E-2</v>
      </c>
    </row>
    <row r="82" spans="1:22" s="29" customFormat="1" ht="42.75" customHeight="1">
      <c r="A82" s="25"/>
      <c r="B82" s="198" t="s">
        <v>203</v>
      </c>
      <c r="C82" s="193"/>
      <c r="D82" s="45">
        <f>VLOOKUP(B82,'درآمد سود سهام'!$A$9:$S$126,13,0)</f>
        <v>0</v>
      </c>
      <c r="E82" s="45">
        <v>0</v>
      </c>
      <c r="F82" s="45">
        <v>-1006025788</v>
      </c>
      <c r="G82" s="45"/>
      <c r="H82" s="45">
        <v>-189410365</v>
      </c>
      <c r="I82" s="45"/>
      <c r="J82" s="101">
        <f t="shared" si="3"/>
        <v>-1195436153</v>
      </c>
      <c r="K82" s="101"/>
      <c r="L82" s="199">
        <f t="shared" si="5"/>
        <v>1.8347645947621915E-3</v>
      </c>
      <c r="M82" s="199"/>
      <c r="N82" s="45">
        <v>3893232758</v>
      </c>
      <c r="O82" s="45"/>
      <c r="P82" s="45">
        <v>-91815227</v>
      </c>
      <c r="Q82" s="45"/>
      <c r="R82" s="45">
        <v>-180364509</v>
      </c>
      <c r="S82" s="45"/>
      <c r="T82" s="101">
        <f t="shared" si="4"/>
        <v>3621053022</v>
      </c>
      <c r="U82" s="98"/>
      <c r="V82" s="199">
        <f>T82/درآمدها!$J$5</f>
        <v>-5.6384128772781004E-2</v>
      </c>
    </row>
    <row r="83" spans="1:22" s="29" customFormat="1" ht="42.75" customHeight="1">
      <c r="A83" s="25"/>
      <c r="B83" s="198" t="s">
        <v>325</v>
      </c>
      <c r="C83" s="193"/>
      <c r="D83" s="45">
        <f>VLOOKUP(B83,'درآمد سود سهام'!$A$9:$S$126,13,0)</f>
        <v>0</v>
      </c>
      <c r="E83" s="45">
        <v>0</v>
      </c>
      <c r="F83" s="45">
        <v>-1504406998</v>
      </c>
      <c r="G83" s="45"/>
      <c r="H83" s="45">
        <v>-247848869</v>
      </c>
      <c r="I83" s="45"/>
      <c r="J83" s="101">
        <f t="shared" si="3"/>
        <v>-1752255867</v>
      </c>
      <c r="K83" s="101"/>
      <c r="L83" s="199">
        <f t="shared" si="5"/>
        <v>2.6893757710671541E-3</v>
      </c>
      <c r="M83" s="199"/>
      <c r="N83" s="45">
        <v>866860622</v>
      </c>
      <c r="O83" s="45"/>
      <c r="P83" s="45">
        <v>-346262451</v>
      </c>
      <c r="Q83" s="45"/>
      <c r="R83" s="45">
        <v>-227665461</v>
      </c>
      <c r="S83" s="45"/>
      <c r="T83" s="101">
        <f t="shared" si="4"/>
        <v>292932710</v>
      </c>
      <c r="U83" s="98"/>
      <c r="V83" s="199">
        <f>T83/درآمدها!$J$5</f>
        <v>-4.5613128396769752E-3</v>
      </c>
    </row>
    <row r="84" spans="1:22" s="29" customFormat="1" ht="42.75" customHeight="1">
      <c r="A84" s="25"/>
      <c r="B84" s="198" t="s">
        <v>319</v>
      </c>
      <c r="C84" s="193"/>
      <c r="D84" s="45">
        <f>VLOOKUP(B84,'درآمد سود سهام'!$A$9:$S$126,13,0)</f>
        <v>0</v>
      </c>
      <c r="E84" s="45">
        <v>0</v>
      </c>
      <c r="F84" s="45">
        <v>-4931769312</v>
      </c>
      <c r="G84" s="45"/>
      <c r="H84" s="45">
        <v>-358518891</v>
      </c>
      <c r="I84" s="45"/>
      <c r="J84" s="101">
        <f t="shared" si="3"/>
        <v>-5290288203</v>
      </c>
      <c r="K84" s="101"/>
      <c r="L84" s="199">
        <f t="shared" si="5"/>
        <v>8.1195749907628043E-3</v>
      </c>
      <c r="M84" s="199"/>
      <c r="N84" s="45">
        <v>44946814</v>
      </c>
      <c r="O84" s="45"/>
      <c r="P84" s="45">
        <v>-4508137690</v>
      </c>
      <c r="Q84" s="45"/>
      <c r="R84" s="45">
        <v>-354997622</v>
      </c>
      <c r="S84" s="45"/>
      <c r="T84" s="101">
        <f t="shared" si="4"/>
        <v>-4818188498</v>
      </c>
      <c r="U84" s="98"/>
      <c r="V84" s="199">
        <f>T84/درآمدها!$J$5</f>
        <v>7.5024960715077943E-2</v>
      </c>
    </row>
    <row r="85" spans="1:22" s="29" customFormat="1" ht="42.75" customHeight="1">
      <c r="A85" s="25"/>
      <c r="B85" s="198" t="s">
        <v>201</v>
      </c>
      <c r="C85" s="193"/>
      <c r="D85" s="45">
        <f>VLOOKUP(B85,'درآمد سود سهام'!$A$9:$S$126,13,0)</f>
        <v>0</v>
      </c>
      <c r="E85" s="45">
        <v>0</v>
      </c>
      <c r="F85" s="45">
        <v>-225017253</v>
      </c>
      <c r="G85" s="45"/>
      <c r="H85" s="45">
        <v>-18777162</v>
      </c>
      <c r="I85" s="45"/>
      <c r="J85" s="101">
        <f t="shared" si="3"/>
        <v>-243794415</v>
      </c>
      <c r="K85" s="101"/>
      <c r="L85" s="199">
        <f t="shared" si="5"/>
        <v>3.741775417451011E-4</v>
      </c>
      <c r="M85" s="199"/>
      <c r="N85" s="45">
        <v>452054179</v>
      </c>
      <c r="O85" s="45"/>
      <c r="P85" s="45">
        <v>-52213955</v>
      </c>
      <c r="Q85" s="45"/>
      <c r="R85" s="45">
        <v>-6096950</v>
      </c>
      <c r="S85" s="45"/>
      <c r="T85" s="101">
        <f t="shared" si="4"/>
        <v>393743274</v>
      </c>
      <c r="U85" s="98"/>
      <c r="V85" s="199">
        <f>T85/درآمدها!$J$5</f>
        <v>-6.1310539585444366E-3</v>
      </c>
    </row>
    <row r="86" spans="1:22" s="29" customFormat="1" ht="42.75" customHeight="1">
      <c r="A86" s="25"/>
      <c r="B86" s="198" t="s">
        <v>285</v>
      </c>
      <c r="C86" s="193"/>
      <c r="D86" s="45">
        <f>VLOOKUP(B86,'درآمد سود سهام'!$A$9:$S$126,13,0)</f>
        <v>0</v>
      </c>
      <c r="E86" s="45">
        <v>0</v>
      </c>
      <c r="F86" s="45">
        <v>-109233635</v>
      </c>
      <c r="G86" s="45"/>
      <c r="H86" s="45">
        <v>-455045164</v>
      </c>
      <c r="I86" s="45"/>
      <c r="J86" s="101">
        <f t="shared" si="3"/>
        <v>-564278799</v>
      </c>
      <c r="K86" s="101"/>
      <c r="L86" s="199">
        <f t="shared" si="5"/>
        <v>8.6605943728734725E-4</v>
      </c>
      <c r="M86" s="199"/>
      <c r="N86" s="45">
        <v>709166700</v>
      </c>
      <c r="O86" s="45"/>
      <c r="P86" s="45">
        <v>-280955818</v>
      </c>
      <c r="Q86" s="45"/>
      <c r="R86" s="45">
        <v>-1305752955</v>
      </c>
      <c r="S86" s="45"/>
      <c r="T86" s="101">
        <f t="shared" si="4"/>
        <v>-877542073</v>
      </c>
      <c r="U86" s="98"/>
      <c r="V86" s="199">
        <f>T86/درآمدها!$J$5</f>
        <v>1.3664380208450089E-2</v>
      </c>
    </row>
    <row r="87" spans="1:22" s="29" customFormat="1" ht="42.75" customHeight="1">
      <c r="A87" s="25"/>
      <c r="B87" s="198" t="s">
        <v>89</v>
      </c>
      <c r="C87" s="193"/>
      <c r="D87" s="45">
        <f>VLOOKUP(B87,'درآمد سود سهام'!$A$9:$S$126,13,0)</f>
        <v>0</v>
      </c>
      <c r="E87" s="45">
        <v>1026091308</v>
      </c>
      <c r="F87" s="45">
        <v>-1947837550</v>
      </c>
      <c r="G87" s="45"/>
      <c r="H87" s="45">
        <v>-73838787</v>
      </c>
      <c r="I87" s="45"/>
      <c r="J87" s="101">
        <f t="shared" si="3"/>
        <v>-2021676337</v>
      </c>
      <c r="K87" s="101"/>
      <c r="L87" s="199">
        <f t="shared" si="5"/>
        <v>3.1028843789670103E-3</v>
      </c>
      <c r="M87" s="199"/>
      <c r="N87" s="45">
        <v>435059325</v>
      </c>
      <c r="O87" s="45"/>
      <c r="P87" s="45">
        <v>-761079452</v>
      </c>
      <c r="Q87" s="45"/>
      <c r="R87" s="45">
        <v>-36605641</v>
      </c>
      <c r="S87" s="45"/>
      <c r="T87" s="101">
        <f t="shared" si="4"/>
        <v>-362625768</v>
      </c>
      <c r="U87" s="98"/>
      <c r="V87" s="199">
        <f>T87/درآمدها!$J$5</f>
        <v>5.6465171526120248E-3</v>
      </c>
    </row>
    <row r="88" spans="1:22" s="29" customFormat="1" ht="42.75" customHeight="1">
      <c r="A88" s="25"/>
      <c r="B88" s="198" t="s">
        <v>338</v>
      </c>
      <c r="C88" s="193"/>
      <c r="D88" s="45">
        <v>0</v>
      </c>
      <c r="E88" s="45">
        <v>0</v>
      </c>
      <c r="F88" s="45">
        <v>-996611698</v>
      </c>
      <c r="G88" s="45"/>
      <c r="H88" s="45">
        <v>-235541430</v>
      </c>
      <c r="I88" s="45"/>
      <c r="J88" s="101">
        <f t="shared" si="3"/>
        <v>-1232153128</v>
      </c>
      <c r="K88" s="101"/>
      <c r="L88" s="199">
        <f t="shared" si="5"/>
        <v>1.8911180901686237E-3</v>
      </c>
      <c r="M88" s="199"/>
      <c r="N88" s="45">
        <v>0</v>
      </c>
      <c r="O88" s="45"/>
      <c r="P88" s="45">
        <v>-249915216</v>
      </c>
      <c r="Q88" s="45"/>
      <c r="R88" s="45">
        <v>-234873816</v>
      </c>
      <c r="S88" s="45"/>
      <c r="T88" s="101">
        <f t="shared" si="4"/>
        <v>-484789032</v>
      </c>
      <c r="U88" s="98"/>
      <c r="V88" s="199">
        <f>T88/درآمدها!$J$5</f>
        <v>7.5487453627018034E-3</v>
      </c>
    </row>
    <row r="89" spans="1:22" s="29" customFormat="1" ht="42.75" customHeight="1">
      <c r="A89" s="25"/>
      <c r="B89" s="198" t="s">
        <v>232</v>
      </c>
      <c r="C89" s="193"/>
      <c r="D89" s="45">
        <f>VLOOKUP(B89,'درآمد سود سهام'!$A$9:$S$126,13,0)</f>
        <v>0</v>
      </c>
      <c r="E89" s="45">
        <v>0</v>
      </c>
      <c r="F89" s="45">
        <v>-2534913796</v>
      </c>
      <c r="G89" s="45"/>
      <c r="H89" s="45">
        <v>-872807816</v>
      </c>
      <c r="I89" s="45"/>
      <c r="J89" s="101">
        <f t="shared" si="3"/>
        <v>-3407721612</v>
      </c>
      <c r="K89" s="101"/>
      <c r="L89" s="199">
        <f t="shared" si="5"/>
        <v>5.2301973190395402E-3</v>
      </c>
      <c r="M89" s="199"/>
      <c r="N89" s="45">
        <v>75495091</v>
      </c>
      <c r="O89" s="45"/>
      <c r="P89" s="45">
        <v>-3556937517</v>
      </c>
      <c r="Q89" s="45"/>
      <c r="R89" s="45">
        <v>-874646788</v>
      </c>
      <c r="S89" s="45"/>
      <c r="T89" s="101">
        <f t="shared" si="4"/>
        <v>-4356089214</v>
      </c>
      <c r="U89" s="98"/>
      <c r="V89" s="199">
        <f>T89/درآمدها!$J$5</f>
        <v>6.7829521880969135E-2</v>
      </c>
    </row>
    <row r="90" spans="1:22" s="29" customFormat="1" ht="42.75" customHeight="1">
      <c r="A90" s="25"/>
      <c r="B90" s="198" t="s">
        <v>318</v>
      </c>
      <c r="C90" s="193"/>
      <c r="D90" s="45">
        <f>VLOOKUP(B90,'درآمد سود سهام'!$A$9:$S$126,13,0)</f>
        <v>0</v>
      </c>
      <c r="E90" s="45">
        <v>0</v>
      </c>
      <c r="F90" s="45">
        <v>-4989972604</v>
      </c>
      <c r="G90" s="45"/>
      <c r="H90" s="45">
        <v>-1098801754</v>
      </c>
      <c r="I90" s="45"/>
      <c r="J90" s="101">
        <f t="shared" si="3"/>
        <v>-6088774358</v>
      </c>
      <c r="K90" s="101"/>
      <c r="L90" s="199">
        <f t="shared" si="5"/>
        <v>9.345097677963812E-3</v>
      </c>
      <c r="M90" s="199"/>
      <c r="N90" s="45">
        <v>277583783</v>
      </c>
      <c r="O90" s="45"/>
      <c r="P90" s="45">
        <v>-6664112117</v>
      </c>
      <c r="Q90" s="45"/>
      <c r="R90" s="45">
        <v>-1132938011</v>
      </c>
      <c r="S90" s="45"/>
      <c r="T90" s="101">
        <f t="shared" si="4"/>
        <v>-7519466345</v>
      </c>
      <c r="U90" s="98"/>
      <c r="V90" s="199">
        <f>T90/درآمدها!$J$5</f>
        <v>0.11708708934201099</v>
      </c>
    </row>
    <row r="91" spans="1:22" s="29" customFormat="1" ht="42.75" customHeight="1">
      <c r="A91" s="25"/>
      <c r="B91" s="198" t="s">
        <v>179</v>
      </c>
      <c r="C91" s="193"/>
      <c r="D91" s="45">
        <v>0</v>
      </c>
      <c r="E91" s="45">
        <v>0</v>
      </c>
      <c r="F91" s="45">
        <v>-2930269337</v>
      </c>
      <c r="G91" s="45"/>
      <c r="H91" s="45">
        <v>12749109</v>
      </c>
      <c r="I91" s="45"/>
      <c r="J91" s="101">
        <f t="shared" si="3"/>
        <v>-2917520228</v>
      </c>
      <c r="K91" s="101"/>
      <c r="L91" s="199">
        <f t="shared" si="5"/>
        <v>4.4778324675921995E-3</v>
      </c>
      <c r="M91" s="199"/>
      <c r="N91" s="45">
        <v>0</v>
      </c>
      <c r="O91" s="45"/>
      <c r="P91" s="45">
        <v>488528894</v>
      </c>
      <c r="Q91" s="45"/>
      <c r="R91" s="45">
        <v>58408825</v>
      </c>
      <c r="S91" s="45"/>
      <c r="T91" s="101">
        <f t="shared" si="4"/>
        <v>546937719</v>
      </c>
      <c r="U91" s="98"/>
      <c r="V91" s="199">
        <f>T91/درآمدها!$J$5</f>
        <v>-8.5164747910137367E-3</v>
      </c>
    </row>
    <row r="92" spans="1:22" s="29" customFormat="1" ht="52.5" customHeight="1">
      <c r="A92" s="25"/>
      <c r="B92" s="198" t="s">
        <v>268</v>
      </c>
      <c r="C92" s="193"/>
      <c r="D92" s="45">
        <v>0</v>
      </c>
      <c r="E92" s="45">
        <v>0</v>
      </c>
      <c r="F92" s="45">
        <v>-3469456897</v>
      </c>
      <c r="G92" s="45"/>
      <c r="H92" s="45">
        <v>-1151443211</v>
      </c>
      <c r="I92" s="45"/>
      <c r="J92" s="101">
        <f t="shared" si="3"/>
        <v>-4620900108</v>
      </c>
      <c r="K92" s="101"/>
      <c r="L92" s="199">
        <f t="shared" si="5"/>
        <v>7.0921929981911692E-3</v>
      </c>
      <c r="M92" s="199"/>
      <c r="N92" s="45">
        <v>0</v>
      </c>
      <c r="O92" s="45"/>
      <c r="P92" s="45">
        <v>-3657203424</v>
      </c>
      <c r="Q92" s="45"/>
      <c r="R92" s="45">
        <v>-1155494935</v>
      </c>
      <c r="S92" s="45"/>
      <c r="T92" s="101">
        <f t="shared" si="4"/>
        <v>-4812698359</v>
      </c>
      <c r="U92" s="98"/>
      <c r="V92" s="199">
        <f>T92/درآمدها!$J$5</f>
        <v>7.4939472680940991E-2</v>
      </c>
    </row>
    <row r="93" spans="1:22" s="29" customFormat="1" ht="42.75" customHeight="1">
      <c r="A93" s="25"/>
      <c r="B93" s="187" t="s">
        <v>342</v>
      </c>
      <c r="C93" s="200"/>
      <c r="D93" s="45">
        <f>VLOOKUP(B93,'درآمد سود سهام'!$A$9:$S$126,13,0)</f>
        <v>0</v>
      </c>
      <c r="E93" s="45">
        <v>0</v>
      </c>
      <c r="F93" s="45">
        <v>-3061092541</v>
      </c>
      <c r="G93" s="45"/>
      <c r="H93" s="45">
        <v>-150927224</v>
      </c>
      <c r="I93" s="45"/>
      <c r="J93" s="101">
        <f t="shared" si="3"/>
        <v>-3212019765</v>
      </c>
      <c r="K93" s="101"/>
      <c r="L93" s="199">
        <f t="shared" si="5"/>
        <v>4.9298326202607112E-3</v>
      </c>
      <c r="M93" s="199"/>
      <c r="N93" s="45">
        <v>2389993119</v>
      </c>
      <c r="O93" s="45"/>
      <c r="P93" s="45">
        <v>-2260902966</v>
      </c>
      <c r="Q93" s="45"/>
      <c r="R93" s="45">
        <v>-150927224</v>
      </c>
      <c r="S93" s="45"/>
      <c r="T93" s="101">
        <f t="shared" si="4"/>
        <v>-21837071</v>
      </c>
      <c r="U93" s="201"/>
      <c r="V93" s="199">
        <f>T93/درآمدها!$J$5</f>
        <v>3.4002932732653084E-4</v>
      </c>
    </row>
    <row r="94" spans="1:22" s="29" customFormat="1" ht="42.75" customHeight="1">
      <c r="A94" s="25"/>
      <c r="B94" s="198" t="s">
        <v>222</v>
      </c>
      <c r="C94" s="193"/>
      <c r="D94" s="45">
        <v>0</v>
      </c>
      <c r="E94" s="45">
        <v>0</v>
      </c>
      <c r="F94" s="45">
        <v>-3560591252</v>
      </c>
      <c r="G94" s="45"/>
      <c r="H94" s="45">
        <v>-847986465</v>
      </c>
      <c r="I94" s="45"/>
      <c r="J94" s="101">
        <f t="shared" si="3"/>
        <v>-4408577717</v>
      </c>
      <c r="K94" s="101"/>
      <c r="L94" s="199">
        <f t="shared" si="5"/>
        <v>6.7663189607493259E-3</v>
      </c>
      <c r="M94" s="199"/>
      <c r="N94" s="45">
        <v>0</v>
      </c>
      <c r="O94" s="45"/>
      <c r="P94" s="45">
        <v>-3307715838</v>
      </c>
      <c r="Q94" s="45"/>
      <c r="R94" s="45">
        <v>-852459690</v>
      </c>
      <c r="S94" s="45"/>
      <c r="T94" s="101">
        <f t="shared" si="4"/>
        <v>-4160175528</v>
      </c>
      <c r="U94" s="98"/>
      <c r="V94" s="199">
        <f>T94/درآمدها!$J$5</f>
        <v>6.4778911345122023E-2</v>
      </c>
    </row>
    <row r="95" spans="1:22" s="29" customFormat="1" ht="42.75" customHeight="1">
      <c r="A95" s="25"/>
      <c r="B95" s="198" t="s">
        <v>286</v>
      </c>
      <c r="C95" s="193"/>
      <c r="D95" s="45">
        <f>VLOOKUP(B95,'درآمد سود سهام'!$A$9:$S$126,13,0)</f>
        <v>0</v>
      </c>
      <c r="E95" s="45">
        <v>0</v>
      </c>
      <c r="F95" s="45">
        <v>-511541123</v>
      </c>
      <c r="G95" s="45"/>
      <c r="H95" s="45">
        <v>-695352525</v>
      </c>
      <c r="I95" s="45"/>
      <c r="J95" s="101">
        <f t="shared" si="3"/>
        <v>-1206893648</v>
      </c>
      <c r="K95" s="101"/>
      <c r="L95" s="199">
        <f t="shared" si="5"/>
        <v>1.8523496461410624E-3</v>
      </c>
      <c r="M95" s="199"/>
      <c r="N95" s="45">
        <v>328276890</v>
      </c>
      <c r="O95" s="45"/>
      <c r="P95" s="45">
        <v>-1807650950</v>
      </c>
      <c r="Q95" s="45"/>
      <c r="R95" s="45">
        <v>-695352525</v>
      </c>
      <c r="S95" s="45"/>
      <c r="T95" s="101">
        <f t="shared" si="4"/>
        <v>-2174726585</v>
      </c>
      <c r="U95" s="98"/>
      <c r="V95" s="199">
        <f>T95/درآمدها!$J$5</f>
        <v>3.3863095367353685E-2</v>
      </c>
    </row>
    <row r="96" spans="1:22" s="29" customFormat="1" ht="42.75" customHeight="1">
      <c r="A96" s="25"/>
      <c r="B96" s="187" t="s">
        <v>161</v>
      </c>
      <c r="C96" s="200"/>
      <c r="D96" s="45">
        <v>0</v>
      </c>
      <c r="E96" s="45">
        <v>0</v>
      </c>
      <c r="F96" s="45">
        <v>-1825767481</v>
      </c>
      <c r="G96" s="45"/>
      <c r="H96" s="45">
        <v>-1083236821</v>
      </c>
      <c r="I96" s="45"/>
      <c r="J96" s="101">
        <f t="shared" si="3"/>
        <v>-2909004302</v>
      </c>
      <c r="K96" s="101"/>
      <c r="L96" s="199">
        <f t="shared" si="5"/>
        <v>4.4647621589210054E-3</v>
      </c>
      <c r="M96" s="199"/>
      <c r="N96" s="45">
        <v>0</v>
      </c>
      <c r="O96" s="45"/>
      <c r="P96" s="45">
        <v>-2402223040</v>
      </c>
      <c r="Q96" s="45"/>
      <c r="R96" s="45">
        <v>-1083236821</v>
      </c>
      <c r="S96" s="45"/>
      <c r="T96" s="101">
        <f t="shared" si="4"/>
        <v>-3485459861</v>
      </c>
      <c r="U96" s="201"/>
      <c r="V96" s="199">
        <f>T96/درآمدها!$J$5</f>
        <v>5.4272780995191783E-2</v>
      </c>
    </row>
    <row r="97" spans="1:22" s="29" customFormat="1" ht="42.75" customHeight="1">
      <c r="A97" s="25"/>
      <c r="B97" s="198" t="s">
        <v>197</v>
      </c>
      <c r="C97" s="193"/>
      <c r="D97" s="45">
        <f>VLOOKUP(B97,'درآمد سود سهام'!$A$9:$S$126,13,0)</f>
        <v>0</v>
      </c>
      <c r="E97" s="45">
        <v>0</v>
      </c>
      <c r="F97" s="45">
        <v>-1974875087</v>
      </c>
      <c r="G97" s="45"/>
      <c r="H97" s="45">
        <v>-389784269</v>
      </c>
      <c r="I97" s="45"/>
      <c r="J97" s="101">
        <f t="shared" si="3"/>
        <v>-2364659356</v>
      </c>
      <c r="K97" s="101"/>
      <c r="L97" s="199">
        <f t="shared" si="5"/>
        <v>3.6292973524132367E-3</v>
      </c>
      <c r="M97" s="199"/>
      <c r="N97" s="45">
        <v>1938789906</v>
      </c>
      <c r="O97" s="45"/>
      <c r="P97" s="45">
        <v>-2914703963</v>
      </c>
      <c r="Q97" s="45"/>
      <c r="R97" s="45">
        <v>-412627507</v>
      </c>
      <c r="S97" s="45"/>
      <c r="T97" s="101">
        <f t="shared" si="4"/>
        <v>-1388541564</v>
      </c>
      <c r="U97" s="98"/>
      <c r="V97" s="199">
        <f>T97/درآمدها!$J$5</f>
        <v>2.162125378315842E-2</v>
      </c>
    </row>
    <row r="98" spans="1:22" s="29" customFormat="1" ht="42.75" customHeight="1">
      <c r="A98" s="25"/>
      <c r="B98" s="198" t="s">
        <v>91</v>
      </c>
      <c r="C98" s="193"/>
      <c r="D98" s="45">
        <v>0</v>
      </c>
      <c r="E98" s="45">
        <v>0</v>
      </c>
      <c r="F98" s="45">
        <v>1095073622</v>
      </c>
      <c r="G98" s="45"/>
      <c r="H98" s="45">
        <v>2201294842</v>
      </c>
      <c r="I98" s="45"/>
      <c r="J98" s="101">
        <f t="shared" si="3"/>
        <v>3296368464</v>
      </c>
      <c r="K98" s="101"/>
      <c r="L98" s="199">
        <f t="shared" si="5"/>
        <v>-5.0592916517205478E-3</v>
      </c>
      <c r="M98" s="199"/>
      <c r="N98" s="45">
        <v>0</v>
      </c>
      <c r="O98" s="45"/>
      <c r="P98" s="45">
        <v>11423647245</v>
      </c>
      <c r="Q98" s="45"/>
      <c r="R98" s="45">
        <v>2466174768</v>
      </c>
      <c r="S98" s="45"/>
      <c r="T98" s="101">
        <f t="shared" si="4"/>
        <v>13889822013</v>
      </c>
      <c r="U98" s="98"/>
      <c r="V98" s="199">
        <f>T98/درآمدها!$J$5</f>
        <v>-0.21628115033218651</v>
      </c>
    </row>
    <row r="99" spans="1:22" s="29" customFormat="1" ht="42.75" customHeight="1">
      <c r="A99" s="25"/>
      <c r="B99" s="198" t="s">
        <v>94</v>
      </c>
      <c r="C99" s="193"/>
      <c r="D99" s="45">
        <f>VLOOKUP(B99,'درآمد سود سهام'!$A$9:$S$126,13,0)</f>
        <v>0</v>
      </c>
      <c r="E99" s="45">
        <v>0</v>
      </c>
      <c r="F99" s="45">
        <v>-2062302550</v>
      </c>
      <c r="G99" s="45"/>
      <c r="H99" s="45">
        <v>-1353926105</v>
      </c>
      <c r="I99" s="45"/>
      <c r="J99" s="101">
        <f t="shared" si="3"/>
        <v>-3416228655</v>
      </c>
      <c r="K99" s="101"/>
      <c r="L99" s="199">
        <f t="shared" si="5"/>
        <v>5.243253994014067E-3</v>
      </c>
      <c r="M99" s="199"/>
      <c r="N99" s="45">
        <v>3846576018</v>
      </c>
      <c r="O99" s="45"/>
      <c r="P99" s="45">
        <v>-4321416118</v>
      </c>
      <c r="Q99" s="45"/>
      <c r="R99" s="45">
        <v>-1380579111</v>
      </c>
      <c r="S99" s="45"/>
      <c r="T99" s="101">
        <f t="shared" si="4"/>
        <v>-1855419211</v>
      </c>
      <c r="U99" s="98"/>
      <c r="V99" s="199">
        <f>T99/درآمدها!$J$5</f>
        <v>2.8891097447320321E-2</v>
      </c>
    </row>
    <row r="100" spans="1:22" s="29" customFormat="1" ht="42.75" customHeight="1">
      <c r="A100" s="25"/>
      <c r="B100" s="198" t="s">
        <v>344</v>
      </c>
      <c r="C100" s="193"/>
      <c r="D100" s="45">
        <v>0</v>
      </c>
      <c r="E100" s="45">
        <v>0</v>
      </c>
      <c r="F100" s="45">
        <v>-5390490</v>
      </c>
      <c r="G100" s="45"/>
      <c r="H100" s="45">
        <v>-33476979</v>
      </c>
      <c r="I100" s="45"/>
      <c r="J100" s="101">
        <f t="shared" si="3"/>
        <v>-38867469</v>
      </c>
      <c r="K100" s="101"/>
      <c r="L100" s="199">
        <f t="shared" si="5"/>
        <v>5.9654090124558114E-5</v>
      </c>
      <c r="M100" s="199"/>
      <c r="N100" s="45">
        <v>0</v>
      </c>
      <c r="O100" s="45"/>
      <c r="P100" s="45">
        <v>-496256221</v>
      </c>
      <c r="Q100" s="45"/>
      <c r="R100" s="45">
        <v>-33476979</v>
      </c>
      <c r="S100" s="45"/>
      <c r="T100" s="101">
        <f t="shared" si="4"/>
        <v>-529733200</v>
      </c>
      <c r="U100" s="98"/>
      <c r="V100" s="199">
        <f>T100/درآمدها!$J$5</f>
        <v>8.2485798419820421E-3</v>
      </c>
    </row>
    <row r="101" spans="1:22" s="29" customFormat="1" ht="42.75" customHeight="1">
      <c r="A101" s="25"/>
      <c r="B101" s="198" t="s">
        <v>137</v>
      </c>
      <c r="C101" s="193"/>
      <c r="D101" s="45">
        <v>0</v>
      </c>
      <c r="E101" s="45">
        <v>0</v>
      </c>
      <c r="F101" s="45">
        <v>-7308180351</v>
      </c>
      <c r="G101" s="45"/>
      <c r="H101" s="45">
        <v>-1495181</v>
      </c>
      <c r="I101" s="45"/>
      <c r="J101" s="101">
        <f t="shared" si="3"/>
        <v>-7309675532</v>
      </c>
      <c r="K101" s="101"/>
      <c r="L101" s="199">
        <f t="shared" si="5"/>
        <v>1.1218946182659983E-2</v>
      </c>
      <c r="M101" s="199"/>
      <c r="N101" s="45">
        <v>0</v>
      </c>
      <c r="O101" s="45"/>
      <c r="P101" s="45">
        <v>-3092880453</v>
      </c>
      <c r="Q101" s="45"/>
      <c r="R101" s="45">
        <v>-1131952</v>
      </c>
      <c r="S101" s="45"/>
      <c r="T101" s="101">
        <f t="shared" si="4"/>
        <v>-3094012405</v>
      </c>
      <c r="U101" s="98"/>
      <c r="V101" s="199">
        <f>T101/درآمدها!$J$5</f>
        <v>4.8177475670253204E-2</v>
      </c>
    </row>
    <row r="102" spans="1:22" s="29" customFormat="1" ht="42.75" customHeight="1">
      <c r="A102" s="25"/>
      <c r="B102" s="198" t="s">
        <v>115</v>
      </c>
      <c r="C102" s="193"/>
      <c r="D102" s="45">
        <v>0</v>
      </c>
      <c r="E102" s="45">
        <v>0</v>
      </c>
      <c r="F102" s="45">
        <v>-1715236946</v>
      </c>
      <c r="G102" s="45"/>
      <c r="H102" s="45">
        <v>-759958617</v>
      </c>
      <c r="I102" s="45"/>
      <c r="J102" s="101">
        <f t="shared" si="3"/>
        <v>-2475195563</v>
      </c>
      <c r="K102" s="101"/>
      <c r="L102" s="199">
        <f t="shared" si="5"/>
        <v>3.7989491724070932E-3</v>
      </c>
      <c r="M102" s="199"/>
      <c r="N102" s="45">
        <v>0</v>
      </c>
      <c r="O102" s="45"/>
      <c r="P102" s="45">
        <v>-2433025263</v>
      </c>
      <c r="Q102" s="45"/>
      <c r="R102" s="45">
        <v>-773327310</v>
      </c>
      <c r="S102" s="45"/>
      <c r="T102" s="101">
        <f t="shared" si="4"/>
        <v>-3206352573</v>
      </c>
      <c r="U102" s="98"/>
      <c r="V102" s="199">
        <f>T102/درآمدها!$J$5</f>
        <v>4.9926746520578762E-2</v>
      </c>
    </row>
    <row r="103" spans="1:22" s="29" customFormat="1" ht="42.75" customHeight="1">
      <c r="A103" s="25"/>
      <c r="B103" s="198" t="s">
        <v>117</v>
      </c>
      <c r="C103" s="193"/>
      <c r="D103" s="45">
        <f>VLOOKUP(B103,'درآمد سود سهام'!$A$9:$S$126,13,0)</f>
        <v>1337765815</v>
      </c>
      <c r="E103" s="45">
        <v>0</v>
      </c>
      <c r="F103" s="45">
        <v>-2956096477</v>
      </c>
      <c r="G103" s="45"/>
      <c r="H103" s="45">
        <v>-457945813</v>
      </c>
      <c r="I103" s="45"/>
      <c r="J103" s="101">
        <f t="shared" si="3"/>
        <v>-2076276475</v>
      </c>
      <c r="K103" s="101"/>
      <c r="L103" s="199">
        <f t="shared" si="5"/>
        <v>3.1866850903811057E-3</v>
      </c>
      <c r="M103" s="199"/>
      <c r="N103" s="45">
        <v>1337765815</v>
      </c>
      <c r="O103" s="45"/>
      <c r="P103" s="45">
        <v>-2175737274</v>
      </c>
      <c r="Q103" s="45"/>
      <c r="R103" s="45">
        <v>-451981513</v>
      </c>
      <c r="S103" s="45"/>
      <c r="T103" s="101">
        <f t="shared" si="4"/>
        <v>-1289952972</v>
      </c>
      <c r="U103" s="98"/>
      <c r="V103" s="199">
        <f>T103/درآمدها!$J$5</f>
        <v>2.0086111427307228E-2</v>
      </c>
    </row>
    <row r="104" spans="1:22" s="29" customFormat="1" ht="42.75" customHeight="1">
      <c r="A104" s="25"/>
      <c r="B104" s="198" t="s">
        <v>288</v>
      </c>
      <c r="C104" s="193"/>
      <c r="D104" s="45">
        <v>0</v>
      </c>
      <c r="E104" s="45">
        <v>0</v>
      </c>
      <c r="F104" s="45">
        <v>0</v>
      </c>
      <c r="G104" s="45"/>
      <c r="H104" s="45">
        <v>0</v>
      </c>
      <c r="I104" s="45"/>
      <c r="J104" s="101">
        <f t="shared" si="3"/>
        <v>0</v>
      </c>
      <c r="K104" s="101"/>
      <c r="L104" s="199">
        <f t="shared" si="5"/>
        <v>0</v>
      </c>
      <c r="M104" s="199"/>
      <c r="N104" s="45">
        <v>0</v>
      </c>
      <c r="O104" s="45"/>
      <c r="P104" s="45">
        <v>0</v>
      </c>
      <c r="Q104" s="45"/>
      <c r="R104" s="45">
        <v>944096680</v>
      </c>
      <c r="S104" s="45"/>
      <c r="T104" s="101">
        <f t="shared" si="4"/>
        <v>944096680</v>
      </c>
      <c r="U104" s="98"/>
      <c r="V104" s="199">
        <f>T104/درآمدها!$J$5</f>
        <v>-1.4700715083612223E-2</v>
      </c>
    </row>
    <row r="105" spans="1:22" s="29" customFormat="1" ht="42.75" customHeight="1">
      <c r="A105" s="25"/>
      <c r="B105" s="198" t="s">
        <v>119</v>
      </c>
      <c r="C105" s="193"/>
      <c r="D105" s="45">
        <v>0</v>
      </c>
      <c r="E105" s="45">
        <v>0</v>
      </c>
      <c r="F105" s="45">
        <v>1982557144</v>
      </c>
      <c r="G105" s="45"/>
      <c r="H105" s="45">
        <v>61712084</v>
      </c>
      <c r="I105" s="45"/>
      <c r="J105" s="101">
        <f t="shared" si="3"/>
        <v>2044269228</v>
      </c>
      <c r="K105" s="101"/>
      <c r="L105" s="199">
        <f t="shared" si="5"/>
        <v>-3.1375601217041643E-3</v>
      </c>
      <c r="M105" s="199"/>
      <c r="N105" s="45">
        <v>0</v>
      </c>
      <c r="O105" s="45"/>
      <c r="P105" s="45">
        <v>9905960360</v>
      </c>
      <c r="Q105" s="45"/>
      <c r="R105" s="45">
        <v>113840940</v>
      </c>
      <c r="S105" s="45"/>
      <c r="T105" s="101">
        <f t="shared" si="4"/>
        <v>10019801300</v>
      </c>
      <c r="U105" s="98"/>
      <c r="V105" s="199">
        <f>T105/درآمدها!$J$5</f>
        <v>-0.15602029667735656</v>
      </c>
    </row>
    <row r="106" spans="1:22" s="29" customFormat="1" ht="42.75" customHeight="1">
      <c r="A106" s="25"/>
      <c r="B106" s="198" t="s">
        <v>305</v>
      </c>
      <c r="C106" s="193"/>
      <c r="D106" s="45">
        <v>0</v>
      </c>
      <c r="E106" s="45">
        <v>0</v>
      </c>
      <c r="F106" s="45">
        <v>-3843836224</v>
      </c>
      <c r="G106" s="45"/>
      <c r="H106" s="45">
        <v>-701472873</v>
      </c>
      <c r="I106" s="45"/>
      <c r="J106" s="101">
        <f t="shared" si="3"/>
        <v>-4545309097</v>
      </c>
      <c r="K106" s="101"/>
      <c r="L106" s="199">
        <f t="shared" si="5"/>
        <v>6.9761753335781098E-3</v>
      </c>
      <c r="M106" s="199"/>
      <c r="N106" s="45">
        <v>0</v>
      </c>
      <c r="O106" s="45"/>
      <c r="P106" s="45">
        <v>-4572216727</v>
      </c>
      <c r="Q106" s="45"/>
      <c r="R106" s="45">
        <v>-717566458</v>
      </c>
      <c r="S106" s="45"/>
      <c r="T106" s="101">
        <f t="shared" si="4"/>
        <v>-5289783185</v>
      </c>
      <c r="U106" s="98"/>
      <c r="V106" s="199">
        <f>T106/درآمدها!$J$5</f>
        <v>8.2368254336799285E-2</v>
      </c>
    </row>
    <row r="107" spans="1:22" s="29" customFormat="1" ht="42.75" customHeight="1">
      <c r="A107" s="25"/>
      <c r="B107" s="198" t="s">
        <v>145</v>
      </c>
      <c r="C107" s="193"/>
      <c r="D107" s="45">
        <f>VLOOKUP(B107,'درآمد سود سهام'!$A$9:$S$126,13,0)</f>
        <v>0</v>
      </c>
      <c r="E107" s="45">
        <v>0</v>
      </c>
      <c r="F107" s="45">
        <v>-240649145</v>
      </c>
      <c r="G107" s="45"/>
      <c r="H107" s="45">
        <v>-124952208</v>
      </c>
      <c r="I107" s="45"/>
      <c r="J107" s="101">
        <f t="shared" si="3"/>
        <v>-365601353</v>
      </c>
      <c r="K107" s="101"/>
      <c r="L107" s="199">
        <f t="shared" si="5"/>
        <v>5.6112776629531455E-4</v>
      </c>
      <c r="M107" s="199"/>
      <c r="N107" s="45">
        <v>2989724178</v>
      </c>
      <c r="O107" s="45"/>
      <c r="P107" s="45">
        <v>-1176458423</v>
      </c>
      <c r="Q107" s="45"/>
      <c r="R107" s="45">
        <v>-124952208</v>
      </c>
      <c r="S107" s="45"/>
      <c r="T107" s="101">
        <f t="shared" si="4"/>
        <v>1688313547</v>
      </c>
      <c r="U107" s="98"/>
      <c r="V107" s="199">
        <f>T107/درآمدها!$J$5</f>
        <v>-2.6289062287826022E-2</v>
      </c>
    </row>
    <row r="108" spans="1:22" s="29" customFormat="1" ht="42.75" customHeight="1">
      <c r="A108" s="25"/>
      <c r="B108" s="198" t="s">
        <v>139</v>
      </c>
      <c r="C108" s="193"/>
      <c r="D108" s="45">
        <v>0</v>
      </c>
      <c r="E108" s="45">
        <v>0</v>
      </c>
      <c r="F108" s="45">
        <v>-2088951584</v>
      </c>
      <c r="G108" s="45"/>
      <c r="H108" s="45">
        <v>-188748734</v>
      </c>
      <c r="I108" s="45"/>
      <c r="J108" s="101">
        <f t="shared" si="3"/>
        <v>-2277700318</v>
      </c>
      <c r="K108" s="101"/>
      <c r="L108" s="199">
        <f t="shared" si="5"/>
        <v>3.4958319525952839E-3</v>
      </c>
      <c r="M108" s="199"/>
      <c r="N108" s="45">
        <v>0</v>
      </c>
      <c r="O108" s="45"/>
      <c r="P108" s="45">
        <v>-2056721996</v>
      </c>
      <c r="Q108" s="45"/>
      <c r="R108" s="45">
        <v>-191890286</v>
      </c>
      <c r="S108" s="45"/>
      <c r="T108" s="101">
        <f t="shared" si="4"/>
        <v>-2248612282</v>
      </c>
      <c r="U108" s="98"/>
      <c r="V108" s="199">
        <f>T108/درآمدها!$J$5</f>
        <v>3.5013584086741094E-2</v>
      </c>
    </row>
    <row r="109" spans="1:22" s="29" customFormat="1" ht="42.6" customHeight="1">
      <c r="A109" s="25"/>
      <c r="B109" s="198" t="s">
        <v>253</v>
      </c>
      <c r="C109" s="193"/>
      <c r="D109" s="45">
        <f>VLOOKUP(B109,'درآمد سود سهام'!$A$9:$S$126,13,0)</f>
        <v>0</v>
      </c>
      <c r="E109" s="45">
        <v>0</v>
      </c>
      <c r="F109" s="45">
        <v>-1983403628</v>
      </c>
      <c r="G109" s="45"/>
      <c r="H109" s="45">
        <v>-81084382</v>
      </c>
      <c r="I109" s="45"/>
      <c r="J109" s="101">
        <f t="shared" si="3"/>
        <v>-2064488010</v>
      </c>
      <c r="K109" s="101"/>
      <c r="L109" s="199">
        <f t="shared" si="5"/>
        <v>3.1685920637026721E-3</v>
      </c>
      <c r="M109" s="199"/>
      <c r="N109" s="45">
        <v>474471121</v>
      </c>
      <c r="O109" s="45"/>
      <c r="P109" s="45">
        <v>650169856</v>
      </c>
      <c r="Q109" s="45"/>
      <c r="R109" s="45">
        <v>-49958863</v>
      </c>
      <c r="S109" s="45"/>
      <c r="T109" s="101">
        <f t="shared" si="4"/>
        <v>1074682114</v>
      </c>
      <c r="U109" s="98"/>
      <c r="V109" s="199">
        <f>T109/درآمدها!$J$5</f>
        <v>-1.6734086559194415E-2</v>
      </c>
    </row>
    <row r="110" spans="1:22" s="29" customFormat="1" ht="42.75" customHeight="1">
      <c r="A110" s="25"/>
      <c r="B110" s="198" t="s">
        <v>280</v>
      </c>
      <c r="C110" s="193"/>
      <c r="D110" s="45">
        <v>0</v>
      </c>
      <c r="E110" s="45">
        <v>0</v>
      </c>
      <c r="F110" s="45">
        <v>-854163217</v>
      </c>
      <c r="G110" s="45"/>
      <c r="H110" s="45">
        <v>-473571134</v>
      </c>
      <c r="I110" s="45"/>
      <c r="J110" s="101">
        <f t="shared" si="3"/>
        <v>-1327734351</v>
      </c>
      <c r="K110" s="101"/>
      <c r="L110" s="199">
        <f t="shared" si="5"/>
        <v>2.0378168857875896E-3</v>
      </c>
      <c r="M110" s="199"/>
      <c r="N110" s="45">
        <v>0</v>
      </c>
      <c r="O110" s="45"/>
      <c r="P110" s="45">
        <v>-2217103432</v>
      </c>
      <c r="Q110" s="45"/>
      <c r="R110" s="45">
        <v>-527890074</v>
      </c>
      <c r="S110" s="45"/>
      <c r="T110" s="101">
        <f t="shared" si="4"/>
        <v>-2744993506</v>
      </c>
      <c r="U110" s="98"/>
      <c r="V110" s="199">
        <f>T110/درآمدها!$J$5</f>
        <v>4.2742833750958428E-2</v>
      </c>
    </row>
    <row r="111" spans="1:22" s="29" customFormat="1" ht="42.6" customHeight="1">
      <c r="A111" s="25"/>
      <c r="B111" s="198" t="s">
        <v>149</v>
      </c>
      <c r="C111" s="193"/>
      <c r="D111" s="45">
        <v>0</v>
      </c>
      <c r="E111" s="45">
        <v>0</v>
      </c>
      <c r="F111" s="45">
        <v>1531332716</v>
      </c>
      <c r="G111" s="45"/>
      <c r="H111" s="45">
        <v>592459715</v>
      </c>
      <c r="I111" s="45"/>
      <c r="J111" s="101">
        <f t="shared" si="3"/>
        <v>2123792431</v>
      </c>
      <c r="K111" s="101"/>
      <c r="L111" s="199">
        <f t="shared" si="5"/>
        <v>-3.2596129448184126E-3</v>
      </c>
      <c r="M111" s="199"/>
      <c r="N111" s="45">
        <v>0</v>
      </c>
      <c r="O111" s="45"/>
      <c r="P111" s="45">
        <v>3204009260</v>
      </c>
      <c r="Q111" s="45"/>
      <c r="R111" s="45">
        <v>645631125</v>
      </c>
      <c r="S111" s="45"/>
      <c r="T111" s="101">
        <f t="shared" si="4"/>
        <v>3849640385</v>
      </c>
      <c r="U111" s="98"/>
      <c r="V111" s="199">
        <f>T111/درآمدها!$J$5</f>
        <v>-5.9943507559259993E-2</v>
      </c>
    </row>
    <row r="112" spans="1:22" s="29" customFormat="1" ht="42.75" customHeight="1">
      <c r="A112" s="25"/>
      <c r="B112" s="198" t="s">
        <v>367</v>
      </c>
      <c r="C112" s="193"/>
      <c r="D112" s="45">
        <v>0</v>
      </c>
      <c r="E112" s="45">
        <v>0</v>
      </c>
      <c r="F112" s="45">
        <v>-4892477678</v>
      </c>
      <c r="G112" s="45"/>
      <c r="H112" s="45">
        <v>-124391290</v>
      </c>
      <c r="I112" s="45"/>
      <c r="J112" s="101">
        <f t="shared" si="3"/>
        <v>-5016868968</v>
      </c>
      <c r="K112" s="101"/>
      <c r="L112" s="199">
        <f t="shared" si="5"/>
        <v>7.6999290476097333E-3</v>
      </c>
      <c r="M112" s="199"/>
      <c r="N112" s="45">
        <v>0</v>
      </c>
      <c r="O112" s="45"/>
      <c r="P112" s="45">
        <v>-7501129599</v>
      </c>
      <c r="Q112" s="45"/>
      <c r="R112" s="45">
        <v>-176369826</v>
      </c>
      <c r="S112" s="45"/>
      <c r="T112" s="101">
        <f t="shared" si="4"/>
        <v>-7677499425</v>
      </c>
      <c r="U112" s="98"/>
      <c r="V112" s="199">
        <f>T112/درآمدها!$J$5</f>
        <v>0.11954785351169932</v>
      </c>
    </row>
    <row r="113" spans="1:22" s="29" customFormat="1" ht="42.75" customHeight="1">
      <c r="A113" s="25"/>
      <c r="B113" s="198" t="s">
        <v>141</v>
      </c>
      <c r="C113" s="193"/>
      <c r="D113" s="45">
        <f>VLOOKUP(B113,'درآمد سود سهام'!$A$9:$S$126,13,0)</f>
        <v>0</v>
      </c>
      <c r="E113" s="45">
        <v>0</v>
      </c>
      <c r="F113" s="45">
        <v>-2145633901</v>
      </c>
      <c r="G113" s="45"/>
      <c r="H113" s="45">
        <v>-714643349</v>
      </c>
      <c r="I113" s="45"/>
      <c r="J113" s="101">
        <f t="shared" si="3"/>
        <v>-2860277250</v>
      </c>
      <c r="K113" s="101"/>
      <c r="L113" s="199">
        <f t="shared" si="5"/>
        <v>4.3899755050354127E-3</v>
      </c>
      <c r="M113" s="199"/>
      <c r="N113" s="45">
        <v>2176400275</v>
      </c>
      <c r="O113" s="45"/>
      <c r="P113" s="45">
        <v>-3196028002</v>
      </c>
      <c r="Q113" s="45"/>
      <c r="R113" s="45">
        <v>-762446808</v>
      </c>
      <c r="S113" s="45"/>
      <c r="T113" s="101">
        <f t="shared" si="4"/>
        <v>-1782074535</v>
      </c>
      <c r="U113" s="98"/>
      <c r="V113" s="199">
        <f>T113/درآمدها!$J$5</f>
        <v>2.7749033072328712E-2</v>
      </c>
    </row>
    <row r="114" spans="1:22" s="29" customFormat="1" ht="42.75" customHeight="1">
      <c r="A114" s="25"/>
      <c r="B114" s="198" t="s">
        <v>282</v>
      </c>
      <c r="C114" s="193"/>
      <c r="D114" s="45">
        <v>0</v>
      </c>
      <c r="E114" s="45">
        <v>0</v>
      </c>
      <c r="F114" s="45">
        <v>-1713121518</v>
      </c>
      <c r="G114" s="45"/>
      <c r="H114" s="45">
        <v>-424833661</v>
      </c>
      <c r="I114" s="45"/>
      <c r="J114" s="101">
        <f t="shared" si="3"/>
        <v>-2137955179</v>
      </c>
      <c r="K114" s="101"/>
      <c r="L114" s="199">
        <f t="shared" si="5"/>
        <v>3.2813500392920303E-3</v>
      </c>
      <c r="M114" s="199"/>
      <c r="N114" s="45">
        <v>0</v>
      </c>
      <c r="O114" s="45"/>
      <c r="P114" s="45">
        <v>-2355815716</v>
      </c>
      <c r="Q114" s="45"/>
      <c r="R114" s="45">
        <v>-443919420</v>
      </c>
      <c r="S114" s="45"/>
      <c r="T114" s="101">
        <f t="shared" si="4"/>
        <v>-2799735136</v>
      </c>
      <c r="U114" s="98"/>
      <c r="V114" s="199">
        <f>T114/درآمدها!$J$5</f>
        <v>4.3595226437947346E-2</v>
      </c>
    </row>
    <row r="115" spans="1:22" s="29" customFormat="1" ht="42.75" customHeight="1">
      <c r="A115" s="25"/>
      <c r="B115" s="198" t="s">
        <v>317</v>
      </c>
      <c r="C115" s="193"/>
      <c r="D115" s="45">
        <v>0</v>
      </c>
      <c r="E115" s="45">
        <v>0</v>
      </c>
      <c r="F115" s="45">
        <v>-2103018493</v>
      </c>
      <c r="G115" s="45"/>
      <c r="H115" s="45">
        <v>-720625209</v>
      </c>
      <c r="I115" s="45"/>
      <c r="J115" s="101">
        <f t="shared" si="3"/>
        <v>-2823643702</v>
      </c>
      <c r="K115" s="101"/>
      <c r="L115" s="199">
        <f t="shared" si="5"/>
        <v>4.3337500540297311E-3</v>
      </c>
      <c r="M115" s="199"/>
      <c r="N115" s="45">
        <v>0</v>
      </c>
      <c r="O115" s="45"/>
      <c r="P115" s="45">
        <v>-2983474624</v>
      </c>
      <c r="Q115" s="45"/>
      <c r="R115" s="45">
        <v>-745056597</v>
      </c>
      <c r="S115" s="45"/>
      <c r="T115" s="101">
        <f t="shared" si="4"/>
        <v>-3728531221</v>
      </c>
      <c r="U115" s="98"/>
      <c r="V115" s="199">
        <f>T115/درآمدها!$J$5</f>
        <v>5.8057692947584345E-2</v>
      </c>
    </row>
    <row r="116" spans="1:22" s="29" customFormat="1" ht="42.6" customHeight="1">
      <c r="A116" s="25"/>
      <c r="B116" s="198" t="s">
        <v>205</v>
      </c>
      <c r="C116" s="193"/>
      <c r="D116" s="45">
        <v>0</v>
      </c>
      <c r="E116" s="45">
        <v>0</v>
      </c>
      <c r="F116" s="45">
        <v>-2953216786</v>
      </c>
      <c r="G116" s="45"/>
      <c r="H116" s="45">
        <v>90337277</v>
      </c>
      <c r="I116" s="45"/>
      <c r="J116" s="101">
        <f t="shared" si="3"/>
        <v>-2862879509</v>
      </c>
      <c r="K116" s="101"/>
      <c r="L116" s="199">
        <f t="shared" si="5"/>
        <v>4.3939694721474316E-3</v>
      </c>
      <c r="M116" s="199"/>
      <c r="N116" s="45">
        <v>0</v>
      </c>
      <c r="O116" s="45"/>
      <c r="P116" s="45">
        <v>5492520639</v>
      </c>
      <c r="Q116" s="45"/>
      <c r="R116" s="45">
        <v>2306734279</v>
      </c>
      <c r="S116" s="45"/>
      <c r="T116" s="101">
        <f t="shared" si="4"/>
        <v>7799254918</v>
      </c>
      <c r="U116" s="98"/>
      <c r="V116" s="199">
        <f>T116/درآمدها!$J$5</f>
        <v>-0.12144373223935011</v>
      </c>
    </row>
    <row r="117" spans="1:22" s="29" customFormat="1" ht="42.75" customHeight="1">
      <c r="A117" s="25"/>
      <c r="B117" s="198" t="s">
        <v>195</v>
      </c>
      <c r="C117" s="193"/>
      <c r="D117" s="45">
        <v>0</v>
      </c>
      <c r="E117" s="45">
        <v>0</v>
      </c>
      <c r="F117" s="45">
        <v>-960173718</v>
      </c>
      <c r="G117" s="45"/>
      <c r="H117" s="45">
        <v>-321151307</v>
      </c>
      <c r="I117" s="45"/>
      <c r="J117" s="101">
        <f t="shared" si="3"/>
        <v>-1281325025</v>
      </c>
      <c r="K117" s="101"/>
      <c r="L117" s="199">
        <f t="shared" si="5"/>
        <v>1.9665874955789296E-3</v>
      </c>
      <c r="M117" s="199"/>
      <c r="N117" s="45">
        <v>0</v>
      </c>
      <c r="O117" s="45"/>
      <c r="P117" s="45">
        <v>-750373831</v>
      </c>
      <c r="Q117" s="45"/>
      <c r="R117" s="45">
        <v>-321151307</v>
      </c>
      <c r="S117" s="45"/>
      <c r="T117" s="101">
        <f t="shared" si="4"/>
        <v>-1071525138</v>
      </c>
      <c r="U117" s="98"/>
      <c r="V117" s="199">
        <f>T117/درآمدها!$J$5</f>
        <v>1.668492866500311E-2</v>
      </c>
    </row>
    <row r="118" spans="1:22" s="29" customFormat="1" ht="42.75" customHeight="1">
      <c r="A118" s="25"/>
      <c r="B118" s="198" t="s">
        <v>236</v>
      </c>
      <c r="C118" s="193"/>
      <c r="D118" s="45">
        <v>0</v>
      </c>
      <c r="E118" s="45">
        <v>0</v>
      </c>
      <c r="F118" s="45">
        <v>-3217714650</v>
      </c>
      <c r="G118" s="45"/>
      <c r="H118" s="45">
        <v>-960681330</v>
      </c>
      <c r="I118" s="45"/>
      <c r="J118" s="101">
        <f t="shared" si="3"/>
        <v>-4178395980</v>
      </c>
      <c r="K118" s="101"/>
      <c r="L118" s="199">
        <f t="shared" si="5"/>
        <v>6.4130342618144579E-3</v>
      </c>
      <c r="M118" s="199"/>
      <c r="N118" s="45">
        <v>0</v>
      </c>
      <c r="O118" s="45"/>
      <c r="P118" s="45">
        <v>-15099687</v>
      </c>
      <c r="Q118" s="45"/>
      <c r="R118" s="45">
        <v>-939677128</v>
      </c>
      <c r="S118" s="45"/>
      <c r="T118" s="101">
        <f t="shared" si="4"/>
        <v>-954776815</v>
      </c>
      <c r="U118" s="98"/>
      <c r="V118" s="199">
        <f>T118/درآمدها!$J$5</f>
        <v>1.4867017566202793E-2</v>
      </c>
    </row>
    <row r="119" spans="1:22" s="29" customFormat="1" ht="42.75" customHeight="1">
      <c r="A119" s="25"/>
      <c r="B119" s="198" t="s">
        <v>148</v>
      </c>
      <c r="C119" s="193"/>
      <c r="D119" s="45">
        <f>VLOOKUP(B119,'درآمد سود سهام'!$A$9:$S$126,13,0)</f>
        <v>0</v>
      </c>
      <c r="E119" s="45">
        <v>0</v>
      </c>
      <c r="F119" s="45">
        <v>-724315538</v>
      </c>
      <c r="G119" s="45"/>
      <c r="H119" s="45">
        <v>-711630817</v>
      </c>
      <c r="I119" s="45"/>
      <c r="J119" s="101">
        <f t="shared" si="3"/>
        <v>-1435946355</v>
      </c>
      <c r="K119" s="101"/>
      <c r="L119" s="199">
        <f t="shared" si="5"/>
        <v>2.2039015011551359E-3</v>
      </c>
      <c r="M119" s="199"/>
      <c r="N119" s="45">
        <v>809214282</v>
      </c>
      <c r="O119" s="45"/>
      <c r="P119" s="45">
        <v>-1915168910</v>
      </c>
      <c r="Q119" s="45"/>
      <c r="R119" s="45">
        <v>-711630817</v>
      </c>
      <c r="S119" s="45"/>
      <c r="T119" s="101">
        <f t="shared" si="4"/>
        <v>-1817585445</v>
      </c>
      <c r="U119" s="98"/>
      <c r="V119" s="199">
        <f>T119/درآمدها!$J$5</f>
        <v>2.830198043601375E-2</v>
      </c>
    </row>
    <row r="120" spans="1:22" s="29" customFormat="1" ht="42.75" customHeight="1">
      <c r="A120" s="25"/>
      <c r="B120" s="198" t="s">
        <v>140</v>
      </c>
      <c r="C120" s="193"/>
      <c r="D120" s="45">
        <v>0</v>
      </c>
      <c r="E120" s="45">
        <v>22766279026</v>
      </c>
      <c r="F120" s="45">
        <v>-1867368644</v>
      </c>
      <c r="G120" s="45"/>
      <c r="H120" s="45">
        <v>0</v>
      </c>
      <c r="I120" s="45"/>
      <c r="J120" s="101">
        <f t="shared" si="3"/>
        <v>-1867368644</v>
      </c>
      <c r="K120" s="101"/>
      <c r="L120" s="199">
        <f t="shared" si="5"/>
        <v>2.8660517458687592E-3</v>
      </c>
      <c r="M120" s="199"/>
      <c r="N120" s="45">
        <v>0</v>
      </c>
      <c r="O120" s="45"/>
      <c r="P120" s="45">
        <v>-1754682606</v>
      </c>
      <c r="Q120" s="45"/>
      <c r="R120" s="45">
        <v>0</v>
      </c>
      <c r="S120" s="45"/>
      <c r="T120" s="101">
        <f t="shared" si="4"/>
        <v>-1754682606</v>
      </c>
      <c r="U120" s="98"/>
      <c r="V120" s="199">
        <f>T120/درآمدها!$J$5</f>
        <v>2.7322507958587674E-2</v>
      </c>
    </row>
    <row r="121" spans="1:22" s="29" customFormat="1" ht="42.75" customHeight="1">
      <c r="A121" s="25"/>
      <c r="B121" s="198" t="s">
        <v>248</v>
      </c>
      <c r="C121" s="193"/>
      <c r="D121" s="45">
        <f>VLOOKUP(B121,'درآمد سود سهام'!$A$9:$S$126,13,0)</f>
        <v>0</v>
      </c>
      <c r="E121" s="45">
        <v>117720624</v>
      </c>
      <c r="F121" s="45">
        <v>-4811380089</v>
      </c>
      <c r="G121" s="45"/>
      <c r="H121" s="45">
        <v>-113849936</v>
      </c>
      <c r="I121" s="45"/>
      <c r="J121" s="101">
        <f t="shared" si="3"/>
        <v>-4925230025</v>
      </c>
      <c r="K121" s="101"/>
      <c r="L121" s="199">
        <f t="shared" si="5"/>
        <v>7.5592808936318853E-3</v>
      </c>
      <c r="M121" s="199"/>
      <c r="N121" s="45">
        <v>434892154</v>
      </c>
      <c r="O121" s="45"/>
      <c r="P121" s="45">
        <v>-4880089861</v>
      </c>
      <c r="Q121" s="45"/>
      <c r="R121" s="45">
        <v>-113849936</v>
      </c>
      <c r="S121" s="45"/>
      <c r="T121" s="101">
        <f t="shared" si="4"/>
        <v>-4559047643</v>
      </c>
      <c r="U121" s="98"/>
      <c r="V121" s="199">
        <f>T121/درآمدها!$J$5</f>
        <v>7.0989827495587479E-2</v>
      </c>
    </row>
    <row r="122" spans="1:22" s="29" customFormat="1" ht="42.75" customHeight="1">
      <c r="A122" s="25"/>
      <c r="B122" s="198" t="s">
        <v>327</v>
      </c>
      <c r="C122" s="193"/>
      <c r="D122" s="45">
        <f>VLOOKUP(B122,'درآمد سود سهام'!$A$9:$S$126,13,0)</f>
        <v>106620416</v>
      </c>
      <c r="E122" s="45">
        <v>397554359</v>
      </c>
      <c r="F122" s="45">
        <v>1457157595</v>
      </c>
      <c r="G122" s="45"/>
      <c r="H122" s="45">
        <v>376704952</v>
      </c>
      <c r="I122" s="45"/>
      <c r="J122" s="101">
        <f t="shared" si="3"/>
        <v>1940482963</v>
      </c>
      <c r="K122" s="101"/>
      <c r="L122" s="199">
        <f t="shared" si="5"/>
        <v>-2.9782681645664031E-3</v>
      </c>
      <c r="M122" s="199"/>
      <c r="N122" s="45">
        <v>106620416</v>
      </c>
      <c r="O122" s="45"/>
      <c r="P122" s="45">
        <v>3336781374</v>
      </c>
      <c r="Q122" s="45"/>
      <c r="R122" s="45">
        <v>376704952</v>
      </c>
      <c r="S122" s="45"/>
      <c r="T122" s="101">
        <f t="shared" si="4"/>
        <v>3820106742</v>
      </c>
      <c r="U122" s="98"/>
      <c r="V122" s="199">
        <f>T122/درآمدها!$J$5</f>
        <v>-5.9483633395605355E-2</v>
      </c>
    </row>
    <row r="123" spans="1:22" s="29" customFormat="1" ht="42.75" customHeight="1">
      <c r="A123" s="25"/>
      <c r="B123" s="198" t="s">
        <v>375</v>
      </c>
      <c r="C123" s="193"/>
      <c r="D123" s="45">
        <v>0</v>
      </c>
      <c r="E123" s="45">
        <v>755144629</v>
      </c>
      <c r="F123" s="45">
        <v>-1006378338</v>
      </c>
      <c r="G123" s="45"/>
      <c r="H123" s="45">
        <v>-1029999173</v>
      </c>
      <c r="I123" s="45"/>
      <c r="J123" s="101">
        <f t="shared" si="3"/>
        <v>-2036377511</v>
      </c>
      <c r="K123" s="101"/>
      <c r="L123" s="199">
        <f t="shared" si="5"/>
        <v>3.1254478538033266E-3</v>
      </c>
      <c r="M123" s="199"/>
      <c r="N123" s="45">
        <v>0</v>
      </c>
      <c r="O123" s="45"/>
      <c r="P123" s="45">
        <v>-2775347872</v>
      </c>
      <c r="Q123" s="45"/>
      <c r="R123" s="45">
        <v>-1070386004</v>
      </c>
      <c r="S123" s="45"/>
      <c r="T123" s="101">
        <f t="shared" si="4"/>
        <v>-3845733876</v>
      </c>
      <c r="U123" s="98"/>
      <c r="V123" s="199">
        <f>T123/درآمدها!$J$5</f>
        <v>5.9882678539311986E-2</v>
      </c>
    </row>
    <row r="124" spans="1:22" s="29" customFormat="1" ht="42.75" customHeight="1">
      <c r="A124" s="25"/>
      <c r="B124" s="198" t="s">
        <v>110</v>
      </c>
      <c r="C124" s="193"/>
      <c r="D124" s="45">
        <v>0</v>
      </c>
      <c r="E124" s="45">
        <v>1530184185</v>
      </c>
      <c r="F124" s="45">
        <v>-3482409994</v>
      </c>
      <c r="G124" s="45"/>
      <c r="H124" s="45">
        <v>-62334328</v>
      </c>
      <c r="I124" s="45"/>
      <c r="J124" s="101">
        <f t="shared" si="3"/>
        <v>-3544744322</v>
      </c>
      <c r="K124" s="101"/>
      <c r="L124" s="199">
        <f t="shared" si="5"/>
        <v>5.4405008273912467E-3</v>
      </c>
      <c r="M124" s="199"/>
      <c r="N124" s="45">
        <v>0</v>
      </c>
      <c r="O124" s="45"/>
      <c r="P124" s="45">
        <v>-3548513363</v>
      </c>
      <c r="Q124" s="45"/>
      <c r="R124" s="45">
        <v>-59629158</v>
      </c>
      <c r="S124" s="45"/>
      <c r="T124" s="101">
        <f t="shared" si="4"/>
        <v>-3608142521</v>
      </c>
      <c r="U124" s="98"/>
      <c r="V124" s="199">
        <f>T124/درآمدها!$J$5</f>
        <v>5.6183096822549287E-2</v>
      </c>
    </row>
    <row r="125" spans="1:22" s="29" customFormat="1" ht="42.75" customHeight="1">
      <c r="A125" s="25"/>
      <c r="B125" s="198" t="s">
        <v>191</v>
      </c>
      <c r="C125" s="193"/>
      <c r="D125" s="45">
        <f>VLOOKUP(B125,'درآمد سود سهام'!$A$9:$S$126,13,0)</f>
        <v>0</v>
      </c>
      <c r="E125" s="45">
        <v>905623442</v>
      </c>
      <c r="F125" s="45">
        <v>1778837434</v>
      </c>
      <c r="G125" s="45"/>
      <c r="H125" s="45">
        <v>-21229157</v>
      </c>
      <c r="I125" s="45"/>
      <c r="J125" s="101">
        <f t="shared" si="3"/>
        <v>1757608277</v>
      </c>
      <c r="K125" s="101"/>
      <c r="L125" s="199">
        <f t="shared" si="5"/>
        <v>-2.6975906910693694E-3</v>
      </c>
      <c r="M125" s="199"/>
      <c r="N125" s="45">
        <v>1608432857</v>
      </c>
      <c r="O125" s="45"/>
      <c r="P125" s="45">
        <v>-690784227</v>
      </c>
      <c r="Q125" s="45"/>
      <c r="R125" s="45">
        <v>-63468843</v>
      </c>
      <c r="S125" s="45"/>
      <c r="T125" s="101">
        <f t="shared" si="4"/>
        <v>854179787</v>
      </c>
      <c r="U125" s="98"/>
      <c r="V125" s="199">
        <f>T125/درآمدها!$J$5</f>
        <v>-1.3300601458388324E-2</v>
      </c>
    </row>
    <row r="126" spans="1:22" s="29" customFormat="1" ht="42.75" customHeight="1">
      <c r="A126" s="25"/>
      <c r="B126" s="198" t="s">
        <v>190</v>
      </c>
      <c r="C126" s="193"/>
      <c r="D126" s="45">
        <v>0</v>
      </c>
      <c r="E126" s="45">
        <v>5778772630</v>
      </c>
      <c r="F126" s="45">
        <v>-3861765941</v>
      </c>
      <c r="G126" s="45"/>
      <c r="H126" s="45">
        <v>-491145459</v>
      </c>
      <c r="I126" s="45"/>
      <c r="J126" s="101">
        <f t="shared" si="3"/>
        <v>-4352911400</v>
      </c>
      <c r="K126" s="101"/>
      <c r="L126" s="199">
        <f t="shared" si="5"/>
        <v>6.6808818696122568E-3</v>
      </c>
      <c r="M126" s="199"/>
      <c r="N126" s="45">
        <v>0</v>
      </c>
      <c r="O126" s="45"/>
      <c r="P126" s="45">
        <v>-5911352369</v>
      </c>
      <c r="Q126" s="45"/>
      <c r="R126" s="45">
        <v>-491145459</v>
      </c>
      <c r="S126" s="45"/>
      <c r="T126" s="101">
        <f t="shared" si="4"/>
        <v>-6402497828</v>
      </c>
      <c r="U126" s="98"/>
      <c r="V126" s="199">
        <f>T126/درآمدها!$J$5</f>
        <v>9.9694552885064791E-2</v>
      </c>
    </row>
    <row r="127" spans="1:22" s="29" customFormat="1" ht="42.75" customHeight="1">
      <c r="A127" s="25"/>
      <c r="B127" s="198" t="s">
        <v>168</v>
      </c>
      <c r="C127" s="193"/>
      <c r="D127" s="45">
        <f>VLOOKUP(B127,'درآمد سود سهام'!$A$9:$S$126,13,0)</f>
        <v>0</v>
      </c>
      <c r="E127" s="45">
        <v>3541757576</v>
      </c>
      <c r="F127" s="45">
        <v>-3621297416</v>
      </c>
      <c r="G127" s="45"/>
      <c r="H127" s="45">
        <v>-153614011</v>
      </c>
      <c r="I127" s="45"/>
      <c r="J127" s="101">
        <f t="shared" si="3"/>
        <v>-3774911427</v>
      </c>
      <c r="K127" s="101"/>
      <c r="L127" s="199">
        <f t="shared" si="5"/>
        <v>5.7937630690200661E-3</v>
      </c>
      <c r="M127" s="199"/>
      <c r="N127" s="45">
        <v>2128544138</v>
      </c>
      <c r="O127" s="45"/>
      <c r="P127" s="45">
        <v>-2158507448</v>
      </c>
      <c r="Q127" s="45"/>
      <c r="R127" s="45">
        <v>-153614011</v>
      </c>
      <c r="S127" s="45"/>
      <c r="T127" s="101">
        <f t="shared" si="4"/>
        <v>-183577321</v>
      </c>
      <c r="U127" s="98"/>
      <c r="V127" s="199">
        <f>T127/درآمدها!$J$5</f>
        <v>2.8585185701890431E-3</v>
      </c>
    </row>
    <row r="128" spans="1:22" s="29" customFormat="1" ht="42.75" customHeight="1">
      <c r="A128" s="25"/>
      <c r="B128" s="198" t="s">
        <v>104</v>
      </c>
      <c r="C128" s="193"/>
      <c r="D128" s="45">
        <v>0</v>
      </c>
      <c r="E128" s="45">
        <v>8517</v>
      </c>
      <c r="F128" s="45">
        <v>-3659237197</v>
      </c>
      <c r="G128" s="45"/>
      <c r="H128" s="45">
        <v>-332694815</v>
      </c>
      <c r="I128" s="45"/>
      <c r="J128" s="101">
        <f t="shared" si="3"/>
        <v>-3991932012</v>
      </c>
      <c r="K128" s="101"/>
      <c r="L128" s="199">
        <f t="shared" si="5"/>
        <v>6.1268479307195591E-3</v>
      </c>
      <c r="M128" s="199"/>
      <c r="N128" s="45">
        <v>0</v>
      </c>
      <c r="O128" s="45"/>
      <c r="P128" s="45">
        <v>-4015304872</v>
      </c>
      <c r="Q128" s="45"/>
      <c r="R128" s="45">
        <v>-342568129</v>
      </c>
      <c r="S128" s="45"/>
      <c r="T128" s="101">
        <f t="shared" si="4"/>
        <v>-4357873001</v>
      </c>
      <c r="U128" s="98"/>
      <c r="V128" s="199">
        <f>T128/درآمدها!$J$5</f>
        <v>6.7857297579170764E-2</v>
      </c>
    </row>
    <row r="129" spans="1:22" s="29" customFormat="1" ht="42.75" customHeight="1">
      <c r="A129" s="25"/>
      <c r="B129" s="198" t="s">
        <v>105</v>
      </c>
      <c r="C129" s="193"/>
      <c r="D129" s="45">
        <f>VLOOKUP(B129,'درآمد سود سهام'!$A$9:$S$126,13,0)</f>
        <v>0</v>
      </c>
      <c r="E129" s="45"/>
      <c r="F129" s="45">
        <v>-2085189619</v>
      </c>
      <c r="G129" s="45"/>
      <c r="H129" s="45">
        <v>465458966</v>
      </c>
      <c r="I129" s="45"/>
      <c r="J129" s="101">
        <f t="shared" si="3"/>
        <v>-1619730653</v>
      </c>
      <c r="K129" s="101"/>
      <c r="L129" s="199">
        <f t="shared" si="5"/>
        <v>2.4859750541402982E-3</v>
      </c>
      <c r="M129" s="199"/>
      <c r="N129" s="45">
        <v>3186996608</v>
      </c>
      <c r="O129" s="45"/>
      <c r="P129" s="45">
        <v>1594960242</v>
      </c>
      <c r="Q129" s="45"/>
      <c r="R129" s="45">
        <v>543740442</v>
      </c>
      <c r="S129" s="45"/>
      <c r="T129" s="101">
        <f t="shared" si="4"/>
        <v>5325697292</v>
      </c>
      <c r="U129" s="98"/>
      <c r="V129" s="199">
        <f>T129/درآمدها!$J$5</f>
        <v>-8.2927479960269709E-2</v>
      </c>
    </row>
    <row r="130" spans="1:22" s="29" customFormat="1" ht="42.75" customHeight="1">
      <c r="A130" s="25"/>
      <c r="B130" s="198" t="s">
        <v>152</v>
      </c>
      <c r="C130" s="193"/>
      <c r="D130" s="45">
        <v>0</v>
      </c>
      <c r="E130" s="45"/>
      <c r="F130" s="45">
        <v>-327320071</v>
      </c>
      <c r="G130" s="45"/>
      <c r="H130" s="45">
        <v>679327316</v>
      </c>
      <c r="I130" s="45"/>
      <c r="J130" s="101">
        <f t="shared" si="3"/>
        <v>352007245</v>
      </c>
      <c r="K130" s="101"/>
      <c r="L130" s="199">
        <f t="shared" si="5"/>
        <v>-5.4026342486379565E-4</v>
      </c>
      <c r="M130" s="199"/>
      <c r="N130" s="45">
        <v>0</v>
      </c>
      <c r="O130" s="45"/>
      <c r="P130" s="45">
        <v>8485940550</v>
      </c>
      <c r="Q130" s="45"/>
      <c r="R130" s="45">
        <v>732409595</v>
      </c>
      <c r="S130" s="45"/>
      <c r="T130" s="101">
        <f t="shared" si="4"/>
        <v>9218350145</v>
      </c>
      <c r="U130" s="98"/>
      <c r="V130" s="199">
        <f>T130/درآمدها!$J$5</f>
        <v>-0.14354074311819465</v>
      </c>
    </row>
    <row r="131" spans="1:22" s="29" customFormat="1" ht="42.75" customHeight="1">
      <c r="A131" s="25"/>
      <c r="B131" s="198" t="s">
        <v>366</v>
      </c>
      <c r="C131" s="193"/>
      <c r="D131" s="45">
        <f>VLOOKUP(B131,'درآمد سود سهام'!$A$9:$S$126,13,0)</f>
        <v>0</v>
      </c>
      <c r="E131" s="45"/>
      <c r="F131" s="45">
        <v>-2333618668</v>
      </c>
      <c r="G131" s="45"/>
      <c r="H131" s="45">
        <v>-568736378</v>
      </c>
      <c r="I131" s="45"/>
      <c r="J131" s="101">
        <f t="shared" si="3"/>
        <v>-2902355046</v>
      </c>
      <c r="K131" s="101"/>
      <c r="L131" s="199">
        <f t="shared" si="5"/>
        <v>4.4545568297115002E-3</v>
      </c>
      <c r="M131" s="199"/>
      <c r="N131" s="45">
        <v>160303856</v>
      </c>
      <c r="O131" s="45"/>
      <c r="P131" s="45">
        <v>-2066581952</v>
      </c>
      <c r="Q131" s="45"/>
      <c r="R131" s="45">
        <v>-568736378</v>
      </c>
      <c r="S131" s="45"/>
      <c r="T131" s="101">
        <f t="shared" si="4"/>
        <v>-2475014474</v>
      </c>
      <c r="U131" s="98"/>
      <c r="V131" s="199">
        <f>T131/درآمدها!$J$5</f>
        <v>3.8538937145812621E-2</v>
      </c>
    </row>
    <row r="132" spans="1:22" s="29" customFormat="1" ht="42.75" customHeight="1">
      <c r="A132" s="25"/>
      <c r="B132" s="198" t="s">
        <v>330</v>
      </c>
      <c r="C132" s="193"/>
      <c r="D132" s="45">
        <v>0</v>
      </c>
      <c r="E132" s="45"/>
      <c r="F132" s="45">
        <v>-11176531469</v>
      </c>
      <c r="G132" s="45"/>
      <c r="H132" s="45">
        <v>-38711822</v>
      </c>
      <c r="I132" s="45"/>
      <c r="J132" s="101">
        <f t="shared" si="3"/>
        <v>-11215243291</v>
      </c>
      <c r="K132" s="101"/>
      <c r="L132" s="199">
        <f t="shared" si="5"/>
        <v>1.7213241594150618E-2</v>
      </c>
      <c r="M132" s="199"/>
      <c r="N132" s="45">
        <v>0</v>
      </c>
      <c r="O132" s="45"/>
      <c r="P132" s="45">
        <v>-14913779045</v>
      </c>
      <c r="Q132" s="45"/>
      <c r="R132" s="45">
        <v>-40452350</v>
      </c>
      <c r="S132" s="45"/>
      <c r="T132" s="101">
        <f t="shared" si="4"/>
        <v>-14954231395</v>
      </c>
      <c r="U132" s="98"/>
      <c r="V132" s="199">
        <f>T132/درآمدها!$J$5</f>
        <v>0.23285527816102897</v>
      </c>
    </row>
    <row r="133" spans="1:22" s="29" customFormat="1" ht="42.75" customHeight="1">
      <c r="A133" s="25"/>
      <c r="B133" s="198" t="s">
        <v>267</v>
      </c>
      <c r="C133" s="193"/>
      <c r="D133" s="45">
        <v>0</v>
      </c>
      <c r="E133" s="45"/>
      <c r="F133" s="45">
        <v>-8421728691</v>
      </c>
      <c r="G133" s="45"/>
      <c r="H133" s="45">
        <v>117887123</v>
      </c>
      <c r="I133" s="45"/>
      <c r="J133" s="101">
        <f t="shared" si="3"/>
        <v>-8303841568</v>
      </c>
      <c r="K133" s="101"/>
      <c r="L133" s="199">
        <f t="shared" si="5"/>
        <v>1.2744799855054209E-2</v>
      </c>
      <c r="M133" s="199"/>
      <c r="N133" s="45">
        <v>0</v>
      </c>
      <c r="O133" s="45"/>
      <c r="P133" s="45">
        <v>4631188799</v>
      </c>
      <c r="Q133" s="45"/>
      <c r="R133" s="45">
        <v>1669595906</v>
      </c>
      <c r="S133" s="45"/>
      <c r="T133" s="101">
        <f t="shared" si="4"/>
        <v>6300784705</v>
      </c>
      <c r="U133" s="98"/>
      <c r="V133" s="199">
        <f>T133/درآمدها!$J$5</f>
        <v>-9.8110757842498383E-2</v>
      </c>
    </row>
    <row r="134" spans="1:22" s="29" customFormat="1" ht="42.75" customHeight="1">
      <c r="A134" s="25"/>
      <c r="B134" s="198" t="s">
        <v>88</v>
      </c>
      <c r="C134" s="193"/>
      <c r="D134" s="45">
        <v>0</v>
      </c>
      <c r="E134" s="45"/>
      <c r="F134" s="45">
        <v>-3637692603</v>
      </c>
      <c r="G134" s="45"/>
      <c r="H134" s="45">
        <v>-127360359</v>
      </c>
      <c r="I134" s="45"/>
      <c r="J134" s="101">
        <f t="shared" si="3"/>
        <v>-3765052962</v>
      </c>
      <c r="K134" s="101"/>
      <c r="L134" s="199">
        <f t="shared" si="5"/>
        <v>5.7786322211740224E-3</v>
      </c>
      <c r="M134" s="199"/>
      <c r="N134" s="45">
        <v>0</v>
      </c>
      <c r="O134" s="45"/>
      <c r="P134" s="45">
        <v>-3080605428</v>
      </c>
      <c r="Q134" s="45"/>
      <c r="R134" s="45">
        <v>-121940976</v>
      </c>
      <c r="S134" s="45"/>
      <c r="T134" s="101">
        <f t="shared" si="4"/>
        <v>-3202546404</v>
      </c>
      <c r="U134" s="98"/>
      <c r="V134" s="199">
        <f>T134/درآمدها!$J$5</f>
        <v>4.9867479914505027E-2</v>
      </c>
    </row>
    <row r="135" spans="1:22" s="29" customFormat="1" ht="42.75" customHeight="1">
      <c r="A135" s="25"/>
      <c r="B135" s="198" t="s">
        <v>320</v>
      </c>
      <c r="C135" s="193"/>
      <c r="D135" s="45">
        <v>0</v>
      </c>
      <c r="E135" s="45"/>
      <c r="F135" s="45">
        <v>-1245823936</v>
      </c>
      <c r="G135" s="45"/>
      <c r="H135" s="45">
        <v>-42858979</v>
      </c>
      <c r="I135" s="45"/>
      <c r="J135" s="101">
        <f t="shared" si="3"/>
        <v>-1288682915</v>
      </c>
      <c r="K135" s="101"/>
      <c r="L135" s="199">
        <f t="shared" si="5"/>
        <v>1.9778804416976125E-3</v>
      </c>
      <c r="M135" s="199"/>
      <c r="N135" s="45">
        <v>0</v>
      </c>
      <c r="O135" s="45"/>
      <c r="P135" s="45">
        <v>511665308</v>
      </c>
      <c r="Q135" s="45"/>
      <c r="R135" s="45">
        <v>-42858979</v>
      </c>
      <c r="S135" s="45"/>
      <c r="T135" s="101">
        <f t="shared" si="4"/>
        <v>468806329</v>
      </c>
      <c r="U135" s="98"/>
      <c r="V135" s="199">
        <f>T135/درآمدها!$J$5</f>
        <v>-7.2998755509056275E-3</v>
      </c>
    </row>
    <row r="136" spans="1:22" s="29" customFormat="1" ht="42.75" customHeight="1">
      <c r="A136" s="25"/>
      <c r="B136" s="198" t="s">
        <v>328</v>
      </c>
      <c r="C136" s="193"/>
      <c r="D136" s="45">
        <v>0</v>
      </c>
      <c r="E136" s="45"/>
      <c r="F136" s="45">
        <v>288052668</v>
      </c>
      <c r="G136" s="45"/>
      <c r="H136" s="45">
        <v>-81670132</v>
      </c>
      <c r="I136" s="45"/>
      <c r="J136" s="101">
        <f t="shared" si="3"/>
        <v>206382536</v>
      </c>
      <c r="K136" s="101"/>
      <c r="L136" s="199">
        <f t="shared" si="5"/>
        <v>-3.1675750233900896E-4</v>
      </c>
      <c r="M136" s="199"/>
      <c r="N136" s="45">
        <v>0</v>
      </c>
      <c r="O136" s="45"/>
      <c r="P136" s="45">
        <v>-106976281</v>
      </c>
      <c r="Q136" s="45"/>
      <c r="R136" s="45">
        <v>-81670132</v>
      </c>
      <c r="S136" s="45"/>
      <c r="T136" s="101">
        <f t="shared" si="4"/>
        <v>-188646413</v>
      </c>
      <c r="U136" s="98"/>
      <c r="V136" s="199">
        <f>T136/درآمدها!$J$5</f>
        <v>2.9374503986799752E-3</v>
      </c>
    </row>
    <row r="137" spans="1:22" s="29" customFormat="1" ht="42.75" customHeight="1">
      <c r="A137" s="25"/>
      <c r="B137" s="198" t="s">
        <v>237</v>
      </c>
      <c r="C137" s="193"/>
      <c r="D137" s="45">
        <f>VLOOKUP(B137,'درآمد سود سهام'!$A$9:$S$126,13,0)</f>
        <v>309397315</v>
      </c>
      <c r="E137" s="45"/>
      <c r="F137" s="45">
        <v>-272034058</v>
      </c>
      <c r="G137" s="45"/>
      <c r="H137" s="45">
        <v>734852481</v>
      </c>
      <c r="I137" s="45"/>
      <c r="J137" s="101">
        <f t="shared" si="3"/>
        <v>772215738</v>
      </c>
      <c r="K137" s="101"/>
      <c r="L137" s="199">
        <f t="shared" si="5"/>
        <v>-1.1852026492966176E-3</v>
      </c>
      <c r="M137" s="199"/>
      <c r="N137" s="45">
        <v>309397315</v>
      </c>
      <c r="O137" s="45"/>
      <c r="P137" s="45">
        <v>150920330</v>
      </c>
      <c r="Q137" s="45"/>
      <c r="R137" s="45">
        <v>734852481</v>
      </c>
      <c r="S137" s="45"/>
      <c r="T137" s="101">
        <f t="shared" si="4"/>
        <v>1195170126</v>
      </c>
      <c r="U137" s="98"/>
      <c r="V137" s="199">
        <f>T137/درآمدها!$J$5</f>
        <v>-1.8610229090913571E-2</v>
      </c>
    </row>
    <row r="138" spans="1:22" s="29" customFormat="1" ht="42.75" customHeight="1">
      <c r="A138" s="25"/>
      <c r="B138" s="198" t="s">
        <v>277</v>
      </c>
      <c r="C138" s="193"/>
      <c r="D138" s="45">
        <v>0</v>
      </c>
      <c r="E138" s="45"/>
      <c r="F138" s="45">
        <v>-1939777419</v>
      </c>
      <c r="G138" s="45"/>
      <c r="H138" s="45">
        <v>143768240</v>
      </c>
      <c r="I138" s="45"/>
      <c r="J138" s="101">
        <f t="shared" si="3"/>
        <v>-1796009179</v>
      </c>
      <c r="K138" s="101"/>
      <c r="L138" s="199">
        <f t="shared" si="5"/>
        <v>2.7565286905766781E-3</v>
      </c>
      <c r="M138" s="199"/>
      <c r="N138" s="45">
        <v>0</v>
      </c>
      <c r="O138" s="45"/>
      <c r="P138" s="45">
        <v>572029650</v>
      </c>
      <c r="Q138" s="45"/>
      <c r="R138" s="45">
        <v>143768240</v>
      </c>
      <c r="S138" s="45"/>
      <c r="T138" s="101">
        <f t="shared" si="4"/>
        <v>715797890</v>
      </c>
      <c r="U138" s="98"/>
      <c r="V138" s="199">
        <f>T138/درآمدها!$J$5</f>
        <v>-1.1145829724071058E-2</v>
      </c>
    </row>
    <row r="139" spans="1:22" s="29" customFormat="1" ht="42.75" customHeight="1">
      <c r="A139" s="25"/>
      <c r="B139" s="198" t="s">
        <v>185</v>
      </c>
      <c r="C139" s="193"/>
      <c r="D139" s="45">
        <v>0</v>
      </c>
      <c r="E139" s="45"/>
      <c r="F139" s="45">
        <v>325523462</v>
      </c>
      <c r="G139" s="45"/>
      <c r="H139" s="45">
        <v>1124349358</v>
      </c>
      <c r="I139" s="45"/>
      <c r="J139" s="101">
        <f t="shared" ref="J139:J202" si="6">D139+F139+H139</f>
        <v>1449872820</v>
      </c>
      <c r="K139" s="101"/>
      <c r="L139" s="199">
        <f t="shared" si="5"/>
        <v>-2.2252759466644774E-3</v>
      </c>
      <c r="M139" s="199"/>
      <c r="N139" s="45">
        <v>0</v>
      </c>
      <c r="O139" s="45"/>
      <c r="P139" s="45">
        <v>4311546325</v>
      </c>
      <c r="Q139" s="45"/>
      <c r="R139" s="45">
        <v>1177920621</v>
      </c>
      <c r="S139" s="45"/>
      <c r="T139" s="101">
        <f t="shared" ref="T139:T202" si="7">N139+P139+R139</f>
        <v>5489466946</v>
      </c>
      <c r="U139" s="98"/>
      <c r="V139" s="199">
        <f>T139/درآمدها!$J$5</f>
        <v>-8.5477569451947358E-2</v>
      </c>
    </row>
    <row r="140" spans="1:22" s="29" customFormat="1" ht="42.75" customHeight="1">
      <c r="A140" s="25"/>
      <c r="B140" s="198" t="s">
        <v>270</v>
      </c>
      <c r="C140" s="193"/>
      <c r="D140" s="45">
        <v>0</v>
      </c>
      <c r="E140" s="45"/>
      <c r="F140" s="45">
        <v>-277543930</v>
      </c>
      <c r="G140" s="45"/>
      <c r="H140" s="45">
        <v>-161358091</v>
      </c>
      <c r="I140" s="45"/>
      <c r="J140" s="101">
        <f t="shared" si="6"/>
        <v>-438902021</v>
      </c>
      <c r="K140" s="101"/>
      <c r="L140" s="199">
        <f t="shared" ref="L140:L203" si="8">J140/-651547428162</f>
        <v>6.7363019487028336E-4</v>
      </c>
      <c r="M140" s="199"/>
      <c r="N140" s="45">
        <v>0</v>
      </c>
      <c r="O140" s="45"/>
      <c r="P140" s="45">
        <v>-1020822253</v>
      </c>
      <c r="Q140" s="45"/>
      <c r="R140" s="45">
        <v>-171670438</v>
      </c>
      <c r="S140" s="45"/>
      <c r="T140" s="101">
        <f t="shared" si="7"/>
        <v>-1192492691</v>
      </c>
      <c r="U140" s="98"/>
      <c r="V140" s="199">
        <f>T140/درآمدها!$J$5</f>
        <v>1.8568538223946544E-2</v>
      </c>
    </row>
    <row r="141" spans="1:22" s="29" customFormat="1" ht="42.75" customHeight="1">
      <c r="A141" s="25"/>
      <c r="B141" s="189" t="s">
        <v>127</v>
      </c>
      <c r="C141" s="193"/>
      <c r="D141" s="45">
        <f>VLOOKUP(B141,'درآمد سود سهام'!$A$9:$S$126,13,0)</f>
        <v>20317094974</v>
      </c>
      <c r="E141" s="45"/>
      <c r="F141" s="45">
        <v>-10676193611</v>
      </c>
      <c r="G141" s="45"/>
      <c r="H141" s="45">
        <v>-70066547</v>
      </c>
      <c r="I141" s="45"/>
      <c r="J141" s="101">
        <f t="shared" si="6"/>
        <v>9570834816</v>
      </c>
      <c r="K141" s="101"/>
      <c r="L141" s="199">
        <f t="shared" si="8"/>
        <v>-1.4689390829151303E-2</v>
      </c>
      <c r="M141" s="199"/>
      <c r="N141" s="45">
        <v>20317094974</v>
      </c>
      <c r="O141" s="45"/>
      <c r="P141" s="45">
        <v>17375509682</v>
      </c>
      <c r="Q141" s="45"/>
      <c r="R141" s="45">
        <v>-70066547</v>
      </c>
      <c r="S141" s="45"/>
      <c r="T141" s="101">
        <f t="shared" si="7"/>
        <v>37622538109</v>
      </c>
      <c r="U141" s="98"/>
      <c r="V141" s="199">
        <f>T141/درآمدها!$J$5</f>
        <v>-0.58582794027276097</v>
      </c>
    </row>
    <row r="142" spans="1:22" s="29" customFormat="1" ht="42.75" customHeight="1">
      <c r="A142" s="25"/>
      <c r="B142" s="198" t="s">
        <v>111</v>
      </c>
      <c r="C142" s="193"/>
      <c r="D142" s="45">
        <v>0</v>
      </c>
      <c r="E142" s="45"/>
      <c r="F142" s="45">
        <v>158407792</v>
      </c>
      <c r="G142" s="45"/>
      <c r="H142" s="45">
        <v>203330921</v>
      </c>
      <c r="I142" s="45"/>
      <c r="J142" s="101">
        <f t="shared" si="6"/>
        <v>361738713</v>
      </c>
      <c r="K142" s="101"/>
      <c r="L142" s="199">
        <f t="shared" si="8"/>
        <v>-5.5519935673824456E-4</v>
      </c>
      <c r="M142" s="199"/>
      <c r="N142" s="45">
        <v>0</v>
      </c>
      <c r="O142" s="45"/>
      <c r="P142" s="45">
        <v>3208863681</v>
      </c>
      <c r="Q142" s="45"/>
      <c r="R142" s="45">
        <v>254873562</v>
      </c>
      <c r="S142" s="45"/>
      <c r="T142" s="101">
        <f t="shared" si="7"/>
        <v>3463737243</v>
      </c>
      <c r="U142" s="98"/>
      <c r="V142" s="199">
        <f>T142/درآمدها!$J$5</f>
        <v>-5.3934533838038187E-2</v>
      </c>
    </row>
    <row r="143" spans="1:22" s="29" customFormat="1" ht="42.75" customHeight="1">
      <c r="A143" s="25"/>
      <c r="B143" s="198" t="s">
        <v>274</v>
      </c>
      <c r="C143" s="193"/>
      <c r="D143" s="45">
        <f>VLOOKUP(B143,'درآمد سود سهام'!$A$9:$S$126,13,0)</f>
        <v>0</v>
      </c>
      <c r="E143" s="45"/>
      <c r="F143" s="45">
        <v>-1558768213</v>
      </c>
      <c r="G143" s="45"/>
      <c r="H143" s="45">
        <v>-559528689</v>
      </c>
      <c r="I143" s="45"/>
      <c r="J143" s="101">
        <f t="shared" si="6"/>
        <v>-2118296902</v>
      </c>
      <c r="K143" s="101"/>
      <c r="L143" s="199">
        <f t="shared" si="8"/>
        <v>3.2511783646751026E-3</v>
      </c>
      <c r="M143" s="199"/>
      <c r="N143" s="45">
        <v>1728841060</v>
      </c>
      <c r="O143" s="45"/>
      <c r="P143" s="45">
        <v>-1741915761</v>
      </c>
      <c r="Q143" s="45"/>
      <c r="R143" s="45">
        <v>-559528689</v>
      </c>
      <c r="S143" s="45"/>
      <c r="T143" s="101">
        <f t="shared" si="7"/>
        <v>-572603390</v>
      </c>
      <c r="U143" s="98"/>
      <c r="V143" s="199">
        <f>T143/درآمدها!$J$5</f>
        <v>8.9161200019265956E-3</v>
      </c>
    </row>
    <row r="144" spans="1:22" s="29" customFormat="1" ht="42.75" customHeight="1">
      <c r="A144" s="25"/>
      <c r="B144" s="198" t="s">
        <v>153</v>
      </c>
      <c r="C144" s="193"/>
      <c r="D144" s="45">
        <f>VLOOKUP(B144,'درآمد سود سهام'!$A$9:$S$126,13,0)</f>
        <v>0</v>
      </c>
      <c r="E144" s="45"/>
      <c r="F144" s="45">
        <v>-992954877</v>
      </c>
      <c r="G144" s="45"/>
      <c r="H144" s="45">
        <v>-820315084</v>
      </c>
      <c r="I144" s="45"/>
      <c r="J144" s="101">
        <f t="shared" si="6"/>
        <v>-1813269961</v>
      </c>
      <c r="K144" s="101"/>
      <c r="L144" s="199">
        <f t="shared" si="8"/>
        <v>2.7830206714424335E-3</v>
      </c>
      <c r="M144" s="199"/>
      <c r="N144" s="45">
        <v>3267046780</v>
      </c>
      <c r="O144" s="45"/>
      <c r="P144" s="45">
        <v>-2275272139</v>
      </c>
      <c r="Q144" s="45"/>
      <c r="R144" s="45">
        <v>-820315084</v>
      </c>
      <c r="S144" s="45"/>
      <c r="T144" s="101">
        <f t="shared" si="7"/>
        <v>171459557</v>
      </c>
      <c r="U144" s="98"/>
      <c r="V144" s="199">
        <f>T144/درآمدها!$J$5</f>
        <v>-2.6698304836951332E-3</v>
      </c>
    </row>
    <row r="145" spans="1:22" s="29" customFormat="1" ht="42.75" customHeight="1">
      <c r="A145" s="25"/>
      <c r="B145" s="198" t="s">
        <v>171</v>
      </c>
      <c r="C145" s="193"/>
      <c r="D145" s="45">
        <v>0</v>
      </c>
      <c r="E145" s="45"/>
      <c r="F145" s="45">
        <v>0</v>
      </c>
      <c r="G145" s="45"/>
      <c r="H145" s="45">
        <v>0</v>
      </c>
      <c r="I145" s="45"/>
      <c r="J145" s="101">
        <f t="shared" si="6"/>
        <v>0</v>
      </c>
      <c r="K145" s="101"/>
      <c r="L145" s="199">
        <f t="shared" si="8"/>
        <v>0</v>
      </c>
      <c r="M145" s="199"/>
      <c r="N145" s="45">
        <v>0</v>
      </c>
      <c r="O145" s="45"/>
      <c r="P145" s="45">
        <v>1405023004</v>
      </c>
      <c r="Q145" s="45"/>
      <c r="R145" s="45">
        <v>0</v>
      </c>
      <c r="S145" s="45"/>
      <c r="T145" s="101">
        <f t="shared" si="7"/>
        <v>1405023004</v>
      </c>
      <c r="U145" s="98"/>
      <c r="V145" s="199">
        <f>T145/درآمدها!$J$5</f>
        <v>-2.1877889526870229E-2</v>
      </c>
    </row>
    <row r="146" spans="1:22" s="29" customFormat="1" ht="42.75" customHeight="1">
      <c r="A146" s="25"/>
      <c r="B146" s="198" t="s">
        <v>131</v>
      </c>
      <c r="C146" s="193"/>
      <c r="D146" s="45">
        <f>VLOOKUP(B146,'درآمد سود سهام'!$A$9:$S$126,13,0)</f>
        <v>0</v>
      </c>
      <c r="E146" s="45"/>
      <c r="F146" s="45">
        <v>-1669355482</v>
      </c>
      <c r="G146" s="45"/>
      <c r="H146" s="45">
        <v>-675607180</v>
      </c>
      <c r="I146" s="45"/>
      <c r="J146" s="101">
        <f t="shared" si="6"/>
        <v>-2344962662</v>
      </c>
      <c r="K146" s="101"/>
      <c r="L146" s="199">
        <f t="shared" si="8"/>
        <v>3.5990667150894674E-3</v>
      </c>
      <c r="M146" s="199"/>
      <c r="N146" s="45">
        <v>24502984360</v>
      </c>
      <c r="O146" s="45"/>
      <c r="P146" s="45">
        <v>-6340597707</v>
      </c>
      <c r="Q146" s="45"/>
      <c r="R146" s="45">
        <v>-675607180</v>
      </c>
      <c r="S146" s="45"/>
      <c r="T146" s="101">
        <f t="shared" si="7"/>
        <v>17486779473</v>
      </c>
      <c r="U146" s="98"/>
      <c r="V146" s="199">
        <f>T146/درآمدها!$J$5</f>
        <v>-0.27229008237009339</v>
      </c>
    </row>
    <row r="147" spans="1:22" s="29" customFormat="1" ht="42.75" customHeight="1">
      <c r="A147" s="25"/>
      <c r="B147" s="198" t="s">
        <v>200</v>
      </c>
      <c r="C147" s="193"/>
      <c r="D147" s="45">
        <v>0</v>
      </c>
      <c r="E147" s="45"/>
      <c r="F147" s="45">
        <v>-3232111291</v>
      </c>
      <c r="G147" s="45"/>
      <c r="H147" s="45">
        <v>5840662319</v>
      </c>
      <c r="I147" s="45"/>
      <c r="J147" s="101">
        <f t="shared" si="6"/>
        <v>2608551028</v>
      </c>
      <c r="K147" s="101"/>
      <c r="L147" s="199">
        <f t="shared" si="8"/>
        <v>-4.0036241649493744E-3</v>
      </c>
      <c r="M147" s="199"/>
      <c r="N147" s="45">
        <v>0</v>
      </c>
      <c r="O147" s="45"/>
      <c r="P147" s="45">
        <v>9959588505</v>
      </c>
      <c r="Q147" s="45"/>
      <c r="R147" s="45">
        <v>8117585067</v>
      </c>
      <c r="S147" s="45"/>
      <c r="T147" s="101">
        <f t="shared" si="7"/>
        <v>18077173572</v>
      </c>
      <c r="U147" s="98"/>
      <c r="V147" s="199">
        <f>T147/درآمدها!$J$5</f>
        <v>-0.28148322500083001</v>
      </c>
    </row>
    <row r="148" spans="1:22" s="29" customFormat="1" ht="42.75" customHeight="1">
      <c r="A148" s="25"/>
      <c r="B148" s="198" t="s">
        <v>226</v>
      </c>
      <c r="C148" s="193"/>
      <c r="D148" s="45">
        <v>0</v>
      </c>
      <c r="E148" s="45"/>
      <c r="F148" s="45">
        <v>-1409726540</v>
      </c>
      <c r="G148" s="45"/>
      <c r="H148" s="45">
        <v>-567980865</v>
      </c>
      <c r="I148" s="45"/>
      <c r="J148" s="101">
        <f t="shared" si="6"/>
        <v>-1977707405</v>
      </c>
      <c r="K148" s="101"/>
      <c r="L148" s="199">
        <f t="shared" si="8"/>
        <v>3.0354005242244084E-3</v>
      </c>
      <c r="M148" s="199"/>
      <c r="N148" s="45">
        <v>0</v>
      </c>
      <c r="O148" s="45"/>
      <c r="P148" s="45">
        <v>-1632571872</v>
      </c>
      <c r="Q148" s="45"/>
      <c r="R148" s="45">
        <v>-571157567</v>
      </c>
      <c r="S148" s="45"/>
      <c r="T148" s="101">
        <f t="shared" si="7"/>
        <v>-2203729439</v>
      </c>
      <c r="U148" s="98"/>
      <c r="V148" s="199">
        <f>T148/درآمدها!$J$5</f>
        <v>3.4314704511096895E-2</v>
      </c>
    </row>
    <row r="149" spans="1:22" s="29" customFormat="1" ht="42.75" customHeight="1">
      <c r="A149" s="25"/>
      <c r="B149" s="198" t="s">
        <v>228</v>
      </c>
      <c r="C149" s="193"/>
      <c r="D149" s="45">
        <v>0</v>
      </c>
      <c r="E149" s="45"/>
      <c r="F149" s="45">
        <v>-7608793872</v>
      </c>
      <c r="G149" s="45"/>
      <c r="H149" s="45">
        <v>-6000418691</v>
      </c>
      <c r="I149" s="45"/>
      <c r="J149" s="101">
        <f t="shared" si="6"/>
        <v>-13609212563</v>
      </c>
      <c r="K149" s="101"/>
      <c r="L149" s="199">
        <f t="shared" si="8"/>
        <v>2.0887524030892533E-2</v>
      </c>
      <c r="M149" s="199"/>
      <c r="N149" s="45">
        <v>0</v>
      </c>
      <c r="O149" s="45"/>
      <c r="P149" s="45">
        <v>-18859003355</v>
      </c>
      <c r="Q149" s="45"/>
      <c r="R149" s="45">
        <v>-6541664356</v>
      </c>
      <c r="S149" s="45"/>
      <c r="T149" s="101">
        <f t="shared" si="7"/>
        <v>-25400667711</v>
      </c>
      <c r="U149" s="98"/>
      <c r="V149" s="199">
        <f>T149/درآمدها!$J$5</f>
        <v>0.39551879258056455</v>
      </c>
    </row>
    <row r="150" spans="1:22" s="29" customFormat="1" ht="42.75" customHeight="1">
      <c r="A150" s="25"/>
      <c r="B150" s="198" t="s">
        <v>265</v>
      </c>
      <c r="C150" s="193"/>
      <c r="D150" s="45">
        <f>VLOOKUP(B150,'درآمد سود سهام'!$A$9:$S$126,13,0)</f>
        <v>0</v>
      </c>
      <c r="E150" s="45"/>
      <c r="F150" s="45">
        <v>-1276286747</v>
      </c>
      <c r="G150" s="45"/>
      <c r="H150" s="45">
        <v>-285085163</v>
      </c>
      <c r="I150" s="45"/>
      <c r="J150" s="101">
        <f t="shared" si="6"/>
        <v>-1561371910</v>
      </c>
      <c r="K150" s="101"/>
      <c r="L150" s="199">
        <f t="shared" si="8"/>
        <v>2.3964056068866597E-3</v>
      </c>
      <c r="M150" s="199"/>
      <c r="N150" s="45">
        <v>753054977</v>
      </c>
      <c r="O150" s="45"/>
      <c r="P150" s="45">
        <v>-1475697722</v>
      </c>
      <c r="Q150" s="45"/>
      <c r="R150" s="45">
        <v>-294928745</v>
      </c>
      <c r="S150" s="45"/>
      <c r="T150" s="101">
        <f t="shared" si="7"/>
        <v>-1017571490</v>
      </c>
      <c r="U150" s="98"/>
      <c r="V150" s="199">
        <f>T150/درآمدها!$J$5</f>
        <v>1.5844805800711813E-2</v>
      </c>
    </row>
    <row r="151" spans="1:22" s="29" customFormat="1" ht="42.75" customHeight="1">
      <c r="A151" s="25"/>
      <c r="B151" s="198" t="s">
        <v>254</v>
      </c>
      <c r="C151" s="193"/>
      <c r="D151" s="45">
        <f>VLOOKUP(B151,'درآمد سود سهام'!$A$9:$S$126,13,0)</f>
        <v>0</v>
      </c>
      <c r="E151" s="45"/>
      <c r="F151" s="45">
        <v>5006280115</v>
      </c>
      <c r="G151" s="45"/>
      <c r="H151" s="45">
        <v>-1143592191</v>
      </c>
      <c r="I151" s="45"/>
      <c r="J151" s="101">
        <f t="shared" si="6"/>
        <v>3862687924</v>
      </c>
      <c r="K151" s="101"/>
      <c r="L151" s="199">
        <f t="shared" si="8"/>
        <v>-5.9284831111935353E-3</v>
      </c>
      <c r="M151" s="199"/>
      <c r="N151" s="45">
        <v>14882746062</v>
      </c>
      <c r="O151" s="45"/>
      <c r="P151" s="45">
        <v>-6826335249</v>
      </c>
      <c r="Q151" s="45"/>
      <c r="R151" s="45">
        <v>-1143592191</v>
      </c>
      <c r="S151" s="45"/>
      <c r="T151" s="101">
        <f t="shared" si="7"/>
        <v>6912818622</v>
      </c>
      <c r="U151" s="98"/>
      <c r="V151" s="199">
        <f>T151/درآمدها!$J$5</f>
        <v>-0.10764085833530403</v>
      </c>
    </row>
    <row r="152" spans="1:22" s="29" customFormat="1" ht="42.75" customHeight="1">
      <c r="A152" s="25"/>
      <c r="B152" s="198" t="s">
        <v>243</v>
      </c>
      <c r="C152" s="193"/>
      <c r="D152" s="45">
        <f>VLOOKUP(B152,'درآمد سود سهام'!$A$9:$S$126,13,0)</f>
        <v>0</v>
      </c>
      <c r="E152" s="45"/>
      <c r="F152" s="45">
        <v>-1883093446</v>
      </c>
      <c r="G152" s="45"/>
      <c r="H152" s="45">
        <v>-55536540</v>
      </c>
      <c r="I152" s="45"/>
      <c r="J152" s="101">
        <f t="shared" si="6"/>
        <v>-1938629986</v>
      </c>
      <c r="K152" s="101"/>
      <c r="L152" s="199">
        <f t="shared" si="8"/>
        <v>2.9754242012263476E-3</v>
      </c>
      <c r="M152" s="199"/>
      <c r="N152" s="45">
        <v>588908089</v>
      </c>
      <c r="O152" s="45"/>
      <c r="P152" s="45">
        <v>-1900906838</v>
      </c>
      <c r="Q152" s="45"/>
      <c r="R152" s="45">
        <v>-55536540</v>
      </c>
      <c r="S152" s="45"/>
      <c r="T152" s="101">
        <f t="shared" si="7"/>
        <v>-1367535289</v>
      </c>
      <c r="U152" s="98"/>
      <c r="V152" s="199">
        <f>T152/درآمدها!$J$5</f>
        <v>2.1294160943743919E-2</v>
      </c>
    </row>
    <row r="153" spans="1:22" s="29" customFormat="1" ht="42.75" customHeight="1">
      <c r="A153" s="25"/>
      <c r="B153" s="198" t="s">
        <v>165</v>
      </c>
      <c r="C153" s="193"/>
      <c r="D153" s="45">
        <v>0</v>
      </c>
      <c r="E153" s="45"/>
      <c r="F153" s="45">
        <v>-3086943181</v>
      </c>
      <c r="G153" s="45"/>
      <c r="H153" s="45">
        <v>-43576157</v>
      </c>
      <c r="I153" s="45"/>
      <c r="J153" s="101">
        <f t="shared" si="6"/>
        <v>-3130519338</v>
      </c>
      <c r="K153" s="101"/>
      <c r="L153" s="199">
        <f t="shared" si="8"/>
        <v>4.804745138555948E-3</v>
      </c>
      <c r="M153" s="199"/>
      <c r="N153" s="45">
        <v>0</v>
      </c>
      <c r="O153" s="45"/>
      <c r="P153" s="45">
        <v>173637019</v>
      </c>
      <c r="Q153" s="45"/>
      <c r="R153" s="45">
        <v>-43576157</v>
      </c>
      <c r="S153" s="45"/>
      <c r="T153" s="101">
        <f t="shared" si="7"/>
        <v>130060862</v>
      </c>
      <c r="U153" s="98"/>
      <c r="V153" s="199">
        <f>T153/درآمدها!$J$5</f>
        <v>-2.0252032618004838E-3</v>
      </c>
    </row>
    <row r="154" spans="1:22" s="29" customFormat="1" ht="42.75" customHeight="1">
      <c r="A154" s="25"/>
      <c r="B154" s="198" t="s">
        <v>99</v>
      </c>
      <c r="C154" s="193"/>
      <c r="D154" s="45">
        <v>0</v>
      </c>
      <c r="E154" s="45"/>
      <c r="F154" s="45">
        <v>-3472701454</v>
      </c>
      <c r="G154" s="45"/>
      <c r="H154" s="45">
        <v>-71429040</v>
      </c>
      <c r="I154" s="45"/>
      <c r="J154" s="101">
        <f t="shared" si="6"/>
        <v>-3544130494</v>
      </c>
      <c r="K154" s="101"/>
      <c r="L154" s="199">
        <f t="shared" si="8"/>
        <v>5.43955871945947E-3</v>
      </c>
      <c r="M154" s="199"/>
      <c r="N154" s="45">
        <v>0</v>
      </c>
      <c r="O154" s="45"/>
      <c r="P154" s="45">
        <v>-2699743126</v>
      </c>
      <c r="Q154" s="45"/>
      <c r="R154" s="45">
        <v>-56590049</v>
      </c>
      <c r="S154" s="45"/>
      <c r="T154" s="101">
        <f t="shared" si="7"/>
        <v>-2756333175</v>
      </c>
      <c r="U154" s="98"/>
      <c r="V154" s="199">
        <f>T154/درآمدها!$J$5</f>
        <v>4.2919405967176229E-2</v>
      </c>
    </row>
    <row r="155" spans="1:22" s="29" customFormat="1" ht="42.75" customHeight="1">
      <c r="A155" s="25"/>
      <c r="B155" s="198" t="s">
        <v>107</v>
      </c>
      <c r="C155" s="193"/>
      <c r="D155" s="45">
        <v>0</v>
      </c>
      <c r="E155" s="45"/>
      <c r="F155" s="45">
        <v>201283392</v>
      </c>
      <c r="G155" s="45"/>
      <c r="H155" s="45">
        <v>2710257904</v>
      </c>
      <c r="I155" s="45"/>
      <c r="J155" s="101">
        <f t="shared" si="6"/>
        <v>2911541296</v>
      </c>
      <c r="K155" s="101"/>
      <c r="L155" s="199">
        <f t="shared" si="8"/>
        <v>-4.4686559568094522E-3</v>
      </c>
      <c r="M155" s="199"/>
      <c r="N155" s="45">
        <v>0</v>
      </c>
      <c r="O155" s="45"/>
      <c r="P155" s="45">
        <v>8511095063</v>
      </c>
      <c r="Q155" s="45"/>
      <c r="R155" s="45">
        <v>2800020623</v>
      </c>
      <c r="S155" s="45"/>
      <c r="T155" s="101">
        <f t="shared" si="7"/>
        <v>11311115686</v>
      </c>
      <c r="U155" s="98"/>
      <c r="V155" s="199">
        <f>T155/درآمدها!$J$5</f>
        <v>-0.17612760694981261</v>
      </c>
    </row>
    <row r="156" spans="1:22" s="29" customFormat="1" ht="42.75" customHeight="1">
      <c r="A156" s="25"/>
      <c r="B156" s="198" t="s">
        <v>113</v>
      </c>
      <c r="C156" s="193"/>
      <c r="D156" s="45">
        <v>0</v>
      </c>
      <c r="E156" s="45"/>
      <c r="F156" s="45">
        <v>-185193764</v>
      </c>
      <c r="G156" s="45"/>
      <c r="H156" s="45">
        <v>-226780248</v>
      </c>
      <c r="I156" s="45"/>
      <c r="J156" s="101">
        <f t="shared" si="6"/>
        <v>-411974012</v>
      </c>
      <c r="K156" s="101"/>
      <c r="L156" s="199">
        <f t="shared" si="8"/>
        <v>6.3230087971058229E-4</v>
      </c>
      <c r="M156" s="199"/>
      <c r="N156" s="45">
        <v>0</v>
      </c>
      <c r="O156" s="45"/>
      <c r="P156" s="45">
        <v>-1138945379</v>
      </c>
      <c r="Q156" s="45"/>
      <c r="R156" s="45">
        <v>-226780248</v>
      </c>
      <c r="S156" s="45"/>
      <c r="T156" s="101">
        <f t="shared" si="7"/>
        <v>-1365725627</v>
      </c>
      <c r="U156" s="98"/>
      <c r="V156" s="199">
        <f>T156/درآمدها!$J$5</f>
        <v>2.1265982340828334E-2</v>
      </c>
    </row>
    <row r="157" spans="1:22" s="29" customFormat="1" ht="42.75" customHeight="1">
      <c r="A157" s="25"/>
      <c r="B157" s="198" t="s">
        <v>92</v>
      </c>
      <c r="C157" s="193"/>
      <c r="D157" s="45">
        <v>0</v>
      </c>
      <c r="E157" s="45"/>
      <c r="F157" s="45">
        <v>-5751394512</v>
      </c>
      <c r="G157" s="45"/>
      <c r="H157" s="45">
        <v>-692994701</v>
      </c>
      <c r="I157" s="45"/>
      <c r="J157" s="101">
        <f t="shared" si="6"/>
        <v>-6444389213</v>
      </c>
      <c r="K157" s="101"/>
      <c r="L157" s="199">
        <f t="shared" si="8"/>
        <v>9.8908980903807276E-3</v>
      </c>
      <c r="M157" s="199"/>
      <c r="N157" s="45">
        <v>0</v>
      </c>
      <c r="O157" s="45"/>
      <c r="P157" s="45">
        <v>-1859012667</v>
      </c>
      <c r="Q157" s="45"/>
      <c r="R157" s="45">
        <v>-692994701</v>
      </c>
      <c r="S157" s="45"/>
      <c r="T157" s="101">
        <f t="shared" si="7"/>
        <v>-2552007368</v>
      </c>
      <c r="U157" s="98"/>
      <c r="V157" s="199">
        <f>T157/درآمدها!$J$5</f>
        <v>3.9737808640792092E-2</v>
      </c>
    </row>
    <row r="158" spans="1:22" s="29" customFormat="1" ht="42.75" customHeight="1">
      <c r="A158" s="25"/>
      <c r="B158" s="198" t="s">
        <v>296</v>
      </c>
      <c r="C158" s="193"/>
      <c r="D158" s="45">
        <f>VLOOKUP(B158,'درآمد سود سهام'!$A$9:$S$126,13,0)</f>
        <v>0</v>
      </c>
      <c r="E158" s="45"/>
      <c r="F158" s="45">
        <v>-3148227422</v>
      </c>
      <c r="G158" s="45"/>
      <c r="H158" s="45">
        <v>-2042525163</v>
      </c>
      <c r="I158" s="45"/>
      <c r="J158" s="101">
        <f t="shared" si="6"/>
        <v>-5190752585</v>
      </c>
      <c r="K158" s="101"/>
      <c r="L158" s="199">
        <f t="shared" si="8"/>
        <v>7.9668069593076159E-3</v>
      </c>
      <c r="M158" s="199"/>
      <c r="N158" s="45">
        <v>11528042221</v>
      </c>
      <c r="O158" s="45"/>
      <c r="P158" s="45">
        <v>-4466641660</v>
      </c>
      <c r="Q158" s="45"/>
      <c r="R158" s="45">
        <v>-3232815161</v>
      </c>
      <c r="S158" s="45"/>
      <c r="T158" s="101">
        <f t="shared" si="7"/>
        <v>3828585400</v>
      </c>
      <c r="U158" s="98"/>
      <c r="V158" s="199">
        <f>T158/درآمدها!$J$5</f>
        <v>-5.9615656246855497E-2</v>
      </c>
    </row>
    <row r="159" spans="1:22" s="29" customFormat="1" ht="42.75" customHeight="1">
      <c r="A159" s="25"/>
      <c r="B159" s="198" t="s">
        <v>147</v>
      </c>
      <c r="C159" s="193"/>
      <c r="D159" s="45">
        <f>VLOOKUP(B159,'درآمد سود سهام'!$A$9:$S$126,13,0)</f>
        <v>0</v>
      </c>
      <c r="E159" s="45"/>
      <c r="F159" s="45">
        <v>-5612075648</v>
      </c>
      <c r="G159" s="45"/>
      <c r="H159" s="45">
        <v>-934676752</v>
      </c>
      <c r="I159" s="45"/>
      <c r="J159" s="101">
        <f t="shared" si="6"/>
        <v>-6546752400</v>
      </c>
      <c r="K159" s="101"/>
      <c r="L159" s="199">
        <f t="shared" si="8"/>
        <v>1.0048005896467484E-2</v>
      </c>
      <c r="M159" s="199"/>
      <c r="N159" s="45">
        <v>363889036</v>
      </c>
      <c r="O159" s="45"/>
      <c r="P159" s="45">
        <v>-5707523684</v>
      </c>
      <c r="Q159" s="45"/>
      <c r="R159" s="45">
        <v>-867875998</v>
      </c>
      <c r="S159" s="45"/>
      <c r="T159" s="101">
        <f t="shared" si="7"/>
        <v>-6211510646</v>
      </c>
      <c r="U159" s="98"/>
      <c r="V159" s="199">
        <f>T159/درآمدها!$J$5</f>
        <v>9.6720653911917254E-2</v>
      </c>
    </row>
    <row r="160" spans="1:22" s="29" customFormat="1" ht="49.5" customHeight="1">
      <c r="A160" s="25"/>
      <c r="B160" s="198" t="s">
        <v>256</v>
      </c>
      <c r="C160" s="193"/>
      <c r="D160" s="45">
        <v>0</v>
      </c>
      <c r="E160" s="45"/>
      <c r="F160" s="45">
        <v>-1382011121</v>
      </c>
      <c r="G160" s="45"/>
      <c r="H160" s="45">
        <v>11662654</v>
      </c>
      <c r="I160" s="45"/>
      <c r="J160" s="101">
        <f t="shared" si="6"/>
        <v>-1370348467</v>
      </c>
      <c r="K160" s="101"/>
      <c r="L160" s="199">
        <f t="shared" si="8"/>
        <v>2.1032213585213911E-3</v>
      </c>
      <c r="M160" s="199"/>
      <c r="N160" s="45">
        <v>0</v>
      </c>
      <c r="O160" s="45"/>
      <c r="P160" s="45">
        <v>322742380</v>
      </c>
      <c r="Q160" s="45"/>
      <c r="R160" s="45">
        <v>32075588</v>
      </c>
      <c r="S160" s="45"/>
      <c r="T160" s="101">
        <f t="shared" si="7"/>
        <v>354817968</v>
      </c>
      <c r="U160" s="98"/>
      <c r="V160" s="199">
        <f>T160/درآمدها!$J$5</f>
        <v>-5.5249403632202567E-3</v>
      </c>
    </row>
    <row r="161" spans="1:22" s="29" customFormat="1" ht="42.75" customHeight="1">
      <c r="A161" s="25"/>
      <c r="B161" s="198" t="s">
        <v>313</v>
      </c>
      <c r="C161" s="193"/>
      <c r="D161" s="45">
        <v>0</v>
      </c>
      <c r="E161" s="45"/>
      <c r="F161" s="45">
        <v>-315534680</v>
      </c>
      <c r="G161" s="45"/>
      <c r="H161" s="45">
        <v>-26643799</v>
      </c>
      <c r="I161" s="45"/>
      <c r="J161" s="101">
        <f t="shared" si="6"/>
        <v>-342178479</v>
      </c>
      <c r="K161" s="101"/>
      <c r="L161" s="199">
        <f t="shared" si="8"/>
        <v>5.2517815927119449E-4</v>
      </c>
      <c r="M161" s="199"/>
      <c r="N161" s="45">
        <v>0</v>
      </c>
      <c r="O161" s="45"/>
      <c r="P161" s="45">
        <v>-153065954</v>
      </c>
      <c r="Q161" s="45"/>
      <c r="R161" s="45">
        <v>-26643799</v>
      </c>
      <c r="S161" s="45"/>
      <c r="T161" s="101">
        <f t="shared" si="7"/>
        <v>-179709753</v>
      </c>
      <c r="U161" s="98"/>
      <c r="V161" s="199">
        <f>T161/درآمدها!$J$5</f>
        <v>2.7982959082107212E-3</v>
      </c>
    </row>
    <row r="162" spans="1:22" s="29" customFormat="1" ht="42.75" customHeight="1">
      <c r="A162" s="25"/>
      <c r="B162" s="198" t="s">
        <v>316</v>
      </c>
      <c r="C162" s="193"/>
      <c r="D162" s="45">
        <v>0</v>
      </c>
      <c r="E162" s="45"/>
      <c r="F162" s="45">
        <v>-265441224</v>
      </c>
      <c r="G162" s="45"/>
      <c r="H162" s="45">
        <v>292519211</v>
      </c>
      <c r="I162" s="45"/>
      <c r="J162" s="101">
        <f t="shared" si="6"/>
        <v>27077987</v>
      </c>
      <c r="K162" s="101"/>
      <c r="L162" s="199">
        <f t="shared" si="8"/>
        <v>-4.1559502546708484E-5</v>
      </c>
      <c r="M162" s="199"/>
      <c r="N162" s="45">
        <v>0</v>
      </c>
      <c r="O162" s="45"/>
      <c r="P162" s="45">
        <v>1462377122</v>
      </c>
      <c r="Q162" s="45"/>
      <c r="R162" s="45">
        <v>338613617</v>
      </c>
      <c r="S162" s="45"/>
      <c r="T162" s="101">
        <f t="shared" si="7"/>
        <v>1800990739</v>
      </c>
      <c r="U162" s="98"/>
      <c r="V162" s="199">
        <f>T162/درآمدها!$J$5</f>
        <v>-2.8043581005139456E-2</v>
      </c>
    </row>
    <row r="163" spans="1:22" s="29" customFormat="1" ht="42.75" customHeight="1">
      <c r="A163" s="25"/>
      <c r="B163" s="198" t="s">
        <v>177</v>
      </c>
      <c r="C163" s="193"/>
      <c r="D163" s="45">
        <f>VLOOKUP(B163,'درآمد سود سهام'!$A$9:$S$126,13,0)</f>
        <v>0</v>
      </c>
      <c r="E163" s="45"/>
      <c r="F163" s="45">
        <v>-6129869776</v>
      </c>
      <c r="G163" s="45"/>
      <c r="H163" s="45">
        <v>-744153678</v>
      </c>
      <c r="I163" s="45"/>
      <c r="J163" s="101">
        <f t="shared" si="6"/>
        <v>-6874023454</v>
      </c>
      <c r="K163" s="101"/>
      <c r="L163" s="199">
        <f t="shared" si="8"/>
        <v>1.0550304025282486E-2</v>
      </c>
      <c r="M163" s="199"/>
      <c r="N163" s="45">
        <v>1392027071</v>
      </c>
      <c r="O163" s="45"/>
      <c r="P163" s="45">
        <v>-2499449516</v>
      </c>
      <c r="Q163" s="45"/>
      <c r="R163" s="45">
        <v>-744153678</v>
      </c>
      <c r="S163" s="45"/>
      <c r="T163" s="101">
        <f t="shared" si="7"/>
        <v>-1851576123</v>
      </c>
      <c r="U163" s="98"/>
      <c r="V163" s="199">
        <f>T163/درآمدها!$J$5</f>
        <v>2.8831255968236578E-2</v>
      </c>
    </row>
    <row r="164" spans="1:22" s="29" customFormat="1" ht="42.75" customHeight="1">
      <c r="A164" s="25"/>
      <c r="B164" s="198" t="s">
        <v>155</v>
      </c>
      <c r="C164" s="193"/>
      <c r="D164" s="45">
        <v>0</v>
      </c>
      <c r="E164" s="45"/>
      <c r="F164" s="45">
        <v>-13957244945</v>
      </c>
      <c r="G164" s="45"/>
      <c r="H164" s="45">
        <v>-1901760871</v>
      </c>
      <c r="I164" s="45"/>
      <c r="J164" s="101">
        <f t="shared" si="6"/>
        <v>-15859005816</v>
      </c>
      <c r="K164" s="101"/>
      <c r="L164" s="199">
        <f t="shared" si="8"/>
        <v>2.4340524005655097E-2</v>
      </c>
      <c r="M164" s="199"/>
      <c r="N164" s="45">
        <v>0</v>
      </c>
      <c r="O164" s="45"/>
      <c r="P164" s="45">
        <v>-17002004192</v>
      </c>
      <c r="Q164" s="45"/>
      <c r="R164" s="45">
        <v>-1921098317</v>
      </c>
      <c r="S164" s="45"/>
      <c r="T164" s="101">
        <f t="shared" si="7"/>
        <v>-18923102509</v>
      </c>
      <c r="U164" s="98"/>
      <c r="V164" s="199">
        <f>T164/درآمدها!$J$5</f>
        <v>0.29465535085114014</v>
      </c>
    </row>
    <row r="165" spans="1:22" s="29" customFormat="1" ht="42.75" customHeight="1">
      <c r="A165" s="25"/>
      <c r="B165" s="198" t="s">
        <v>82</v>
      </c>
      <c r="C165" s="193"/>
      <c r="D165" s="45">
        <f>VLOOKUP(B165,'درآمد سود سهام'!$A$9:$S$126,13,0)</f>
        <v>0</v>
      </c>
      <c r="E165" s="45"/>
      <c r="F165" s="45">
        <v>-4466794380</v>
      </c>
      <c r="G165" s="45"/>
      <c r="H165" s="45">
        <v>-229605382</v>
      </c>
      <c r="I165" s="45"/>
      <c r="J165" s="101">
        <f t="shared" si="6"/>
        <v>-4696399762</v>
      </c>
      <c r="K165" s="101"/>
      <c r="L165" s="199">
        <f t="shared" si="8"/>
        <v>7.2080704473785331E-3</v>
      </c>
      <c r="M165" s="199"/>
      <c r="N165" s="45">
        <v>4600105785</v>
      </c>
      <c r="O165" s="45"/>
      <c r="P165" s="45">
        <v>-1879148856</v>
      </c>
      <c r="Q165" s="45"/>
      <c r="R165" s="45">
        <v>39533704</v>
      </c>
      <c r="S165" s="45"/>
      <c r="T165" s="101">
        <f t="shared" si="7"/>
        <v>2760490633</v>
      </c>
      <c r="U165" s="98"/>
      <c r="V165" s="199">
        <f>T165/درآمدها!$J$5</f>
        <v>-4.2984142563358398E-2</v>
      </c>
    </row>
    <row r="166" spans="1:22" s="29" customFormat="1" ht="42.75" customHeight="1">
      <c r="A166" s="25"/>
      <c r="B166" s="198" t="s">
        <v>368</v>
      </c>
      <c r="C166" s="193"/>
      <c r="D166" s="45">
        <v>0</v>
      </c>
      <c r="E166" s="45"/>
      <c r="F166" s="45">
        <v>-4411280182</v>
      </c>
      <c r="G166" s="45"/>
      <c r="H166" s="45">
        <v>-529247753</v>
      </c>
      <c r="I166" s="45"/>
      <c r="J166" s="101">
        <f t="shared" si="6"/>
        <v>-4940527935</v>
      </c>
      <c r="K166" s="101"/>
      <c r="L166" s="199">
        <f t="shared" si="8"/>
        <v>7.5827602434670235E-3</v>
      </c>
      <c r="M166" s="199"/>
      <c r="N166" s="45">
        <v>0</v>
      </c>
      <c r="O166" s="45"/>
      <c r="P166" s="45">
        <v>-5780699353</v>
      </c>
      <c r="Q166" s="45"/>
      <c r="R166" s="45">
        <v>-529247753</v>
      </c>
      <c r="S166" s="45"/>
      <c r="T166" s="101">
        <f t="shared" si="7"/>
        <v>-6309947106</v>
      </c>
      <c r="U166" s="98"/>
      <c r="V166" s="199">
        <f>T166/درآمدها!$J$5</f>
        <v>9.8253427390476031E-2</v>
      </c>
    </row>
    <row r="167" spans="1:22" s="29" customFormat="1" ht="42.75" customHeight="1">
      <c r="A167" s="25"/>
      <c r="B167" s="198" t="s">
        <v>231</v>
      </c>
      <c r="C167" s="193"/>
      <c r="D167" s="45">
        <v>0</v>
      </c>
      <c r="E167" s="45"/>
      <c r="F167" s="45">
        <v>-2146181166</v>
      </c>
      <c r="G167" s="45"/>
      <c r="H167" s="45">
        <v>702895558</v>
      </c>
      <c r="I167" s="45"/>
      <c r="J167" s="101">
        <f t="shared" si="6"/>
        <v>-1443285608</v>
      </c>
      <c r="K167" s="101"/>
      <c r="L167" s="199">
        <f t="shared" si="8"/>
        <v>2.2151658430629904E-3</v>
      </c>
      <c r="M167" s="199"/>
      <c r="N167" s="45">
        <v>0</v>
      </c>
      <c r="O167" s="45"/>
      <c r="P167" s="45">
        <v>3088053772</v>
      </c>
      <c r="Q167" s="45"/>
      <c r="R167" s="45">
        <v>702895558</v>
      </c>
      <c r="S167" s="45"/>
      <c r="T167" s="101">
        <f t="shared" si="7"/>
        <v>3790949330</v>
      </c>
      <c r="U167" s="98"/>
      <c r="V167" s="199">
        <f>T167/درآمدها!$J$5</f>
        <v>-5.9029617598846604E-2</v>
      </c>
    </row>
    <row r="168" spans="1:22" s="29" customFormat="1" ht="42.75" customHeight="1">
      <c r="A168" s="25"/>
      <c r="B168" s="198" t="s">
        <v>183</v>
      </c>
      <c r="C168" s="193"/>
      <c r="D168" s="45">
        <f>VLOOKUP(B168,'درآمد سود سهام'!$A$9:$S$126,13,0)</f>
        <v>0</v>
      </c>
      <c r="E168" s="45"/>
      <c r="F168" s="45">
        <v>-3157467819</v>
      </c>
      <c r="G168" s="45"/>
      <c r="H168" s="45">
        <v>1159179018</v>
      </c>
      <c r="I168" s="45"/>
      <c r="J168" s="101">
        <f t="shared" si="6"/>
        <v>-1998288801</v>
      </c>
      <c r="K168" s="101"/>
      <c r="L168" s="199">
        <f t="shared" si="8"/>
        <v>3.0669890089768687E-3</v>
      </c>
      <c r="M168" s="199"/>
      <c r="N168" s="45">
        <v>1334814490</v>
      </c>
      <c r="O168" s="45"/>
      <c r="P168" s="45">
        <v>1702398116</v>
      </c>
      <c r="Q168" s="45"/>
      <c r="R168" s="45">
        <v>1184872635</v>
      </c>
      <c r="S168" s="45"/>
      <c r="T168" s="101">
        <f t="shared" si="7"/>
        <v>4222085241</v>
      </c>
      <c r="U168" s="98"/>
      <c r="V168" s="199">
        <f>T168/درآمدها!$J$5</f>
        <v>-6.5742919662279978E-2</v>
      </c>
    </row>
    <row r="169" spans="1:22" s="29" customFormat="1" ht="42.75" customHeight="1">
      <c r="A169" s="25"/>
      <c r="B169" s="198" t="s">
        <v>176</v>
      </c>
      <c r="C169" s="193"/>
      <c r="D169" s="45">
        <f>VLOOKUP(B169,'درآمد سود سهام'!$A$9:$S$126,13,0)</f>
        <v>3901</v>
      </c>
      <c r="E169" s="45"/>
      <c r="F169" s="45">
        <v>-1851288053</v>
      </c>
      <c r="G169" s="45"/>
      <c r="H169" s="45">
        <v>581894696</v>
      </c>
      <c r="I169" s="45"/>
      <c r="J169" s="101">
        <f t="shared" si="6"/>
        <v>-1269389456</v>
      </c>
      <c r="K169" s="101"/>
      <c r="L169" s="199">
        <f t="shared" si="8"/>
        <v>1.9482686925507754E-3</v>
      </c>
      <c r="M169" s="199"/>
      <c r="N169" s="45">
        <v>3901</v>
      </c>
      <c r="O169" s="45"/>
      <c r="P169" s="45">
        <v>13547613810</v>
      </c>
      <c r="Q169" s="45"/>
      <c r="R169" s="45">
        <v>631314319</v>
      </c>
      <c r="S169" s="45"/>
      <c r="T169" s="101">
        <f t="shared" si="7"/>
        <v>14178932030</v>
      </c>
      <c r="U169" s="98"/>
      <c r="V169" s="199">
        <f>T169/درآمدها!$J$5</f>
        <v>-0.22078293926733591</v>
      </c>
    </row>
    <row r="170" spans="1:22" s="29" customFormat="1" ht="42.75" customHeight="1">
      <c r="A170" s="25"/>
      <c r="B170" s="198" t="s">
        <v>93</v>
      </c>
      <c r="C170" s="193"/>
      <c r="D170" s="45">
        <f>VLOOKUP(B170,'درآمد سود سهام'!$A$9:$S$126,13,0)</f>
        <v>0</v>
      </c>
      <c r="E170" s="45"/>
      <c r="F170" s="45">
        <v>369152833</v>
      </c>
      <c r="G170" s="45"/>
      <c r="H170" s="45">
        <v>-174008906</v>
      </c>
      <c r="I170" s="45"/>
      <c r="J170" s="101">
        <f t="shared" si="6"/>
        <v>195143927</v>
      </c>
      <c r="K170" s="101"/>
      <c r="L170" s="199">
        <f t="shared" si="8"/>
        <v>-2.9950839887511559E-4</v>
      </c>
      <c r="M170" s="199"/>
      <c r="N170" s="45">
        <v>18216739853</v>
      </c>
      <c r="O170" s="45"/>
      <c r="P170" s="45">
        <v>-744751365</v>
      </c>
      <c r="Q170" s="45"/>
      <c r="R170" s="45">
        <v>-273808786</v>
      </c>
      <c r="S170" s="45"/>
      <c r="T170" s="101">
        <f t="shared" si="7"/>
        <v>17198179702</v>
      </c>
      <c r="U170" s="98"/>
      <c r="V170" s="199">
        <f>T170/درآمدها!$J$5</f>
        <v>-0.26779623857576212</v>
      </c>
    </row>
    <row r="171" spans="1:22" s="29" customFormat="1" ht="42.75" customHeight="1">
      <c r="A171" s="25"/>
      <c r="B171" s="198" t="s">
        <v>125</v>
      </c>
      <c r="C171" s="193"/>
      <c r="D171" s="45">
        <v>0</v>
      </c>
      <c r="E171" s="45"/>
      <c r="F171" s="45">
        <v>-4985382325</v>
      </c>
      <c r="G171" s="45"/>
      <c r="H171" s="45">
        <v>-668776251</v>
      </c>
      <c r="I171" s="45"/>
      <c r="J171" s="101">
        <f t="shared" si="6"/>
        <v>-5654158576</v>
      </c>
      <c r="K171" s="101"/>
      <c r="L171" s="199">
        <f t="shared" si="8"/>
        <v>8.678046035651232E-3</v>
      </c>
      <c r="M171" s="199"/>
      <c r="N171" s="45">
        <v>0</v>
      </c>
      <c r="O171" s="45"/>
      <c r="P171" s="45">
        <v>-7925025357</v>
      </c>
      <c r="Q171" s="45"/>
      <c r="R171" s="45">
        <v>-726617219</v>
      </c>
      <c r="S171" s="45"/>
      <c r="T171" s="101">
        <f t="shared" si="7"/>
        <v>-8651642576</v>
      </c>
      <c r="U171" s="98"/>
      <c r="V171" s="199">
        <f>T171/درآمدها!$J$5</f>
        <v>0.13471642810461415</v>
      </c>
    </row>
    <row r="172" spans="1:22" s="29" customFormat="1" ht="42.75" customHeight="1">
      <c r="A172" s="25"/>
      <c r="B172" s="198" t="s">
        <v>215</v>
      </c>
      <c r="C172" s="193"/>
      <c r="D172" s="45">
        <f>VLOOKUP(B172,'درآمد سود سهام'!$A$9:$S$126,13,0)</f>
        <v>0</v>
      </c>
      <c r="E172" s="45"/>
      <c r="F172" s="45">
        <v>-1128013856</v>
      </c>
      <c r="G172" s="45"/>
      <c r="H172" s="45">
        <v>-54878278</v>
      </c>
      <c r="I172" s="45"/>
      <c r="J172" s="101">
        <f t="shared" si="6"/>
        <v>-1182892134</v>
      </c>
      <c r="K172" s="101"/>
      <c r="L172" s="199">
        <f t="shared" si="8"/>
        <v>1.8155119379979919E-3</v>
      </c>
      <c r="M172" s="199"/>
      <c r="N172" s="45">
        <v>44470931</v>
      </c>
      <c r="O172" s="45"/>
      <c r="P172" s="45">
        <v>-2663184604</v>
      </c>
      <c r="Q172" s="45"/>
      <c r="R172" s="45">
        <v>-54878278</v>
      </c>
      <c r="S172" s="45"/>
      <c r="T172" s="101">
        <f t="shared" si="7"/>
        <v>-2673591951</v>
      </c>
      <c r="U172" s="98"/>
      <c r="V172" s="199">
        <f>T172/درآمدها!$J$5</f>
        <v>4.1631026095219327E-2</v>
      </c>
    </row>
    <row r="173" spans="1:22" s="29" customFormat="1" ht="42.75" customHeight="1">
      <c r="A173" s="25"/>
      <c r="B173" s="198" t="s">
        <v>370</v>
      </c>
      <c r="C173" s="193"/>
      <c r="D173" s="45">
        <v>0</v>
      </c>
      <c r="E173" s="45"/>
      <c r="F173" s="45">
        <v>-1834525720</v>
      </c>
      <c r="G173" s="45"/>
      <c r="H173" s="45">
        <v>-125776570</v>
      </c>
      <c r="I173" s="45"/>
      <c r="J173" s="101">
        <f t="shared" si="6"/>
        <v>-1960302290</v>
      </c>
      <c r="K173" s="101"/>
      <c r="L173" s="199">
        <f t="shared" si="8"/>
        <v>3.0086870199610284E-3</v>
      </c>
      <c r="M173" s="199"/>
      <c r="N173" s="45">
        <v>0</v>
      </c>
      <c r="O173" s="45"/>
      <c r="P173" s="45">
        <v>-3715543733</v>
      </c>
      <c r="Q173" s="45"/>
      <c r="R173" s="45">
        <v>-150030962</v>
      </c>
      <c r="S173" s="45"/>
      <c r="T173" s="101">
        <f t="shared" si="7"/>
        <v>-3865574695</v>
      </c>
      <c r="U173" s="98"/>
      <c r="V173" s="199">
        <f>T173/درآمدها!$J$5</f>
        <v>6.0191623834135517E-2</v>
      </c>
    </row>
    <row r="174" spans="1:22" s="29" customFormat="1" ht="42.75" customHeight="1">
      <c r="A174" s="25"/>
      <c r="B174" s="198" t="s">
        <v>167</v>
      </c>
      <c r="C174" s="193"/>
      <c r="D174" s="45">
        <v>0</v>
      </c>
      <c r="E174" s="45"/>
      <c r="F174" s="45">
        <v>-2687072354</v>
      </c>
      <c r="G174" s="45"/>
      <c r="H174" s="45">
        <v>77395246</v>
      </c>
      <c r="I174" s="45"/>
      <c r="J174" s="101">
        <f t="shared" si="6"/>
        <v>-2609677108</v>
      </c>
      <c r="K174" s="101"/>
      <c r="L174" s="199">
        <f t="shared" si="8"/>
        <v>4.0053524811874981E-3</v>
      </c>
      <c r="M174" s="199"/>
      <c r="N174" s="45">
        <v>0</v>
      </c>
      <c r="O174" s="45"/>
      <c r="P174" s="45">
        <v>99371153</v>
      </c>
      <c r="Q174" s="45"/>
      <c r="R174" s="45">
        <v>117157246</v>
      </c>
      <c r="S174" s="45"/>
      <c r="T174" s="101">
        <f t="shared" si="7"/>
        <v>216528399</v>
      </c>
      <c r="U174" s="98"/>
      <c r="V174" s="199">
        <f>T174/درآمدها!$J$5</f>
        <v>-3.3716062863495141E-3</v>
      </c>
    </row>
    <row r="175" spans="1:22" s="29" customFormat="1" ht="42.75" customHeight="1">
      <c r="A175" s="25"/>
      <c r="B175" s="198" t="s">
        <v>193</v>
      </c>
      <c r="C175" s="193"/>
      <c r="D175" s="45">
        <f>VLOOKUP(B175,'درآمد سود سهام'!$A$9:$S$126,13,0)</f>
        <v>0</v>
      </c>
      <c r="E175" s="45"/>
      <c r="F175" s="45">
        <v>-2772802948</v>
      </c>
      <c r="G175" s="45"/>
      <c r="H175" s="45">
        <v>-110803239</v>
      </c>
      <c r="I175" s="45"/>
      <c r="J175" s="101">
        <f t="shared" si="6"/>
        <v>-2883606187</v>
      </c>
      <c r="K175" s="101"/>
      <c r="L175" s="199">
        <f t="shared" si="8"/>
        <v>4.4257809368300101E-3</v>
      </c>
      <c r="M175" s="199"/>
      <c r="N175" s="45">
        <v>1020986857</v>
      </c>
      <c r="O175" s="45"/>
      <c r="P175" s="45">
        <v>-4103050151</v>
      </c>
      <c r="Q175" s="45"/>
      <c r="R175" s="45">
        <v>-136412408</v>
      </c>
      <c r="S175" s="45"/>
      <c r="T175" s="101">
        <f t="shared" si="7"/>
        <v>-3218475702</v>
      </c>
      <c r="U175" s="98"/>
      <c r="V175" s="199">
        <f>T175/درآمدها!$J$5</f>
        <v>5.0115518146542824E-2</v>
      </c>
    </row>
    <row r="176" spans="1:22" s="29" customFormat="1" ht="42.75" customHeight="1">
      <c r="A176" s="25"/>
      <c r="B176" s="198" t="s">
        <v>295</v>
      </c>
      <c r="C176" s="193"/>
      <c r="D176" s="45">
        <v>0</v>
      </c>
      <c r="E176" s="45"/>
      <c r="F176" s="45">
        <v>-220024337</v>
      </c>
      <c r="G176" s="45"/>
      <c r="H176" s="45">
        <v>521616655</v>
      </c>
      <c r="I176" s="45"/>
      <c r="J176" s="101">
        <f t="shared" si="6"/>
        <v>301592318</v>
      </c>
      <c r="K176" s="101"/>
      <c r="L176" s="199">
        <f t="shared" si="8"/>
        <v>-4.6288620745658509E-4</v>
      </c>
      <c r="M176" s="199"/>
      <c r="N176" s="45">
        <v>0</v>
      </c>
      <c r="O176" s="45"/>
      <c r="P176" s="45">
        <v>1454651789</v>
      </c>
      <c r="Q176" s="45"/>
      <c r="R176" s="45">
        <v>557113863</v>
      </c>
      <c r="S176" s="45"/>
      <c r="T176" s="101">
        <f t="shared" si="7"/>
        <v>2011765652</v>
      </c>
      <c r="U176" s="98"/>
      <c r="V176" s="199">
        <f>T176/درآمدها!$J$5</f>
        <v>-3.132559862942149E-2</v>
      </c>
    </row>
    <row r="177" spans="1:22" s="29" customFormat="1" ht="42.75" customHeight="1">
      <c r="A177" s="25"/>
      <c r="B177" s="198" t="s">
        <v>97</v>
      </c>
      <c r="C177" s="193"/>
      <c r="D177" s="45">
        <v>0</v>
      </c>
      <c r="E177" s="45"/>
      <c r="F177" s="45">
        <v>-3154310004</v>
      </c>
      <c r="G177" s="45"/>
      <c r="H177" s="45">
        <v>-1185265866</v>
      </c>
      <c r="I177" s="45"/>
      <c r="J177" s="101">
        <f t="shared" si="6"/>
        <v>-4339575870</v>
      </c>
      <c r="K177" s="101"/>
      <c r="L177" s="199">
        <f t="shared" si="8"/>
        <v>6.6604143956823549E-3</v>
      </c>
      <c r="M177" s="199"/>
      <c r="N177" s="45">
        <v>0</v>
      </c>
      <c r="O177" s="45"/>
      <c r="P177" s="45">
        <v>-3848447832</v>
      </c>
      <c r="Q177" s="45"/>
      <c r="R177" s="45">
        <v>-1190740275</v>
      </c>
      <c r="S177" s="45"/>
      <c r="T177" s="101">
        <f t="shared" si="7"/>
        <v>-5039188107</v>
      </c>
      <c r="U177" s="98"/>
      <c r="V177" s="199">
        <f>T177/درآمدها!$J$5</f>
        <v>7.8466189091708508E-2</v>
      </c>
    </row>
    <row r="178" spans="1:22" s="29" customFormat="1" ht="42.75" customHeight="1">
      <c r="A178" s="25"/>
      <c r="B178" s="198" t="s">
        <v>247</v>
      </c>
      <c r="C178" s="193"/>
      <c r="D178" s="45">
        <f>VLOOKUP(B178,'درآمد سود سهام'!$A$9:$S$126,13,0)</f>
        <v>0</v>
      </c>
      <c r="E178" s="45"/>
      <c r="F178" s="45">
        <v>-4023359704</v>
      </c>
      <c r="G178" s="45"/>
      <c r="H178" s="45">
        <v>-884966377</v>
      </c>
      <c r="I178" s="45"/>
      <c r="J178" s="101">
        <f t="shared" si="6"/>
        <v>-4908326081</v>
      </c>
      <c r="K178" s="101"/>
      <c r="L178" s="199">
        <f t="shared" si="8"/>
        <v>7.5333365904708925E-3</v>
      </c>
      <c r="M178" s="199"/>
      <c r="N178" s="45">
        <v>550338796</v>
      </c>
      <c r="O178" s="45"/>
      <c r="P178" s="45">
        <v>-2342551707</v>
      </c>
      <c r="Q178" s="45"/>
      <c r="R178" s="45">
        <v>-863058865</v>
      </c>
      <c r="S178" s="45"/>
      <c r="T178" s="101">
        <f t="shared" si="7"/>
        <v>-2655271776</v>
      </c>
      <c r="U178" s="98"/>
      <c r="V178" s="199">
        <f>T178/درآمدها!$J$5</f>
        <v>4.1345759047191032E-2</v>
      </c>
    </row>
    <row r="179" spans="1:22" s="29" customFormat="1" ht="42.75" customHeight="1">
      <c r="A179" s="25"/>
      <c r="B179" s="198" t="s">
        <v>377</v>
      </c>
      <c r="C179" s="193"/>
      <c r="D179" s="45">
        <v>0</v>
      </c>
      <c r="E179" s="45"/>
      <c r="F179" s="45">
        <v>-6398731074</v>
      </c>
      <c r="G179" s="45"/>
      <c r="H179" s="45">
        <v>-92121238</v>
      </c>
      <c r="I179" s="45"/>
      <c r="J179" s="101">
        <f t="shared" si="6"/>
        <v>-6490852312</v>
      </c>
      <c r="K179" s="101"/>
      <c r="L179" s="199">
        <f t="shared" si="8"/>
        <v>9.962210011803042E-3</v>
      </c>
      <c r="M179" s="199"/>
      <c r="N179" s="45">
        <v>0</v>
      </c>
      <c r="O179" s="45"/>
      <c r="P179" s="45">
        <v>-3305860414</v>
      </c>
      <c r="Q179" s="45"/>
      <c r="R179" s="45">
        <v>-66441422</v>
      </c>
      <c r="S179" s="45"/>
      <c r="T179" s="101">
        <f t="shared" si="7"/>
        <v>-3372301836</v>
      </c>
      <c r="U179" s="98"/>
      <c r="V179" s="199">
        <f>T179/درآمدها!$J$5</f>
        <v>5.2510775132667969E-2</v>
      </c>
    </row>
    <row r="180" spans="1:22" s="29" customFormat="1" ht="42.75" customHeight="1">
      <c r="A180" s="25"/>
      <c r="B180" s="198" t="s">
        <v>269</v>
      </c>
      <c r="C180" s="193"/>
      <c r="D180" s="45">
        <v>0</v>
      </c>
      <c r="E180" s="45"/>
      <c r="F180" s="45">
        <v>-4742781582</v>
      </c>
      <c r="G180" s="45"/>
      <c r="H180" s="45">
        <v>466996375</v>
      </c>
      <c r="I180" s="45"/>
      <c r="J180" s="101">
        <f t="shared" si="6"/>
        <v>-4275785207</v>
      </c>
      <c r="K180" s="101"/>
      <c r="L180" s="199">
        <f t="shared" si="8"/>
        <v>6.5625079958674531E-3</v>
      </c>
      <c r="M180" s="199"/>
      <c r="N180" s="45">
        <v>0</v>
      </c>
      <c r="O180" s="45"/>
      <c r="P180" s="45">
        <v>9954278088</v>
      </c>
      <c r="Q180" s="45"/>
      <c r="R180" s="45">
        <v>532478735</v>
      </c>
      <c r="S180" s="45"/>
      <c r="T180" s="101">
        <f t="shared" si="7"/>
        <v>10486756823</v>
      </c>
      <c r="U180" s="98"/>
      <c r="V180" s="199">
        <f>T180/درآمدها!$J$5</f>
        <v>-0.16329135296403063</v>
      </c>
    </row>
    <row r="181" spans="1:22" s="29" customFormat="1" ht="42.75" customHeight="1">
      <c r="A181" s="25"/>
      <c r="B181" s="198" t="s">
        <v>87</v>
      </c>
      <c r="C181" s="193"/>
      <c r="D181" s="45">
        <f>VLOOKUP(B181,'درآمد سود سهام'!$A$9:$S$126,13,0)</f>
        <v>0</v>
      </c>
      <c r="E181" s="45"/>
      <c r="F181" s="45">
        <v>4407296693</v>
      </c>
      <c r="G181" s="45"/>
      <c r="H181" s="45">
        <v>-5763757277</v>
      </c>
      <c r="I181" s="45"/>
      <c r="J181" s="101">
        <f t="shared" si="6"/>
        <v>-1356460584</v>
      </c>
      <c r="K181" s="101"/>
      <c r="L181" s="199">
        <f t="shared" si="8"/>
        <v>2.0819061289621592E-3</v>
      </c>
      <c r="M181" s="199"/>
      <c r="N181" s="45">
        <v>3594873300</v>
      </c>
      <c r="O181" s="45"/>
      <c r="P181" s="45">
        <v>0</v>
      </c>
      <c r="Q181" s="45"/>
      <c r="R181" s="45">
        <v>-5763757277</v>
      </c>
      <c r="S181" s="45"/>
      <c r="T181" s="101">
        <f t="shared" si="7"/>
        <v>-2168883977</v>
      </c>
      <c r="U181" s="98"/>
      <c r="V181" s="199">
        <f>T181/درآمدها!$J$5</f>
        <v>3.3772118969096217E-2</v>
      </c>
    </row>
    <row r="182" spans="1:22" s="29" customFormat="1" ht="42.75" customHeight="1">
      <c r="A182" s="25"/>
      <c r="B182" s="198" t="s">
        <v>101</v>
      </c>
      <c r="C182" s="193"/>
      <c r="D182" s="45">
        <f>VLOOKUP(B182,'درآمد سود سهام'!$A$9:$S$126,13,0)</f>
        <v>0</v>
      </c>
      <c r="E182" s="45"/>
      <c r="F182" s="45">
        <v>26603653</v>
      </c>
      <c r="G182" s="45"/>
      <c r="H182" s="45">
        <v>-544624893</v>
      </c>
      <c r="I182" s="45"/>
      <c r="J182" s="101">
        <f t="shared" si="6"/>
        <v>-518021240</v>
      </c>
      <c r="K182" s="101"/>
      <c r="L182" s="199">
        <f t="shared" si="8"/>
        <v>7.9506298023664329E-4</v>
      </c>
      <c r="M182" s="199"/>
      <c r="N182" s="45">
        <v>3634108242</v>
      </c>
      <c r="O182" s="45"/>
      <c r="P182" s="45">
        <v>-2113716246</v>
      </c>
      <c r="Q182" s="45"/>
      <c r="R182" s="45">
        <v>-544624893</v>
      </c>
      <c r="S182" s="45"/>
      <c r="T182" s="101">
        <f t="shared" si="7"/>
        <v>975767103</v>
      </c>
      <c r="U182" s="98"/>
      <c r="V182" s="199">
        <f>T182/درآمدها!$J$5</f>
        <v>-1.5193861468896067E-2</v>
      </c>
    </row>
    <row r="183" spans="1:22" s="29" customFormat="1" ht="42.75" customHeight="1">
      <c r="A183" s="25"/>
      <c r="B183" s="198" t="s">
        <v>202</v>
      </c>
      <c r="C183" s="193"/>
      <c r="D183" s="45">
        <v>0</v>
      </c>
      <c r="E183" s="45"/>
      <c r="F183" s="45">
        <v>-1954472036</v>
      </c>
      <c r="G183" s="45"/>
      <c r="H183" s="45">
        <v>119831926</v>
      </c>
      <c r="I183" s="45"/>
      <c r="J183" s="101">
        <f t="shared" si="6"/>
        <v>-1834640110</v>
      </c>
      <c r="K183" s="101"/>
      <c r="L183" s="199">
        <f t="shared" si="8"/>
        <v>2.8158197403609997E-3</v>
      </c>
      <c r="M183" s="199"/>
      <c r="N183" s="45">
        <v>0</v>
      </c>
      <c r="O183" s="45"/>
      <c r="P183" s="45">
        <v>9148317188</v>
      </c>
      <c r="Q183" s="45"/>
      <c r="R183" s="45">
        <v>204826846</v>
      </c>
      <c r="S183" s="45"/>
      <c r="T183" s="101">
        <f t="shared" si="7"/>
        <v>9353144034</v>
      </c>
      <c r="U183" s="98"/>
      <c r="V183" s="199">
        <f>T183/درآمدها!$J$5</f>
        <v>-0.14563964527427578</v>
      </c>
    </row>
    <row r="184" spans="1:22" s="29" customFormat="1" ht="42.75" customHeight="1">
      <c r="A184" s="25"/>
      <c r="B184" s="198" t="s">
        <v>273</v>
      </c>
      <c r="C184" s="193"/>
      <c r="D184" s="45">
        <f>VLOOKUP(B184,'درآمد سود سهام'!$A$9:$S$126,13,0)</f>
        <v>0</v>
      </c>
      <c r="E184" s="45"/>
      <c r="F184" s="45">
        <v>-1278543596</v>
      </c>
      <c r="G184" s="45"/>
      <c r="H184" s="45">
        <v>-695219398</v>
      </c>
      <c r="I184" s="45"/>
      <c r="J184" s="101">
        <f t="shared" si="6"/>
        <v>-1973762994</v>
      </c>
      <c r="K184" s="101"/>
      <c r="L184" s="199">
        <f t="shared" si="8"/>
        <v>3.0293466119081141E-3</v>
      </c>
      <c r="M184" s="199"/>
      <c r="N184" s="45">
        <v>1802678215</v>
      </c>
      <c r="O184" s="45"/>
      <c r="P184" s="45">
        <v>-3905211563</v>
      </c>
      <c r="Q184" s="45"/>
      <c r="R184" s="45">
        <v>-761423118</v>
      </c>
      <c r="S184" s="45"/>
      <c r="T184" s="101">
        <f t="shared" si="7"/>
        <v>-2863956466</v>
      </c>
      <c r="U184" s="98"/>
      <c r="V184" s="199">
        <f>T184/درآمدها!$J$5</f>
        <v>4.4595229398047408E-2</v>
      </c>
    </row>
    <row r="185" spans="1:22" s="29" customFormat="1" ht="42.75" customHeight="1">
      <c r="A185" s="25"/>
      <c r="B185" s="198" t="s">
        <v>90</v>
      </c>
      <c r="C185" s="193"/>
      <c r="D185" s="45">
        <f>VLOOKUP(B185,'درآمد سود سهام'!$A$9:$S$126,13,0)</f>
        <v>0</v>
      </c>
      <c r="E185" s="45"/>
      <c r="F185" s="45">
        <v>-7599430315</v>
      </c>
      <c r="G185" s="45"/>
      <c r="H185" s="45">
        <v>1085004297</v>
      </c>
      <c r="I185" s="45"/>
      <c r="J185" s="101">
        <f t="shared" si="6"/>
        <v>-6514426018</v>
      </c>
      <c r="K185" s="101"/>
      <c r="L185" s="199">
        <f t="shared" si="8"/>
        <v>9.9983911169399323E-3</v>
      </c>
      <c r="M185" s="199"/>
      <c r="N185" s="45">
        <v>13698090384</v>
      </c>
      <c r="O185" s="45"/>
      <c r="P185" s="45">
        <v>11392495760</v>
      </c>
      <c r="Q185" s="45"/>
      <c r="R185" s="45">
        <v>1085004297</v>
      </c>
      <c r="S185" s="45"/>
      <c r="T185" s="101">
        <f t="shared" si="7"/>
        <v>26175590441</v>
      </c>
      <c r="U185" s="98"/>
      <c r="V185" s="199">
        <f>T185/درآمدها!$J$5</f>
        <v>-0.40758526681659829</v>
      </c>
    </row>
    <row r="186" spans="1:22" s="29" customFormat="1" ht="42.75" customHeight="1">
      <c r="A186" s="25"/>
      <c r="B186" s="198" t="s">
        <v>259</v>
      </c>
      <c r="C186" s="193"/>
      <c r="D186" s="45">
        <v>0</v>
      </c>
      <c r="E186" s="45"/>
      <c r="F186" s="45">
        <v>106052934</v>
      </c>
      <c r="G186" s="45"/>
      <c r="H186" s="45">
        <v>181602408</v>
      </c>
      <c r="I186" s="45"/>
      <c r="J186" s="101">
        <f t="shared" si="6"/>
        <v>287655342</v>
      </c>
      <c r="K186" s="101"/>
      <c r="L186" s="199">
        <f t="shared" si="8"/>
        <v>-4.4149562958366512E-4</v>
      </c>
      <c r="M186" s="199"/>
      <c r="N186" s="45">
        <v>0</v>
      </c>
      <c r="O186" s="45"/>
      <c r="P186" s="45">
        <v>902649848</v>
      </c>
      <c r="Q186" s="45"/>
      <c r="R186" s="45">
        <v>192616332</v>
      </c>
      <c r="S186" s="45"/>
      <c r="T186" s="101">
        <f t="shared" si="7"/>
        <v>1095266180</v>
      </c>
      <c r="U186" s="98"/>
      <c r="V186" s="199">
        <f>T186/درآمدها!$J$5</f>
        <v>-1.7054605099232359E-2</v>
      </c>
    </row>
    <row r="187" spans="1:22" s="29" customFormat="1" ht="42.75" customHeight="1">
      <c r="A187" s="25"/>
      <c r="B187" s="198" t="s">
        <v>116</v>
      </c>
      <c r="C187" s="193"/>
      <c r="D187" s="45">
        <f>VLOOKUP(B187,'درآمد سود سهام'!$A$9:$S$126,13,0)</f>
        <v>0</v>
      </c>
      <c r="E187" s="45"/>
      <c r="F187" s="45">
        <v>-3866413370</v>
      </c>
      <c r="G187" s="45"/>
      <c r="H187" s="45">
        <v>-202787913</v>
      </c>
      <c r="I187" s="45"/>
      <c r="J187" s="101">
        <f t="shared" si="6"/>
        <v>-4069201283</v>
      </c>
      <c r="K187" s="101"/>
      <c r="L187" s="199">
        <f t="shared" si="8"/>
        <v>6.2454414016783416E-3</v>
      </c>
      <c r="M187" s="199"/>
      <c r="N187" s="45">
        <v>6601166628</v>
      </c>
      <c r="O187" s="45"/>
      <c r="P187" s="45">
        <v>92928289</v>
      </c>
      <c r="Q187" s="45"/>
      <c r="R187" s="45">
        <v>-202787913</v>
      </c>
      <c r="S187" s="45"/>
      <c r="T187" s="101">
        <f t="shared" si="7"/>
        <v>6491307004</v>
      </c>
      <c r="U187" s="98"/>
      <c r="V187" s="199">
        <f>T187/درآمدها!$J$5</f>
        <v>-0.10107741803102248</v>
      </c>
    </row>
    <row r="188" spans="1:22" s="29" customFormat="1" ht="42.75" customHeight="1">
      <c r="A188" s="25"/>
      <c r="B188" s="198" t="s">
        <v>315</v>
      </c>
      <c r="C188" s="193"/>
      <c r="D188" s="45">
        <f>VLOOKUP(B188,'درآمد سود سهام'!$A$9:$S$126,13,0)</f>
        <v>0</v>
      </c>
      <c r="E188" s="45"/>
      <c r="F188" s="45">
        <v>-3523531131</v>
      </c>
      <c r="G188" s="45"/>
      <c r="H188" s="45">
        <v>-293601002</v>
      </c>
      <c r="I188" s="45"/>
      <c r="J188" s="101">
        <f t="shared" si="6"/>
        <v>-3817132133</v>
      </c>
      <c r="K188" s="101"/>
      <c r="L188" s="199">
        <f t="shared" si="8"/>
        <v>5.8585637330624421E-3</v>
      </c>
      <c r="M188" s="199"/>
      <c r="N188" s="45">
        <v>1028268134</v>
      </c>
      <c r="O188" s="45"/>
      <c r="P188" s="45">
        <v>-2050827815</v>
      </c>
      <c r="Q188" s="45"/>
      <c r="R188" s="45">
        <v>-253960611</v>
      </c>
      <c r="S188" s="45"/>
      <c r="T188" s="101">
        <f t="shared" si="7"/>
        <v>-1276520292</v>
      </c>
      <c r="U188" s="98"/>
      <c r="V188" s="199">
        <f>T188/درآمدها!$J$5</f>
        <v>1.9876948525167443E-2</v>
      </c>
    </row>
    <row r="189" spans="1:22" s="29" customFormat="1" ht="42.75" customHeight="1">
      <c r="A189" s="25"/>
      <c r="B189" s="198" t="s">
        <v>234</v>
      </c>
      <c r="C189" s="193"/>
      <c r="D189" s="45">
        <f>VLOOKUP(B189,'درآمد سود سهام'!$A$9:$S$126,13,0)</f>
        <v>0</v>
      </c>
      <c r="E189" s="45"/>
      <c r="F189" s="45">
        <v>218046476</v>
      </c>
      <c r="G189" s="45"/>
      <c r="H189" s="45">
        <v>-56321546</v>
      </c>
      <c r="I189" s="45"/>
      <c r="J189" s="101">
        <f t="shared" si="6"/>
        <v>161724930</v>
      </c>
      <c r="K189" s="101"/>
      <c r="L189" s="199">
        <f t="shared" si="8"/>
        <v>-2.4821666544862627E-4</v>
      </c>
      <c r="M189" s="199"/>
      <c r="N189" s="45">
        <v>942581594</v>
      </c>
      <c r="O189" s="45"/>
      <c r="P189" s="45">
        <v>-492924841</v>
      </c>
      <c r="Q189" s="45"/>
      <c r="R189" s="45">
        <v>-56321546</v>
      </c>
      <c r="S189" s="45"/>
      <c r="T189" s="101">
        <f t="shared" si="7"/>
        <v>393335207</v>
      </c>
      <c r="U189" s="98"/>
      <c r="V189" s="199">
        <f>T189/درآمدها!$J$5</f>
        <v>-6.124699867031241E-3</v>
      </c>
    </row>
    <row r="190" spans="1:22" s="29" customFormat="1" ht="42.75" customHeight="1">
      <c r="A190" s="25"/>
      <c r="B190" s="198" t="s">
        <v>281</v>
      </c>
      <c r="C190" s="193"/>
      <c r="D190" s="45">
        <v>0</v>
      </c>
      <c r="E190" s="45"/>
      <c r="F190" s="45">
        <v>-1281072553</v>
      </c>
      <c r="G190" s="45"/>
      <c r="H190" s="45">
        <v>92494585</v>
      </c>
      <c r="I190" s="45"/>
      <c r="J190" s="101">
        <f t="shared" si="6"/>
        <v>-1188577968</v>
      </c>
      <c r="K190" s="101"/>
      <c r="L190" s="199">
        <f t="shared" si="8"/>
        <v>1.8242385997178296E-3</v>
      </c>
      <c r="M190" s="199"/>
      <c r="N190" s="45">
        <v>0</v>
      </c>
      <c r="O190" s="45"/>
      <c r="P190" s="45">
        <v>1032199174</v>
      </c>
      <c r="Q190" s="45"/>
      <c r="R190" s="45">
        <v>101309185</v>
      </c>
      <c r="S190" s="45"/>
      <c r="T190" s="101">
        <f t="shared" si="7"/>
        <v>1133508359</v>
      </c>
      <c r="U190" s="98"/>
      <c r="V190" s="199">
        <f>T190/درآمدها!$J$5</f>
        <v>-1.7650081589686173E-2</v>
      </c>
    </row>
    <row r="191" spans="1:22" s="29" customFormat="1" ht="42.75" customHeight="1">
      <c r="A191" s="25"/>
      <c r="B191" s="198" t="s">
        <v>194</v>
      </c>
      <c r="C191" s="193"/>
      <c r="D191" s="45">
        <f>VLOOKUP(B191,'درآمد سود سهام'!$A$9:$S$126,13,0)</f>
        <v>696029771</v>
      </c>
      <c r="E191" s="45"/>
      <c r="F191" s="45">
        <v>-3930103916</v>
      </c>
      <c r="G191" s="45"/>
      <c r="H191" s="45">
        <v>-7550692</v>
      </c>
      <c r="I191" s="45"/>
      <c r="J191" s="101">
        <f t="shared" si="6"/>
        <v>-3241624837</v>
      </c>
      <c r="K191" s="101"/>
      <c r="L191" s="199">
        <f t="shared" si="8"/>
        <v>4.975270712286514E-3</v>
      </c>
      <c r="M191" s="199"/>
      <c r="N191" s="45">
        <v>696029771</v>
      </c>
      <c r="O191" s="45"/>
      <c r="P191" s="45">
        <v>-2614603592</v>
      </c>
      <c r="Q191" s="45"/>
      <c r="R191" s="45">
        <v>11864353</v>
      </c>
      <c r="S191" s="45"/>
      <c r="T191" s="101">
        <f t="shared" si="7"/>
        <v>-1906709468</v>
      </c>
      <c r="U191" s="98"/>
      <c r="V191" s="199">
        <f>T191/درآمدها!$J$5</f>
        <v>2.968974812653068E-2</v>
      </c>
    </row>
    <row r="192" spans="1:22" s="29" customFormat="1" ht="42.75" customHeight="1">
      <c r="A192" s="25"/>
      <c r="B192" s="198" t="s">
        <v>240</v>
      </c>
      <c r="C192" s="193"/>
      <c r="D192" s="45">
        <f>VLOOKUP(B192,'درآمد سود سهام'!$A$9:$S$126,13,0)</f>
        <v>0</v>
      </c>
      <c r="E192" s="45"/>
      <c r="F192" s="45">
        <v>745288483</v>
      </c>
      <c r="G192" s="45"/>
      <c r="H192" s="45">
        <v>0</v>
      </c>
      <c r="I192" s="45"/>
      <c r="J192" s="101">
        <f t="shared" si="6"/>
        <v>745288483</v>
      </c>
      <c r="K192" s="101"/>
      <c r="L192" s="199">
        <f t="shared" si="8"/>
        <v>-1.1438744913819111E-3</v>
      </c>
      <c r="M192" s="199"/>
      <c r="N192" s="45">
        <v>7187017425</v>
      </c>
      <c r="O192" s="45"/>
      <c r="P192" s="45">
        <v>-12244025035</v>
      </c>
      <c r="Q192" s="45"/>
      <c r="R192" s="45">
        <v>0</v>
      </c>
      <c r="S192" s="45"/>
      <c r="T192" s="101">
        <f t="shared" si="7"/>
        <v>-5057007610</v>
      </c>
      <c r="U192" s="98"/>
      <c r="V192" s="199">
        <f>T192/درآمدها!$J$5</f>
        <v>7.8743660077555608E-2</v>
      </c>
    </row>
    <row r="193" spans="1:22 16326:16326" s="29" customFormat="1" ht="42.75" customHeight="1">
      <c r="A193" s="25"/>
      <c r="B193" s="198" t="s">
        <v>142</v>
      </c>
      <c r="C193" s="193"/>
      <c r="D193" s="45">
        <v>0</v>
      </c>
      <c r="E193" s="45"/>
      <c r="F193" s="45">
        <v>-4570360321</v>
      </c>
      <c r="G193" s="45"/>
      <c r="H193" s="45">
        <v>228018857</v>
      </c>
      <c r="I193" s="45"/>
      <c r="J193" s="101">
        <f t="shared" si="6"/>
        <v>-4342341464</v>
      </c>
      <c r="K193" s="101"/>
      <c r="L193" s="199">
        <f t="shared" si="8"/>
        <v>6.6646590506076334E-3</v>
      </c>
      <c r="M193" s="199"/>
      <c r="N193" s="45">
        <v>0</v>
      </c>
      <c r="O193" s="45"/>
      <c r="P193" s="45">
        <v>9245074297</v>
      </c>
      <c r="Q193" s="45"/>
      <c r="R193" s="45">
        <v>307791787</v>
      </c>
      <c r="S193" s="45"/>
      <c r="T193" s="101">
        <f t="shared" si="7"/>
        <v>9552866084</v>
      </c>
      <c r="U193" s="98"/>
      <c r="V193" s="199">
        <f>T193/درآمدها!$J$5</f>
        <v>-0.14874955659497333</v>
      </c>
    </row>
    <row r="194" spans="1:22 16326:16326" s="29" customFormat="1" ht="42.75" customHeight="1">
      <c r="A194" s="25"/>
      <c r="B194" s="198" t="s">
        <v>244</v>
      </c>
      <c r="C194" s="193"/>
      <c r="D194" s="45">
        <v>0</v>
      </c>
      <c r="E194" s="45"/>
      <c r="F194" s="45">
        <v>-460677959</v>
      </c>
      <c r="G194" s="45"/>
      <c r="H194" s="45">
        <v>134589125</v>
      </c>
      <c r="I194" s="45"/>
      <c r="J194" s="101">
        <f t="shared" si="6"/>
        <v>-326088834</v>
      </c>
      <c r="K194" s="101"/>
      <c r="L194" s="199">
        <f t="shared" si="8"/>
        <v>5.004836484734334E-4</v>
      </c>
      <c r="M194" s="199"/>
      <c r="N194" s="45">
        <v>0</v>
      </c>
      <c r="O194" s="45"/>
      <c r="P194" s="45">
        <v>640632104</v>
      </c>
      <c r="Q194" s="45"/>
      <c r="R194" s="45">
        <v>150933449</v>
      </c>
      <c r="S194" s="45"/>
      <c r="T194" s="101">
        <f t="shared" si="7"/>
        <v>791565553</v>
      </c>
      <c r="U194" s="98"/>
      <c r="V194" s="199">
        <f>T194/درآمدها!$J$5</f>
        <v>-1.232562290617837E-2</v>
      </c>
    </row>
    <row r="195" spans="1:22 16326:16326" s="29" customFormat="1" ht="42.75" customHeight="1">
      <c r="A195" s="25"/>
      <c r="B195" s="198" t="s">
        <v>308</v>
      </c>
      <c r="C195" s="193"/>
      <c r="D195" s="45">
        <v>0</v>
      </c>
      <c r="E195" s="45"/>
      <c r="F195" s="45">
        <v>-2144839815</v>
      </c>
      <c r="G195" s="45"/>
      <c r="H195" s="45">
        <v>128097253</v>
      </c>
      <c r="I195" s="45"/>
      <c r="J195" s="101">
        <f t="shared" si="6"/>
        <v>-2016742562</v>
      </c>
      <c r="K195" s="101"/>
      <c r="L195" s="199">
        <f t="shared" si="8"/>
        <v>3.0953119831800785E-3</v>
      </c>
      <c r="M195" s="199"/>
      <c r="N195" s="45">
        <v>0</v>
      </c>
      <c r="O195" s="45"/>
      <c r="P195" s="45">
        <v>496792393</v>
      </c>
      <c r="Q195" s="45"/>
      <c r="R195" s="45">
        <v>128097253</v>
      </c>
      <c r="S195" s="45"/>
      <c r="T195" s="101">
        <f t="shared" si="7"/>
        <v>624889646</v>
      </c>
      <c r="U195" s="98"/>
      <c r="V195" s="199">
        <f>T195/درآمدها!$J$5</f>
        <v>-9.7302795774531284E-3</v>
      </c>
    </row>
    <row r="196" spans="1:22 16326:16326" s="29" customFormat="1" ht="42.75" customHeight="1">
      <c r="A196" s="25"/>
      <c r="B196" s="198" t="s">
        <v>249</v>
      </c>
      <c r="C196" s="193"/>
      <c r="D196" s="45">
        <f>VLOOKUP(B196,'درآمد سود سهام'!$A$9:$S$126,13,0)</f>
        <v>0</v>
      </c>
      <c r="E196" s="45"/>
      <c r="F196" s="45">
        <v>-2975293847</v>
      </c>
      <c r="G196" s="45"/>
      <c r="H196" s="45">
        <v>-189599634</v>
      </c>
      <c r="I196" s="45"/>
      <c r="J196" s="101">
        <f t="shared" si="6"/>
        <v>-3164893481</v>
      </c>
      <c r="K196" s="101"/>
      <c r="L196" s="199">
        <f t="shared" si="8"/>
        <v>4.8575028374037025E-3</v>
      </c>
      <c r="M196" s="199"/>
      <c r="N196" s="45">
        <v>1449944615</v>
      </c>
      <c r="O196" s="45"/>
      <c r="P196" s="45">
        <v>-4983548292</v>
      </c>
      <c r="Q196" s="45"/>
      <c r="R196" s="45">
        <v>-189599634</v>
      </c>
      <c r="S196" s="45"/>
      <c r="T196" s="101">
        <f t="shared" si="7"/>
        <v>-3723203311</v>
      </c>
      <c r="U196" s="98"/>
      <c r="V196" s="199">
        <f>T196/درآمدها!$J$5</f>
        <v>5.7974731013112624E-2</v>
      </c>
    </row>
    <row r="197" spans="1:22 16326:16326" s="29" customFormat="1" ht="42.75" customHeight="1">
      <c r="A197" s="25"/>
      <c r="B197" s="198" t="s">
        <v>378</v>
      </c>
      <c r="C197" s="193"/>
      <c r="D197" s="45">
        <f>VLOOKUP(B197,'درآمد سود سهام'!$A$9:$S$126,13,0)</f>
        <v>0</v>
      </c>
      <c r="E197" s="45"/>
      <c r="F197" s="45">
        <v>-2545172881</v>
      </c>
      <c r="G197" s="45"/>
      <c r="H197" s="45">
        <v>-904655334</v>
      </c>
      <c r="I197" s="45"/>
      <c r="J197" s="101">
        <f t="shared" si="6"/>
        <v>-3449828215</v>
      </c>
      <c r="K197" s="101"/>
      <c r="L197" s="199">
        <f t="shared" si="8"/>
        <v>5.2948228569206146E-3</v>
      </c>
      <c r="M197" s="199"/>
      <c r="N197" s="45">
        <v>584558068</v>
      </c>
      <c r="O197" s="45"/>
      <c r="P197" s="45">
        <v>-2802404098</v>
      </c>
      <c r="Q197" s="45"/>
      <c r="R197" s="45">
        <v>-909336396</v>
      </c>
      <c r="S197" s="45"/>
      <c r="T197" s="101">
        <f t="shared" si="7"/>
        <v>-3127182426</v>
      </c>
      <c r="U197" s="98"/>
      <c r="V197" s="199">
        <f>T197/درآمدها!$J$5</f>
        <v>4.8693972590927087E-2</v>
      </c>
    </row>
    <row r="198" spans="1:22 16326:16326" s="29" customFormat="1" ht="42.75" customHeight="1">
      <c r="A198" s="25"/>
      <c r="B198" s="198" t="s">
        <v>112</v>
      </c>
      <c r="C198" s="193"/>
      <c r="D198" s="45">
        <v>0</v>
      </c>
      <c r="E198" s="45"/>
      <c r="F198" s="45">
        <v>-131954017</v>
      </c>
      <c r="G198" s="45"/>
      <c r="H198" s="45">
        <v>-68965007</v>
      </c>
      <c r="I198" s="45"/>
      <c r="J198" s="101">
        <f t="shared" si="6"/>
        <v>-200919024</v>
      </c>
      <c r="K198" s="101"/>
      <c r="L198" s="199">
        <f t="shared" si="8"/>
        <v>3.0837206213335511E-4</v>
      </c>
      <c r="M198" s="199"/>
      <c r="N198" s="45">
        <v>0</v>
      </c>
      <c r="O198" s="45"/>
      <c r="P198" s="45">
        <v>-186444860</v>
      </c>
      <c r="Q198" s="45"/>
      <c r="R198" s="45">
        <v>-68965007</v>
      </c>
      <c r="S198" s="45"/>
      <c r="T198" s="101">
        <f t="shared" si="7"/>
        <v>-255409867</v>
      </c>
      <c r="U198" s="98"/>
      <c r="V198" s="199">
        <f>T198/درآمدها!$J$5</f>
        <v>3.9770372715538958E-3</v>
      </c>
      <c r="XCX198" s="30">
        <f>SUM(B198:XCW198)</f>
        <v>-912657781.99571455</v>
      </c>
    </row>
    <row r="199" spans="1:22 16326:16326" s="29" customFormat="1" ht="42.75" customHeight="1">
      <c r="A199" s="25"/>
      <c r="B199" s="198" t="s">
        <v>156</v>
      </c>
      <c r="C199" s="193"/>
      <c r="D199" s="45">
        <v>0</v>
      </c>
      <c r="E199" s="45"/>
      <c r="F199" s="45">
        <v>-85695</v>
      </c>
      <c r="G199" s="45"/>
      <c r="H199" s="45">
        <v>126220483</v>
      </c>
      <c r="I199" s="45"/>
      <c r="J199" s="101">
        <f t="shared" si="6"/>
        <v>126134788</v>
      </c>
      <c r="K199" s="101"/>
      <c r="L199" s="199">
        <f t="shared" si="8"/>
        <v>-1.9359264199050448E-4</v>
      </c>
      <c r="M199" s="199"/>
      <c r="N199" s="45">
        <v>0</v>
      </c>
      <c r="O199" s="45"/>
      <c r="P199" s="45">
        <v>3163018646</v>
      </c>
      <c r="Q199" s="45"/>
      <c r="R199" s="45">
        <v>163479602</v>
      </c>
      <c r="S199" s="45"/>
      <c r="T199" s="101">
        <f t="shared" si="7"/>
        <v>3326498248</v>
      </c>
      <c r="U199" s="98"/>
      <c r="V199" s="199">
        <f>T199/درآمدها!$J$5</f>
        <v>-5.1797558455542105E-2</v>
      </c>
    </row>
    <row r="200" spans="1:22 16326:16326" s="29" customFormat="1" ht="42.75" customHeight="1">
      <c r="A200" s="25"/>
      <c r="B200" s="198" t="s">
        <v>292</v>
      </c>
      <c r="C200" s="193"/>
      <c r="D200" s="45">
        <f>VLOOKUP(B200,'درآمد سود سهام'!$A$9:$S$126,13,0)</f>
        <v>0</v>
      </c>
      <c r="E200" s="45"/>
      <c r="F200" s="45">
        <v>-1791195297</v>
      </c>
      <c r="G200" s="45"/>
      <c r="H200" s="45">
        <v>-1264664093</v>
      </c>
      <c r="I200" s="45"/>
      <c r="J200" s="101">
        <f t="shared" si="6"/>
        <v>-3055859390</v>
      </c>
      <c r="K200" s="101"/>
      <c r="L200" s="199">
        <f t="shared" si="8"/>
        <v>4.6901564765906723E-3</v>
      </c>
      <c r="M200" s="199"/>
      <c r="N200" s="45">
        <v>182807353</v>
      </c>
      <c r="O200" s="45"/>
      <c r="P200" s="45">
        <v>-4293839972</v>
      </c>
      <c r="Q200" s="45"/>
      <c r="R200" s="45">
        <v>-1264664093</v>
      </c>
      <c r="S200" s="45"/>
      <c r="T200" s="101">
        <f t="shared" si="7"/>
        <v>-5375696712</v>
      </c>
      <c r="U200" s="98"/>
      <c r="V200" s="199">
        <f>T200/درآمدها!$J$5</f>
        <v>8.3706030762678907E-2</v>
      </c>
    </row>
    <row r="201" spans="1:22 16326:16326" s="29" customFormat="1" ht="42.75" customHeight="1">
      <c r="A201" s="25"/>
      <c r="B201" s="198" t="s">
        <v>251</v>
      </c>
      <c r="C201" s="193"/>
      <c r="D201" s="45">
        <v>0</v>
      </c>
      <c r="E201" s="45"/>
      <c r="F201" s="45">
        <v>-1211877054</v>
      </c>
      <c r="G201" s="45"/>
      <c r="H201" s="45">
        <v>-161589400</v>
      </c>
      <c r="I201" s="45"/>
      <c r="J201" s="101">
        <f t="shared" si="6"/>
        <v>-1373466454</v>
      </c>
      <c r="K201" s="101"/>
      <c r="L201" s="199">
        <f t="shared" si="8"/>
        <v>2.1080068689312711E-3</v>
      </c>
      <c r="M201" s="199"/>
      <c r="N201" s="45">
        <v>0</v>
      </c>
      <c r="O201" s="45"/>
      <c r="P201" s="45">
        <v>-2025305666</v>
      </c>
      <c r="Q201" s="45"/>
      <c r="R201" s="45">
        <v>-181614520</v>
      </c>
      <c r="S201" s="45"/>
      <c r="T201" s="101">
        <f t="shared" si="7"/>
        <v>-2206920186</v>
      </c>
      <c r="U201" s="98"/>
      <c r="V201" s="199">
        <f>T201/درآمدها!$J$5</f>
        <v>3.4364388260171075E-2</v>
      </c>
    </row>
    <row r="202" spans="1:22 16326:16326" s="29" customFormat="1" ht="42.75" customHeight="1">
      <c r="A202" s="25"/>
      <c r="B202" s="198" t="s">
        <v>162</v>
      </c>
      <c r="C202" s="193"/>
      <c r="D202" s="45">
        <v>0</v>
      </c>
      <c r="E202" s="45"/>
      <c r="F202" s="45">
        <v>-4442828477</v>
      </c>
      <c r="G202" s="45"/>
      <c r="H202" s="45">
        <v>-744117634</v>
      </c>
      <c r="I202" s="45"/>
      <c r="J202" s="101">
        <f t="shared" si="6"/>
        <v>-5186946111</v>
      </c>
      <c r="K202" s="101"/>
      <c r="L202" s="199">
        <f t="shared" si="8"/>
        <v>7.9609647537589902E-3</v>
      </c>
      <c r="M202" s="199"/>
      <c r="N202" s="45">
        <v>0</v>
      </c>
      <c r="O202" s="45"/>
      <c r="P202" s="45">
        <v>-3330140731</v>
      </c>
      <c r="Q202" s="45"/>
      <c r="R202" s="45">
        <v>-735399072</v>
      </c>
      <c r="S202" s="45"/>
      <c r="T202" s="101">
        <f t="shared" si="7"/>
        <v>-4065539803</v>
      </c>
      <c r="U202" s="98"/>
      <c r="V202" s="199">
        <f>T202/درآمدها!$J$5</f>
        <v>6.3305319858754261E-2</v>
      </c>
    </row>
    <row r="203" spans="1:22 16326:16326" s="29" customFormat="1" ht="42.75" customHeight="1">
      <c r="A203" s="25"/>
      <c r="B203" s="198" t="s">
        <v>341</v>
      </c>
      <c r="C203" s="193"/>
      <c r="D203" s="45">
        <v>0</v>
      </c>
      <c r="E203" s="45"/>
      <c r="F203" s="45">
        <v>-1235639449</v>
      </c>
      <c r="G203" s="45"/>
      <c r="H203" s="45">
        <v>-206051053</v>
      </c>
      <c r="I203" s="45"/>
      <c r="J203" s="101">
        <f t="shared" ref="J203:J266" si="9">D203+F203+H203</f>
        <v>-1441690502</v>
      </c>
      <c r="K203" s="101"/>
      <c r="L203" s="199">
        <f t="shared" si="8"/>
        <v>2.2127176621155194E-3</v>
      </c>
      <c r="M203" s="199"/>
      <c r="N203" s="45">
        <v>0</v>
      </c>
      <c r="O203" s="45"/>
      <c r="P203" s="45">
        <v>-1490177919</v>
      </c>
      <c r="Q203" s="45"/>
      <c r="R203" s="45">
        <v>-206051053</v>
      </c>
      <c r="S203" s="45"/>
      <c r="T203" s="101">
        <f t="shared" ref="T203:T266" si="10">N203+P203+R203</f>
        <v>-1696228972</v>
      </c>
      <c r="U203" s="98"/>
      <c r="V203" s="199">
        <f>T203/درآمدها!$J$5</f>
        <v>2.6412314927259838E-2</v>
      </c>
    </row>
    <row r="204" spans="1:22 16326:16326" s="29" customFormat="1" ht="42.75" customHeight="1">
      <c r="A204" s="25"/>
      <c r="B204" s="198" t="s">
        <v>123</v>
      </c>
      <c r="C204" s="193"/>
      <c r="D204" s="45">
        <f>VLOOKUP(B204,'درآمد سود سهام'!$A$9:$S$126,13,0)</f>
        <v>0</v>
      </c>
      <c r="E204" s="45"/>
      <c r="F204" s="45">
        <v>2940565134</v>
      </c>
      <c r="G204" s="45"/>
      <c r="H204" s="45">
        <v>-2838662298</v>
      </c>
      <c r="I204" s="45"/>
      <c r="J204" s="101">
        <f t="shared" si="9"/>
        <v>101902836</v>
      </c>
      <c r="K204" s="101"/>
      <c r="L204" s="199">
        <f t="shared" ref="L204:L267" si="11">J204/-651547428162</f>
        <v>-1.564012558340772E-4</v>
      </c>
      <c r="M204" s="199"/>
      <c r="N204" s="45">
        <v>9079281000</v>
      </c>
      <c r="O204" s="45"/>
      <c r="P204" s="45">
        <v>-2575008892</v>
      </c>
      <c r="Q204" s="45"/>
      <c r="R204" s="45">
        <v>-2900989119</v>
      </c>
      <c r="S204" s="45"/>
      <c r="T204" s="101">
        <f t="shared" si="10"/>
        <v>3603282989</v>
      </c>
      <c r="U204" s="98"/>
      <c r="V204" s="199">
        <f>T204/درآمدها!$J$5</f>
        <v>-5.6107428094033372E-2</v>
      </c>
    </row>
    <row r="205" spans="1:22 16326:16326" s="29" customFormat="1" ht="42.75" customHeight="1">
      <c r="A205" s="25"/>
      <c r="B205" s="198" t="s">
        <v>133</v>
      </c>
      <c r="C205" s="193"/>
      <c r="D205" s="45">
        <f>VLOOKUP(B205,'درآمد سود سهام'!$A$9:$S$126,13,0)</f>
        <v>0</v>
      </c>
      <c r="E205" s="45"/>
      <c r="F205" s="45">
        <v>-1895977931</v>
      </c>
      <c r="G205" s="45"/>
      <c r="H205" s="45">
        <v>-897515105</v>
      </c>
      <c r="I205" s="45"/>
      <c r="J205" s="101">
        <f t="shared" si="9"/>
        <v>-2793493036</v>
      </c>
      <c r="K205" s="101"/>
      <c r="L205" s="199">
        <f t="shared" si="11"/>
        <v>4.2874745801397421E-3</v>
      </c>
      <c r="M205" s="199"/>
      <c r="N205" s="45">
        <v>326084424</v>
      </c>
      <c r="O205" s="45"/>
      <c r="P205" s="45">
        <v>-3005443973</v>
      </c>
      <c r="Q205" s="45"/>
      <c r="R205" s="45">
        <v>-942843782</v>
      </c>
      <c r="S205" s="45"/>
      <c r="T205" s="101">
        <f t="shared" si="10"/>
        <v>-3622203331</v>
      </c>
      <c r="U205" s="98"/>
      <c r="V205" s="199">
        <f>T205/درآمدها!$J$5</f>
        <v>5.6402040460455952E-2</v>
      </c>
    </row>
    <row r="206" spans="1:22 16326:16326" s="29" customFormat="1" ht="42.75" customHeight="1">
      <c r="A206" s="25"/>
      <c r="B206" s="198" t="s">
        <v>188</v>
      </c>
      <c r="C206" s="193"/>
      <c r="D206" s="45">
        <f>VLOOKUP(B206,'درآمد سود سهام'!$A$9:$S$126,13,0)</f>
        <v>0</v>
      </c>
      <c r="E206" s="45"/>
      <c r="F206" s="45">
        <v>-4532450102</v>
      </c>
      <c r="G206" s="45"/>
      <c r="H206" s="45">
        <v>-2697033768</v>
      </c>
      <c r="I206" s="45"/>
      <c r="J206" s="101">
        <f t="shared" si="9"/>
        <v>-7229483870</v>
      </c>
      <c r="K206" s="101"/>
      <c r="L206" s="199">
        <f t="shared" si="11"/>
        <v>1.109586740353531E-2</v>
      </c>
      <c r="M206" s="199"/>
      <c r="N206" s="45">
        <v>3330280366</v>
      </c>
      <c r="O206" s="45"/>
      <c r="P206" s="45">
        <v>-2105434372</v>
      </c>
      <c r="Q206" s="45"/>
      <c r="R206" s="45">
        <v>-2690049922</v>
      </c>
      <c r="S206" s="45"/>
      <c r="T206" s="101">
        <f t="shared" si="10"/>
        <v>-1465203928</v>
      </c>
      <c r="U206" s="98"/>
      <c r="V206" s="199">
        <f>T206/درآمدها!$J$5</f>
        <v>2.2814978530501216E-2</v>
      </c>
    </row>
    <row r="207" spans="1:22 16326:16326" s="29" customFormat="1" ht="42.75" customHeight="1">
      <c r="A207" s="25"/>
      <c r="B207" s="198" t="s">
        <v>263</v>
      </c>
      <c r="C207" s="193"/>
      <c r="D207" s="45">
        <f>VLOOKUP(B207,'درآمد سود سهام'!$A$9:$S$126,13,0)</f>
        <v>0</v>
      </c>
      <c r="E207" s="45"/>
      <c r="F207" s="45">
        <v>-7213777507</v>
      </c>
      <c r="G207" s="45"/>
      <c r="H207" s="45">
        <v>-445096218</v>
      </c>
      <c r="I207" s="45"/>
      <c r="J207" s="101">
        <f t="shared" si="9"/>
        <v>-7658873725</v>
      </c>
      <c r="K207" s="101"/>
      <c r="L207" s="199">
        <f t="shared" si="11"/>
        <v>1.1754898252926119E-2</v>
      </c>
      <c r="M207" s="199"/>
      <c r="N207" s="45">
        <v>1873065766</v>
      </c>
      <c r="O207" s="45"/>
      <c r="P207" s="45">
        <v>-4691730654</v>
      </c>
      <c r="Q207" s="45"/>
      <c r="R207" s="45">
        <v>-445096218</v>
      </c>
      <c r="S207" s="45"/>
      <c r="T207" s="101">
        <f t="shared" si="10"/>
        <v>-3263761106</v>
      </c>
      <c r="U207" s="98"/>
      <c r="V207" s="199">
        <f>T207/درآمدها!$J$5</f>
        <v>5.0820666078691339E-2</v>
      </c>
    </row>
    <row r="208" spans="1:22 16326:16326" s="29" customFormat="1" ht="42.6" customHeight="1">
      <c r="A208" s="25"/>
      <c r="B208" s="198" t="s">
        <v>348</v>
      </c>
      <c r="C208" s="193"/>
      <c r="D208" s="45">
        <f>VLOOKUP(B208,'درآمد سود سهام'!$A$9:$S$126,13,0)</f>
        <v>0</v>
      </c>
      <c r="E208" s="45"/>
      <c r="F208" s="45">
        <v>-1908228596</v>
      </c>
      <c r="G208" s="45"/>
      <c r="H208" s="45">
        <v>-2339701783</v>
      </c>
      <c r="I208" s="45"/>
      <c r="J208" s="101">
        <f t="shared" si="9"/>
        <v>-4247930379</v>
      </c>
      <c r="K208" s="101"/>
      <c r="L208" s="199">
        <f t="shared" si="11"/>
        <v>6.5197561917837848E-3</v>
      </c>
      <c r="M208" s="199"/>
      <c r="N208" s="45">
        <v>4683978548</v>
      </c>
      <c r="O208" s="45"/>
      <c r="P208" s="45">
        <v>-9244231396</v>
      </c>
      <c r="Q208" s="45"/>
      <c r="R208" s="45">
        <v>-2339701783</v>
      </c>
      <c r="S208" s="45"/>
      <c r="T208" s="101">
        <f t="shared" si="10"/>
        <v>-6899954631</v>
      </c>
      <c r="U208" s="98"/>
      <c r="V208" s="199">
        <f>T208/درآمدها!$J$5</f>
        <v>0.10744055060142961</v>
      </c>
    </row>
    <row r="209" spans="1:22" s="29" customFormat="1" ht="42.75" customHeight="1">
      <c r="A209" s="25"/>
      <c r="B209" s="198" t="s">
        <v>158</v>
      </c>
      <c r="C209" s="193"/>
      <c r="D209" s="45">
        <v>0</v>
      </c>
      <c r="E209" s="45"/>
      <c r="F209" s="45">
        <v>-2225065855</v>
      </c>
      <c r="G209" s="45"/>
      <c r="H209" s="45">
        <v>0</v>
      </c>
      <c r="I209" s="45"/>
      <c r="J209" s="101">
        <f t="shared" si="9"/>
        <v>-2225065855</v>
      </c>
      <c r="K209" s="101"/>
      <c r="L209" s="199">
        <f t="shared" si="11"/>
        <v>3.4150481742777476E-3</v>
      </c>
      <c r="M209" s="199"/>
      <c r="N209" s="45">
        <v>0</v>
      </c>
      <c r="O209" s="45"/>
      <c r="P209" s="45">
        <v>-4656156324</v>
      </c>
      <c r="Q209" s="45"/>
      <c r="R209" s="45">
        <v>-3092488</v>
      </c>
      <c r="S209" s="45"/>
      <c r="T209" s="101">
        <f t="shared" si="10"/>
        <v>-4659248812</v>
      </c>
      <c r="U209" s="98"/>
      <c r="V209" s="199">
        <f>T209/درآمدها!$J$5</f>
        <v>7.2550079605057743E-2</v>
      </c>
    </row>
    <row r="210" spans="1:22" s="29" customFormat="1" ht="42.75" customHeight="1">
      <c r="A210" s="25"/>
      <c r="B210" s="198" t="s">
        <v>271</v>
      </c>
      <c r="C210" s="193"/>
      <c r="D210" s="45">
        <f>VLOOKUP(B210,'درآمد سود سهام'!$A$9:$S$126,13,0)</f>
        <v>0</v>
      </c>
      <c r="E210" s="45"/>
      <c r="F210" s="45">
        <v>-427672858</v>
      </c>
      <c r="G210" s="45"/>
      <c r="H210" s="45">
        <v>-212528602</v>
      </c>
      <c r="I210" s="45"/>
      <c r="J210" s="101">
        <f t="shared" si="9"/>
        <v>-640201460</v>
      </c>
      <c r="K210" s="101"/>
      <c r="L210" s="199">
        <f t="shared" si="11"/>
        <v>9.8258612086919478E-4</v>
      </c>
      <c r="M210" s="199"/>
      <c r="N210" s="45">
        <v>2078587080</v>
      </c>
      <c r="O210" s="45"/>
      <c r="P210" s="45">
        <v>-3285669251</v>
      </c>
      <c r="Q210" s="45"/>
      <c r="R210" s="45">
        <v>-212528602</v>
      </c>
      <c r="S210" s="45"/>
      <c r="T210" s="101">
        <f t="shared" si="10"/>
        <v>-1419610773</v>
      </c>
      <c r="U210" s="98"/>
      <c r="V210" s="199">
        <f>T210/درآمدها!$J$5</f>
        <v>2.2105038547005067E-2</v>
      </c>
    </row>
    <row r="211" spans="1:22" s="29" customFormat="1" ht="42.75" customHeight="1">
      <c r="A211" s="25"/>
      <c r="B211" s="198" t="s">
        <v>154</v>
      </c>
      <c r="C211" s="193"/>
      <c r="D211" s="45">
        <v>0</v>
      </c>
      <c r="E211" s="45"/>
      <c r="F211" s="45">
        <v>-1431248597</v>
      </c>
      <c r="G211" s="45"/>
      <c r="H211" s="45">
        <v>226674670</v>
      </c>
      <c r="I211" s="45"/>
      <c r="J211" s="101">
        <f t="shared" si="9"/>
        <v>-1204573927</v>
      </c>
      <c r="K211" s="101"/>
      <c r="L211" s="199">
        <f t="shared" si="11"/>
        <v>1.8487893205227971E-3</v>
      </c>
      <c r="M211" s="199"/>
      <c r="N211" s="45">
        <v>0</v>
      </c>
      <c r="O211" s="45"/>
      <c r="P211" s="45">
        <v>1416899566</v>
      </c>
      <c r="Q211" s="45"/>
      <c r="R211" s="45">
        <v>226674670</v>
      </c>
      <c r="S211" s="45"/>
      <c r="T211" s="101">
        <f t="shared" si="10"/>
        <v>1643574236</v>
      </c>
      <c r="U211" s="98"/>
      <c r="V211" s="199">
        <f>T211/درآمدها!$J$5</f>
        <v>-2.5592417677182844E-2</v>
      </c>
    </row>
    <row r="212" spans="1:22" s="29" customFormat="1" ht="42.6" customHeight="1">
      <c r="A212" s="25"/>
      <c r="B212" s="198" t="s">
        <v>83</v>
      </c>
      <c r="C212" s="193"/>
      <c r="D212" s="45">
        <f>VLOOKUP(B212,'درآمد سود سهام'!$A$9:$S$126,13,0)</f>
        <v>0</v>
      </c>
      <c r="E212" s="45"/>
      <c r="F212" s="45">
        <v>-4851673230</v>
      </c>
      <c r="G212" s="45"/>
      <c r="H212" s="45">
        <v>-440988366</v>
      </c>
      <c r="I212" s="45"/>
      <c r="J212" s="101">
        <f t="shared" si="9"/>
        <v>-5292661596</v>
      </c>
      <c r="K212" s="101"/>
      <c r="L212" s="199">
        <f t="shared" si="11"/>
        <v>8.1232176925791488E-3</v>
      </c>
      <c r="M212" s="199"/>
      <c r="N212" s="45">
        <v>5129318313</v>
      </c>
      <c r="O212" s="45"/>
      <c r="P212" s="45">
        <v>-3799527768</v>
      </c>
      <c r="Q212" s="45"/>
      <c r="R212" s="45">
        <v>-440988366</v>
      </c>
      <c r="S212" s="45"/>
      <c r="T212" s="101">
        <f t="shared" si="10"/>
        <v>888802179</v>
      </c>
      <c r="U212" s="98"/>
      <c r="V212" s="199">
        <f>T212/درآمدها!$J$5</f>
        <v>-1.3839713533546913E-2</v>
      </c>
    </row>
    <row r="213" spans="1:22" s="29" customFormat="1" ht="42.75" customHeight="1">
      <c r="A213" s="25"/>
      <c r="B213" s="198" t="s">
        <v>224</v>
      </c>
      <c r="C213" s="193"/>
      <c r="D213" s="45">
        <v>0</v>
      </c>
      <c r="E213" s="45"/>
      <c r="F213" s="45">
        <v>-4693024208</v>
      </c>
      <c r="G213" s="45"/>
      <c r="H213" s="45">
        <v>-118055601</v>
      </c>
      <c r="I213" s="45"/>
      <c r="J213" s="101">
        <f t="shared" si="9"/>
        <v>-4811079809</v>
      </c>
      <c r="K213" s="101"/>
      <c r="L213" s="199">
        <f t="shared" si="11"/>
        <v>7.3840822648505314E-3</v>
      </c>
      <c r="M213" s="199"/>
      <c r="N213" s="45">
        <v>0</v>
      </c>
      <c r="O213" s="45"/>
      <c r="P213" s="45">
        <v>-1487570291</v>
      </c>
      <c r="Q213" s="45"/>
      <c r="R213" s="45">
        <v>-70892050</v>
      </c>
      <c r="S213" s="45"/>
      <c r="T213" s="101">
        <f t="shared" si="10"/>
        <v>-1558462341</v>
      </c>
      <c r="U213" s="98"/>
      <c r="V213" s="199">
        <f>T213/درآمدها!$J$5</f>
        <v>2.4267123620835437E-2</v>
      </c>
    </row>
    <row r="214" spans="1:22" s="29" customFormat="1" ht="42.75" customHeight="1">
      <c r="A214" s="25"/>
      <c r="B214" s="198" t="s">
        <v>169</v>
      </c>
      <c r="C214" s="193"/>
      <c r="D214" s="45">
        <v>0</v>
      </c>
      <c r="E214" s="45"/>
      <c r="F214" s="45">
        <v>-1249917519</v>
      </c>
      <c r="G214" s="45"/>
      <c r="H214" s="45">
        <v>-203456983</v>
      </c>
      <c r="I214" s="45"/>
      <c r="J214" s="101">
        <f t="shared" si="9"/>
        <v>-1453374502</v>
      </c>
      <c r="K214" s="101"/>
      <c r="L214" s="199">
        <f t="shared" si="11"/>
        <v>2.2306503551091212E-3</v>
      </c>
      <c r="M214" s="199"/>
      <c r="N214" s="45">
        <v>0</v>
      </c>
      <c r="O214" s="45"/>
      <c r="P214" s="45">
        <v>-859744770</v>
      </c>
      <c r="Q214" s="45"/>
      <c r="R214" s="45">
        <v>-203456983</v>
      </c>
      <c r="S214" s="45"/>
      <c r="T214" s="101">
        <f t="shared" si="10"/>
        <v>-1063201753</v>
      </c>
      <c r="U214" s="98"/>
      <c r="V214" s="199">
        <f>T214/درآمدها!$J$5</f>
        <v>1.6555323600174143E-2</v>
      </c>
    </row>
    <row r="215" spans="1:22" s="29" customFormat="1" ht="42.75" customHeight="1">
      <c r="A215" s="25"/>
      <c r="B215" s="198" t="s">
        <v>314</v>
      </c>
      <c r="C215" s="193"/>
      <c r="D215" s="45">
        <v>0</v>
      </c>
      <c r="E215" s="45"/>
      <c r="F215" s="45">
        <v>-1579839852</v>
      </c>
      <c r="G215" s="45"/>
      <c r="H215" s="45">
        <v>-252534149</v>
      </c>
      <c r="I215" s="45"/>
      <c r="J215" s="101">
        <f t="shared" si="9"/>
        <v>-1832374001</v>
      </c>
      <c r="K215" s="101"/>
      <c r="L215" s="199">
        <f t="shared" si="11"/>
        <v>2.8123416988523522E-3</v>
      </c>
      <c r="M215" s="199"/>
      <c r="N215" s="45">
        <v>0</v>
      </c>
      <c r="O215" s="45"/>
      <c r="P215" s="45">
        <v>-2084296654</v>
      </c>
      <c r="Q215" s="45"/>
      <c r="R215" s="45">
        <v>-252534149</v>
      </c>
      <c r="S215" s="45"/>
      <c r="T215" s="101">
        <f t="shared" si="10"/>
        <v>-2336830803</v>
      </c>
      <c r="U215" s="98"/>
      <c r="V215" s="199">
        <f>T215/درآمدها!$J$5</f>
        <v>3.6387252027527267E-2</v>
      </c>
    </row>
    <row r="216" spans="1:22" s="29" customFormat="1" ht="42.75" customHeight="1">
      <c r="A216" s="25"/>
      <c r="B216" s="198" t="s">
        <v>227</v>
      </c>
      <c r="C216" s="193"/>
      <c r="D216" s="45">
        <f>VLOOKUP(B216,'درآمد سود سهام'!$A$9:$S$126,13,0)</f>
        <v>0</v>
      </c>
      <c r="E216" s="45"/>
      <c r="F216" s="45">
        <v>445509314</v>
      </c>
      <c r="G216" s="45"/>
      <c r="H216" s="45">
        <v>-485463795</v>
      </c>
      <c r="I216" s="45"/>
      <c r="J216" s="101">
        <f t="shared" si="9"/>
        <v>-39954481</v>
      </c>
      <c r="K216" s="101"/>
      <c r="L216" s="199">
        <f t="shared" si="11"/>
        <v>6.1322444496037152E-5</v>
      </c>
      <c r="M216" s="199"/>
      <c r="N216" s="45">
        <v>818651680</v>
      </c>
      <c r="O216" s="45"/>
      <c r="P216" s="45">
        <v>-1076366286</v>
      </c>
      <c r="Q216" s="45"/>
      <c r="R216" s="45">
        <v>-485463795</v>
      </c>
      <c r="S216" s="45"/>
      <c r="T216" s="101">
        <f t="shared" si="10"/>
        <v>-743178401</v>
      </c>
      <c r="U216" s="98"/>
      <c r="V216" s="199">
        <f>T216/درآمدها!$J$5</f>
        <v>1.157217704588847E-2</v>
      </c>
    </row>
    <row r="217" spans="1:22" s="29" customFormat="1" ht="42.75" customHeight="1">
      <c r="A217" s="25"/>
      <c r="B217" s="198" t="s">
        <v>159</v>
      </c>
      <c r="C217" s="193"/>
      <c r="D217" s="45">
        <f>VLOOKUP(B217,'درآمد سود سهام'!$A$9:$S$126,13,0)</f>
        <v>0</v>
      </c>
      <c r="E217" s="45"/>
      <c r="F217" s="45">
        <v>2270903948</v>
      </c>
      <c r="G217" s="45"/>
      <c r="H217" s="45">
        <v>-236867506</v>
      </c>
      <c r="I217" s="45"/>
      <c r="J217" s="101">
        <f t="shared" si="9"/>
        <v>2034036442</v>
      </c>
      <c r="K217" s="101"/>
      <c r="L217" s="199">
        <f t="shared" si="11"/>
        <v>-3.121854763110598E-3</v>
      </c>
      <c r="M217" s="199"/>
      <c r="N217" s="45">
        <v>14187495023</v>
      </c>
      <c r="O217" s="45"/>
      <c r="P217" s="45">
        <v>2781869504</v>
      </c>
      <c r="Q217" s="45"/>
      <c r="R217" s="45">
        <v>-236057114</v>
      </c>
      <c r="S217" s="45"/>
      <c r="T217" s="101">
        <f t="shared" si="10"/>
        <v>16733307413</v>
      </c>
      <c r="U217" s="98"/>
      <c r="V217" s="199">
        <f>T217/درآمدها!$J$5</f>
        <v>-0.26055762073542016</v>
      </c>
    </row>
    <row r="218" spans="1:22" s="29" customFormat="1" ht="42.75" customHeight="1">
      <c r="A218" s="25"/>
      <c r="B218" s="198" t="s">
        <v>180</v>
      </c>
      <c r="C218" s="193"/>
      <c r="D218" s="45">
        <v>0</v>
      </c>
      <c r="E218" s="45"/>
      <c r="F218" s="45">
        <v>-2627355332</v>
      </c>
      <c r="G218" s="45"/>
      <c r="H218" s="45">
        <v>-508802024</v>
      </c>
      <c r="I218" s="45"/>
      <c r="J218" s="101">
        <f t="shared" si="9"/>
        <v>-3136157356</v>
      </c>
      <c r="K218" s="101"/>
      <c r="L218" s="199">
        <f t="shared" si="11"/>
        <v>4.813398411911511E-3</v>
      </c>
      <c r="M218" s="199"/>
      <c r="N218" s="45">
        <v>0</v>
      </c>
      <c r="O218" s="45"/>
      <c r="P218" s="45">
        <v>-2007204663</v>
      </c>
      <c r="Q218" s="45"/>
      <c r="R218" s="45">
        <v>-505018707</v>
      </c>
      <c r="S218" s="45"/>
      <c r="T218" s="101">
        <f t="shared" si="10"/>
        <v>-2512223370</v>
      </c>
      <c r="U218" s="98"/>
      <c r="V218" s="199">
        <f>T218/درآمدها!$J$5</f>
        <v>3.9118324183453464E-2</v>
      </c>
    </row>
    <row r="219" spans="1:22" s="29" customFormat="1" ht="42.75" customHeight="1">
      <c r="A219" s="25"/>
      <c r="B219" s="198" t="s">
        <v>80</v>
      </c>
      <c r="C219" s="193"/>
      <c r="D219" s="45">
        <f>VLOOKUP(B219,'درآمد سود سهام'!$A$9:$S$126,13,0)</f>
        <v>0</v>
      </c>
      <c r="E219" s="45"/>
      <c r="F219" s="45">
        <v>-3654364277</v>
      </c>
      <c r="G219" s="45"/>
      <c r="H219" s="45">
        <v>-146893547</v>
      </c>
      <c r="I219" s="45"/>
      <c r="J219" s="101">
        <f t="shared" si="9"/>
        <v>-3801257824</v>
      </c>
      <c r="K219" s="101"/>
      <c r="L219" s="199">
        <f t="shared" si="11"/>
        <v>5.8341997216123757E-3</v>
      </c>
      <c r="M219" s="199"/>
      <c r="N219" s="45">
        <v>1587619597</v>
      </c>
      <c r="O219" s="45"/>
      <c r="P219" s="45">
        <v>-1524089800</v>
      </c>
      <c r="Q219" s="45"/>
      <c r="R219" s="45">
        <v>-146893547</v>
      </c>
      <c r="S219" s="45"/>
      <c r="T219" s="101">
        <f t="shared" si="10"/>
        <v>-83363750</v>
      </c>
      <c r="U219" s="98"/>
      <c r="V219" s="199">
        <f>T219/درآمدها!$J$5</f>
        <v>1.2980733467376226E-3</v>
      </c>
    </row>
    <row r="220" spans="1:22" s="29" customFormat="1" ht="42.75" customHeight="1">
      <c r="A220" s="25"/>
      <c r="B220" s="198" t="s">
        <v>331</v>
      </c>
      <c r="C220" s="193"/>
      <c r="D220" s="45">
        <v>0</v>
      </c>
      <c r="E220" s="45"/>
      <c r="F220" s="45">
        <v>-2448991579</v>
      </c>
      <c r="G220" s="45"/>
      <c r="H220" s="45">
        <v>-1279521270</v>
      </c>
      <c r="I220" s="45"/>
      <c r="J220" s="101">
        <f t="shared" si="9"/>
        <v>-3728512849</v>
      </c>
      <c r="K220" s="101"/>
      <c r="L220" s="199">
        <f t="shared" si="11"/>
        <v>5.7225501749244064E-3</v>
      </c>
      <c r="M220" s="199"/>
      <c r="N220" s="45">
        <v>0</v>
      </c>
      <c r="O220" s="45"/>
      <c r="P220" s="45">
        <v>-3571505523</v>
      </c>
      <c r="Q220" s="45"/>
      <c r="R220" s="45">
        <v>-1279521270</v>
      </c>
      <c r="S220" s="45"/>
      <c r="T220" s="101">
        <f t="shared" si="10"/>
        <v>-4851026793</v>
      </c>
      <c r="U220" s="98"/>
      <c r="V220" s="199">
        <f>T220/درآمدها!$J$5</f>
        <v>7.5536292264963931E-2</v>
      </c>
    </row>
    <row r="221" spans="1:22" s="29" customFormat="1" ht="42.75" customHeight="1">
      <c r="A221" s="25"/>
      <c r="B221" s="198" t="s">
        <v>96</v>
      </c>
      <c r="C221" s="193"/>
      <c r="D221" s="45">
        <v>0</v>
      </c>
      <c r="E221" s="45"/>
      <c r="F221" s="45">
        <v>-598264075</v>
      </c>
      <c r="G221" s="45"/>
      <c r="H221" s="45">
        <v>-292211953</v>
      </c>
      <c r="I221" s="45"/>
      <c r="J221" s="101">
        <f t="shared" si="9"/>
        <v>-890476028</v>
      </c>
      <c r="K221" s="101"/>
      <c r="L221" s="199">
        <f t="shared" si="11"/>
        <v>1.3667094512398153E-3</v>
      </c>
      <c r="M221" s="199"/>
      <c r="N221" s="45">
        <v>0</v>
      </c>
      <c r="O221" s="45"/>
      <c r="P221" s="45">
        <v>-1346232950</v>
      </c>
      <c r="Q221" s="45"/>
      <c r="R221" s="45">
        <v>-294336685</v>
      </c>
      <c r="S221" s="45"/>
      <c r="T221" s="101">
        <f t="shared" si="10"/>
        <v>-1640569635</v>
      </c>
      <c r="U221" s="98"/>
      <c r="V221" s="199">
        <f>T221/درآمدها!$J$5</f>
        <v>2.554563244408475E-2</v>
      </c>
    </row>
    <row r="222" spans="1:22" s="29" customFormat="1" ht="42.75" customHeight="1">
      <c r="A222" s="25"/>
      <c r="B222" s="198" t="s">
        <v>124</v>
      </c>
      <c r="C222" s="193"/>
      <c r="D222" s="45">
        <f>VLOOKUP(B222,'درآمد سود سهام'!$A$9:$S$126,13,0)</f>
        <v>0</v>
      </c>
      <c r="E222" s="45"/>
      <c r="F222" s="45">
        <v>-5718319133</v>
      </c>
      <c r="G222" s="45"/>
      <c r="H222" s="45">
        <v>-940677895</v>
      </c>
      <c r="I222" s="45"/>
      <c r="J222" s="101">
        <f t="shared" si="9"/>
        <v>-6658997028</v>
      </c>
      <c r="K222" s="101"/>
      <c r="L222" s="199">
        <f t="shared" si="11"/>
        <v>1.0220279814141657E-2</v>
      </c>
      <c r="M222" s="199"/>
      <c r="N222" s="45">
        <v>1654451010</v>
      </c>
      <c r="O222" s="45"/>
      <c r="P222" s="45">
        <v>-6658565410</v>
      </c>
      <c r="Q222" s="45"/>
      <c r="R222" s="45">
        <v>-951032511</v>
      </c>
      <c r="S222" s="45"/>
      <c r="T222" s="101">
        <f t="shared" si="10"/>
        <v>-5955146911</v>
      </c>
      <c r="U222" s="98"/>
      <c r="V222" s="199">
        <f>T222/درآمدها!$J$5</f>
        <v>9.2728763774134262E-2</v>
      </c>
    </row>
    <row r="223" spans="1:22" s="29" customFormat="1" ht="42.75" customHeight="1">
      <c r="A223" s="25"/>
      <c r="B223" s="198" t="s">
        <v>136</v>
      </c>
      <c r="C223" s="193"/>
      <c r="D223" s="45">
        <f>VLOOKUP(B223,'درآمد سود سهام'!$A$9:$S$126,13,0)</f>
        <v>0</v>
      </c>
      <c r="E223" s="45"/>
      <c r="F223" s="45">
        <v>737455693</v>
      </c>
      <c r="G223" s="45"/>
      <c r="H223" s="45">
        <v>-757639478</v>
      </c>
      <c r="I223" s="45"/>
      <c r="J223" s="101">
        <f t="shared" si="9"/>
        <v>-20183785</v>
      </c>
      <c r="K223" s="101"/>
      <c r="L223" s="199">
        <f t="shared" si="11"/>
        <v>3.0978228333949506E-5</v>
      </c>
      <c r="M223" s="199"/>
      <c r="N223" s="45">
        <v>5608711502</v>
      </c>
      <c r="O223" s="45"/>
      <c r="P223" s="45">
        <v>-1048290719</v>
      </c>
      <c r="Q223" s="45"/>
      <c r="R223" s="45">
        <v>-797802622</v>
      </c>
      <c r="S223" s="45"/>
      <c r="T223" s="101">
        <f t="shared" si="10"/>
        <v>3762618161</v>
      </c>
      <c r="U223" s="98"/>
      <c r="V223" s="199">
        <f>T223/درآمدها!$J$5</f>
        <v>-5.8588467394341412E-2</v>
      </c>
    </row>
    <row r="224" spans="1:22" s="29" customFormat="1" ht="42.75" customHeight="1">
      <c r="A224" s="25"/>
      <c r="B224" s="198" t="s">
        <v>411</v>
      </c>
      <c r="C224" s="193"/>
      <c r="D224" s="45">
        <v>0</v>
      </c>
      <c r="E224" s="45"/>
      <c r="F224" s="45">
        <v>66772109</v>
      </c>
      <c r="G224" s="45"/>
      <c r="H224" s="45">
        <v>1697678</v>
      </c>
      <c r="I224" s="45"/>
      <c r="J224" s="101">
        <f t="shared" si="9"/>
        <v>68469787</v>
      </c>
      <c r="K224" s="101"/>
      <c r="L224" s="199">
        <f t="shared" si="11"/>
        <v>-1.0508795528999579E-4</v>
      </c>
      <c r="M224" s="199"/>
      <c r="N224" s="45">
        <v>0</v>
      </c>
      <c r="O224" s="45"/>
      <c r="P224" s="45">
        <v>66772109</v>
      </c>
      <c r="Q224" s="45"/>
      <c r="R224" s="45">
        <v>1697678</v>
      </c>
      <c r="S224" s="45"/>
      <c r="T224" s="101">
        <f t="shared" si="10"/>
        <v>68469787</v>
      </c>
      <c r="U224" s="98"/>
      <c r="V224" s="199">
        <f>T224/درآمدها!$J$5</f>
        <v>-1.0661565196083689E-3</v>
      </c>
    </row>
    <row r="225" spans="1:22" s="29" customFormat="1" ht="42.6" customHeight="1">
      <c r="A225" s="25"/>
      <c r="B225" s="198" t="s">
        <v>284</v>
      </c>
      <c r="C225" s="193"/>
      <c r="D225" s="45">
        <v>0</v>
      </c>
      <c r="E225" s="45"/>
      <c r="F225" s="45">
        <v>-1043714685</v>
      </c>
      <c r="G225" s="45"/>
      <c r="H225" s="45">
        <v>-845236772</v>
      </c>
      <c r="I225" s="45"/>
      <c r="J225" s="101">
        <f t="shared" si="9"/>
        <v>-1888951457</v>
      </c>
      <c r="K225" s="101"/>
      <c r="L225" s="199">
        <f t="shared" si="11"/>
        <v>2.8991772131288858E-3</v>
      </c>
      <c r="M225" s="199"/>
      <c r="N225" s="45">
        <v>0</v>
      </c>
      <c r="O225" s="45"/>
      <c r="P225" s="45">
        <v>-2436466022</v>
      </c>
      <c r="Q225" s="45"/>
      <c r="R225" s="45">
        <v>-876353091</v>
      </c>
      <c r="S225" s="45"/>
      <c r="T225" s="101">
        <f t="shared" si="10"/>
        <v>-3312819113</v>
      </c>
      <c r="U225" s="98"/>
      <c r="V225" s="199">
        <f>T225/درآمدها!$J$5</f>
        <v>5.1584557954126017E-2</v>
      </c>
    </row>
    <row r="226" spans="1:22" s="29" customFormat="1" ht="42.75" customHeight="1">
      <c r="A226" s="25"/>
      <c r="B226" s="198" t="s">
        <v>297</v>
      </c>
      <c r="C226" s="193"/>
      <c r="D226" s="45">
        <v>0</v>
      </c>
      <c r="E226" s="45"/>
      <c r="F226" s="45">
        <v>551547990</v>
      </c>
      <c r="G226" s="45"/>
      <c r="H226" s="45">
        <v>-28398241</v>
      </c>
      <c r="I226" s="45"/>
      <c r="J226" s="101">
        <f t="shared" si="9"/>
        <v>523149749</v>
      </c>
      <c r="K226" s="101"/>
      <c r="L226" s="199">
        <f t="shared" si="11"/>
        <v>-8.0293425526334003E-4</v>
      </c>
      <c r="M226" s="199"/>
      <c r="N226" s="45">
        <v>0</v>
      </c>
      <c r="O226" s="45"/>
      <c r="P226" s="45">
        <v>-3729254122</v>
      </c>
      <c r="Q226" s="45"/>
      <c r="R226" s="45">
        <v>-484402530</v>
      </c>
      <c r="S226" s="45"/>
      <c r="T226" s="101">
        <f t="shared" si="10"/>
        <v>-4213656652</v>
      </c>
      <c r="U226" s="98"/>
      <c r="V226" s="199">
        <f>T226/درآمدها!$J$5</f>
        <v>6.5611676445276115E-2</v>
      </c>
    </row>
    <row r="227" spans="1:22" s="29" customFormat="1" ht="42.75" customHeight="1">
      <c r="A227" s="25"/>
      <c r="B227" s="198" t="s">
        <v>192</v>
      </c>
      <c r="C227" s="193"/>
      <c r="D227" s="45">
        <v>0</v>
      </c>
      <c r="E227" s="45"/>
      <c r="F227" s="45">
        <v>-8410772491</v>
      </c>
      <c r="G227" s="45"/>
      <c r="H227" s="45">
        <v>-1043565623</v>
      </c>
      <c r="I227" s="45"/>
      <c r="J227" s="101">
        <f t="shared" si="9"/>
        <v>-9454338114</v>
      </c>
      <c r="K227" s="101"/>
      <c r="L227" s="199">
        <f t="shared" si="11"/>
        <v>1.4510590795623991E-2</v>
      </c>
      <c r="M227" s="199"/>
      <c r="N227" s="45">
        <v>0</v>
      </c>
      <c r="O227" s="45"/>
      <c r="P227" s="45">
        <v>-2196631171</v>
      </c>
      <c r="Q227" s="45"/>
      <c r="R227" s="45">
        <v>-1106994782</v>
      </c>
      <c r="S227" s="45"/>
      <c r="T227" s="101">
        <f t="shared" si="10"/>
        <v>-3303625953</v>
      </c>
      <c r="U227" s="98"/>
      <c r="V227" s="199">
        <f>T227/درآمدها!$J$5</f>
        <v>5.1441409451709864E-2</v>
      </c>
    </row>
    <row r="228" spans="1:22" s="29" customFormat="1" ht="42.75" customHeight="1">
      <c r="A228" s="25"/>
      <c r="B228" s="198" t="s">
        <v>102</v>
      </c>
      <c r="C228" s="193"/>
      <c r="D228" s="45">
        <v>0</v>
      </c>
      <c r="E228" s="45"/>
      <c r="F228" s="45">
        <v>-3348942072</v>
      </c>
      <c r="G228" s="45"/>
      <c r="H228" s="45">
        <v>-390654471</v>
      </c>
      <c r="I228" s="45"/>
      <c r="J228" s="101">
        <f t="shared" si="9"/>
        <v>-3739596543</v>
      </c>
      <c r="K228" s="101"/>
      <c r="L228" s="199">
        <f t="shared" si="11"/>
        <v>5.7395615136557505E-3</v>
      </c>
      <c r="M228" s="199"/>
      <c r="N228" s="45">
        <v>0</v>
      </c>
      <c r="O228" s="45"/>
      <c r="P228" s="45">
        <v>-4488027027</v>
      </c>
      <c r="Q228" s="45"/>
      <c r="R228" s="45">
        <v>-414443408</v>
      </c>
      <c r="S228" s="45"/>
      <c r="T228" s="101">
        <f t="shared" si="10"/>
        <v>-4902470435</v>
      </c>
      <c r="U228" s="98"/>
      <c r="V228" s="199">
        <f>T228/درآمدها!$J$5</f>
        <v>7.6337331332176142E-2</v>
      </c>
    </row>
    <row r="229" spans="1:22" s="29" customFormat="1" ht="42.75" customHeight="1">
      <c r="A229" s="25"/>
      <c r="B229" s="198" t="s">
        <v>225</v>
      </c>
      <c r="C229" s="193"/>
      <c r="D229" s="45">
        <v>0</v>
      </c>
      <c r="E229" s="45"/>
      <c r="F229" s="45">
        <v>-2505163519</v>
      </c>
      <c r="G229" s="45"/>
      <c r="H229" s="45">
        <v>-939586931</v>
      </c>
      <c r="I229" s="45"/>
      <c r="J229" s="101">
        <f t="shared" si="9"/>
        <v>-3444750450</v>
      </c>
      <c r="K229" s="101"/>
      <c r="L229" s="199">
        <f t="shared" si="11"/>
        <v>5.2870294641750946E-3</v>
      </c>
      <c r="M229" s="199"/>
      <c r="N229" s="45">
        <v>0</v>
      </c>
      <c r="O229" s="45"/>
      <c r="P229" s="45">
        <v>-3025164132</v>
      </c>
      <c r="Q229" s="45"/>
      <c r="R229" s="45">
        <v>-954830106</v>
      </c>
      <c r="S229" s="45"/>
      <c r="T229" s="101">
        <f t="shared" si="10"/>
        <v>-3979994238</v>
      </c>
      <c r="U229" s="98"/>
      <c r="V229" s="199">
        <f>T229/درآمدها!$J$5</f>
        <v>6.1973273041545207E-2</v>
      </c>
    </row>
    <row r="230" spans="1:22" s="29" customFormat="1" ht="42.75" customHeight="1">
      <c r="A230" s="25"/>
      <c r="B230" s="198" t="s">
        <v>122</v>
      </c>
      <c r="C230" s="193"/>
      <c r="D230" s="45">
        <v>0</v>
      </c>
      <c r="E230" s="45"/>
      <c r="F230" s="45">
        <v>-3363658194</v>
      </c>
      <c r="G230" s="45"/>
      <c r="H230" s="45">
        <v>-587070407</v>
      </c>
      <c r="I230" s="45"/>
      <c r="J230" s="101">
        <f t="shared" si="9"/>
        <v>-3950728601</v>
      </c>
      <c r="K230" s="101"/>
      <c r="L230" s="199">
        <f t="shared" si="11"/>
        <v>6.0636086188612737E-3</v>
      </c>
      <c r="M230" s="199"/>
      <c r="N230" s="45">
        <v>0</v>
      </c>
      <c r="O230" s="45"/>
      <c r="P230" s="45">
        <v>-5364378064</v>
      </c>
      <c r="Q230" s="45"/>
      <c r="R230" s="45">
        <v>-608826176</v>
      </c>
      <c r="S230" s="45"/>
      <c r="T230" s="101">
        <f t="shared" si="10"/>
        <v>-5973204240</v>
      </c>
      <c r="U230" s="98"/>
      <c r="V230" s="199">
        <f>T230/درآمدها!$J$5</f>
        <v>9.3009937995401568E-2</v>
      </c>
    </row>
    <row r="231" spans="1:22" s="29" customFormat="1" ht="42.75" customHeight="1">
      <c r="A231" s="25"/>
      <c r="B231" s="198" t="s">
        <v>293</v>
      </c>
      <c r="C231" s="193"/>
      <c r="D231" s="45">
        <f>VLOOKUP(B231,'درآمد سود سهام'!$A$9:$S$126,13,0)</f>
        <v>0</v>
      </c>
      <c r="E231" s="45"/>
      <c r="F231" s="45">
        <v>-2889392615</v>
      </c>
      <c r="G231" s="45"/>
      <c r="H231" s="45">
        <v>-81806604</v>
      </c>
      <c r="I231" s="45"/>
      <c r="J231" s="101">
        <f t="shared" si="9"/>
        <v>-2971199219</v>
      </c>
      <c r="K231" s="101"/>
      <c r="L231" s="199">
        <f t="shared" si="11"/>
        <v>4.5602193955115184E-3</v>
      </c>
      <c r="M231" s="199"/>
      <c r="N231" s="45">
        <v>54900505</v>
      </c>
      <c r="O231" s="45"/>
      <c r="P231" s="45">
        <v>-6144501325</v>
      </c>
      <c r="Q231" s="45"/>
      <c r="R231" s="45">
        <v>-81806604</v>
      </c>
      <c r="S231" s="45"/>
      <c r="T231" s="101">
        <f t="shared" si="10"/>
        <v>-6171407424</v>
      </c>
      <c r="U231" s="98"/>
      <c r="V231" s="199">
        <f>T231/درآمدها!$J$5</f>
        <v>9.6096198754891546E-2</v>
      </c>
    </row>
    <row r="232" spans="1:22" s="29" customFormat="1" ht="42.75" customHeight="1">
      <c r="A232" s="25"/>
      <c r="B232" s="198" t="s">
        <v>301</v>
      </c>
      <c r="C232" s="193"/>
      <c r="D232" s="45">
        <v>0</v>
      </c>
      <c r="E232" s="45"/>
      <c r="F232" s="45">
        <v>-1910268040</v>
      </c>
      <c r="G232" s="45"/>
      <c r="H232" s="45">
        <v>-456014294</v>
      </c>
      <c r="I232" s="45"/>
      <c r="J232" s="101">
        <f t="shared" si="9"/>
        <v>-2366282334</v>
      </c>
      <c r="K232" s="101"/>
      <c r="L232" s="199">
        <f t="shared" si="11"/>
        <v>3.631788311520509E-3</v>
      </c>
      <c r="M232" s="199"/>
      <c r="N232" s="45">
        <v>0</v>
      </c>
      <c r="O232" s="45"/>
      <c r="P232" s="45">
        <v>-1844103159</v>
      </c>
      <c r="Q232" s="45"/>
      <c r="R232" s="45">
        <v>-461709772</v>
      </c>
      <c r="S232" s="45"/>
      <c r="T232" s="101">
        <f t="shared" si="10"/>
        <v>-2305812931</v>
      </c>
      <c r="U232" s="98"/>
      <c r="V232" s="199">
        <f>T232/درآمدها!$J$5</f>
        <v>3.590426664220428E-2</v>
      </c>
    </row>
    <row r="233" spans="1:22" s="29" customFormat="1" ht="42.75" customHeight="1">
      <c r="A233" s="25"/>
      <c r="B233" s="198" t="s">
        <v>166</v>
      </c>
      <c r="C233" s="193"/>
      <c r="D233" s="45">
        <f>VLOOKUP(B233,'درآمد سود سهام'!$A$9:$S$126,13,0)</f>
        <v>0</v>
      </c>
      <c r="E233" s="45"/>
      <c r="F233" s="45">
        <v>3403002751</v>
      </c>
      <c r="G233" s="45"/>
      <c r="H233" s="45">
        <v>126307347</v>
      </c>
      <c r="I233" s="45"/>
      <c r="J233" s="101">
        <f t="shared" si="9"/>
        <v>3529310098</v>
      </c>
      <c r="K233" s="101"/>
      <c r="L233" s="199">
        <f t="shared" si="11"/>
        <v>-5.4168122617813119E-3</v>
      </c>
      <c r="M233" s="199"/>
      <c r="N233" s="45">
        <v>3175563519</v>
      </c>
      <c r="O233" s="45"/>
      <c r="P233" s="45">
        <v>3239082157</v>
      </c>
      <c r="Q233" s="45"/>
      <c r="R233" s="45">
        <v>126307347</v>
      </c>
      <c r="S233" s="45"/>
      <c r="T233" s="101">
        <f t="shared" si="10"/>
        <v>6540953023</v>
      </c>
      <c r="U233" s="98"/>
      <c r="V233" s="199">
        <f>T233/درآمدها!$J$5</f>
        <v>-0.10185046595695588</v>
      </c>
    </row>
    <row r="234" spans="1:22" s="29" customFormat="1" ht="42.75" customHeight="1">
      <c r="A234" s="25"/>
      <c r="B234" s="198" t="s">
        <v>369</v>
      </c>
      <c r="C234" s="193"/>
      <c r="D234" s="45">
        <v>0</v>
      </c>
      <c r="E234" s="45"/>
      <c r="F234" s="45">
        <v>-4643276792</v>
      </c>
      <c r="G234" s="45"/>
      <c r="H234" s="45">
        <v>-1108957502</v>
      </c>
      <c r="I234" s="45"/>
      <c r="J234" s="101">
        <f t="shared" si="9"/>
        <v>-5752234294</v>
      </c>
      <c r="K234" s="101"/>
      <c r="L234" s="199">
        <f t="shared" si="11"/>
        <v>8.8285734013668314E-3</v>
      </c>
      <c r="M234" s="199"/>
      <c r="N234" s="45">
        <v>0</v>
      </c>
      <c r="O234" s="45"/>
      <c r="P234" s="45">
        <v>-6747071172</v>
      </c>
      <c r="Q234" s="45"/>
      <c r="R234" s="45">
        <v>-1149950039</v>
      </c>
      <c r="S234" s="45"/>
      <c r="T234" s="101">
        <f t="shared" si="10"/>
        <v>-7897021211</v>
      </c>
      <c r="U234" s="98"/>
      <c r="V234" s="199">
        <f>T234/درآمدها!$J$5</f>
        <v>0.12296607041574742</v>
      </c>
    </row>
    <row r="235" spans="1:22" s="29" customFormat="1" ht="42.75" customHeight="1">
      <c r="A235" s="25"/>
      <c r="B235" s="198" t="s">
        <v>144</v>
      </c>
      <c r="C235" s="193"/>
      <c r="D235" s="45">
        <v>0</v>
      </c>
      <c r="E235" s="45"/>
      <c r="F235" s="45">
        <v>-1016648703</v>
      </c>
      <c r="G235" s="45"/>
      <c r="H235" s="45">
        <v>-359383044</v>
      </c>
      <c r="I235" s="45"/>
      <c r="J235" s="101">
        <f t="shared" si="9"/>
        <v>-1376031747</v>
      </c>
      <c r="K235" s="101"/>
      <c r="L235" s="199">
        <f t="shared" si="11"/>
        <v>2.1119441003424008E-3</v>
      </c>
      <c r="M235" s="199"/>
      <c r="N235" s="45">
        <v>0</v>
      </c>
      <c r="O235" s="45"/>
      <c r="P235" s="45">
        <v>-2127435589</v>
      </c>
      <c r="Q235" s="45"/>
      <c r="R235" s="45">
        <v>-386002188</v>
      </c>
      <c r="S235" s="45"/>
      <c r="T235" s="101">
        <f t="shared" si="10"/>
        <v>-2513437777</v>
      </c>
      <c r="U235" s="98"/>
      <c r="V235" s="199">
        <f>T235/درآمدها!$J$5</f>
        <v>3.9137233953692827E-2</v>
      </c>
    </row>
    <row r="236" spans="1:22" s="29" customFormat="1" ht="42.75" customHeight="1">
      <c r="A236" s="25"/>
      <c r="B236" s="198" t="s">
        <v>86</v>
      </c>
      <c r="C236" s="193"/>
      <c r="D236" s="45">
        <f>VLOOKUP(B236,'درآمد سود سهام'!$A$9:$S$126,13,0)</f>
        <v>1000</v>
      </c>
      <c r="E236" s="45"/>
      <c r="F236" s="45">
        <v>471380293</v>
      </c>
      <c r="G236" s="45"/>
      <c r="H236" s="45">
        <v>-485735888</v>
      </c>
      <c r="I236" s="45"/>
      <c r="J236" s="101">
        <f t="shared" si="9"/>
        <v>-14354595</v>
      </c>
      <c r="K236" s="101"/>
      <c r="L236" s="199">
        <f t="shared" si="11"/>
        <v>2.2031542723595695E-5</v>
      </c>
      <c r="M236" s="199"/>
      <c r="N236" s="45">
        <v>1000</v>
      </c>
      <c r="O236" s="45"/>
      <c r="P236" s="45">
        <v>-1712705949</v>
      </c>
      <c r="Q236" s="45"/>
      <c r="R236" s="45">
        <v>-512034007</v>
      </c>
      <c r="S236" s="45"/>
      <c r="T236" s="101">
        <f t="shared" si="10"/>
        <v>-2224738956</v>
      </c>
      <c r="U236" s="98"/>
      <c r="V236" s="199">
        <f>T236/درآمدها!$J$5</f>
        <v>3.4641847832331013E-2</v>
      </c>
    </row>
    <row r="237" spans="1:22" s="29" customFormat="1" ht="42.75" customHeight="1">
      <c r="A237" s="25"/>
      <c r="B237" s="198" t="s">
        <v>100</v>
      </c>
      <c r="C237" s="193"/>
      <c r="D237" s="45">
        <v>0</v>
      </c>
      <c r="E237" s="45"/>
      <c r="F237" s="45">
        <v>-1961791202</v>
      </c>
      <c r="G237" s="45"/>
      <c r="H237" s="45">
        <v>121171497</v>
      </c>
      <c r="I237" s="45"/>
      <c r="J237" s="101">
        <f t="shared" si="9"/>
        <v>-1840619705</v>
      </c>
      <c r="K237" s="101"/>
      <c r="L237" s="199">
        <f t="shared" si="11"/>
        <v>2.8249972687212424E-3</v>
      </c>
      <c r="M237" s="199"/>
      <c r="N237" s="45">
        <v>0</v>
      </c>
      <c r="O237" s="45"/>
      <c r="P237" s="45">
        <v>685924910</v>
      </c>
      <c r="Q237" s="45"/>
      <c r="R237" s="45">
        <v>149890745</v>
      </c>
      <c r="S237" s="45"/>
      <c r="T237" s="101">
        <f t="shared" si="10"/>
        <v>835815655</v>
      </c>
      <c r="U237" s="98"/>
      <c r="V237" s="199">
        <f>T237/درآمدها!$J$5</f>
        <v>-1.3014649947267826E-2</v>
      </c>
    </row>
    <row r="238" spans="1:22" s="29" customFormat="1" ht="42.75" customHeight="1">
      <c r="A238" s="25"/>
      <c r="B238" s="198" t="s">
        <v>235</v>
      </c>
      <c r="C238" s="193"/>
      <c r="D238" s="45">
        <f>VLOOKUP(B238,'درآمد سود سهام'!$A$9:$S$126,13,0)</f>
        <v>0</v>
      </c>
      <c r="E238" s="45"/>
      <c r="F238" s="45">
        <v>-1848948</v>
      </c>
      <c r="G238" s="45"/>
      <c r="H238" s="45">
        <v>-5983611048</v>
      </c>
      <c r="I238" s="45"/>
      <c r="J238" s="101">
        <f t="shared" si="9"/>
        <v>-5985459996</v>
      </c>
      <c r="K238" s="101"/>
      <c r="L238" s="199">
        <f t="shared" si="11"/>
        <v>9.1865300011771088E-3</v>
      </c>
      <c r="M238" s="199"/>
      <c r="N238" s="45">
        <v>30666942099</v>
      </c>
      <c r="O238" s="45"/>
      <c r="P238" s="45">
        <v>-21812515556</v>
      </c>
      <c r="Q238" s="45"/>
      <c r="R238" s="45">
        <v>-5983611048</v>
      </c>
      <c r="S238" s="45"/>
      <c r="T238" s="101">
        <f t="shared" si="10"/>
        <v>2870815495</v>
      </c>
      <c r="U238" s="98"/>
      <c r="V238" s="199">
        <f>T238/درآمدها!$J$5</f>
        <v>-4.4702032687599522E-2</v>
      </c>
    </row>
    <row r="239" spans="1:22" s="29" customFormat="1" ht="42.75" customHeight="1">
      <c r="A239" s="25"/>
      <c r="B239" s="198" t="s">
        <v>310</v>
      </c>
      <c r="C239" s="193"/>
      <c r="D239" s="45">
        <f>VLOOKUP(B239,'درآمد سود سهام'!$A$9:$S$126,13,0)</f>
        <v>0</v>
      </c>
      <c r="E239" s="45"/>
      <c r="F239" s="45">
        <v>-3137993900</v>
      </c>
      <c r="G239" s="45"/>
      <c r="H239" s="45">
        <v>-1580238464</v>
      </c>
      <c r="I239" s="45"/>
      <c r="J239" s="101">
        <f t="shared" si="9"/>
        <v>-4718232364</v>
      </c>
      <c r="K239" s="101"/>
      <c r="L239" s="199">
        <f t="shared" si="11"/>
        <v>7.2415792927155321E-3</v>
      </c>
      <c r="M239" s="199"/>
      <c r="N239" s="45">
        <v>1331416068</v>
      </c>
      <c r="O239" s="45"/>
      <c r="P239" s="45">
        <v>-8397221192</v>
      </c>
      <c r="Q239" s="45"/>
      <c r="R239" s="45">
        <v>-1580238464</v>
      </c>
      <c r="S239" s="45"/>
      <c r="T239" s="101">
        <f t="shared" si="10"/>
        <v>-8646043588</v>
      </c>
      <c r="U239" s="98"/>
      <c r="V239" s="199">
        <f>T239/درآمدها!$J$5</f>
        <v>0.13462924516129041</v>
      </c>
    </row>
    <row r="240" spans="1:22" s="29" customFormat="1" ht="42.75" customHeight="1">
      <c r="A240" s="25"/>
      <c r="B240" s="198" t="s">
        <v>258</v>
      </c>
      <c r="C240" s="193"/>
      <c r="D240" s="45">
        <v>0</v>
      </c>
      <c r="E240" s="45"/>
      <c r="F240" s="45">
        <v>-1885200232</v>
      </c>
      <c r="G240" s="45"/>
      <c r="H240" s="45">
        <v>-132214110</v>
      </c>
      <c r="I240" s="45"/>
      <c r="J240" s="101">
        <f t="shared" si="9"/>
        <v>-2017414342</v>
      </c>
      <c r="K240" s="101"/>
      <c r="L240" s="199">
        <f t="shared" si="11"/>
        <v>3.0963430362868265E-3</v>
      </c>
      <c r="M240" s="199"/>
      <c r="N240" s="45">
        <v>0</v>
      </c>
      <c r="O240" s="45"/>
      <c r="P240" s="45">
        <v>-5934097709</v>
      </c>
      <c r="Q240" s="45"/>
      <c r="R240" s="45">
        <v>-223359005</v>
      </c>
      <c r="S240" s="45"/>
      <c r="T240" s="101">
        <f t="shared" si="10"/>
        <v>-6157456714</v>
      </c>
      <c r="U240" s="98"/>
      <c r="V240" s="199">
        <f>T240/درآمدها!$J$5</f>
        <v>9.5878969505738695E-2</v>
      </c>
    </row>
    <row r="241" spans="1:22" s="29" customFormat="1" ht="42.75" customHeight="1">
      <c r="A241" s="25"/>
      <c r="B241" s="198" t="s">
        <v>174</v>
      </c>
      <c r="C241" s="193"/>
      <c r="D241" s="45">
        <f>VLOOKUP(B241,'درآمد سود سهام'!$A$9:$S$126,13,0)</f>
        <v>0</v>
      </c>
      <c r="E241" s="45"/>
      <c r="F241" s="45">
        <v>840824760</v>
      </c>
      <c r="G241" s="45"/>
      <c r="H241" s="45">
        <v>1293283183</v>
      </c>
      <c r="I241" s="45"/>
      <c r="J241" s="101">
        <f t="shared" si="9"/>
        <v>2134107943</v>
      </c>
      <c r="K241" s="101"/>
      <c r="L241" s="199">
        <f t="shared" si="11"/>
        <v>-3.2754452719125429E-3</v>
      </c>
      <c r="M241" s="199"/>
      <c r="N241" s="45">
        <v>10117417800</v>
      </c>
      <c r="O241" s="45"/>
      <c r="P241" s="45">
        <v>5735338086</v>
      </c>
      <c r="Q241" s="45"/>
      <c r="R241" s="45">
        <v>1293283183</v>
      </c>
      <c r="S241" s="45"/>
      <c r="T241" s="101">
        <f t="shared" si="10"/>
        <v>17146039069</v>
      </c>
      <c r="U241" s="98"/>
      <c r="V241" s="199">
        <f>T241/درآمدها!$J$5</f>
        <v>-0.26698434652460884</v>
      </c>
    </row>
    <row r="242" spans="1:22" s="29" customFormat="1" ht="42.75" customHeight="1">
      <c r="A242" s="25"/>
      <c r="B242" s="198" t="s">
        <v>173</v>
      </c>
      <c r="C242" s="193"/>
      <c r="D242" s="45">
        <f>VLOOKUP(B242,'درآمد سود سهام'!$A$9:$S$126,13,0)</f>
        <v>0</v>
      </c>
      <c r="E242" s="45"/>
      <c r="F242" s="45">
        <v>943022004</v>
      </c>
      <c r="G242" s="45"/>
      <c r="H242" s="45">
        <v>-75509899</v>
      </c>
      <c r="I242" s="45"/>
      <c r="J242" s="101">
        <f t="shared" si="9"/>
        <v>867512105</v>
      </c>
      <c r="K242" s="101"/>
      <c r="L242" s="199">
        <f t="shared" si="11"/>
        <v>-1.3314642457376146E-3</v>
      </c>
      <c r="M242" s="199"/>
      <c r="N242" s="45">
        <v>191183365</v>
      </c>
      <c r="O242" s="45"/>
      <c r="P242" s="45">
        <v>-360499395</v>
      </c>
      <c r="Q242" s="45"/>
      <c r="R242" s="45">
        <v>-75509899</v>
      </c>
      <c r="S242" s="45"/>
      <c r="T242" s="101">
        <f t="shared" si="10"/>
        <v>-244825929</v>
      </c>
      <c r="U242" s="98"/>
      <c r="V242" s="199">
        <f>T242/درآمدها!$J$5</f>
        <v>3.8122326913697809E-3</v>
      </c>
    </row>
    <row r="243" spans="1:22" s="29" customFormat="1" ht="42.75" customHeight="1">
      <c r="A243" s="25"/>
      <c r="B243" s="198" t="s">
        <v>216</v>
      </c>
      <c r="C243" s="193"/>
      <c r="D243" s="45">
        <f>VLOOKUP(B243,'درآمد سود سهام'!$A$9:$S$126,13,0)</f>
        <v>0</v>
      </c>
      <c r="E243" s="45"/>
      <c r="F243" s="45">
        <v>-4868684144</v>
      </c>
      <c r="G243" s="45"/>
      <c r="H243" s="45">
        <v>-306094715</v>
      </c>
      <c r="I243" s="45"/>
      <c r="J243" s="101">
        <f t="shared" si="9"/>
        <v>-5174778859</v>
      </c>
      <c r="K243" s="101"/>
      <c r="L243" s="199">
        <f t="shared" si="11"/>
        <v>7.9422903618819127E-3</v>
      </c>
      <c r="M243" s="199"/>
      <c r="N243" s="45">
        <v>305052100</v>
      </c>
      <c r="O243" s="45"/>
      <c r="P243" s="45">
        <v>-3569757861</v>
      </c>
      <c r="Q243" s="45"/>
      <c r="R243" s="45">
        <v>-292480204</v>
      </c>
      <c r="S243" s="45"/>
      <c r="T243" s="101">
        <f t="shared" si="10"/>
        <v>-3557185965</v>
      </c>
      <c r="U243" s="98"/>
      <c r="V243" s="199">
        <f>T243/درآمدها!$J$5</f>
        <v>5.5389642267240254E-2</v>
      </c>
    </row>
    <row r="244" spans="1:22" s="29" customFormat="1" ht="42.75" customHeight="1">
      <c r="A244" s="25"/>
      <c r="B244" s="198" t="s">
        <v>220</v>
      </c>
      <c r="C244" s="193"/>
      <c r="D244" s="45">
        <f>VLOOKUP(B244,'درآمد سود سهام'!$A$9:$S$126,13,0)</f>
        <v>0</v>
      </c>
      <c r="E244" s="45"/>
      <c r="F244" s="45">
        <v>-4415687500</v>
      </c>
      <c r="G244" s="45"/>
      <c r="H244" s="45">
        <v>-373921865</v>
      </c>
      <c r="I244" s="45"/>
      <c r="J244" s="101">
        <f t="shared" si="9"/>
        <v>-4789609365</v>
      </c>
      <c r="K244" s="101"/>
      <c r="L244" s="199">
        <f t="shared" si="11"/>
        <v>7.3511292623951808E-3</v>
      </c>
      <c r="M244" s="199"/>
      <c r="N244" s="45">
        <v>584226114</v>
      </c>
      <c r="O244" s="45"/>
      <c r="P244" s="45">
        <v>-4881701742</v>
      </c>
      <c r="Q244" s="45"/>
      <c r="R244" s="45">
        <v>-375756863</v>
      </c>
      <c r="S244" s="45"/>
      <c r="T244" s="101">
        <f t="shared" si="10"/>
        <v>-4673232491</v>
      </c>
      <c r="U244" s="98"/>
      <c r="V244" s="199">
        <f>T244/درآمدها!$J$5</f>
        <v>7.2767822220993747E-2</v>
      </c>
    </row>
    <row r="245" spans="1:22" s="29" customFormat="1" ht="42.75" customHeight="1">
      <c r="A245" s="25"/>
      <c r="B245" s="198" t="s">
        <v>182</v>
      </c>
      <c r="C245" s="193"/>
      <c r="D245" s="45">
        <v>0</v>
      </c>
      <c r="E245" s="45"/>
      <c r="F245" s="45">
        <v>-426565112</v>
      </c>
      <c r="G245" s="45"/>
      <c r="H245" s="45">
        <v>-1176107133</v>
      </c>
      <c r="I245" s="45"/>
      <c r="J245" s="101">
        <f t="shared" si="9"/>
        <v>-1602672245</v>
      </c>
      <c r="K245" s="101"/>
      <c r="L245" s="199">
        <f t="shared" si="11"/>
        <v>2.4597936784450224E-3</v>
      </c>
      <c r="M245" s="199"/>
      <c r="N245" s="45">
        <v>0</v>
      </c>
      <c r="O245" s="45"/>
      <c r="P245" s="45">
        <v>-3764194193</v>
      </c>
      <c r="Q245" s="45"/>
      <c r="R245" s="45">
        <v>-1259607295</v>
      </c>
      <c r="S245" s="45"/>
      <c r="T245" s="101">
        <f t="shared" si="10"/>
        <v>-5023801488</v>
      </c>
      <c r="U245" s="98"/>
      <c r="V245" s="199">
        <f>T245/درآمدها!$J$5</f>
        <v>7.8226601021110592E-2</v>
      </c>
    </row>
    <row r="246" spans="1:22" s="29" customFormat="1" ht="42.75" customHeight="1">
      <c r="A246" s="25"/>
      <c r="B246" s="198" t="s">
        <v>302</v>
      </c>
      <c r="C246" s="193"/>
      <c r="D246" s="45">
        <v>0</v>
      </c>
      <c r="E246" s="45"/>
      <c r="F246" s="45">
        <v>-3613653370</v>
      </c>
      <c r="G246" s="45"/>
      <c r="H246" s="45">
        <v>-618467661</v>
      </c>
      <c r="I246" s="45"/>
      <c r="J246" s="101">
        <f t="shared" si="9"/>
        <v>-4232121031</v>
      </c>
      <c r="K246" s="101"/>
      <c r="L246" s="199">
        <f t="shared" si="11"/>
        <v>6.495491882975755E-3</v>
      </c>
      <c r="M246" s="199"/>
      <c r="N246" s="45">
        <v>0</v>
      </c>
      <c r="O246" s="45"/>
      <c r="P246" s="45">
        <v>-6209505261</v>
      </c>
      <c r="Q246" s="45"/>
      <c r="R246" s="45">
        <v>-645576969</v>
      </c>
      <c r="S246" s="45"/>
      <c r="T246" s="101">
        <f t="shared" si="10"/>
        <v>-6855082230</v>
      </c>
      <c r="U246" s="98"/>
      <c r="V246" s="199">
        <f>T246/درآمدها!$J$5</f>
        <v>0.10674183362022109</v>
      </c>
    </row>
    <row r="247" spans="1:22" s="29" customFormat="1" ht="42.75" customHeight="1">
      <c r="A247" s="25"/>
      <c r="B247" s="198" t="s">
        <v>289</v>
      </c>
      <c r="C247" s="193"/>
      <c r="D247" s="45">
        <v>0</v>
      </c>
      <c r="E247" s="45"/>
      <c r="F247" s="45">
        <v>-1337395226</v>
      </c>
      <c r="G247" s="45"/>
      <c r="H247" s="45">
        <v>607753768</v>
      </c>
      <c r="I247" s="45"/>
      <c r="J247" s="101">
        <f t="shared" si="9"/>
        <v>-729641458</v>
      </c>
      <c r="K247" s="101"/>
      <c r="L247" s="199">
        <f t="shared" si="11"/>
        <v>1.1198593171617627E-3</v>
      </c>
      <c r="M247" s="199"/>
      <c r="N247" s="45">
        <v>0</v>
      </c>
      <c r="O247" s="45"/>
      <c r="P247" s="45">
        <v>5133346955</v>
      </c>
      <c r="Q247" s="45"/>
      <c r="R247" s="45">
        <v>635996126</v>
      </c>
      <c r="S247" s="45"/>
      <c r="T247" s="101">
        <f t="shared" si="10"/>
        <v>5769343081</v>
      </c>
      <c r="U247" s="98"/>
      <c r="V247" s="199">
        <f>T247/درآمدها!$J$5</f>
        <v>-8.983557579440965E-2</v>
      </c>
    </row>
    <row r="248" spans="1:22" s="29" customFormat="1" ht="42.75" customHeight="1">
      <c r="A248" s="25"/>
      <c r="B248" s="198" t="s">
        <v>217</v>
      </c>
      <c r="C248" s="193"/>
      <c r="D248" s="45">
        <f>VLOOKUP(B248,'درآمد سود سهام'!$A$9:$S$126,13,0)</f>
        <v>0</v>
      </c>
      <c r="E248" s="45"/>
      <c r="F248" s="45">
        <v>-2897230346</v>
      </c>
      <c r="G248" s="45"/>
      <c r="H248" s="45">
        <v>843892490</v>
      </c>
      <c r="I248" s="45"/>
      <c r="J248" s="101">
        <f t="shared" si="9"/>
        <v>-2053337856</v>
      </c>
      <c r="K248" s="101"/>
      <c r="L248" s="199">
        <f t="shared" si="11"/>
        <v>3.1514787216525707E-3</v>
      </c>
      <c r="M248" s="199"/>
      <c r="N248" s="45">
        <v>483850950</v>
      </c>
      <c r="O248" s="45"/>
      <c r="P248" s="45">
        <v>3044372569</v>
      </c>
      <c r="Q248" s="45"/>
      <c r="R248" s="45">
        <v>922840867</v>
      </c>
      <c r="S248" s="45"/>
      <c r="T248" s="101">
        <f t="shared" si="10"/>
        <v>4451064386</v>
      </c>
      <c r="U248" s="98"/>
      <c r="V248" s="199">
        <f>T248/درآمدها!$J$5</f>
        <v>-6.9308398963334322E-2</v>
      </c>
    </row>
    <row r="249" spans="1:22" s="29" customFormat="1" ht="42.75" customHeight="1">
      <c r="A249" s="25"/>
      <c r="B249" s="198" t="s">
        <v>287</v>
      </c>
      <c r="C249" s="193"/>
      <c r="D249" s="45">
        <v>0</v>
      </c>
      <c r="E249" s="45"/>
      <c r="F249" s="45">
        <v>1888528791</v>
      </c>
      <c r="G249" s="45"/>
      <c r="H249" s="45">
        <v>11935147</v>
      </c>
      <c r="I249" s="45"/>
      <c r="J249" s="101">
        <f t="shared" si="9"/>
        <v>1900463938</v>
      </c>
      <c r="K249" s="101"/>
      <c r="L249" s="199">
        <f t="shared" si="11"/>
        <v>-2.9168466574431336E-3</v>
      </c>
      <c r="M249" s="199"/>
      <c r="N249" s="45">
        <v>0</v>
      </c>
      <c r="O249" s="45"/>
      <c r="P249" s="45">
        <v>275318578</v>
      </c>
      <c r="Q249" s="45"/>
      <c r="R249" s="45">
        <v>9940462</v>
      </c>
      <c r="S249" s="45"/>
      <c r="T249" s="101">
        <f t="shared" si="10"/>
        <v>285259040</v>
      </c>
      <c r="U249" s="98"/>
      <c r="V249" s="199">
        <f>T249/درآمدها!$J$5</f>
        <v>-4.4418246148950997E-3</v>
      </c>
    </row>
    <row r="250" spans="1:22" s="29" customFormat="1" ht="42.75" customHeight="1">
      <c r="A250" s="25"/>
      <c r="B250" s="198" t="s">
        <v>223</v>
      </c>
      <c r="C250" s="193"/>
      <c r="D250" s="45">
        <v>0</v>
      </c>
      <c r="E250" s="45"/>
      <c r="F250" s="45">
        <v>-4394025862</v>
      </c>
      <c r="G250" s="45"/>
      <c r="H250" s="45">
        <v>130783957</v>
      </c>
      <c r="I250" s="45"/>
      <c r="J250" s="101">
        <f t="shared" si="9"/>
        <v>-4263241905</v>
      </c>
      <c r="K250" s="101"/>
      <c r="L250" s="199">
        <f t="shared" si="11"/>
        <v>6.5432564395603637E-3</v>
      </c>
      <c r="M250" s="199"/>
      <c r="N250" s="45">
        <v>0</v>
      </c>
      <c r="O250" s="45"/>
      <c r="P250" s="45">
        <v>1087296416</v>
      </c>
      <c r="Q250" s="45"/>
      <c r="R250" s="45">
        <v>130783957</v>
      </c>
      <c r="S250" s="45"/>
      <c r="T250" s="101">
        <f t="shared" si="10"/>
        <v>1218080373</v>
      </c>
      <c r="U250" s="98"/>
      <c r="V250" s="199">
        <f>T250/درآمدها!$J$5</f>
        <v>-1.8966969052801989E-2</v>
      </c>
    </row>
    <row r="251" spans="1:22" s="29" customFormat="1" ht="42.75" customHeight="1">
      <c r="A251" s="25"/>
      <c r="B251" s="198" t="s">
        <v>353</v>
      </c>
      <c r="C251" s="193"/>
      <c r="D251" s="45">
        <v>0</v>
      </c>
      <c r="E251" s="45"/>
      <c r="F251" s="45">
        <v>-12504594715</v>
      </c>
      <c r="G251" s="45"/>
      <c r="H251" s="45">
        <v>-187815581</v>
      </c>
      <c r="I251" s="45"/>
      <c r="J251" s="101">
        <f t="shared" si="9"/>
        <v>-12692410296</v>
      </c>
      <c r="K251" s="101"/>
      <c r="L251" s="199">
        <f t="shared" si="11"/>
        <v>1.9480408865713724E-2</v>
      </c>
      <c r="M251" s="199"/>
      <c r="N251" s="45">
        <v>0</v>
      </c>
      <c r="O251" s="45"/>
      <c r="P251" s="45">
        <v>-5821168578</v>
      </c>
      <c r="Q251" s="45"/>
      <c r="R251" s="45">
        <v>-155011919</v>
      </c>
      <c r="S251" s="45"/>
      <c r="T251" s="101">
        <f t="shared" si="10"/>
        <v>-5976180497</v>
      </c>
      <c r="U251" s="98"/>
      <c r="V251" s="199">
        <f>T251/درآمدها!$J$5</f>
        <v>9.3056281878501138E-2</v>
      </c>
    </row>
    <row r="252" spans="1:22" s="29" customFormat="1" ht="42.75" customHeight="1">
      <c r="A252" s="25"/>
      <c r="B252" s="198" t="s">
        <v>219</v>
      </c>
      <c r="C252" s="193"/>
      <c r="D252" s="45">
        <f>VLOOKUP(B252,'درآمد سود سهام'!$A$9:$S$126,13,0)</f>
        <v>0</v>
      </c>
      <c r="E252" s="45"/>
      <c r="F252" s="45">
        <v>-3929450721</v>
      </c>
      <c r="G252" s="45"/>
      <c r="H252" s="45">
        <v>-415428497</v>
      </c>
      <c r="I252" s="45"/>
      <c r="J252" s="101">
        <f t="shared" si="9"/>
        <v>-4344879218</v>
      </c>
      <c r="K252" s="101"/>
      <c r="L252" s="199">
        <f t="shared" si="11"/>
        <v>6.6685540149499208E-3</v>
      </c>
      <c r="M252" s="199"/>
      <c r="N252" s="45">
        <v>1611527094</v>
      </c>
      <c r="O252" s="45"/>
      <c r="P252" s="45">
        <v>-4366527574</v>
      </c>
      <c r="Q252" s="45"/>
      <c r="R252" s="45">
        <v>-415428497</v>
      </c>
      <c r="S252" s="45"/>
      <c r="T252" s="101">
        <f t="shared" si="10"/>
        <v>-3170428977</v>
      </c>
      <c r="U252" s="98"/>
      <c r="V252" s="199">
        <f>T252/درآمدها!$J$5</f>
        <v>4.9367373142023087E-2</v>
      </c>
    </row>
    <row r="253" spans="1:22" s="29" customFormat="1" ht="42.75" customHeight="1">
      <c r="A253" s="25"/>
      <c r="B253" s="198" t="s">
        <v>261</v>
      </c>
      <c r="C253" s="193"/>
      <c r="D253" s="45">
        <f>VLOOKUP(B253,'درآمد سود سهام'!$A$9:$S$126,13,0)</f>
        <v>0</v>
      </c>
      <c r="E253" s="45"/>
      <c r="F253" s="45">
        <v>-2093655668</v>
      </c>
      <c r="G253" s="45"/>
      <c r="H253" s="45">
        <v>-495336946</v>
      </c>
      <c r="I253" s="45"/>
      <c r="J253" s="101">
        <f t="shared" si="9"/>
        <v>-2588992614</v>
      </c>
      <c r="K253" s="101"/>
      <c r="L253" s="199">
        <f t="shared" si="11"/>
        <v>3.9736057608323119E-3</v>
      </c>
      <c r="M253" s="199"/>
      <c r="N253" s="45">
        <v>405968023</v>
      </c>
      <c r="O253" s="45"/>
      <c r="P253" s="45">
        <v>-1860419402</v>
      </c>
      <c r="Q253" s="45"/>
      <c r="R253" s="45">
        <v>-495336946</v>
      </c>
      <c r="S253" s="45"/>
      <c r="T253" s="101">
        <f t="shared" si="10"/>
        <v>-1949788325</v>
      </c>
      <c r="U253" s="98"/>
      <c r="V253" s="199">
        <f>T253/درآمدها!$J$5</f>
        <v>3.0360537481371623E-2</v>
      </c>
    </row>
    <row r="254" spans="1:22" s="29" customFormat="1" ht="42.75" customHeight="1">
      <c r="A254" s="25"/>
      <c r="B254" s="198" t="s">
        <v>160</v>
      </c>
      <c r="C254" s="193"/>
      <c r="D254" s="45">
        <v>0</v>
      </c>
      <c r="E254" s="45"/>
      <c r="F254" s="45">
        <v>-3112397948</v>
      </c>
      <c r="G254" s="45"/>
      <c r="H254" s="45">
        <v>-394094879</v>
      </c>
      <c r="I254" s="45"/>
      <c r="J254" s="101">
        <f t="shared" si="9"/>
        <v>-3506492827</v>
      </c>
      <c r="K254" s="101"/>
      <c r="L254" s="199">
        <f t="shared" si="11"/>
        <v>5.3817921388957576E-3</v>
      </c>
      <c r="M254" s="199"/>
      <c r="N254" s="45">
        <v>0</v>
      </c>
      <c r="O254" s="45"/>
      <c r="P254" s="45">
        <v>-4236222009</v>
      </c>
      <c r="Q254" s="45"/>
      <c r="R254" s="45">
        <v>-373270815</v>
      </c>
      <c r="S254" s="45"/>
      <c r="T254" s="101">
        <f t="shared" si="10"/>
        <v>-4609492824</v>
      </c>
      <c r="U254" s="98"/>
      <c r="V254" s="199">
        <f>T254/درآمدها!$J$5</f>
        <v>7.1775319330197304E-2</v>
      </c>
    </row>
    <row r="255" spans="1:22" s="29" customFormat="1" ht="42.75" customHeight="1">
      <c r="A255" s="25"/>
      <c r="B255" s="198" t="s">
        <v>275</v>
      </c>
      <c r="C255" s="193"/>
      <c r="D255" s="45">
        <f>VLOOKUP(B255,'درآمد سود سهام'!$A$9:$S$126,13,0)</f>
        <v>0</v>
      </c>
      <c r="E255" s="45"/>
      <c r="F255" s="45">
        <v>-1490773725</v>
      </c>
      <c r="G255" s="45"/>
      <c r="H255" s="45">
        <v>6423886</v>
      </c>
      <c r="I255" s="45"/>
      <c r="J255" s="101">
        <f t="shared" si="9"/>
        <v>-1484349839</v>
      </c>
      <c r="K255" s="101"/>
      <c r="L255" s="199">
        <f t="shared" si="11"/>
        <v>2.2781915403876523E-3</v>
      </c>
      <c r="M255" s="199"/>
      <c r="N255" s="45">
        <v>4307258650</v>
      </c>
      <c r="O255" s="45"/>
      <c r="P255" s="45">
        <v>-3544943258</v>
      </c>
      <c r="Q255" s="45"/>
      <c r="R255" s="45">
        <v>6423886</v>
      </c>
      <c r="S255" s="45"/>
      <c r="T255" s="101">
        <f t="shared" si="10"/>
        <v>768739278</v>
      </c>
      <c r="U255" s="98"/>
      <c r="V255" s="199">
        <f>T255/درآمدها!$J$5</f>
        <v>-1.1970190488817065E-2</v>
      </c>
    </row>
    <row r="256" spans="1:22" s="29" customFormat="1" ht="42.75" customHeight="1">
      <c r="A256" s="25"/>
      <c r="B256" s="198" t="s">
        <v>233</v>
      </c>
      <c r="C256" s="193"/>
      <c r="D256" s="45">
        <f>VLOOKUP(B256,'درآمد سود سهام'!$A$9:$S$126,13,0)</f>
        <v>0</v>
      </c>
      <c r="E256" s="45"/>
      <c r="F256" s="45">
        <v>-1469946060</v>
      </c>
      <c r="G256" s="45"/>
      <c r="H256" s="45">
        <v>-471072219</v>
      </c>
      <c r="I256" s="45"/>
      <c r="J256" s="101">
        <f t="shared" si="9"/>
        <v>-1941018279</v>
      </c>
      <c r="K256" s="101"/>
      <c r="L256" s="199">
        <f t="shared" si="11"/>
        <v>2.9790897716772007E-3</v>
      </c>
      <c r="M256" s="199"/>
      <c r="N256" s="45">
        <v>824161954</v>
      </c>
      <c r="O256" s="45"/>
      <c r="P256" s="45">
        <v>-528021089</v>
      </c>
      <c r="Q256" s="45"/>
      <c r="R256" s="45">
        <v>-452781688</v>
      </c>
      <c r="S256" s="45"/>
      <c r="T256" s="101">
        <f t="shared" si="10"/>
        <v>-156640823</v>
      </c>
      <c r="U256" s="98"/>
      <c r="V256" s="199">
        <f>T256/درآمدها!$J$5</f>
        <v>2.439085062120473E-3</v>
      </c>
    </row>
    <row r="257" spans="1:22" s="29" customFormat="1" ht="42.75" customHeight="1">
      <c r="A257" s="25"/>
      <c r="B257" s="198" t="s">
        <v>85</v>
      </c>
      <c r="C257" s="193"/>
      <c r="D257" s="45">
        <v>0</v>
      </c>
      <c r="E257" s="45"/>
      <c r="F257" s="45">
        <v>-1636161187</v>
      </c>
      <c r="G257" s="45"/>
      <c r="H257" s="45">
        <v>-456503847</v>
      </c>
      <c r="I257" s="45"/>
      <c r="J257" s="101">
        <f t="shared" si="9"/>
        <v>-2092665034</v>
      </c>
      <c r="K257" s="101"/>
      <c r="L257" s="199">
        <f t="shared" si="11"/>
        <v>3.2118383766832738E-3</v>
      </c>
      <c r="M257" s="199"/>
      <c r="N257" s="45">
        <v>0</v>
      </c>
      <c r="O257" s="45"/>
      <c r="P257" s="45">
        <v>-1563559551</v>
      </c>
      <c r="Q257" s="45"/>
      <c r="R257" s="45">
        <v>-458905632</v>
      </c>
      <c r="S257" s="45"/>
      <c r="T257" s="101">
        <f t="shared" si="10"/>
        <v>-2022465183</v>
      </c>
      <c r="U257" s="98"/>
      <c r="V257" s="199">
        <f>T257/درآمدها!$J$5</f>
        <v>3.1492203130942746E-2</v>
      </c>
    </row>
    <row r="258" spans="1:22" s="29" customFormat="1" ht="42.75" customHeight="1">
      <c r="A258" s="25"/>
      <c r="B258" s="198" t="s">
        <v>309</v>
      </c>
      <c r="C258" s="193"/>
      <c r="D258" s="45">
        <f>VLOOKUP(B258,'درآمد سود سهام'!$A$9:$S$126,13,0)</f>
        <v>0</v>
      </c>
      <c r="E258" s="45"/>
      <c r="F258" s="45">
        <v>-1773093328</v>
      </c>
      <c r="G258" s="45"/>
      <c r="H258" s="45">
        <v>93837356</v>
      </c>
      <c r="I258" s="45"/>
      <c r="J258" s="101">
        <f t="shared" si="9"/>
        <v>-1679255972</v>
      </c>
      <c r="K258" s="101"/>
      <c r="L258" s="199">
        <f t="shared" si="11"/>
        <v>2.5773349712040791E-3</v>
      </c>
      <c r="M258" s="199"/>
      <c r="N258" s="45">
        <v>205489133</v>
      </c>
      <c r="O258" s="45"/>
      <c r="P258" s="45">
        <v>202415779</v>
      </c>
      <c r="Q258" s="45"/>
      <c r="R258" s="45">
        <v>93837356</v>
      </c>
      <c r="S258" s="45"/>
      <c r="T258" s="101">
        <f t="shared" si="10"/>
        <v>501742268</v>
      </c>
      <c r="U258" s="98"/>
      <c r="V258" s="199">
        <f>T258/درآمدها!$J$5</f>
        <v>-7.812727534719649E-3</v>
      </c>
    </row>
    <row r="259" spans="1:22" s="29" customFormat="1" ht="42.75" customHeight="1">
      <c r="A259" s="25"/>
      <c r="B259" s="198" t="s">
        <v>349</v>
      </c>
      <c r="C259" s="193"/>
      <c r="D259" s="45">
        <f>VLOOKUP(B259,'درآمد سود سهام'!$A$9:$S$126,13,0)</f>
        <v>0</v>
      </c>
      <c r="E259" s="45"/>
      <c r="F259" s="45">
        <v>588357137</v>
      </c>
      <c r="G259" s="45"/>
      <c r="H259" s="45">
        <v>-1053954288</v>
      </c>
      <c r="I259" s="45"/>
      <c r="J259" s="101">
        <f t="shared" si="9"/>
        <v>-465597151</v>
      </c>
      <c r="K259" s="101"/>
      <c r="L259" s="199">
        <f t="shared" si="11"/>
        <v>7.1460208555106824E-4</v>
      </c>
      <c r="M259" s="199"/>
      <c r="N259" s="45">
        <v>3130332375</v>
      </c>
      <c r="O259" s="45"/>
      <c r="P259" s="45">
        <v>-2403643402</v>
      </c>
      <c r="Q259" s="45"/>
      <c r="R259" s="45">
        <v>-1118769847</v>
      </c>
      <c r="S259" s="45"/>
      <c r="T259" s="101">
        <f t="shared" si="10"/>
        <v>-392080874</v>
      </c>
      <c r="U259" s="98"/>
      <c r="V259" s="199">
        <f>T259/درآمدها!$J$5</f>
        <v>6.1051684011934702E-3</v>
      </c>
    </row>
    <row r="260" spans="1:22" s="29" customFormat="1" ht="42.75" customHeight="1">
      <c r="A260" s="25"/>
      <c r="B260" s="198" t="s">
        <v>163</v>
      </c>
      <c r="C260" s="193"/>
      <c r="D260" s="45">
        <v>0</v>
      </c>
      <c r="E260" s="45"/>
      <c r="F260" s="45">
        <v>534049817</v>
      </c>
      <c r="G260" s="45"/>
      <c r="H260" s="45">
        <v>-110838894</v>
      </c>
      <c r="I260" s="45"/>
      <c r="J260" s="101">
        <f t="shared" si="9"/>
        <v>423210923</v>
      </c>
      <c r="K260" s="101"/>
      <c r="L260" s="199">
        <f t="shared" si="11"/>
        <v>-6.495473770710262E-4</v>
      </c>
      <c r="M260" s="199"/>
      <c r="N260" s="45">
        <v>0</v>
      </c>
      <c r="O260" s="45"/>
      <c r="P260" s="45">
        <v>-23792592</v>
      </c>
      <c r="Q260" s="45"/>
      <c r="R260" s="45">
        <v>-109248404</v>
      </c>
      <c r="S260" s="45"/>
      <c r="T260" s="101">
        <f t="shared" si="10"/>
        <v>-133040996</v>
      </c>
      <c r="U260" s="98"/>
      <c r="V260" s="199">
        <f>T260/درآمدها!$J$5</f>
        <v>2.0716075144295533E-3</v>
      </c>
    </row>
    <row r="261" spans="1:22" s="29" customFormat="1" ht="42.75" customHeight="1">
      <c r="A261" s="25"/>
      <c r="B261" s="198" t="s">
        <v>250</v>
      </c>
      <c r="C261" s="193"/>
      <c r="D261" s="45">
        <v>0</v>
      </c>
      <c r="E261" s="45"/>
      <c r="F261" s="45">
        <v>4332972360</v>
      </c>
      <c r="G261" s="45"/>
      <c r="H261" s="45">
        <v>135408219</v>
      </c>
      <c r="I261" s="45"/>
      <c r="J261" s="101">
        <f t="shared" si="9"/>
        <v>4468380579</v>
      </c>
      <c r="K261" s="101"/>
      <c r="L261" s="199">
        <f t="shared" si="11"/>
        <v>-6.8581048529424739E-3</v>
      </c>
      <c r="M261" s="199"/>
      <c r="N261" s="45">
        <v>0</v>
      </c>
      <c r="O261" s="45"/>
      <c r="P261" s="45">
        <v>7127917681</v>
      </c>
      <c r="Q261" s="45"/>
      <c r="R261" s="45">
        <v>150408122</v>
      </c>
      <c r="S261" s="45"/>
      <c r="T261" s="101">
        <f t="shared" si="10"/>
        <v>7278325803</v>
      </c>
      <c r="U261" s="98"/>
      <c r="V261" s="199">
        <f>T261/درآمدها!$J$5</f>
        <v>-0.11333224253643825</v>
      </c>
    </row>
    <row r="262" spans="1:22" s="29" customFormat="1" ht="42.75" customHeight="1">
      <c r="A262" s="25"/>
      <c r="B262" s="198" t="s">
        <v>272</v>
      </c>
      <c r="C262" s="193"/>
      <c r="D262" s="45">
        <f>VLOOKUP(B262,'درآمد سود سهام'!$A$9:$S$126,13,0)</f>
        <v>0</v>
      </c>
      <c r="E262" s="45"/>
      <c r="F262" s="45">
        <v>-2251888418</v>
      </c>
      <c r="G262" s="45"/>
      <c r="H262" s="45">
        <v>-328163655</v>
      </c>
      <c r="I262" s="45"/>
      <c r="J262" s="101">
        <f t="shared" si="9"/>
        <v>-2580052073</v>
      </c>
      <c r="K262" s="101"/>
      <c r="L262" s="199">
        <f t="shared" si="11"/>
        <v>3.9598837497958764E-3</v>
      </c>
      <c r="M262" s="199"/>
      <c r="N262" s="45">
        <v>3989949112</v>
      </c>
      <c r="O262" s="45"/>
      <c r="P262" s="45">
        <v>-1793157169</v>
      </c>
      <c r="Q262" s="45"/>
      <c r="R262" s="45">
        <v>-321680803</v>
      </c>
      <c r="S262" s="45"/>
      <c r="T262" s="101">
        <f t="shared" si="10"/>
        <v>1875111140</v>
      </c>
      <c r="U262" s="98"/>
      <c r="V262" s="199">
        <f>T262/درآمدها!$J$5</f>
        <v>-2.9197724346671051E-2</v>
      </c>
    </row>
    <row r="263" spans="1:22" s="29" customFormat="1" ht="42.75" customHeight="1">
      <c r="A263" s="25"/>
      <c r="B263" s="198" t="s">
        <v>303</v>
      </c>
      <c r="C263" s="193"/>
      <c r="D263" s="45">
        <v>0</v>
      </c>
      <c r="E263" s="45"/>
      <c r="F263" s="45">
        <v>-303258301</v>
      </c>
      <c r="G263" s="45"/>
      <c r="H263" s="45">
        <v>-731422822</v>
      </c>
      <c r="I263" s="45"/>
      <c r="J263" s="101">
        <f t="shared" si="9"/>
        <v>-1034681123</v>
      </c>
      <c r="K263" s="101"/>
      <c r="L263" s="199">
        <f t="shared" si="11"/>
        <v>1.5880365392874178E-3</v>
      </c>
      <c r="M263" s="199"/>
      <c r="N263" s="45">
        <v>0</v>
      </c>
      <c r="O263" s="45"/>
      <c r="P263" s="45">
        <v>-1602998787</v>
      </c>
      <c r="Q263" s="45"/>
      <c r="R263" s="45">
        <v>-731422822</v>
      </c>
      <c r="S263" s="45"/>
      <c r="T263" s="101">
        <f t="shared" si="10"/>
        <v>-2334421609</v>
      </c>
      <c r="U263" s="98"/>
      <c r="V263" s="199">
        <f>T263/درآمدها!$J$5</f>
        <v>3.6349737993927288E-2</v>
      </c>
    </row>
    <row r="264" spans="1:22" s="29" customFormat="1" ht="42.75" customHeight="1">
      <c r="A264" s="25"/>
      <c r="B264" s="198" t="s">
        <v>106</v>
      </c>
      <c r="C264" s="193"/>
      <c r="D264" s="45">
        <f>VLOOKUP(B264,'درآمد سود سهام'!$A$9:$S$126,13,0)</f>
        <v>3038170424</v>
      </c>
      <c r="E264" s="45"/>
      <c r="F264" s="45">
        <v>-5048308402</v>
      </c>
      <c r="G264" s="45"/>
      <c r="H264" s="45">
        <v>150782077</v>
      </c>
      <c r="I264" s="45"/>
      <c r="J264" s="101">
        <f t="shared" si="9"/>
        <v>-1859355901</v>
      </c>
      <c r="K264" s="101"/>
      <c r="L264" s="199">
        <f t="shared" si="11"/>
        <v>2.8537537263330151E-3</v>
      </c>
      <c r="M264" s="199"/>
      <c r="N264" s="45">
        <v>3038170424</v>
      </c>
      <c r="O264" s="45"/>
      <c r="P264" s="45">
        <v>-137700578</v>
      </c>
      <c r="Q264" s="45"/>
      <c r="R264" s="45">
        <v>211468837</v>
      </c>
      <c r="S264" s="45"/>
      <c r="T264" s="101">
        <f t="shared" si="10"/>
        <v>3111938683</v>
      </c>
      <c r="U264" s="98"/>
      <c r="V264" s="199">
        <f>T264/درآمدها!$J$5</f>
        <v>-4.845660927062518E-2</v>
      </c>
    </row>
    <row r="265" spans="1:22" s="29" customFormat="1" ht="42.75" customHeight="1">
      <c r="A265" s="25"/>
      <c r="B265" s="198" t="s">
        <v>337</v>
      </c>
      <c r="C265" s="193"/>
      <c r="D265" s="45">
        <f>VLOOKUP(B265,'درآمد سود سهام'!$A$9:$S$126,13,0)</f>
        <v>0</v>
      </c>
      <c r="E265" s="45"/>
      <c r="F265" s="45">
        <v>61154751</v>
      </c>
      <c r="G265" s="45"/>
      <c r="H265" s="45">
        <v>-161149855</v>
      </c>
      <c r="I265" s="45"/>
      <c r="J265" s="101">
        <f t="shared" si="9"/>
        <v>-99995104</v>
      </c>
      <c r="K265" s="101"/>
      <c r="L265" s="199">
        <f t="shared" si="11"/>
        <v>1.5347325409922013E-4</v>
      </c>
      <c r="M265" s="199"/>
      <c r="N265" s="45">
        <v>556956260</v>
      </c>
      <c r="O265" s="45"/>
      <c r="P265" s="45">
        <v>-352011194</v>
      </c>
      <c r="Q265" s="45"/>
      <c r="R265" s="45">
        <v>-161149855</v>
      </c>
      <c r="S265" s="45"/>
      <c r="T265" s="101">
        <f t="shared" si="10"/>
        <v>43795211</v>
      </c>
      <c r="U265" s="98"/>
      <c r="V265" s="199">
        <f>T265/درآمدها!$J$5</f>
        <v>-6.8194384386319412E-4</v>
      </c>
    </row>
    <row r="266" spans="1:22" s="29" customFormat="1" ht="42.75" customHeight="1">
      <c r="A266" s="25"/>
      <c r="B266" s="198" t="s">
        <v>151</v>
      </c>
      <c r="C266" s="193"/>
      <c r="D266" s="45">
        <f>VLOOKUP(B266,'درآمد سود سهام'!$A$9:$S$126,13,0)</f>
        <v>0</v>
      </c>
      <c r="E266" s="45"/>
      <c r="F266" s="45">
        <v>-1106960882</v>
      </c>
      <c r="G266" s="45"/>
      <c r="H266" s="45">
        <v>702029975</v>
      </c>
      <c r="I266" s="45"/>
      <c r="J266" s="101">
        <f t="shared" si="9"/>
        <v>-404930907</v>
      </c>
      <c r="K266" s="101"/>
      <c r="L266" s="199">
        <f t="shared" si="11"/>
        <v>6.2149106802907744E-4</v>
      </c>
      <c r="M266" s="199"/>
      <c r="N266" s="45">
        <v>4528571578</v>
      </c>
      <c r="O266" s="45"/>
      <c r="P266" s="45">
        <v>949125502</v>
      </c>
      <c r="Q266" s="45"/>
      <c r="R266" s="45">
        <v>2567527725</v>
      </c>
      <c r="S266" s="45"/>
      <c r="T266" s="101">
        <f t="shared" si="10"/>
        <v>8045224805</v>
      </c>
      <c r="U266" s="98"/>
      <c r="V266" s="199">
        <f>T266/درآمدها!$J$5</f>
        <v>-0.12527377772572476</v>
      </c>
    </row>
    <row r="267" spans="1:22" s="29" customFormat="1" ht="42.75" customHeight="1">
      <c r="A267" s="25"/>
      <c r="B267" s="198" t="s">
        <v>347</v>
      </c>
      <c r="C267" s="193"/>
      <c r="D267" s="45">
        <v>0</v>
      </c>
      <c r="E267" s="45"/>
      <c r="F267" s="45">
        <v>-3478417951</v>
      </c>
      <c r="G267" s="45"/>
      <c r="H267" s="45">
        <v>-684704950</v>
      </c>
      <c r="I267" s="45"/>
      <c r="J267" s="101">
        <f t="shared" ref="J267:J296" si="12">D267+F267+H267</f>
        <v>-4163122901</v>
      </c>
      <c r="K267" s="101"/>
      <c r="L267" s="199">
        <f t="shared" si="11"/>
        <v>6.3895930227889502E-3</v>
      </c>
      <c r="M267" s="199"/>
      <c r="N267" s="45">
        <v>0</v>
      </c>
      <c r="O267" s="45"/>
      <c r="P267" s="45">
        <v>-2118868488</v>
      </c>
      <c r="Q267" s="45"/>
      <c r="R267" s="45">
        <v>-672952874</v>
      </c>
      <c r="S267" s="45"/>
      <c r="T267" s="101">
        <f t="shared" ref="T267:T296" si="13">N267+P267+R267</f>
        <v>-2791821362</v>
      </c>
      <c r="U267" s="98"/>
      <c r="V267" s="199">
        <f>T267/درآمدها!$J$5</f>
        <v>4.3471999506559243E-2</v>
      </c>
    </row>
    <row r="268" spans="1:22" s="29" customFormat="1" ht="42.75" customHeight="1">
      <c r="A268" s="25"/>
      <c r="B268" s="198" t="s">
        <v>121</v>
      </c>
      <c r="C268" s="193"/>
      <c r="D268" s="45">
        <v>0</v>
      </c>
      <c r="E268" s="45"/>
      <c r="F268" s="45">
        <v>-251558571</v>
      </c>
      <c r="G268" s="45"/>
      <c r="H268" s="45">
        <v>-42951339</v>
      </c>
      <c r="I268" s="45"/>
      <c r="J268" s="101">
        <f t="shared" si="12"/>
        <v>-294509910</v>
      </c>
      <c r="K268" s="101"/>
      <c r="L268" s="199">
        <f t="shared" ref="L268:L296" si="14">J268/-651547428162</f>
        <v>4.5201607322862977E-4</v>
      </c>
      <c r="M268" s="199"/>
      <c r="N268" s="45">
        <v>0</v>
      </c>
      <c r="O268" s="45"/>
      <c r="P268" s="45">
        <v>0</v>
      </c>
      <c r="Q268" s="45"/>
      <c r="R268" s="45">
        <v>-53044234</v>
      </c>
      <c r="S268" s="45"/>
      <c r="T268" s="101">
        <f t="shared" si="13"/>
        <v>-53044234</v>
      </c>
      <c r="U268" s="98"/>
      <c r="V268" s="199">
        <f>T268/درآمدها!$J$5</f>
        <v>8.2596220003914884E-4</v>
      </c>
    </row>
    <row r="269" spans="1:22" s="29" customFormat="1" ht="42.75" customHeight="1">
      <c r="A269" s="25"/>
      <c r="B269" s="198" t="s">
        <v>311</v>
      </c>
      <c r="C269" s="193"/>
      <c r="D269" s="45">
        <v>0</v>
      </c>
      <c r="E269" s="45"/>
      <c r="F269" s="45">
        <v>2388235628</v>
      </c>
      <c r="G269" s="45"/>
      <c r="H269" s="45">
        <v>51423585</v>
      </c>
      <c r="I269" s="45"/>
      <c r="J269" s="101">
        <f t="shared" si="12"/>
        <v>2439659213</v>
      </c>
      <c r="K269" s="101"/>
      <c r="L269" s="199">
        <f t="shared" si="14"/>
        <v>-3.7444077093239728E-3</v>
      </c>
      <c r="M269" s="199"/>
      <c r="N269" s="45">
        <v>0</v>
      </c>
      <c r="O269" s="45"/>
      <c r="P269" s="45">
        <v>9924487491</v>
      </c>
      <c r="Q269" s="45"/>
      <c r="R269" s="45">
        <v>75085298</v>
      </c>
      <c r="S269" s="45"/>
      <c r="T269" s="101">
        <f t="shared" si="13"/>
        <v>9999572789</v>
      </c>
      <c r="U269" s="98"/>
      <c r="V269" s="199">
        <f>T269/درآمدها!$J$5</f>
        <v>-0.15570531455415207</v>
      </c>
    </row>
    <row r="270" spans="1:22" s="29" customFormat="1" ht="42.75" customHeight="1">
      <c r="A270" s="25"/>
      <c r="B270" s="198" t="s">
        <v>238</v>
      </c>
      <c r="C270" s="193"/>
      <c r="D270" s="45">
        <v>0</v>
      </c>
      <c r="E270" s="45"/>
      <c r="F270" s="45">
        <v>-758249593</v>
      </c>
      <c r="G270" s="45"/>
      <c r="H270" s="45">
        <v>-125793774</v>
      </c>
      <c r="I270" s="45"/>
      <c r="J270" s="101">
        <f t="shared" si="12"/>
        <v>-884043367</v>
      </c>
      <c r="K270" s="101"/>
      <c r="L270" s="199">
        <f t="shared" si="14"/>
        <v>1.3568365537008804E-3</v>
      </c>
      <c r="M270" s="199"/>
      <c r="N270" s="45">
        <v>0</v>
      </c>
      <c r="O270" s="45"/>
      <c r="P270" s="45">
        <v>1252860639</v>
      </c>
      <c r="Q270" s="45"/>
      <c r="R270" s="45">
        <v>2899716525</v>
      </c>
      <c r="S270" s="45"/>
      <c r="T270" s="101">
        <f t="shared" si="13"/>
        <v>4152577164</v>
      </c>
      <c r="U270" s="98"/>
      <c r="V270" s="199">
        <f>T270/درآمدها!$J$5</f>
        <v>-6.4660595724876896E-2</v>
      </c>
    </row>
    <row r="271" spans="1:22" s="29" customFormat="1" ht="42.75" customHeight="1">
      <c r="A271" s="25"/>
      <c r="B271" s="198" t="s">
        <v>230</v>
      </c>
      <c r="C271" s="193"/>
      <c r="D271" s="45">
        <f>VLOOKUP(B271,'درآمد سود سهام'!$A$9:$S$126,13,0)</f>
        <v>0</v>
      </c>
      <c r="E271" s="45"/>
      <c r="F271" s="45">
        <v>-4106611918</v>
      </c>
      <c r="G271" s="45"/>
      <c r="H271" s="45">
        <v>-494364782</v>
      </c>
      <c r="I271" s="45"/>
      <c r="J271" s="101">
        <f t="shared" si="12"/>
        <v>-4600976700</v>
      </c>
      <c r="K271" s="101"/>
      <c r="L271" s="199">
        <f t="shared" si="14"/>
        <v>7.0616143984778626E-3</v>
      </c>
      <c r="M271" s="199"/>
      <c r="N271" s="45">
        <v>565304909</v>
      </c>
      <c r="O271" s="45"/>
      <c r="P271" s="45">
        <v>-4702038807</v>
      </c>
      <c r="Q271" s="45"/>
      <c r="R271" s="45">
        <v>-494364782</v>
      </c>
      <c r="S271" s="45"/>
      <c r="T271" s="101">
        <f t="shared" si="13"/>
        <v>-4631098680</v>
      </c>
      <c r="U271" s="98"/>
      <c r="V271" s="199">
        <f>T271/درآمدها!$J$5</f>
        <v>7.2111748363284836E-2</v>
      </c>
    </row>
    <row r="272" spans="1:22" s="29" customFormat="1" ht="42.75" customHeight="1">
      <c r="A272" s="25"/>
      <c r="B272" s="198" t="s">
        <v>376</v>
      </c>
      <c r="C272" s="193"/>
      <c r="D272" s="45">
        <v>0</v>
      </c>
      <c r="E272" s="45"/>
      <c r="F272" s="45">
        <v>-392219346</v>
      </c>
      <c r="G272" s="45"/>
      <c r="H272" s="45">
        <v>-160702802</v>
      </c>
      <c r="I272" s="45"/>
      <c r="J272" s="101">
        <f t="shared" si="12"/>
        <v>-552922148</v>
      </c>
      <c r="K272" s="101"/>
      <c r="L272" s="199">
        <f t="shared" si="14"/>
        <v>8.4862916205468016E-4</v>
      </c>
      <c r="M272" s="199"/>
      <c r="N272" s="45">
        <v>0</v>
      </c>
      <c r="O272" s="45"/>
      <c r="P272" s="45">
        <v>-456293289</v>
      </c>
      <c r="Q272" s="45"/>
      <c r="R272" s="45">
        <v>-160702802</v>
      </c>
      <c r="S272" s="45"/>
      <c r="T272" s="101">
        <f t="shared" si="13"/>
        <v>-616996091</v>
      </c>
      <c r="U272" s="98"/>
      <c r="V272" s="199">
        <f>T272/درآمدها!$J$5</f>
        <v>9.607367480090577E-3</v>
      </c>
    </row>
    <row r="273" spans="1:22" s="29" customFormat="1" ht="42.75" customHeight="1">
      <c r="A273" s="25"/>
      <c r="B273" s="198" t="s">
        <v>98</v>
      </c>
      <c r="C273" s="193"/>
      <c r="D273" s="45">
        <v>0</v>
      </c>
      <c r="E273" s="45"/>
      <c r="F273" s="45">
        <v>-4115450557</v>
      </c>
      <c r="G273" s="45"/>
      <c r="H273" s="45">
        <v>-1048307110</v>
      </c>
      <c r="I273" s="45"/>
      <c r="J273" s="101">
        <f t="shared" si="12"/>
        <v>-5163757667</v>
      </c>
      <c r="K273" s="101"/>
      <c r="L273" s="199">
        <f t="shared" si="14"/>
        <v>7.9253749517005073E-3</v>
      </c>
      <c r="M273" s="199"/>
      <c r="N273" s="45">
        <v>0</v>
      </c>
      <c r="O273" s="45"/>
      <c r="P273" s="45">
        <v>-3677205681</v>
      </c>
      <c r="Q273" s="45"/>
      <c r="R273" s="45">
        <v>-1047419482</v>
      </c>
      <c r="S273" s="45"/>
      <c r="T273" s="101">
        <f t="shared" si="13"/>
        <v>-4724625163</v>
      </c>
      <c r="U273" s="98"/>
      <c r="V273" s="199">
        <f>T273/درآمدها!$J$5</f>
        <v>7.3568067624311478E-2</v>
      </c>
    </row>
    <row r="274" spans="1:22" s="29" customFormat="1" ht="42.75" customHeight="1">
      <c r="A274" s="25"/>
      <c r="B274" s="198" t="s">
        <v>172</v>
      </c>
      <c r="C274" s="193"/>
      <c r="D274" s="45">
        <f>VLOOKUP(B274,'درآمد سود سهام'!$A$9:$S$126,13,0)</f>
        <v>0</v>
      </c>
      <c r="E274" s="45"/>
      <c r="F274" s="45">
        <v>3557148</v>
      </c>
      <c r="G274" s="45"/>
      <c r="H274" s="45">
        <v>415987282</v>
      </c>
      <c r="I274" s="45"/>
      <c r="J274" s="101">
        <f t="shared" si="12"/>
        <v>419544430</v>
      </c>
      <c r="K274" s="101"/>
      <c r="L274" s="199">
        <f t="shared" si="14"/>
        <v>-6.4392001543698055E-4</v>
      </c>
      <c r="M274" s="199"/>
      <c r="N274" s="45">
        <v>2048894550</v>
      </c>
      <c r="O274" s="45"/>
      <c r="P274" s="45">
        <v>1995000695</v>
      </c>
      <c r="Q274" s="45"/>
      <c r="R274" s="45">
        <v>415987282</v>
      </c>
      <c r="S274" s="45"/>
      <c r="T274" s="101">
        <f t="shared" si="13"/>
        <v>4459882527</v>
      </c>
      <c r="U274" s="98"/>
      <c r="V274" s="199">
        <f>T274/درآمدها!$J$5</f>
        <v>-6.9445707971144965E-2</v>
      </c>
    </row>
    <row r="275" spans="1:22" s="29" customFormat="1" ht="42.75" customHeight="1">
      <c r="A275" s="25"/>
      <c r="B275" s="198" t="s">
        <v>184</v>
      </c>
      <c r="C275" s="193"/>
      <c r="D275" s="45">
        <v>0</v>
      </c>
      <c r="E275" s="45"/>
      <c r="F275" s="45">
        <v>-2851475750</v>
      </c>
      <c r="G275" s="45"/>
      <c r="H275" s="45">
        <v>70403250</v>
      </c>
      <c r="I275" s="45"/>
      <c r="J275" s="101">
        <f t="shared" si="12"/>
        <v>-2781072500</v>
      </c>
      <c r="K275" s="101"/>
      <c r="L275" s="199">
        <f t="shared" si="14"/>
        <v>4.2684114460329317E-3</v>
      </c>
      <c r="M275" s="199"/>
      <c r="N275" s="45">
        <v>0</v>
      </c>
      <c r="O275" s="45"/>
      <c r="P275" s="45">
        <v>1272729214</v>
      </c>
      <c r="Q275" s="45"/>
      <c r="R275" s="45">
        <v>95606662</v>
      </c>
      <c r="S275" s="45"/>
      <c r="T275" s="101">
        <f t="shared" si="13"/>
        <v>1368335876</v>
      </c>
      <c r="U275" s="98"/>
      <c r="V275" s="199">
        <f>T275/درآمدها!$J$5</f>
        <v>-2.1306627041375616E-2</v>
      </c>
    </row>
    <row r="276" spans="1:22" s="29" customFormat="1" ht="42.75" customHeight="1">
      <c r="A276" s="25"/>
      <c r="B276" s="198" t="s">
        <v>175</v>
      </c>
      <c r="C276" s="193"/>
      <c r="D276" s="45">
        <v>0</v>
      </c>
      <c r="E276" s="45"/>
      <c r="F276" s="45">
        <v>-8106005559</v>
      </c>
      <c r="G276" s="45"/>
      <c r="H276" s="45">
        <v>-901406310</v>
      </c>
      <c r="I276" s="45"/>
      <c r="J276" s="101">
        <f t="shared" si="12"/>
        <v>-9007411869</v>
      </c>
      <c r="K276" s="101"/>
      <c r="L276" s="199">
        <f t="shared" si="14"/>
        <v>1.3824644960090929E-2</v>
      </c>
      <c r="M276" s="199"/>
      <c r="N276" s="45">
        <v>0</v>
      </c>
      <c r="O276" s="45"/>
      <c r="P276" s="45">
        <v>-2802103323</v>
      </c>
      <c r="Q276" s="45"/>
      <c r="R276" s="45">
        <v>-854045782</v>
      </c>
      <c r="S276" s="45"/>
      <c r="T276" s="101">
        <f t="shared" si="13"/>
        <v>-3656149105</v>
      </c>
      <c r="U276" s="98"/>
      <c r="V276" s="199">
        <f>T276/درآمدها!$J$5</f>
        <v>5.6930616783663325E-2</v>
      </c>
    </row>
    <row r="277" spans="1:22" s="29" customFormat="1" ht="42.75" customHeight="1">
      <c r="A277" s="25"/>
      <c r="B277" s="198" t="s">
        <v>128</v>
      </c>
      <c r="C277" s="193"/>
      <c r="D277" s="45">
        <v>0</v>
      </c>
      <c r="E277" s="45"/>
      <c r="F277" s="45">
        <v>-2069616556</v>
      </c>
      <c r="G277" s="45"/>
      <c r="H277" s="45">
        <v>-8136391</v>
      </c>
      <c r="I277" s="45"/>
      <c r="J277" s="101">
        <f t="shared" si="12"/>
        <v>-2077752947</v>
      </c>
      <c r="K277" s="101"/>
      <c r="L277" s="199">
        <f t="shared" si="14"/>
        <v>3.1889511909536537E-3</v>
      </c>
      <c r="M277" s="199"/>
      <c r="N277" s="45">
        <v>0</v>
      </c>
      <c r="O277" s="45"/>
      <c r="P277" s="45">
        <v>-3682595611</v>
      </c>
      <c r="Q277" s="45"/>
      <c r="R277" s="45">
        <v>-70524804</v>
      </c>
      <c r="S277" s="45"/>
      <c r="T277" s="101">
        <f t="shared" si="13"/>
        <v>-3753120415</v>
      </c>
      <c r="U277" s="98"/>
      <c r="V277" s="199">
        <f>T277/درآمدها!$J$5</f>
        <v>5.8440576123415099E-2</v>
      </c>
    </row>
    <row r="278" spans="1:22" s="29" customFormat="1" ht="42.75" customHeight="1">
      <c r="A278" s="25"/>
      <c r="B278" s="198" t="s">
        <v>257</v>
      </c>
      <c r="C278" s="193"/>
      <c r="D278" s="45">
        <f>VLOOKUP(B278,'درآمد سود سهام'!$A$9:$S$126,13,0)</f>
        <v>0</v>
      </c>
      <c r="E278" s="45"/>
      <c r="F278" s="45">
        <v>-1109277095</v>
      </c>
      <c r="G278" s="45"/>
      <c r="H278" s="45">
        <v>530498741</v>
      </c>
      <c r="I278" s="45"/>
      <c r="J278" s="101">
        <f t="shared" si="12"/>
        <v>-578778354</v>
      </c>
      <c r="K278" s="101"/>
      <c r="L278" s="199">
        <f t="shared" si="14"/>
        <v>8.8831346573298609E-4</v>
      </c>
      <c r="M278" s="199"/>
      <c r="N278" s="45">
        <v>1910749406</v>
      </c>
      <c r="O278" s="45"/>
      <c r="P278" s="45">
        <v>1208173936</v>
      </c>
      <c r="Q278" s="45"/>
      <c r="R278" s="45">
        <v>804158507</v>
      </c>
      <c r="S278" s="45"/>
      <c r="T278" s="101">
        <f t="shared" si="13"/>
        <v>3923081849</v>
      </c>
      <c r="U278" s="98"/>
      <c r="V278" s="199">
        <f>T278/درآمدها!$J$5</f>
        <v>-6.1087079039235291E-2</v>
      </c>
    </row>
    <row r="279" spans="1:22" s="29" customFormat="1" ht="42.75" customHeight="1">
      <c r="A279" s="25"/>
      <c r="B279" s="198" t="s">
        <v>252</v>
      </c>
      <c r="C279" s="193"/>
      <c r="D279" s="45">
        <v>0</v>
      </c>
      <c r="E279" s="45"/>
      <c r="F279" s="45">
        <v>-1822453943</v>
      </c>
      <c r="G279" s="45"/>
      <c r="H279" s="45">
        <v>-71906945</v>
      </c>
      <c r="I279" s="45"/>
      <c r="J279" s="101">
        <f t="shared" si="12"/>
        <v>-1894360888</v>
      </c>
      <c r="K279" s="101"/>
      <c r="L279" s="199">
        <f t="shared" si="14"/>
        <v>2.9074796494001176E-3</v>
      </c>
      <c r="M279" s="199"/>
      <c r="N279" s="45">
        <v>0</v>
      </c>
      <c r="O279" s="45"/>
      <c r="P279" s="45">
        <v>-2129632691</v>
      </c>
      <c r="Q279" s="45"/>
      <c r="R279" s="45">
        <v>-295485374</v>
      </c>
      <c r="S279" s="45"/>
      <c r="T279" s="101">
        <f t="shared" si="13"/>
        <v>-2425118065</v>
      </c>
      <c r="U279" s="98"/>
      <c r="V279" s="199">
        <f>T279/درآمدها!$J$5</f>
        <v>3.7761990347944009E-2</v>
      </c>
    </row>
    <row r="280" spans="1:22" s="29" customFormat="1" ht="42.75" customHeight="1">
      <c r="A280" s="25"/>
      <c r="B280" s="198" t="s">
        <v>323</v>
      </c>
      <c r="C280" s="193"/>
      <c r="D280" s="45">
        <f>VLOOKUP(B280,'درآمد سود سهام'!$A$9:$S$126,13,0)</f>
        <v>912358898</v>
      </c>
      <c r="E280" s="45"/>
      <c r="F280" s="45">
        <v>-2527513757</v>
      </c>
      <c r="G280" s="45"/>
      <c r="H280" s="45">
        <v>0</v>
      </c>
      <c r="I280" s="45"/>
      <c r="J280" s="101">
        <f t="shared" si="12"/>
        <v>-1615154859</v>
      </c>
      <c r="K280" s="101"/>
      <c r="L280" s="199">
        <f t="shared" si="14"/>
        <v>2.478952090343314E-3</v>
      </c>
      <c r="M280" s="199"/>
      <c r="N280" s="45">
        <v>912358898</v>
      </c>
      <c r="O280" s="45"/>
      <c r="P280" s="45">
        <v>638134661</v>
      </c>
      <c r="Q280" s="45"/>
      <c r="R280" s="45">
        <v>0</v>
      </c>
      <c r="S280" s="45"/>
      <c r="T280" s="101">
        <f t="shared" si="13"/>
        <v>1550493559</v>
      </c>
      <c r="U280" s="98"/>
      <c r="V280" s="199">
        <f>T280/درآمدها!$J$5</f>
        <v>-2.4143040149060685E-2</v>
      </c>
    </row>
    <row r="281" spans="1:22" s="29" customFormat="1" ht="42.75" customHeight="1">
      <c r="A281" s="25"/>
      <c r="B281" s="198" t="s">
        <v>334</v>
      </c>
      <c r="C281" s="193"/>
      <c r="D281" s="45">
        <f>VLOOKUP(B281,'درآمد سود سهام'!$A$9:$S$126,13,0)</f>
        <v>0</v>
      </c>
      <c r="E281" s="45"/>
      <c r="F281" s="45">
        <v>-690473812</v>
      </c>
      <c r="G281" s="45"/>
      <c r="H281" s="45">
        <v>-860350454</v>
      </c>
      <c r="I281" s="45"/>
      <c r="J281" s="101">
        <f t="shared" si="12"/>
        <v>-1550824266</v>
      </c>
      <c r="K281" s="101"/>
      <c r="L281" s="199">
        <f t="shared" si="14"/>
        <v>2.3802170018149544E-3</v>
      </c>
      <c r="M281" s="199"/>
      <c r="N281" s="45">
        <v>4478662534</v>
      </c>
      <c r="O281" s="45"/>
      <c r="P281" s="45">
        <v>-2725368714</v>
      </c>
      <c r="Q281" s="45"/>
      <c r="R281" s="45">
        <v>-894745673</v>
      </c>
      <c r="S281" s="45"/>
      <c r="T281" s="101">
        <f t="shared" si="13"/>
        <v>858548147</v>
      </c>
      <c r="U281" s="98"/>
      <c r="V281" s="199">
        <f>T281/درآمدها!$J$5</f>
        <v>-1.3368622051091445E-2</v>
      </c>
    </row>
    <row r="282" spans="1:22" s="29" customFormat="1" ht="42.75" customHeight="1">
      <c r="A282" s="25"/>
      <c r="B282" s="198" t="s">
        <v>242</v>
      </c>
      <c r="C282" s="193"/>
      <c r="D282" s="45">
        <v>0</v>
      </c>
      <c r="E282" s="45"/>
      <c r="F282" s="45">
        <v>-1324654051</v>
      </c>
      <c r="G282" s="45"/>
      <c r="H282" s="45">
        <v>-52620155</v>
      </c>
      <c r="I282" s="45"/>
      <c r="J282" s="101">
        <f t="shared" si="12"/>
        <v>-1377274206</v>
      </c>
      <c r="K282" s="101"/>
      <c r="L282" s="199">
        <f t="shared" si="14"/>
        <v>2.1138510359641175E-3</v>
      </c>
      <c r="M282" s="199"/>
      <c r="N282" s="45">
        <v>0</v>
      </c>
      <c r="O282" s="45"/>
      <c r="P282" s="45">
        <v>45614916</v>
      </c>
      <c r="Q282" s="45"/>
      <c r="R282" s="45">
        <v>-52620155</v>
      </c>
      <c r="S282" s="45"/>
      <c r="T282" s="101">
        <f t="shared" si="13"/>
        <v>-7005239</v>
      </c>
      <c r="U282" s="98"/>
      <c r="V282" s="199">
        <f>T282/درآمدها!$J$5</f>
        <v>1.090799542178335E-4</v>
      </c>
    </row>
    <row r="283" spans="1:22" s="29" customFormat="1" ht="42.75" customHeight="1">
      <c r="A283" s="25"/>
      <c r="B283" s="198" t="s">
        <v>276</v>
      </c>
      <c r="C283" s="193"/>
      <c r="D283" s="45">
        <v>0</v>
      </c>
      <c r="E283" s="45"/>
      <c r="F283" s="45">
        <v>3303684298</v>
      </c>
      <c r="G283" s="45"/>
      <c r="H283" s="45">
        <v>224909494</v>
      </c>
      <c r="I283" s="45"/>
      <c r="J283" s="101">
        <f t="shared" si="12"/>
        <v>3528593792</v>
      </c>
      <c r="K283" s="101"/>
      <c r="L283" s="199">
        <f t="shared" si="14"/>
        <v>-5.4157128698275742E-3</v>
      </c>
      <c r="M283" s="199"/>
      <c r="N283" s="45">
        <v>0</v>
      </c>
      <c r="O283" s="45"/>
      <c r="P283" s="45">
        <v>14075313082</v>
      </c>
      <c r="Q283" s="45"/>
      <c r="R283" s="45">
        <v>5950878424</v>
      </c>
      <c r="S283" s="45"/>
      <c r="T283" s="101">
        <f t="shared" si="13"/>
        <v>20026191506</v>
      </c>
      <c r="U283" s="98"/>
      <c r="V283" s="199">
        <f>T283/درآمدها!$J$5</f>
        <v>-0.31183176657242473</v>
      </c>
    </row>
    <row r="284" spans="1:22" s="29" customFormat="1" ht="42.75" customHeight="1">
      <c r="A284" s="25"/>
      <c r="B284" s="198" t="s">
        <v>329</v>
      </c>
      <c r="C284" s="193"/>
      <c r="D284" s="45">
        <f>VLOOKUP(B284,'درآمد سود سهام'!$A$9:$S$126,13,0)</f>
        <v>0</v>
      </c>
      <c r="E284" s="45"/>
      <c r="F284" s="45">
        <v>-4037011098</v>
      </c>
      <c r="G284" s="45"/>
      <c r="H284" s="45">
        <v>-28103868</v>
      </c>
      <c r="I284" s="45"/>
      <c r="J284" s="101">
        <f t="shared" si="12"/>
        <v>-4065114966</v>
      </c>
      <c r="K284" s="101"/>
      <c r="L284" s="199">
        <f t="shared" si="14"/>
        <v>6.2391696909426747E-3</v>
      </c>
      <c r="M284" s="199"/>
      <c r="N284" s="45">
        <v>2685203986</v>
      </c>
      <c r="O284" s="45"/>
      <c r="P284" s="45">
        <v>-1319564304</v>
      </c>
      <c r="Q284" s="45"/>
      <c r="R284" s="45">
        <v>-28103868</v>
      </c>
      <c r="S284" s="45"/>
      <c r="T284" s="101">
        <f t="shared" si="13"/>
        <v>1337535814</v>
      </c>
      <c r="U284" s="98"/>
      <c r="V284" s="199">
        <f>T284/درآمدها!$J$5</f>
        <v>-2.0827033218400209E-2</v>
      </c>
    </row>
    <row r="285" spans="1:22" s="29" customFormat="1" ht="42.75" customHeight="1">
      <c r="A285" s="25"/>
      <c r="B285" s="198" t="s">
        <v>290</v>
      </c>
      <c r="C285" s="193"/>
      <c r="D285" s="45">
        <v>0</v>
      </c>
      <c r="E285" s="45"/>
      <c r="F285" s="45">
        <v>-5198612056</v>
      </c>
      <c r="G285" s="45"/>
      <c r="H285" s="45">
        <v>-951668832</v>
      </c>
      <c r="I285" s="45"/>
      <c r="J285" s="101">
        <f t="shared" si="12"/>
        <v>-6150280888</v>
      </c>
      <c r="K285" s="101"/>
      <c r="L285" s="199">
        <f t="shared" si="14"/>
        <v>9.4394983728963485E-3</v>
      </c>
      <c r="M285" s="199"/>
      <c r="N285" s="45">
        <v>0</v>
      </c>
      <c r="O285" s="45"/>
      <c r="P285" s="45">
        <v>-3108833022</v>
      </c>
      <c r="Q285" s="45"/>
      <c r="R285" s="45">
        <v>-951668832</v>
      </c>
      <c r="S285" s="45"/>
      <c r="T285" s="101">
        <f t="shared" si="13"/>
        <v>-4060501854</v>
      </c>
      <c r="U285" s="98"/>
      <c r="V285" s="199">
        <f>T285/درآمدها!$J$5</f>
        <v>6.322687296404135E-2</v>
      </c>
    </row>
    <row r="286" spans="1:22" s="29" customFormat="1" ht="42.75" customHeight="1">
      <c r="A286" s="25"/>
      <c r="B286" s="198" t="s">
        <v>255</v>
      </c>
      <c r="C286" s="193"/>
      <c r="D286" s="45">
        <v>0</v>
      </c>
      <c r="E286" s="45"/>
      <c r="F286" s="45">
        <v>-2100095927</v>
      </c>
      <c r="G286" s="45"/>
      <c r="H286" s="45">
        <v>-541723391</v>
      </c>
      <c r="I286" s="45"/>
      <c r="J286" s="101">
        <f t="shared" si="12"/>
        <v>-2641819318</v>
      </c>
      <c r="K286" s="101"/>
      <c r="L286" s="199">
        <f t="shared" si="14"/>
        <v>4.0546845921140542E-3</v>
      </c>
      <c r="M286" s="199"/>
      <c r="N286" s="45">
        <v>0</v>
      </c>
      <c r="O286" s="45"/>
      <c r="P286" s="45">
        <v>-898374765</v>
      </c>
      <c r="Q286" s="45"/>
      <c r="R286" s="45">
        <v>-525502237</v>
      </c>
      <c r="S286" s="45"/>
      <c r="T286" s="101">
        <f t="shared" si="13"/>
        <v>-1423877002</v>
      </c>
      <c r="U286" s="98"/>
      <c r="V286" s="199">
        <f>T286/درآمدها!$J$5</f>
        <v>2.2171468837820667E-2</v>
      </c>
    </row>
    <row r="287" spans="1:22" s="29" customFormat="1" ht="42.75" customHeight="1">
      <c r="A287" s="25"/>
      <c r="B287" s="198" t="s">
        <v>343</v>
      </c>
      <c r="C287" s="193"/>
      <c r="D287" s="45">
        <v>0</v>
      </c>
      <c r="E287" s="45"/>
      <c r="F287" s="45">
        <v>-3025621742</v>
      </c>
      <c r="G287" s="45"/>
      <c r="H287" s="45">
        <v>-75324353</v>
      </c>
      <c r="I287" s="45"/>
      <c r="J287" s="101">
        <f t="shared" si="12"/>
        <v>-3100946095</v>
      </c>
      <c r="K287" s="101"/>
      <c r="L287" s="199">
        <f t="shared" si="14"/>
        <v>4.7593558979239564E-3</v>
      </c>
      <c r="M287" s="199"/>
      <c r="N287" s="45">
        <v>0</v>
      </c>
      <c r="O287" s="45"/>
      <c r="P287" s="45">
        <v>-698941648</v>
      </c>
      <c r="Q287" s="45"/>
      <c r="R287" s="45">
        <v>-42416366</v>
      </c>
      <c r="S287" s="45"/>
      <c r="T287" s="101">
        <f t="shared" si="13"/>
        <v>-741358014</v>
      </c>
      <c r="U287" s="98"/>
      <c r="V287" s="199">
        <f>T287/درآمدها!$J$5</f>
        <v>1.1543831441888558E-2</v>
      </c>
    </row>
    <row r="288" spans="1:22" s="29" customFormat="1" ht="42.75" customHeight="1">
      <c r="A288" s="25"/>
      <c r="B288" s="198" t="s">
        <v>409</v>
      </c>
      <c r="C288" s="193"/>
      <c r="D288" s="45">
        <v>0</v>
      </c>
      <c r="E288" s="45"/>
      <c r="F288" s="45">
        <v>241633034</v>
      </c>
      <c r="G288" s="45"/>
      <c r="H288" s="45">
        <v>50351735</v>
      </c>
      <c r="I288" s="45"/>
      <c r="J288" s="101">
        <f t="shared" si="12"/>
        <v>291984769</v>
      </c>
      <c r="K288" s="101"/>
      <c r="L288" s="199">
        <f t="shared" si="14"/>
        <v>-4.4814046741567558E-4</v>
      </c>
      <c r="M288" s="199"/>
      <c r="N288" s="45">
        <v>0</v>
      </c>
      <c r="O288" s="45"/>
      <c r="P288" s="45">
        <v>241633034</v>
      </c>
      <c r="Q288" s="45"/>
      <c r="R288" s="45">
        <v>50351735</v>
      </c>
      <c r="S288" s="45"/>
      <c r="T288" s="101">
        <f t="shared" si="13"/>
        <v>291984769</v>
      </c>
      <c r="U288" s="98"/>
      <c r="V288" s="199">
        <f>T288/درآمدها!$J$5</f>
        <v>-4.5465522639305655E-3</v>
      </c>
    </row>
    <row r="289" spans="1:22" s="29" customFormat="1" ht="42.75" customHeight="1">
      <c r="A289" s="25"/>
      <c r="B289" s="198" t="s">
        <v>351</v>
      </c>
      <c r="C289" s="193"/>
      <c r="D289" s="45">
        <v>0</v>
      </c>
      <c r="E289" s="45"/>
      <c r="F289" s="45">
        <v>0</v>
      </c>
      <c r="G289" s="45"/>
      <c r="H289" s="45">
        <v>0</v>
      </c>
      <c r="I289" s="45"/>
      <c r="J289" s="101">
        <f t="shared" si="12"/>
        <v>0</v>
      </c>
      <c r="K289" s="101"/>
      <c r="L289" s="199">
        <f t="shared" si="14"/>
        <v>0</v>
      </c>
      <c r="M289" s="199"/>
      <c r="N289" s="45">
        <v>0</v>
      </c>
      <c r="O289" s="45"/>
      <c r="P289" s="45">
        <v>0</v>
      </c>
      <c r="Q289" s="45"/>
      <c r="R289" s="45">
        <v>-189460399</v>
      </c>
      <c r="S289" s="45"/>
      <c r="T289" s="101">
        <f t="shared" si="13"/>
        <v>-189460399</v>
      </c>
      <c r="U289" s="98"/>
      <c r="V289" s="199">
        <f>T289/درآمدها!$J$5</f>
        <v>2.950125134775911E-3</v>
      </c>
    </row>
    <row r="290" spans="1:22" s="29" customFormat="1" ht="42.75" customHeight="1">
      <c r="A290" s="25"/>
      <c r="B290" s="198" t="s">
        <v>381</v>
      </c>
      <c r="C290" s="193"/>
      <c r="D290" s="45">
        <v>0</v>
      </c>
      <c r="E290" s="45"/>
      <c r="F290" s="45">
        <v>-1940311801</v>
      </c>
      <c r="G290" s="45"/>
      <c r="H290" s="45">
        <v>-36530415</v>
      </c>
      <c r="I290" s="45"/>
      <c r="J290" s="101">
        <f t="shared" si="12"/>
        <v>-1976842216</v>
      </c>
      <c r="K290" s="101"/>
      <c r="L290" s="199">
        <f t="shared" si="14"/>
        <v>3.0340726254980783E-3</v>
      </c>
      <c r="M290" s="199"/>
      <c r="N290" s="45">
        <v>0</v>
      </c>
      <c r="O290" s="45"/>
      <c r="P290" s="45">
        <v>-5191788687</v>
      </c>
      <c r="Q290" s="45"/>
      <c r="R290" s="45">
        <v>-36530415</v>
      </c>
      <c r="S290" s="45"/>
      <c r="T290" s="101">
        <f t="shared" si="13"/>
        <v>-5228319102</v>
      </c>
      <c r="U290" s="98"/>
      <c r="V290" s="199">
        <f>T290/درآمدها!$J$5</f>
        <v>8.1411185012015191E-2</v>
      </c>
    </row>
    <row r="291" spans="1:22" s="29" customFormat="1" ht="42.75" customHeight="1">
      <c r="A291" s="25"/>
      <c r="B291" s="198" t="s">
        <v>336</v>
      </c>
      <c r="C291" s="193"/>
      <c r="D291" s="45">
        <v>0</v>
      </c>
      <c r="E291" s="45"/>
      <c r="F291" s="45">
        <v>-171</v>
      </c>
      <c r="G291" s="45"/>
      <c r="H291" s="45">
        <v>0</v>
      </c>
      <c r="I291" s="45"/>
      <c r="J291" s="101">
        <f t="shared" si="12"/>
        <v>-171</v>
      </c>
      <c r="K291" s="101"/>
      <c r="L291" s="199">
        <f t="shared" si="14"/>
        <v>2.6245211416517595E-10</v>
      </c>
      <c r="M291" s="199"/>
      <c r="N291" s="45">
        <v>0</v>
      </c>
      <c r="O291" s="45"/>
      <c r="P291" s="45">
        <v>10530785093</v>
      </c>
      <c r="Q291" s="45"/>
      <c r="R291" s="45">
        <v>0</v>
      </c>
      <c r="S291" s="45"/>
      <c r="T291" s="101">
        <f t="shared" si="13"/>
        <v>10530785093</v>
      </c>
      <c r="U291" s="98"/>
      <c r="V291" s="199">
        <f>T291/درآمدها!$J$5</f>
        <v>-0.16397692581541951</v>
      </c>
    </row>
    <row r="292" spans="1:22" s="29" customFormat="1" ht="42.75" customHeight="1">
      <c r="A292" s="25"/>
      <c r="B292" s="198" t="s">
        <v>371</v>
      </c>
      <c r="C292" s="193"/>
      <c r="D292" s="45">
        <v>0</v>
      </c>
      <c r="E292" s="45"/>
      <c r="F292" s="45">
        <v>-427522901</v>
      </c>
      <c r="G292" s="45"/>
      <c r="H292" s="45">
        <v>-13883992</v>
      </c>
      <c r="I292" s="45"/>
      <c r="J292" s="101">
        <f>D292+F292+H292</f>
        <v>-441406893</v>
      </c>
      <c r="K292" s="101"/>
      <c r="L292" s="199">
        <f t="shared" si="14"/>
        <v>6.7747469166626665E-4</v>
      </c>
      <c r="M292" s="199"/>
      <c r="N292" s="45">
        <v>0</v>
      </c>
      <c r="O292" s="45"/>
      <c r="P292" s="45">
        <v>-569447038</v>
      </c>
      <c r="Q292" s="45"/>
      <c r="R292" s="45">
        <v>-13883992</v>
      </c>
      <c r="S292" s="45"/>
      <c r="T292" s="101">
        <f t="shared" si="13"/>
        <v>-583331030</v>
      </c>
      <c r="U292" s="98"/>
      <c r="V292" s="199">
        <f>T292/درآمدها!$J$5</f>
        <v>9.083162194215167E-3</v>
      </c>
    </row>
    <row r="293" spans="1:22" s="29" customFormat="1" ht="42.75" customHeight="1">
      <c r="A293" s="25"/>
      <c r="B293" s="198" t="s">
        <v>380</v>
      </c>
      <c r="C293" s="193"/>
      <c r="D293" s="45">
        <v>0</v>
      </c>
      <c r="E293" s="45"/>
      <c r="F293" s="45">
        <v>1543707130</v>
      </c>
      <c r="G293" s="45"/>
      <c r="H293" s="45">
        <v>-1536</v>
      </c>
      <c r="I293" s="45"/>
      <c r="J293" s="101">
        <f t="shared" si="12"/>
        <v>1543705594</v>
      </c>
      <c r="K293" s="101"/>
      <c r="L293" s="199">
        <f t="shared" si="14"/>
        <v>-2.3692912093211038E-3</v>
      </c>
      <c r="M293" s="199"/>
      <c r="N293" s="45">
        <v>0</v>
      </c>
      <c r="O293" s="45"/>
      <c r="P293" s="45">
        <v>0</v>
      </c>
      <c r="Q293" s="45"/>
      <c r="R293" s="45">
        <v>-1536</v>
      </c>
      <c r="S293" s="45"/>
      <c r="T293" s="101">
        <f t="shared" si="13"/>
        <v>-1536</v>
      </c>
      <c r="U293" s="98"/>
      <c r="V293" s="199">
        <f>T293/درآمدها!$J$5</f>
        <v>2.3917358091364514E-8</v>
      </c>
    </row>
    <row r="294" spans="1:22" s="29" customFormat="1" ht="42.75" customHeight="1">
      <c r="A294" s="25"/>
      <c r="B294" s="198" t="s">
        <v>372</v>
      </c>
      <c r="C294" s="193"/>
      <c r="D294" s="45">
        <v>0</v>
      </c>
      <c r="E294" s="45"/>
      <c r="F294" s="45">
        <v>2333146726</v>
      </c>
      <c r="G294" s="45"/>
      <c r="H294" s="45">
        <v>0</v>
      </c>
      <c r="I294" s="45"/>
      <c r="J294" s="101">
        <f t="shared" si="12"/>
        <v>2333146726</v>
      </c>
      <c r="K294" s="101"/>
      <c r="L294" s="199">
        <f t="shared" si="14"/>
        <v>-3.5809315257091141E-3</v>
      </c>
      <c r="M294" s="199"/>
      <c r="N294" s="45">
        <v>0</v>
      </c>
      <c r="O294" s="45"/>
      <c r="P294" s="45">
        <v>-2483242682</v>
      </c>
      <c r="Q294" s="45"/>
      <c r="R294" s="45">
        <v>0</v>
      </c>
      <c r="S294" s="45"/>
      <c r="T294" s="101">
        <f t="shared" si="13"/>
        <v>-2483242682</v>
      </c>
      <c r="U294" s="98"/>
      <c r="V294" s="199">
        <f>T294/درآمدها!$J$5</f>
        <v>3.8667060190855737E-2</v>
      </c>
    </row>
    <row r="295" spans="1:22" s="29" customFormat="1" ht="42.75" customHeight="1">
      <c r="A295" s="25"/>
      <c r="B295" s="198" t="s">
        <v>412</v>
      </c>
      <c r="C295" s="193"/>
      <c r="D295" s="45">
        <f>VLOOKUP(B295,'درآمد سود سهام'!$A$9:$S$126,13,0)</f>
        <v>8517</v>
      </c>
      <c r="E295" s="45"/>
      <c r="F295" s="45">
        <v>0</v>
      </c>
      <c r="G295" s="45"/>
      <c r="H295" s="45">
        <v>0</v>
      </c>
      <c r="I295" s="45"/>
      <c r="J295" s="101">
        <f t="shared" si="12"/>
        <v>8517</v>
      </c>
      <c r="K295" s="101"/>
      <c r="L295" s="199">
        <f t="shared" si="14"/>
        <v>-1.3071957054647974E-8</v>
      </c>
      <c r="M295" s="199"/>
      <c r="N295" s="45">
        <v>8517</v>
      </c>
      <c r="O295" s="45"/>
      <c r="P295" s="45">
        <v>0</v>
      </c>
      <c r="Q295" s="45"/>
      <c r="R295" s="45">
        <v>0</v>
      </c>
      <c r="S295" s="45"/>
      <c r="T295" s="101">
        <f t="shared" si="13"/>
        <v>8517</v>
      </c>
      <c r="U295" s="98"/>
      <c r="V295" s="199">
        <f>T295/درآمدها!$J$5</f>
        <v>-1.3261988207301533E-7</v>
      </c>
    </row>
    <row r="296" spans="1:22" s="29" customFormat="1" ht="42.75" customHeight="1">
      <c r="A296" s="25"/>
      <c r="B296" s="198"/>
      <c r="C296" s="193"/>
      <c r="D296" s="45">
        <v>0</v>
      </c>
      <c r="E296" s="45"/>
      <c r="F296" s="45">
        <v>-536524792</v>
      </c>
      <c r="G296" s="45"/>
      <c r="H296" s="45">
        <v>0</v>
      </c>
      <c r="I296" s="45"/>
      <c r="J296" s="101">
        <f t="shared" si="12"/>
        <v>-536524792</v>
      </c>
      <c r="K296" s="101"/>
      <c r="L296" s="199">
        <f t="shared" si="14"/>
        <v>8.234623740493057E-4</v>
      </c>
      <c r="M296" s="199"/>
      <c r="N296" s="45">
        <v>0</v>
      </c>
      <c r="O296" s="45"/>
      <c r="P296" s="45">
        <v>-6390453994</v>
      </c>
      <c r="Q296" s="45"/>
      <c r="R296" s="45">
        <v>0</v>
      </c>
      <c r="S296" s="45"/>
      <c r="T296" s="101">
        <f t="shared" si="13"/>
        <v>-6390453994</v>
      </c>
      <c r="U296" s="98"/>
      <c r="V296" s="199">
        <f>T296/درآمدها!$J$5</f>
        <v>9.9507015977140997E-2</v>
      </c>
    </row>
    <row r="297" spans="1:22" s="32" customFormat="1" ht="33.6" thickBot="1">
      <c r="A297" s="31"/>
      <c r="B297" s="202"/>
      <c r="C297" s="203"/>
      <c r="D297" s="102">
        <f>SUM(D11:D296)</f>
        <v>32711060319</v>
      </c>
      <c r="E297" s="103"/>
      <c r="F297" s="102">
        <f>SUM(F11:F296)</f>
        <v>-613530055361</v>
      </c>
      <c r="G297" s="102"/>
      <c r="H297" s="102">
        <f>SUM(H11:H296)</f>
        <v>-87908795502</v>
      </c>
      <c r="I297" s="103"/>
      <c r="J297" s="104">
        <f>SUM(J11:J296)</f>
        <v>-668727790544</v>
      </c>
      <c r="K297" s="103"/>
      <c r="L297" s="204">
        <f>SUM(L11:L291)</f>
        <v>1.030817850959282</v>
      </c>
      <c r="M297" s="205"/>
      <c r="N297" s="102">
        <v>361166002811</v>
      </c>
      <c r="O297" s="102"/>
      <c r="P297" s="102">
        <f>SUM(P11:P296)</f>
        <v>-403379015218</v>
      </c>
      <c r="Q297" s="103"/>
      <c r="R297" s="102">
        <f>SUM(R11:R296)</f>
        <v>-60460338461</v>
      </c>
      <c r="S297" s="103"/>
      <c r="T297" s="104">
        <f>SUM(T11:T296)</f>
        <v>-102673350868</v>
      </c>
      <c r="U297" s="105"/>
      <c r="V297" s="204">
        <f>SUM(V11:V291)</f>
        <v>1.4514898098912672</v>
      </c>
    </row>
    <row r="298" spans="1:22" ht="25.5" customHeight="1" thickTop="1">
      <c r="B298" s="198"/>
      <c r="E298" s="45"/>
      <c r="I298" s="45"/>
      <c r="K298" s="101"/>
      <c r="M298" s="199"/>
      <c r="P298" s="206"/>
      <c r="Q298" s="45"/>
      <c r="R298" s="206"/>
      <c r="S298" s="45"/>
      <c r="T298" s="206"/>
      <c r="U298" s="98"/>
    </row>
    <row r="299" spans="1:22" s="36" customFormat="1"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</row>
    <row r="300" spans="1:22" s="36" customFormat="1"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</row>
  </sheetData>
  <autoFilter ref="B8:B295" xr:uid="{00000000-0001-0000-0900-000000000000}"/>
  <mergeCells count="16">
    <mergeCell ref="D7:L7"/>
    <mergeCell ref="B8:B10"/>
    <mergeCell ref="C8:C10"/>
    <mergeCell ref="B1:V1"/>
    <mergeCell ref="B2:V2"/>
    <mergeCell ref="B3:V3"/>
    <mergeCell ref="D8:D9"/>
    <mergeCell ref="F8:F9"/>
    <mergeCell ref="H8:H9"/>
    <mergeCell ref="N8:N9"/>
    <mergeCell ref="P8:P9"/>
    <mergeCell ref="R8:R9"/>
    <mergeCell ref="J8:L9"/>
    <mergeCell ref="T8:V9"/>
    <mergeCell ref="B5:V5"/>
    <mergeCell ref="N7:V7"/>
  </mergeCells>
  <printOptions horizontalCentered="1"/>
  <pageMargins left="0.25" right="0.25" top="0.75" bottom="0.75" header="0.3" footer="0.3"/>
  <pageSetup paperSize="9" scale="3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R16"/>
  <sheetViews>
    <sheetView rightToLeft="1" view="pageBreakPreview" zoomScale="90" zoomScaleNormal="100" zoomScaleSheetLayoutView="90" workbookViewId="0">
      <selection activeCell="G10" sqref="G10"/>
    </sheetView>
  </sheetViews>
  <sheetFormatPr defaultColWidth="9.109375" defaultRowHeight="21"/>
  <cols>
    <col min="1" max="1" width="34.44140625" style="58" bestFit="1" customWidth="1"/>
    <col min="2" max="2" width="0.44140625" style="58" customWidth="1"/>
    <col min="3" max="3" width="18.109375" style="58" bestFit="1" customWidth="1"/>
    <col min="4" max="4" width="0.6640625" style="58" customWidth="1"/>
    <col min="5" max="5" width="20" style="58" bestFit="1" customWidth="1"/>
    <col min="6" max="6" width="0.5546875" style="58" customWidth="1"/>
    <col min="7" max="7" width="17" style="58" bestFit="1" customWidth="1"/>
    <col min="8" max="8" width="0.5546875" style="58" customWidth="1"/>
    <col min="9" max="9" width="20.44140625" style="58" bestFit="1" customWidth="1"/>
    <col min="10" max="10" width="0.44140625" style="58" customWidth="1"/>
    <col min="11" max="11" width="18.109375" style="58" bestFit="1" customWidth="1"/>
    <col min="12" max="12" width="0.5546875" style="58" customWidth="1"/>
    <col min="13" max="13" width="17.6640625" style="58" bestFit="1" customWidth="1"/>
    <col min="14" max="14" width="0.88671875" style="58" customWidth="1"/>
    <col min="15" max="15" width="19.33203125" style="58" bestFit="1" customWidth="1"/>
    <col min="16" max="16" width="0.5546875" style="58" customWidth="1"/>
    <col min="17" max="17" width="19.33203125" style="58" bestFit="1" customWidth="1"/>
    <col min="18" max="18" width="9.109375" style="58"/>
    <col min="19" max="19" width="12.6640625" style="1" bestFit="1" customWidth="1"/>
    <col min="20" max="16384" width="9.109375" style="1"/>
  </cols>
  <sheetData>
    <row r="1" spans="1:17" ht="21" customHeight="1">
      <c r="A1" s="282" t="s">
        <v>78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18" customHeight="1">
      <c r="A2" s="282" t="s">
        <v>49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</row>
    <row r="3" spans="1:17" ht="19.5" customHeight="1">
      <c r="A3" s="282" t="str">
        <f>' سهام'!B3</f>
        <v>برای ماه منتهی به 1403/05/31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</row>
    <row r="4" spans="1:17" ht="19.5" customHeight="1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</row>
    <row r="5" spans="1:17">
      <c r="A5" s="265" t="s">
        <v>26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</row>
    <row r="6" spans="1:17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7" ht="22.5" customHeight="1" thickBot="1">
      <c r="A7" s="161"/>
      <c r="B7" s="162"/>
      <c r="C7" s="285" t="str">
        <f>'درآمد سود سهام'!$I$7</f>
        <v>طی مرداد  ماه</v>
      </c>
      <c r="D7" s="266"/>
      <c r="E7" s="266"/>
      <c r="F7" s="266"/>
      <c r="G7" s="266"/>
      <c r="H7" s="266"/>
      <c r="I7" s="266"/>
      <c r="J7" s="164"/>
      <c r="K7" s="286" t="str">
        <f>'درآمد سود سهام'!$O$7</f>
        <v>از ابتدای سال مالی تا پایان مرداد ماه</v>
      </c>
      <c r="L7" s="266"/>
      <c r="M7" s="266"/>
      <c r="N7" s="266"/>
      <c r="O7" s="266"/>
      <c r="P7" s="266"/>
      <c r="Q7" s="266"/>
    </row>
    <row r="8" spans="1:17" ht="15.75" customHeight="1">
      <c r="A8" s="287"/>
      <c r="B8" s="288"/>
      <c r="C8" s="283" t="s">
        <v>12</v>
      </c>
      <c r="D8" s="283"/>
      <c r="E8" s="283" t="s">
        <v>10</v>
      </c>
      <c r="F8" s="287"/>
      <c r="G8" s="283" t="s">
        <v>11</v>
      </c>
      <c r="H8" s="287"/>
      <c r="I8" s="283" t="s">
        <v>2</v>
      </c>
      <c r="J8" s="165"/>
      <c r="K8" s="283" t="s">
        <v>12</v>
      </c>
      <c r="L8" s="283"/>
      <c r="M8" s="283" t="s">
        <v>10</v>
      </c>
      <c r="N8" s="287"/>
      <c r="O8" s="283" t="s">
        <v>11</v>
      </c>
      <c r="P8" s="287"/>
      <c r="Q8" s="283" t="s">
        <v>2</v>
      </c>
    </row>
    <row r="9" spans="1:17" ht="12" customHeight="1">
      <c r="A9" s="288"/>
      <c r="B9" s="288"/>
      <c r="C9" s="284"/>
      <c r="D9" s="284"/>
      <c r="E9" s="284"/>
      <c r="F9" s="288"/>
      <c r="G9" s="284"/>
      <c r="H9" s="288"/>
      <c r="I9" s="284"/>
      <c r="J9" s="165"/>
      <c r="K9" s="284"/>
      <c r="L9" s="284"/>
      <c r="M9" s="284"/>
      <c r="N9" s="288"/>
      <c r="O9" s="284"/>
      <c r="P9" s="288"/>
      <c r="Q9" s="284"/>
    </row>
    <row r="10" spans="1:17" ht="14.25" customHeight="1" thickBot="1">
      <c r="A10" s="288"/>
      <c r="B10" s="288"/>
      <c r="C10" s="182" t="s">
        <v>55</v>
      </c>
      <c r="D10" s="284"/>
      <c r="E10" s="182" t="s">
        <v>53</v>
      </c>
      <c r="F10" s="288"/>
      <c r="G10" s="182" t="s">
        <v>54</v>
      </c>
      <c r="H10" s="288"/>
      <c r="I10" s="266"/>
      <c r="J10" s="166"/>
      <c r="K10" s="182" t="s">
        <v>55</v>
      </c>
      <c r="L10" s="284"/>
      <c r="M10" s="182" t="s">
        <v>53</v>
      </c>
      <c r="N10" s="288"/>
      <c r="O10" s="182" t="s">
        <v>54</v>
      </c>
      <c r="P10" s="288"/>
      <c r="Q10" s="266"/>
    </row>
    <row r="11" spans="1:17" ht="21" customHeight="1">
      <c r="A11" s="183"/>
      <c r="B11" s="92"/>
      <c r="C11" s="106">
        <v>0</v>
      </c>
      <c r="D11" s="106"/>
      <c r="E11" s="106">
        <v>0</v>
      </c>
      <c r="F11" s="106"/>
      <c r="G11" s="106">
        <v>0</v>
      </c>
      <c r="H11" s="106"/>
      <c r="I11" s="106">
        <f>C11+E11+G11</f>
        <v>0</v>
      </c>
      <c r="J11" s="106"/>
      <c r="K11" s="106">
        <v>0</v>
      </c>
      <c r="L11" s="106"/>
      <c r="M11" s="106">
        <v>0</v>
      </c>
      <c r="N11" s="106"/>
      <c r="O11" s="106">
        <v>0</v>
      </c>
      <c r="P11" s="106">
        <v>1228793</v>
      </c>
      <c r="Q11" s="106">
        <f>O11+M11+K11</f>
        <v>0</v>
      </c>
    </row>
    <row r="12" spans="1:17" ht="21" customHeight="1" thickBot="1">
      <c r="A12" s="179" t="s">
        <v>2</v>
      </c>
      <c r="B12" s="180"/>
      <c r="C12" s="107">
        <f>SUM(C11:C11)</f>
        <v>0</v>
      </c>
      <c r="D12" s="108" t="e">
        <f>SUM(#REF!)</f>
        <v>#REF!</v>
      </c>
      <c r="E12" s="107">
        <f>SUM(E11:E11)</f>
        <v>0</v>
      </c>
      <c r="F12" s="108" t="e">
        <f>SUM(#REF!)</f>
        <v>#REF!</v>
      </c>
      <c r="G12" s="107">
        <f>SUM(G11:G11)</f>
        <v>0</v>
      </c>
      <c r="H12" s="108" t="e">
        <f>SUM(#REF!)</f>
        <v>#REF!</v>
      </c>
      <c r="I12" s="107">
        <f>SUM(I11:I11)</f>
        <v>0</v>
      </c>
      <c r="J12" s="108" t="e">
        <f>SUM(#REF!)</f>
        <v>#REF!</v>
      </c>
      <c r="K12" s="107">
        <v>0</v>
      </c>
      <c r="L12" s="108" t="e">
        <v>#REF!</v>
      </c>
      <c r="M12" s="107">
        <f>SUM(M11)</f>
        <v>0</v>
      </c>
      <c r="N12" s="108" t="e">
        <v>#REF!</v>
      </c>
      <c r="O12" s="107">
        <f>SUM(O11)</f>
        <v>0</v>
      </c>
      <c r="P12" s="108" t="e">
        <v>#REF!</v>
      </c>
      <c r="Q12" s="107">
        <f>SUM(Q11)</f>
        <v>0</v>
      </c>
    </row>
    <row r="13" spans="1:17" ht="21.6" thickTop="1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</row>
    <row r="14" spans="1:17">
      <c r="I14" s="184"/>
      <c r="O14" s="185"/>
      <c r="Q14" s="185"/>
    </row>
    <row r="15" spans="1:17">
      <c r="O15" s="184"/>
      <c r="Q15" s="184"/>
    </row>
    <row r="16" spans="1:17">
      <c r="I16" s="184"/>
    </row>
  </sheetData>
  <autoFilter ref="A10:Q10" xr:uid="{00000000-0009-0000-0000-00000A000000}">
    <sortState xmlns:xlrd2="http://schemas.microsoft.com/office/spreadsheetml/2017/richdata2" ref="A13:Q13">
      <sortCondition descending="1" ref="O10"/>
    </sortState>
  </autoFilter>
  <mergeCells count="22">
    <mergeCell ref="A8:A10"/>
    <mergeCell ref="B8:B10"/>
    <mergeCell ref="D8:D10"/>
    <mergeCell ref="Q8:Q10"/>
    <mergeCell ref="I8:I10"/>
    <mergeCell ref="P8:P10"/>
    <mergeCell ref="A1:Q1"/>
    <mergeCell ref="A2:Q2"/>
    <mergeCell ref="A3:Q3"/>
    <mergeCell ref="C8:C9"/>
    <mergeCell ref="E8:E9"/>
    <mergeCell ref="G8:G9"/>
    <mergeCell ref="K8:K9"/>
    <mergeCell ref="M8:M9"/>
    <mergeCell ref="O8:O9"/>
    <mergeCell ref="A5:Q5"/>
    <mergeCell ref="C7:I7"/>
    <mergeCell ref="K7:Q7"/>
    <mergeCell ref="L8:L10"/>
    <mergeCell ref="N8:N10"/>
    <mergeCell ref="F8:F10"/>
    <mergeCell ref="H8:H10"/>
  </mergeCells>
  <pageMargins left="0.25" right="0.25" top="0.75" bottom="0.75" header="0.3" footer="0.3"/>
  <pageSetup paperSize="9"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K14"/>
  <sheetViews>
    <sheetView rightToLeft="1" view="pageBreakPreview" zoomScale="90" zoomScaleNormal="100" zoomScaleSheetLayoutView="90" workbookViewId="0">
      <selection activeCell="E8" sqref="E8"/>
    </sheetView>
  </sheetViews>
  <sheetFormatPr defaultColWidth="9.109375" defaultRowHeight="21"/>
  <cols>
    <col min="1" max="1" width="40.33203125" style="58" bestFit="1" customWidth="1"/>
    <col min="2" max="2" width="0.6640625" style="58" customWidth="1"/>
    <col min="3" max="3" width="18.44140625" style="131" customWidth="1"/>
    <col min="4" max="4" width="1.44140625" style="131" customWidth="1"/>
    <col min="5" max="5" width="21.6640625" style="131" customWidth="1"/>
    <col min="6" max="6" width="1.44140625" style="131" customWidth="1"/>
    <col min="7" max="7" width="26.109375" style="131" customWidth="1"/>
    <col min="8" max="8" width="1.33203125" style="58" customWidth="1"/>
    <col min="9" max="9" width="22" style="58" customWidth="1"/>
    <col min="10" max="10" width="0.6640625" style="58" customWidth="1"/>
    <col min="11" max="11" width="9.109375" style="58"/>
    <col min="12" max="16384" width="9.109375" style="1"/>
  </cols>
  <sheetData>
    <row r="1" spans="1:10" ht="21.6">
      <c r="A1" s="282" t="s">
        <v>77</v>
      </c>
      <c r="B1" s="282"/>
      <c r="C1" s="282"/>
      <c r="D1" s="282"/>
      <c r="E1" s="282"/>
      <c r="F1" s="282"/>
      <c r="G1" s="282"/>
      <c r="H1" s="282"/>
      <c r="I1" s="282"/>
      <c r="J1" s="282"/>
    </row>
    <row r="2" spans="1:10" ht="21.6">
      <c r="A2" s="282" t="s">
        <v>49</v>
      </c>
      <c r="B2" s="282"/>
      <c r="C2" s="282"/>
      <c r="D2" s="282"/>
      <c r="E2" s="282"/>
      <c r="F2" s="282"/>
      <c r="G2" s="282"/>
      <c r="H2" s="282"/>
      <c r="I2" s="282"/>
      <c r="J2" s="282"/>
    </row>
    <row r="3" spans="1:10" ht="21.6">
      <c r="A3" s="282" t="str">
        <f>' سهام'!B3</f>
        <v>برای ماه منتهی به 1403/05/31</v>
      </c>
      <c r="B3" s="282"/>
      <c r="C3" s="282"/>
      <c r="D3" s="282"/>
      <c r="E3" s="282"/>
      <c r="F3" s="282"/>
      <c r="G3" s="282"/>
      <c r="H3" s="282"/>
      <c r="I3" s="282"/>
      <c r="J3" s="282"/>
    </row>
    <row r="4" spans="1:10" ht="21.6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>
      <c r="A5" s="265" t="s">
        <v>27</v>
      </c>
      <c r="B5" s="265"/>
      <c r="C5" s="265"/>
      <c r="D5" s="265"/>
      <c r="E5" s="265"/>
      <c r="F5" s="265"/>
      <c r="G5" s="265"/>
      <c r="H5" s="265"/>
      <c r="I5" s="265"/>
      <c r="J5" s="265"/>
    </row>
    <row r="6" spans="1:10" ht="21.6" thickBot="1">
      <c r="A6" s="172"/>
      <c r="B6" s="172"/>
      <c r="C6" s="62"/>
      <c r="D6" s="62"/>
      <c r="E6" s="62"/>
      <c r="F6" s="62"/>
      <c r="G6" s="62"/>
      <c r="H6" s="172"/>
      <c r="I6" s="172"/>
      <c r="J6" s="172"/>
    </row>
    <row r="7" spans="1:10" ht="37.5" customHeight="1" thickBot="1">
      <c r="A7" s="289" t="s">
        <v>17</v>
      </c>
      <c r="B7" s="289"/>
      <c r="C7" s="290" t="str">
        <f>'درآمد سود سهام'!$I$7</f>
        <v>طی مرداد  ماه</v>
      </c>
      <c r="D7" s="290"/>
      <c r="E7" s="290"/>
      <c r="F7" s="290"/>
      <c r="G7" s="291" t="str">
        <f>'درآمد سود سهام'!$O$7</f>
        <v>از ابتدای سال مالی تا پایان مرداد ماه</v>
      </c>
      <c r="H7" s="289"/>
      <c r="I7" s="289"/>
      <c r="J7" s="289"/>
    </row>
    <row r="8" spans="1:10" ht="37.200000000000003">
      <c r="A8" s="173" t="s">
        <v>13</v>
      </c>
      <c r="B8" s="164"/>
      <c r="C8" s="174" t="s">
        <v>14</v>
      </c>
      <c r="D8" s="175"/>
      <c r="E8" s="174" t="s">
        <v>15</v>
      </c>
      <c r="F8" s="176"/>
      <c r="G8" s="174" t="s">
        <v>14</v>
      </c>
      <c r="H8" s="164"/>
      <c r="I8" s="173" t="s">
        <v>15</v>
      </c>
      <c r="J8" s="164"/>
    </row>
    <row r="9" spans="1:10" ht="27" customHeight="1">
      <c r="A9" s="177" t="s">
        <v>361</v>
      </c>
      <c r="B9" s="92"/>
      <c r="C9" s="70">
        <v>204490043</v>
      </c>
      <c r="D9" s="92"/>
      <c r="E9" s="178">
        <f>C9/$C$13</f>
        <v>0.83782837029829771</v>
      </c>
      <c r="F9" s="92"/>
      <c r="G9" s="70">
        <v>252656938</v>
      </c>
      <c r="H9" s="92"/>
      <c r="I9" s="178">
        <f>G9/$G$13</f>
        <v>0.73074360611045919</v>
      </c>
      <c r="J9" s="164"/>
    </row>
    <row r="10" spans="1:10" ht="27" customHeight="1">
      <c r="A10" s="177" t="s">
        <v>358</v>
      </c>
      <c r="B10" s="92"/>
      <c r="C10" s="70">
        <v>1747</v>
      </c>
      <c r="D10" s="92"/>
      <c r="E10" s="178">
        <f>C10/$C$13</f>
        <v>7.157738056278496E-6</v>
      </c>
      <c r="F10" s="92"/>
      <c r="G10" s="70">
        <v>3487</v>
      </c>
      <c r="H10" s="92"/>
      <c r="I10" s="178">
        <f>G10/$G$13</f>
        <v>1.0085228510555175E-5</v>
      </c>
      <c r="J10" s="164"/>
    </row>
    <row r="11" spans="1:10" ht="27" customHeight="1">
      <c r="A11" s="177" t="s">
        <v>359</v>
      </c>
      <c r="B11" s="92"/>
      <c r="C11" s="70">
        <v>4383</v>
      </c>
      <c r="D11" s="92"/>
      <c r="E11" s="178">
        <f>C11/$C$13</f>
        <v>1.7957851116581938E-5</v>
      </c>
      <c r="F11" s="92"/>
      <c r="G11" s="70">
        <v>8748</v>
      </c>
      <c r="H11" s="92"/>
      <c r="I11" s="178">
        <f>G11/$G$13</f>
        <v>2.5301284488195202E-5</v>
      </c>
      <c r="J11" s="164"/>
    </row>
    <row r="12" spans="1:10" ht="27" customHeight="1" thickBot="1">
      <c r="A12" s="177" t="s">
        <v>360</v>
      </c>
      <c r="B12" s="92"/>
      <c r="C12" s="70">
        <v>39575346</v>
      </c>
      <c r="D12" s="92"/>
      <c r="E12" s="178">
        <f>C12/$C$13</f>
        <v>0.16214651411252945</v>
      </c>
      <c r="F12" s="92"/>
      <c r="G12" s="70">
        <v>93084024</v>
      </c>
      <c r="H12" s="92"/>
      <c r="I12" s="178">
        <f>G12/$G$13</f>
        <v>0.26922100737654209</v>
      </c>
      <c r="J12" s="164"/>
    </row>
    <row r="13" spans="1:10" ht="21.6" thickBot="1">
      <c r="A13" s="179" t="s">
        <v>2</v>
      </c>
      <c r="B13" s="180"/>
      <c r="C13" s="109">
        <f>SUM(C9:C12)</f>
        <v>244071519</v>
      </c>
      <c r="D13" s="92"/>
      <c r="E13" s="181">
        <f>SUM(E9:E12)</f>
        <v>1</v>
      </c>
      <c r="F13" s="92"/>
      <c r="G13" s="109">
        <f>SUM(G9:G12)</f>
        <v>345753197</v>
      </c>
      <c r="H13" s="92"/>
      <c r="I13" s="181">
        <f>SUM(I9:I12)</f>
        <v>1</v>
      </c>
      <c r="J13" s="164"/>
    </row>
    <row r="14" spans="1:10" ht="21.6" thickTop="1">
      <c r="D14" s="92"/>
      <c r="F14" s="92"/>
      <c r="H14" s="92"/>
    </row>
  </sheetData>
  <autoFilter ref="A8:J8" xr:uid="{00000000-0009-0000-0000-00000B000000}">
    <sortState xmlns:xlrd2="http://schemas.microsoft.com/office/spreadsheetml/2017/richdata2" ref="A9:J18">
      <sortCondition descending="1" ref="G8"/>
    </sortState>
  </autoFilter>
  <mergeCells count="7">
    <mergeCell ref="A7:B7"/>
    <mergeCell ref="C7:F7"/>
    <mergeCell ref="A5:J5"/>
    <mergeCell ref="G7:J7"/>
    <mergeCell ref="A1:J1"/>
    <mergeCell ref="A2:J2"/>
    <mergeCell ref="A3:J3"/>
  </mergeCells>
  <pageMargins left="0.7" right="0.7" top="0.75" bottom="0.75" header="0.3" footer="0.3"/>
  <pageSetup paperSize="9"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F14"/>
  <sheetViews>
    <sheetView rightToLeft="1" view="pageBreakPreview" zoomScaleNormal="100" zoomScaleSheetLayoutView="100" workbookViewId="0">
      <selection activeCell="E10" sqref="E10"/>
    </sheetView>
  </sheetViews>
  <sheetFormatPr defaultColWidth="9.109375" defaultRowHeight="18"/>
  <cols>
    <col min="1" max="1" width="32.44140625" style="61" customWidth="1"/>
    <col min="2" max="2" width="1.44140625" style="61" customWidth="1"/>
    <col min="3" max="3" width="19" style="61" bestFit="1" customWidth="1"/>
    <col min="4" max="4" width="0.88671875" style="61" customWidth="1"/>
    <col min="5" max="5" width="19" style="61" bestFit="1" customWidth="1"/>
    <col min="6" max="6" width="10.6640625" style="61" bestFit="1" customWidth="1"/>
    <col min="7" max="16384" width="9.109375" style="2"/>
  </cols>
  <sheetData>
    <row r="1" spans="1:6" s="33" customFormat="1" ht="18.600000000000001">
      <c r="A1" s="262" t="s">
        <v>77</v>
      </c>
      <c r="B1" s="262"/>
      <c r="C1" s="262"/>
      <c r="D1" s="262"/>
      <c r="E1" s="262"/>
      <c r="F1" s="171"/>
    </row>
    <row r="2" spans="1:6" s="33" customFormat="1" ht="18.600000000000001">
      <c r="A2" s="262" t="s">
        <v>49</v>
      </c>
      <c r="B2" s="262"/>
      <c r="C2" s="262"/>
      <c r="D2" s="262"/>
      <c r="E2" s="262"/>
      <c r="F2" s="171"/>
    </row>
    <row r="3" spans="1:6" s="33" customFormat="1" ht="18.600000000000001">
      <c r="A3" s="262" t="str">
        <f>' سهام'!B3</f>
        <v>برای ماه منتهی به 1403/05/31</v>
      </c>
      <c r="B3" s="262"/>
      <c r="C3" s="262"/>
      <c r="D3" s="262"/>
      <c r="E3" s="262"/>
      <c r="F3" s="171"/>
    </row>
    <row r="4" spans="1:6" s="33" customFormat="1" ht="18.600000000000001">
      <c r="A4" s="60"/>
      <c r="B4" s="60"/>
      <c r="C4" s="60"/>
      <c r="D4" s="60"/>
      <c r="E4" s="60"/>
      <c r="F4" s="171"/>
    </row>
    <row r="5" spans="1:6" ht="18.600000000000001">
      <c r="A5" s="265" t="s">
        <v>28</v>
      </c>
      <c r="B5" s="265"/>
      <c r="C5" s="265"/>
      <c r="D5" s="265"/>
      <c r="E5" s="265"/>
    </row>
    <row r="6" spans="1:6" ht="37.799999999999997" thickBot="1">
      <c r="A6" s="161"/>
      <c r="B6" s="162"/>
      <c r="C6" s="163" t="str">
        <f>'درآمد سود سهام'!$I$7</f>
        <v>طی مرداد  ماه</v>
      </c>
      <c r="D6" s="164"/>
      <c r="E6" s="163" t="str">
        <f>'درآمد سود سهام'!$O$7</f>
        <v>از ابتدای سال مالی تا پایان مرداد ماه</v>
      </c>
    </row>
    <row r="7" spans="1:6" ht="16.5" customHeight="1">
      <c r="A7" s="287"/>
      <c r="B7" s="288"/>
      <c r="C7" s="283" t="s">
        <v>6</v>
      </c>
      <c r="D7" s="165"/>
      <c r="E7" s="283" t="s">
        <v>6</v>
      </c>
    </row>
    <row r="8" spans="1:6" ht="18.600000000000001" thickBot="1">
      <c r="A8" s="288"/>
      <c r="B8" s="288"/>
      <c r="C8" s="266"/>
      <c r="D8" s="166"/>
      <c r="E8" s="266"/>
    </row>
    <row r="9" spans="1:6">
      <c r="A9" s="167" t="s">
        <v>29</v>
      </c>
      <c r="B9" s="92"/>
      <c r="C9" s="70">
        <v>4731097783</v>
      </c>
      <c r="D9" s="70"/>
      <c r="E9" s="70">
        <v>11871962027</v>
      </c>
      <c r="F9" s="170"/>
    </row>
    <row r="10" spans="1:6" ht="25.95" customHeight="1">
      <c r="A10" s="167" t="s">
        <v>75</v>
      </c>
      <c r="B10" s="92"/>
      <c r="C10" s="70">
        <v>488342752</v>
      </c>
      <c r="D10" s="70"/>
      <c r="E10" s="70">
        <v>739615360</v>
      </c>
      <c r="F10" s="170"/>
    </row>
    <row r="11" spans="1:6" ht="18.600000000000001" thickBot="1">
      <c r="A11" s="168" t="s">
        <v>2</v>
      </c>
      <c r="B11" s="164"/>
      <c r="C11" s="109">
        <f>SUM(C9:C10)</f>
        <v>5219440535</v>
      </c>
      <c r="D11" s="70"/>
      <c r="E11" s="109">
        <f>SUM(E9:E10)</f>
        <v>12611577387</v>
      </c>
    </row>
    <row r="12" spans="1:6" ht="18.600000000000001" thickTop="1">
      <c r="D12" s="70"/>
    </row>
    <row r="13" spans="1:6">
      <c r="C13" s="169"/>
      <c r="E13" s="170"/>
    </row>
    <row r="14" spans="1:6">
      <c r="C14" s="170"/>
    </row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T144"/>
  <sheetViews>
    <sheetView rightToLeft="1" view="pageBreakPreview" zoomScaleNormal="100" zoomScaleSheetLayoutView="100" workbookViewId="0">
      <selection activeCell="M11" sqref="M11"/>
    </sheetView>
  </sheetViews>
  <sheetFormatPr defaultColWidth="9.109375" defaultRowHeight="16.2"/>
  <cols>
    <col min="1" max="1" width="35.109375" style="92" customWidth="1"/>
    <col min="2" max="2" width="0.5546875" style="92" customWidth="1"/>
    <col min="3" max="3" width="11.33203125" style="92" customWidth="1"/>
    <col min="4" max="4" width="0.88671875" style="92" customWidth="1"/>
    <col min="5" max="5" width="16" style="159" customWidth="1"/>
    <col min="6" max="6" width="0.6640625" style="92" customWidth="1"/>
    <col min="7" max="7" width="9.44140625" style="92" bestFit="1" customWidth="1"/>
    <col min="8" max="8" width="0.5546875" style="92" customWidth="1"/>
    <col min="9" max="9" width="15.88671875" style="92" bestFit="1" customWidth="1"/>
    <col min="10" max="10" width="1" style="92" customWidth="1"/>
    <col min="11" max="11" width="13.5546875" style="92" customWidth="1"/>
    <col min="12" max="12" width="1.109375" style="92" customWidth="1"/>
    <col min="13" max="13" width="15.44140625" style="92" customWidth="1"/>
    <col min="14" max="14" width="1" style="92" customWidth="1"/>
    <col min="15" max="15" width="18.88671875" style="92" bestFit="1" customWidth="1"/>
    <col min="16" max="16" width="1.109375" style="92" customWidth="1"/>
    <col min="17" max="17" width="16.33203125" style="92" bestFit="1" customWidth="1"/>
    <col min="18" max="18" width="1.109375" style="92" customWidth="1"/>
    <col min="19" max="19" width="16.6640625" style="92" bestFit="1" customWidth="1"/>
    <col min="20" max="20" width="9.109375" style="92"/>
    <col min="21" max="16384" width="9.109375" style="11"/>
  </cols>
  <sheetData>
    <row r="1" spans="1:19" ht="21.6">
      <c r="A1" s="282" t="s">
        <v>77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</row>
    <row r="2" spans="1:19" ht="21.6">
      <c r="A2" s="282" t="s">
        <v>49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</row>
    <row r="3" spans="1:19" ht="21.6">
      <c r="A3" s="282" t="str">
        <f>روکش!B18</f>
        <v>منتهی به 1403/05/31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</row>
    <row r="4" spans="1:19" ht="21.6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</row>
    <row r="5" spans="1:19" ht="21.6">
      <c r="A5" s="294" t="s">
        <v>65</v>
      </c>
      <c r="B5" s="294"/>
      <c r="C5" s="294"/>
      <c r="D5" s="294"/>
      <c r="E5" s="294"/>
      <c r="F5" s="294"/>
      <c r="G5" s="294"/>
      <c r="H5" s="294"/>
      <c r="I5" s="295"/>
      <c r="J5" s="295"/>
      <c r="K5" s="295"/>
      <c r="L5" s="295"/>
      <c r="M5" s="295"/>
      <c r="N5" s="295"/>
      <c r="O5" s="295"/>
      <c r="P5" s="295"/>
      <c r="Q5" s="294"/>
      <c r="R5" s="294"/>
      <c r="S5" s="294"/>
    </row>
    <row r="6" spans="1:19">
      <c r="E6" s="92"/>
    </row>
    <row r="7" spans="1:19" ht="18.600000000000001">
      <c r="C7" s="292" t="s">
        <v>66</v>
      </c>
      <c r="D7" s="293"/>
      <c r="E7" s="293"/>
      <c r="F7" s="293"/>
      <c r="G7" s="293"/>
      <c r="I7" s="292" t="s">
        <v>407</v>
      </c>
      <c r="J7" s="293"/>
      <c r="K7" s="293"/>
      <c r="L7" s="293"/>
      <c r="M7" s="293"/>
      <c r="O7" s="292" t="s">
        <v>406</v>
      </c>
      <c r="P7" s="293"/>
      <c r="Q7" s="293"/>
      <c r="R7" s="293"/>
      <c r="S7" s="293"/>
    </row>
    <row r="8" spans="1:19" ht="55.8">
      <c r="A8" s="153" t="s">
        <v>67</v>
      </c>
      <c r="C8" s="154" t="s">
        <v>213</v>
      </c>
      <c r="E8" s="155" t="s">
        <v>214</v>
      </c>
      <c r="G8" s="154" t="s">
        <v>68</v>
      </c>
      <c r="I8" s="154" t="s">
        <v>69</v>
      </c>
      <c r="K8" s="154" t="s">
        <v>70</v>
      </c>
      <c r="M8" s="154" t="s">
        <v>71</v>
      </c>
      <c r="O8" s="154" t="s">
        <v>69</v>
      </c>
      <c r="Q8" s="154" t="s">
        <v>70</v>
      </c>
      <c r="S8" s="154" t="s">
        <v>71</v>
      </c>
    </row>
    <row r="9" spans="1:19" ht="21">
      <c r="A9" s="137" t="s">
        <v>86</v>
      </c>
      <c r="B9" s="139"/>
      <c r="C9" s="156" t="s">
        <v>413</v>
      </c>
      <c r="D9" s="157"/>
      <c r="E9" s="158">
        <v>0</v>
      </c>
      <c r="F9" s="157"/>
      <c r="G9" s="110">
        <v>100</v>
      </c>
      <c r="H9" s="157"/>
      <c r="I9" s="70">
        <v>1000</v>
      </c>
      <c r="J9" s="70"/>
      <c r="K9" s="70">
        <v>0</v>
      </c>
      <c r="L9" s="70"/>
      <c r="M9" s="70">
        <f>I9+K9</f>
        <v>1000</v>
      </c>
      <c r="N9" s="70"/>
      <c r="O9" s="70">
        <v>1000</v>
      </c>
      <c r="P9" s="70"/>
      <c r="Q9" s="70">
        <v>0</v>
      </c>
      <c r="R9" s="70"/>
      <c r="S9" s="70">
        <f t="shared" ref="S9:S72" si="0">O9+Q9</f>
        <v>1000</v>
      </c>
    </row>
    <row r="10" spans="1:19" ht="21">
      <c r="A10" s="137" t="s">
        <v>176</v>
      </c>
      <c r="B10" s="139"/>
      <c r="C10" s="156" t="s">
        <v>414</v>
      </c>
      <c r="D10" s="157"/>
      <c r="E10" s="158">
        <v>0</v>
      </c>
      <c r="F10" s="157"/>
      <c r="G10" s="110">
        <v>1250</v>
      </c>
      <c r="H10" s="157"/>
      <c r="I10" s="70">
        <v>3901</v>
      </c>
      <c r="J10" s="70"/>
      <c r="K10" s="70">
        <v>0</v>
      </c>
      <c r="L10" s="70"/>
      <c r="M10" s="70">
        <f t="shared" ref="M10:M72" si="1">I10+K10</f>
        <v>3901</v>
      </c>
      <c r="N10" s="70"/>
      <c r="O10" s="70">
        <v>3901</v>
      </c>
      <c r="P10" s="70"/>
      <c r="Q10" s="70">
        <v>0</v>
      </c>
      <c r="R10" s="70"/>
      <c r="S10" s="70">
        <f t="shared" si="0"/>
        <v>3901</v>
      </c>
    </row>
    <row r="11" spans="1:19" ht="21">
      <c r="A11" s="137" t="s">
        <v>272</v>
      </c>
      <c r="B11" s="139"/>
      <c r="C11" s="156" t="s">
        <v>382</v>
      </c>
      <c r="D11" s="157">
        <v>2821</v>
      </c>
      <c r="E11" s="158">
        <v>2591341</v>
      </c>
      <c r="F11" s="157"/>
      <c r="G11" s="110">
        <v>1603</v>
      </c>
      <c r="H11" s="157"/>
      <c r="I11" s="70">
        <v>0</v>
      </c>
      <c r="J11" s="70"/>
      <c r="K11" s="70">
        <v>0</v>
      </c>
      <c r="L11" s="70"/>
      <c r="M11" s="70">
        <f t="shared" si="1"/>
        <v>0</v>
      </c>
      <c r="N11" s="70"/>
      <c r="O11" s="70">
        <v>4153919623</v>
      </c>
      <c r="P11" s="70"/>
      <c r="Q11" s="70">
        <v>-163970511</v>
      </c>
      <c r="R11" s="70"/>
      <c r="S11" s="70">
        <f t="shared" si="0"/>
        <v>3989949112</v>
      </c>
    </row>
    <row r="12" spans="1:19" ht="21">
      <c r="A12" s="137" t="s">
        <v>271</v>
      </c>
      <c r="B12" s="139"/>
      <c r="C12" s="156" t="s">
        <v>383</v>
      </c>
      <c r="D12" s="157">
        <v>1290936</v>
      </c>
      <c r="E12" s="158">
        <v>632580</v>
      </c>
      <c r="F12" s="157"/>
      <c r="G12" s="110">
        <v>3700</v>
      </c>
      <c r="H12" s="157"/>
      <c r="I12" s="70">
        <v>0</v>
      </c>
      <c r="J12" s="70"/>
      <c r="K12" s="70">
        <v>0</v>
      </c>
      <c r="L12" s="70"/>
      <c r="M12" s="70">
        <f t="shared" si="1"/>
        <v>0</v>
      </c>
      <c r="N12" s="70"/>
      <c r="O12" s="70">
        <v>2340546000</v>
      </c>
      <c r="P12" s="70"/>
      <c r="Q12" s="70">
        <v>-261958920</v>
      </c>
      <c r="R12" s="70"/>
      <c r="S12" s="70">
        <f t="shared" si="0"/>
        <v>2078587080</v>
      </c>
    </row>
    <row r="13" spans="1:19" ht="21">
      <c r="A13" s="137" t="s">
        <v>273</v>
      </c>
      <c r="B13" s="139"/>
      <c r="C13" s="156" t="s">
        <v>383</v>
      </c>
      <c r="D13" s="157"/>
      <c r="E13" s="158">
        <v>3919551</v>
      </c>
      <c r="F13" s="157"/>
      <c r="G13" s="110">
        <v>470</v>
      </c>
      <c r="H13" s="157"/>
      <c r="I13" s="70">
        <v>0</v>
      </c>
      <c r="J13" s="70"/>
      <c r="K13" s="70">
        <v>0</v>
      </c>
      <c r="L13" s="70"/>
      <c r="M13" s="70">
        <f t="shared" si="1"/>
        <v>0</v>
      </c>
      <c r="N13" s="70"/>
      <c r="O13" s="70">
        <v>1842188970</v>
      </c>
      <c r="P13" s="70"/>
      <c r="Q13" s="70">
        <v>-39510755</v>
      </c>
      <c r="R13" s="70"/>
      <c r="S13" s="70">
        <f t="shared" si="0"/>
        <v>1802678215</v>
      </c>
    </row>
    <row r="14" spans="1:19" ht="21">
      <c r="A14" s="137" t="s">
        <v>257</v>
      </c>
      <c r="B14" s="139"/>
      <c r="C14" s="156" t="s">
        <v>383</v>
      </c>
      <c r="D14" s="157"/>
      <c r="E14" s="158">
        <v>2318766</v>
      </c>
      <c r="F14" s="157"/>
      <c r="G14" s="110">
        <v>850</v>
      </c>
      <c r="H14" s="157"/>
      <c r="I14" s="70">
        <v>0</v>
      </c>
      <c r="J14" s="70"/>
      <c r="K14" s="70">
        <v>0</v>
      </c>
      <c r="L14" s="70"/>
      <c r="M14" s="70">
        <f t="shared" si="1"/>
        <v>0</v>
      </c>
      <c r="N14" s="70"/>
      <c r="O14" s="70">
        <v>1970951100</v>
      </c>
      <c r="P14" s="70"/>
      <c r="Q14" s="70">
        <v>-60201694</v>
      </c>
      <c r="R14" s="70"/>
      <c r="S14" s="70">
        <f t="shared" si="0"/>
        <v>1910749406</v>
      </c>
    </row>
    <row r="15" spans="1:19" ht="21">
      <c r="A15" s="137" t="s">
        <v>197</v>
      </c>
      <c r="B15" s="139"/>
      <c r="C15" s="156" t="s">
        <v>384</v>
      </c>
      <c r="D15" s="157"/>
      <c r="E15" s="158">
        <v>4210671</v>
      </c>
      <c r="F15" s="157"/>
      <c r="G15" s="110">
        <v>480</v>
      </c>
      <c r="H15" s="157"/>
      <c r="I15" s="70">
        <v>0</v>
      </c>
      <c r="J15" s="70"/>
      <c r="K15" s="70">
        <v>0</v>
      </c>
      <c r="L15" s="70"/>
      <c r="M15" s="70">
        <f t="shared" si="1"/>
        <v>0</v>
      </c>
      <c r="N15" s="70"/>
      <c r="O15" s="70">
        <v>2021122080</v>
      </c>
      <c r="P15" s="70"/>
      <c r="Q15" s="70">
        <v>-82332174</v>
      </c>
      <c r="R15" s="70"/>
      <c r="S15" s="70">
        <f t="shared" si="0"/>
        <v>1938789906</v>
      </c>
    </row>
    <row r="16" spans="1:19" ht="21">
      <c r="A16" s="137" t="s">
        <v>141</v>
      </c>
      <c r="B16" s="139"/>
      <c r="C16" s="156" t="s">
        <v>385</v>
      </c>
      <c r="D16" s="157">
        <v>1119769</v>
      </c>
      <c r="E16" s="158">
        <v>5731292</v>
      </c>
      <c r="F16" s="157"/>
      <c r="G16" s="110">
        <v>380</v>
      </c>
      <c r="H16" s="157"/>
      <c r="I16" s="70">
        <v>0</v>
      </c>
      <c r="J16" s="70"/>
      <c r="K16" s="70">
        <v>0</v>
      </c>
      <c r="L16" s="70"/>
      <c r="M16" s="70">
        <f t="shared" si="1"/>
        <v>0</v>
      </c>
      <c r="N16" s="70"/>
      <c r="O16" s="70">
        <v>2177890960</v>
      </c>
      <c r="P16" s="70"/>
      <c r="Q16" s="70">
        <v>-1490685</v>
      </c>
      <c r="R16" s="70"/>
      <c r="S16" s="70">
        <f t="shared" si="0"/>
        <v>2176400275</v>
      </c>
    </row>
    <row r="17" spans="1:19" ht="21">
      <c r="A17" s="137" t="s">
        <v>159</v>
      </c>
      <c r="B17" s="139"/>
      <c r="C17" s="156" t="s">
        <v>385</v>
      </c>
      <c r="D17" s="157"/>
      <c r="E17" s="158">
        <v>25806200</v>
      </c>
      <c r="F17" s="157"/>
      <c r="G17" s="110">
        <v>575</v>
      </c>
      <c r="H17" s="157"/>
      <c r="I17" s="70">
        <v>0</v>
      </c>
      <c r="J17" s="70"/>
      <c r="K17" s="70">
        <v>0</v>
      </c>
      <c r="L17" s="70"/>
      <c r="M17" s="70">
        <f t="shared" si="1"/>
        <v>0</v>
      </c>
      <c r="N17" s="70"/>
      <c r="O17" s="70">
        <v>14838565000</v>
      </c>
      <c r="P17" s="70"/>
      <c r="Q17" s="70">
        <v>-651069977</v>
      </c>
      <c r="R17" s="70"/>
      <c r="S17" s="70">
        <f t="shared" si="0"/>
        <v>14187495023</v>
      </c>
    </row>
    <row r="18" spans="1:19" ht="21">
      <c r="A18" s="137" t="s">
        <v>326</v>
      </c>
      <c r="B18" s="139"/>
      <c r="C18" s="156" t="s">
        <v>385</v>
      </c>
      <c r="D18" s="157">
        <v>125122</v>
      </c>
      <c r="E18" s="158">
        <v>1329667</v>
      </c>
      <c r="F18" s="157"/>
      <c r="G18" s="110">
        <v>620</v>
      </c>
      <c r="H18" s="157"/>
      <c r="I18" s="70">
        <v>0</v>
      </c>
      <c r="J18" s="70"/>
      <c r="K18" s="70">
        <v>0</v>
      </c>
      <c r="L18" s="70"/>
      <c r="M18" s="70">
        <f t="shared" si="1"/>
        <v>0</v>
      </c>
      <c r="N18" s="70"/>
      <c r="O18" s="70">
        <v>824393540</v>
      </c>
      <c r="P18" s="70"/>
      <c r="Q18" s="70">
        <v>-17681363</v>
      </c>
      <c r="R18" s="70"/>
      <c r="S18" s="70">
        <f t="shared" si="0"/>
        <v>806712177</v>
      </c>
    </row>
    <row r="19" spans="1:19" ht="21">
      <c r="A19" s="137" t="s">
        <v>319</v>
      </c>
      <c r="B19" s="139"/>
      <c r="C19" s="156" t="s">
        <v>386</v>
      </c>
      <c r="D19" s="157">
        <v>302497</v>
      </c>
      <c r="E19" s="158">
        <v>4593195</v>
      </c>
      <c r="F19" s="157"/>
      <c r="G19" s="111">
        <v>10</v>
      </c>
      <c r="H19" s="157"/>
      <c r="I19" s="112">
        <v>0</v>
      </c>
      <c r="J19" s="112"/>
      <c r="K19" s="112">
        <v>0</v>
      </c>
      <c r="L19" s="112"/>
      <c r="M19" s="70">
        <f t="shared" si="1"/>
        <v>0</v>
      </c>
      <c r="N19" s="112"/>
      <c r="O19" s="112">
        <v>45931950</v>
      </c>
      <c r="P19" s="112"/>
      <c r="Q19" s="112">
        <v>-985136</v>
      </c>
      <c r="R19" s="112"/>
      <c r="S19" s="70">
        <f t="shared" si="0"/>
        <v>44946814</v>
      </c>
    </row>
    <row r="20" spans="1:19" ht="21">
      <c r="A20" s="137" t="s">
        <v>265</v>
      </c>
      <c r="B20" s="139"/>
      <c r="C20" s="156" t="s">
        <v>386</v>
      </c>
      <c r="D20" s="157">
        <v>4644799</v>
      </c>
      <c r="E20" s="158">
        <v>15699391</v>
      </c>
      <c r="F20" s="157"/>
      <c r="G20" s="110">
        <v>48</v>
      </c>
      <c r="H20" s="157"/>
      <c r="I20" s="70">
        <v>0</v>
      </c>
      <c r="J20" s="70"/>
      <c r="K20" s="70">
        <v>0</v>
      </c>
      <c r="L20" s="70"/>
      <c r="M20" s="70">
        <f t="shared" si="1"/>
        <v>0</v>
      </c>
      <c r="N20" s="70"/>
      <c r="O20" s="70">
        <v>753570768</v>
      </c>
      <c r="P20" s="70"/>
      <c r="Q20" s="70">
        <v>-515791</v>
      </c>
      <c r="R20" s="70"/>
      <c r="S20" s="70">
        <f t="shared" si="0"/>
        <v>753054977</v>
      </c>
    </row>
    <row r="21" spans="1:19" ht="21">
      <c r="A21" s="137" t="s">
        <v>151</v>
      </c>
      <c r="B21" s="139"/>
      <c r="C21" s="156" t="s">
        <v>386</v>
      </c>
      <c r="D21" s="157"/>
      <c r="E21" s="158">
        <v>6673218</v>
      </c>
      <c r="F21" s="157"/>
      <c r="G21" s="110">
        <v>700</v>
      </c>
      <c r="H21" s="157"/>
      <c r="I21" s="70">
        <v>0</v>
      </c>
      <c r="J21" s="70"/>
      <c r="K21" s="70">
        <v>0</v>
      </c>
      <c r="L21" s="70"/>
      <c r="M21" s="70">
        <f t="shared" si="1"/>
        <v>0</v>
      </c>
      <c r="N21" s="70"/>
      <c r="O21" s="70">
        <v>4671252600</v>
      </c>
      <c r="P21" s="70"/>
      <c r="Q21" s="70">
        <v>-142681022</v>
      </c>
      <c r="R21" s="70"/>
      <c r="S21" s="70">
        <f t="shared" si="0"/>
        <v>4528571578</v>
      </c>
    </row>
    <row r="22" spans="1:19" ht="21">
      <c r="A22" s="137" t="s">
        <v>164</v>
      </c>
      <c r="B22" s="139"/>
      <c r="C22" s="156" t="s">
        <v>386</v>
      </c>
      <c r="D22" s="157">
        <v>521923</v>
      </c>
      <c r="E22" s="158">
        <v>7889190</v>
      </c>
      <c r="F22" s="157"/>
      <c r="G22" s="110">
        <v>70</v>
      </c>
      <c r="H22" s="157"/>
      <c r="I22" s="70">
        <v>0</v>
      </c>
      <c r="J22" s="70"/>
      <c r="K22" s="70">
        <v>0</v>
      </c>
      <c r="L22" s="70"/>
      <c r="M22" s="70">
        <f t="shared" si="1"/>
        <v>0</v>
      </c>
      <c r="N22" s="70"/>
      <c r="O22" s="70">
        <v>552243300</v>
      </c>
      <c r="P22" s="70"/>
      <c r="Q22" s="70">
        <v>-20399489</v>
      </c>
      <c r="R22" s="70"/>
      <c r="S22" s="70">
        <f t="shared" si="0"/>
        <v>531843811</v>
      </c>
    </row>
    <row r="23" spans="1:19" ht="21">
      <c r="A23" s="137" t="s">
        <v>89</v>
      </c>
      <c r="B23" s="139"/>
      <c r="C23" s="156" t="s">
        <v>386</v>
      </c>
      <c r="D23" s="157"/>
      <c r="E23" s="158">
        <v>1425676</v>
      </c>
      <c r="F23" s="157"/>
      <c r="G23" s="110">
        <v>320</v>
      </c>
      <c r="H23" s="157"/>
      <c r="I23" s="70">
        <v>0</v>
      </c>
      <c r="J23" s="70"/>
      <c r="K23" s="70">
        <v>0</v>
      </c>
      <c r="L23" s="70"/>
      <c r="M23" s="70">
        <f t="shared" si="1"/>
        <v>0</v>
      </c>
      <c r="N23" s="70"/>
      <c r="O23" s="70">
        <v>456216320</v>
      </c>
      <c r="P23" s="70"/>
      <c r="Q23" s="70">
        <v>-21156995</v>
      </c>
      <c r="R23" s="70"/>
      <c r="S23" s="70">
        <f t="shared" si="0"/>
        <v>435059325</v>
      </c>
    </row>
    <row r="24" spans="1:19" ht="21">
      <c r="A24" s="137" t="s">
        <v>183</v>
      </c>
      <c r="B24" s="139"/>
      <c r="C24" s="156" t="s">
        <v>387</v>
      </c>
      <c r="D24" s="157"/>
      <c r="E24" s="158">
        <v>9142565</v>
      </c>
      <c r="F24" s="157"/>
      <c r="G24" s="110">
        <v>146</v>
      </c>
      <c r="H24" s="157"/>
      <c r="I24" s="70">
        <v>0</v>
      </c>
      <c r="J24" s="70"/>
      <c r="K24" s="70">
        <v>0</v>
      </c>
      <c r="L24" s="70"/>
      <c r="M24" s="70">
        <f t="shared" si="1"/>
        <v>0</v>
      </c>
      <c r="N24" s="70"/>
      <c r="O24" s="70">
        <v>1334814490</v>
      </c>
      <c r="P24" s="70"/>
      <c r="Q24" s="70">
        <v>0</v>
      </c>
      <c r="R24" s="70"/>
      <c r="S24" s="70">
        <f t="shared" si="0"/>
        <v>1334814490</v>
      </c>
    </row>
    <row r="25" spans="1:19" ht="21">
      <c r="A25" s="137" t="s">
        <v>292</v>
      </c>
      <c r="B25" s="139"/>
      <c r="C25" s="156" t="s">
        <v>387</v>
      </c>
      <c r="D25" s="157"/>
      <c r="E25" s="158">
        <v>1277982</v>
      </c>
      <c r="F25" s="157"/>
      <c r="G25" s="110">
        <v>150</v>
      </c>
      <c r="H25" s="157"/>
      <c r="I25" s="70">
        <v>0</v>
      </c>
      <c r="J25" s="70"/>
      <c r="K25" s="70">
        <v>0</v>
      </c>
      <c r="L25" s="70"/>
      <c r="M25" s="70">
        <f t="shared" si="1"/>
        <v>0</v>
      </c>
      <c r="N25" s="70"/>
      <c r="O25" s="70">
        <v>191697300</v>
      </c>
      <c r="P25" s="70"/>
      <c r="Q25" s="70">
        <v>-8889947</v>
      </c>
      <c r="R25" s="70"/>
      <c r="S25" s="70">
        <f t="shared" si="0"/>
        <v>182807353</v>
      </c>
    </row>
    <row r="26" spans="1:19" ht="21">
      <c r="A26" s="137" t="s">
        <v>274</v>
      </c>
      <c r="B26" s="139"/>
      <c r="C26" s="156" t="s">
        <v>387</v>
      </c>
      <c r="D26" s="157"/>
      <c r="E26" s="158">
        <v>614146</v>
      </c>
      <c r="F26" s="157"/>
      <c r="G26" s="110">
        <v>2950</v>
      </c>
      <c r="H26" s="157"/>
      <c r="I26" s="70">
        <v>0</v>
      </c>
      <c r="J26" s="70"/>
      <c r="K26" s="70">
        <v>0</v>
      </c>
      <c r="L26" s="70"/>
      <c r="M26" s="70">
        <f t="shared" si="1"/>
        <v>0</v>
      </c>
      <c r="N26" s="70"/>
      <c r="O26" s="70">
        <v>1811730700</v>
      </c>
      <c r="P26" s="70"/>
      <c r="Q26" s="70">
        <v>-82889640</v>
      </c>
      <c r="R26" s="70"/>
      <c r="S26" s="70">
        <f t="shared" si="0"/>
        <v>1728841060</v>
      </c>
    </row>
    <row r="27" spans="1:19" ht="21">
      <c r="A27" s="137" t="s">
        <v>153</v>
      </c>
      <c r="B27" s="139"/>
      <c r="C27" s="156" t="s">
        <v>387</v>
      </c>
      <c r="D27" s="157">
        <v>105355</v>
      </c>
      <c r="E27" s="158">
        <v>701083</v>
      </c>
      <c r="F27" s="157"/>
      <c r="G27" s="110">
        <v>4660</v>
      </c>
      <c r="H27" s="157"/>
      <c r="I27" s="70">
        <v>0</v>
      </c>
      <c r="J27" s="70"/>
      <c r="K27" s="70">
        <v>0</v>
      </c>
      <c r="L27" s="70"/>
      <c r="M27" s="70">
        <f t="shared" si="1"/>
        <v>0</v>
      </c>
      <c r="N27" s="70"/>
      <c r="O27" s="70">
        <v>3267046780</v>
      </c>
      <c r="P27" s="70"/>
      <c r="Q27" s="70">
        <v>0</v>
      </c>
      <c r="R27" s="70"/>
      <c r="S27" s="70">
        <f t="shared" si="0"/>
        <v>3267046780</v>
      </c>
    </row>
    <row r="28" spans="1:19" ht="21">
      <c r="A28" s="137" t="s">
        <v>247</v>
      </c>
      <c r="B28" s="139"/>
      <c r="C28" s="156" t="s">
        <v>387</v>
      </c>
      <c r="D28" s="157">
        <v>870763</v>
      </c>
      <c r="E28" s="158">
        <v>4601737</v>
      </c>
      <c r="F28" s="157"/>
      <c r="G28" s="110">
        <v>125</v>
      </c>
      <c r="H28" s="157"/>
      <c r="I28" s="70">
        <v>0</v>
      </c>
      <c r="J28" s="70"/>
      <c r="K28" s="70">
        <v>0</v>
      </c>
      <c r="L28" s="70"/>
      <c r="M28" s="70">
        <f t="shared" si="1"/>
        <v>0</v>
      </c>
      <c r="N28" s="70"/>
      <c r="O28" s="70">
        <v>575217125</v>
      </c>
      <c r="P28" s="70"/>
      <c r="Q28" s="70">
        <v>-24878329</v>
      </c>
      <c r="R28" s="70"/>
      <c r="S28" s="70">
        <f t="shared" si="0"/>
        <v>550338796</v>
      </c>
    </row>
    <row r="29" spans="1:19" ht="21">
      <c r="A29" s="137" t="s">
        <v>349</v>
      </c>
      <c r="B29" s="139"/>
      <c r="C29" s="156" t="s">
        <v>388</v>
      </c>
      <c r="D29" s="157"/>
      <c r="E29" s="158">
        <v>11812575</v>
      </c>
      <c r="F29" s="157"/>
      <c r="G29" s="110">
        <v>265</v>
      </c>
      <c r="H29" s="157"/>
      <c r="I29" s="70">
        <v>0</v>
      </c>
      <c r="J29" s="70"/>
      <c r="K29" s="70">
        <v>0</v>
      </c>
      <c r="L29" s="70"/>
      <c r="M29" s="70">
        <f t="shared" si="1"/>
        <v>0</v>
      </c>
      <c r="N29" s="70"/>
      <c r="O29" s="70">
        <v>3130332375</v>
      </c>
      <c r="P29" s="70"/>
      <c r="Q29" s="70">
        <v>0</v>
      </c>
      <c r="R29" s="70"/>
      <c r="S29" s="70">
        <f t="shared" si="0"/>
        <v>3130332375</v>
      </c>
    </row>
    <row r="30" spans="1:19" ht="21">
      <c r="A30" s="137" t="s">
        <v>94</v>
      </c>
      <c r="B30" s="139"/>
      <c r="C30" s="156" t="s">
        <v>389</v>
      </c>
      <c r="D30" s="157">
        <v>6436755</v>
      </c>
      <c r="E30" s="158">
        <v>779474</v>
      </c>
      <c r="F30" s="157"/>
      <c r="G30" s="110">
        <v>5550</v>
      </c>
      <c r="H30" s="157"/>
      <c r="I30" s="70">
        <v>0</v>
      </c>
      <c r="J30" s="70"/>
      <c r="K30" s="70">
        <v>0</v>
      </c>
      <c r="L30" s="70"/>
      <c r="M30" s="70">
        <f t="shared" si="1"/>
        <v>0</v>
      </c>
      <c r="N30" s="70"/>
      <c r="O30" s="70">
        <v>4326080700</v>
      </c>
      <c r="P30" s="70"/>
      <c r="Q30" s="70">
        <v>-479504682</v>
      </c>
      <c r="R30" s="70"/>
      <c r="S30" s="70">
        <f t="shared" si="0"/>
        <v>3846576018</v>
      </c>
    </row>
    <row r="31" spans="1:19" ht="21">
      <c r="A31" s="137" t="s">
        <v>134</v>
      </c>
      <c r="B31" s="139"/>
      <c r="C31" s="156" t="s">
        <v>389</v>
      </c>
      <c r="D31" s="157">
        <v>922577</v>
      </c>
      <c r="E31" s="158">
        <v>6753112</v>
      </c>
      <c r="F31" s="157"/>
      <c r="G31" s="110">
        <v>36</v>
      </c>
      <c r="H31" s="157"/>
      <c r="I31" s="70">
        <v>0</v>
      </c>
      <c r="J31" s="70"/>
      <c r="K31" s="70">
        <v>0</v>
      </c>
      <c r="L31" s="70"/>
      <c r="M31" s="70">
        <f t="shared" si="1"/>
        <v>0</v>
      </c>
      <c r="N31" s="70"/>
      <c r="O31" s="70">
        <v>243112032</v>
      </c>
      <c r="P31" s="70"/>
      <c r="Q31" s="70">
        <v>-7894294</v>
      </c>
      <c r="R31" s="70"/>
      <c r="S31" s="70">
        <f t="shared" si="0"/>
        <v>235217738</v>
      </c>
    </row>
    <row r="32" spans="1:19" ht="21">
      <c r="A32" s="137" t="s">
        <v>253</v>
      </c>
      <c r="B32" s="139"/>
      <c r="C32" s="156" t="s">
        <v>389</v>
      </c>
      <c r="D32" s="157">
        <v>69093</v>
      </c>
      <c r="E32" s="158">
        <v>9561918</v>
      </c>
      <c r="F32" s="157"/>
      <c r="G32" s="110">
        <v>52</v>
      </c>
      <c r="H32" s="157"/>
      <c r="I32" s="70">
        <v>0</v>
      </c>
      <c r="J32" s="70"/>
      <c r="K32" s="70">
        <v>0</v>
      </c>
      <c r="L32" s="70"/>
      <c r="M32" s="70">
        <f t="shared" si="1"/>
        <v>0</v>
      </c>
      <c r="N32" s="70"/>
      <c r="O32" s="70">
        <v>497219736</v>
      </c>
      <c r="P32" s="70"/>
      <c r="Q32" s="70">
        <v>-22748615</v>
      </c>
      <c r="R32" s="70"/>
      <c r="S32" s="70">
        <f t="shared" si="0"/>
        <v>474471121</v>
      </c>
    </row>
    <row r="33" spans="1:19" ht="21">
      <c r="A33" s="137" t="s">
        <v>220</v>
      </c>
      <c r="B33" s="139"/>
      <c r="C33" s="156" t="s">
        <v>389</v>
      </c>
      <c r="D33" s="157"/>
      <c r="E33" s="158">
        <v>6276715</v>
      </c>
      <c r="F33" s="157"/>
      <c r="G33" s="110">
        <v>105</v>
      </c>
      <c r="H33" s="157"/>
      <c r="I33" s="70">
        <v>0</v>
      </c>
      <c r="J33" s="70"/>
      <c r="K33" s="70">
        <v>0</v>
      </c>
      <c r="L33" s="70"/>
      <c r="M33" s="70">
        <f t="shared" si="1"/>
        <v>0</v>
      </c>
      <c r="N33" s="70"/>
      <c r="O33" s="70">
        <v>659055075</v>
      </c>
      <c r="P33" s="70"/>
      <c r="Q33" s="70">
        <v>-74828961</v>
      </c>
      <c r="R33" s="70"/>
      <c r="S33" s="70">
        <f t="shared" si="0"/>
        <v>584226114</v>
      </c>
    </row>
    <row r="34" spans="1:19" ht="21">
      <c r="A34" s="137" t="s">
        <v>325</v>
      </c>
      <c r="B34" s="139"/>
      <c r="C34" s="156" t="s">
        <v>389</v>
      </c>
      <c r="D34" s="157"/>
      <c r="E34" s="158">
        <v>10571471</v>
      </c>
      <c r="F34" s="157"/>
      <c r="G34" s="110">
        <v>82</v>
      </c>
      <c r="H34" s="157"/>
      <c r="I34" s="70">
        <v>0</v>
      </c>
      <c r="J34" s="70"/>
      <c r="K34" s="70">
        <v>0</v>
      </c>
      <c r="L34" s="70"/>
      <c r="M34" s="70">
        <f t="shared" si="1"/>
        <v>0</v>
      </c>
      <c r="N34" s="70"/>
      <c r="O34" s="70">
        <v>866860622</v>
      </c>
      <c r="P34" s="70"/>
      <c r="Q34" s="70">
        <v>0</v>
      </c>
      <c r="R34" s="70"/>
      <c r="S34" s="70">
        <f t="shared" si="0"/>
        <v>866860622</v>
      </c>
    </row>
    <row r="35" spans="1:19" ht="21">
      <c r="A35" s="137" t="s">
        <v>178</v>
      </c>
      <c r="B35" s="139"/>
      <c r="C35" s="156" t="s">
        <v>390</v>
      </c>
      <c r="D35" s="157">
        <v>727710</v>
      </c>
      <c r="E35" s="158">
        <v>7773028</v>
      </c>
      <c r="F35" s="157"/>
      <c r="G35" s="110">
        <v>300</v>
      </c>
      <c r="H35" s="157"/>
      <c r="I35" s="70">
        <v>0</v>
      </c>
      <c r="J35" s="70"/>
      <c r="K35" s="70">
        <v>0</v>
      </c>
      <c r="L35" s="70"/>
      <c r="M35" s="70">
        <f t="shared" si="1"/>
        <v>0</v>
      </c>
      <c r="N35" s="70"/>
      <c r="O35" s="70">
        <v>2331908400</v>
      </c>
      <c r="P35" s="70"/>
      <c r="Q35" s="70">
        <v>-105233276</v>
      </c>
      <c r="R35" s="70"/>
      <c r="S35" s="70">
        <f t="shared" si="0"/>
        <v>2226675124</v>
      </c>
    </row>
    <row r="36" spans="1:19" ht="21">
      <c r="A36" s="137" t="s">
        <v>266</v>
      </c>
      <c r="B36" s="139"/>
      <c r="C36" s="156" t="s">
        <v>389</v>
      </c>
      <c r="D36" s="157">
        <v>882636</v>
      </c>
      <c r="E36" s="158">
        <v>4272788</v>
      </c>
      <c r="F36" s="157"/>
      <c r="G36" s="110">
        <v>1420</v>
      </c>
      <c r="H36" s="157"/>
      <c r="I36" s="70">
        <v>0</v>
      </c>
      <c r="J36" s="70"/>
      <c r="K36" s="70">
        <v>0</v>
      </c>
      <c r="L36" s="70"/>
      <c r="M36" s="70">
        <f t="shared" si="1"/>
        <v>0</v>
      </c>
      <c r="N36" s="70"/>
      <c r="O36" s="70">
        <v>6067358960</v>
      </c>
      <c r="P36" s="70"/>
      <c r="Q36" s="70">
        <v>-277591586</v>
      </c>
      <c r="R36" s="70"/>
      <c r="S36" s="70">
        <f t="shared" si="0"/>
        <v>5789767374</v>
      </c>
    </row>
    <row r="37" spans="1:19" ht="21">
      <c r="A37" s="137" t="s">
        <v>114</v>
      </c>
      <c r="B37" s="139"/>
      <c r="C37" s="156" t="s">
        <v>390</v>
      </c>
      <c r="D37" s="157"/>
      <c r="E37" s="158">
        <v>858513</v>
      </c>
      <c r="F37" s="157"/>
      <c r="G37" s="110">
        <v>270</v>
      </c>
      <c r="H37" s="157"/>
      <c r="I37" s="70">
        <v>0</v>
      </c>
      <c r="J37" s="70"/>
      <c r="K37" s="70">
        <v>0</v>
      </c>
      <c r="L37" s="70"/>
      <c r="M37" s="70">
        <f t="shared" si="1"/>
        <v>0</v>
      </c>
      <c r="N37" s="70"/>
      <c r="O37" s="70">
        <v>231798510</v>
      </c>
      <c r="P37" s="70"/>
      <c r="Q37" s="70">
        <v>0</v>
      </c>
      <c r="R37" s="70"/>
      <c r="S37" s="70">
        <f t="shared" si="0"/>
        <v>231798510</v>
      </c>
    </row>
    <row r="38" spans="1:19" ht="21">
      <c r="A38" s="137" t="s">
        <v>264</v>
      </c>
      <c r="B38" s="139"/>
      <c r="C38" s="156" t="s">
        <v>390</v>
      </c>
      <c r="D38" s="157"/>
      <c r="E38" s="158">
        <v>12791433</v>
      </c>
      <c r="F38" s="157"/>
      <c r="G38" s="110">
        <v>86</v>
      </c>
      <c r="H38" s="157"/>
      <c r="I38" s="70">
        <v>0</v>
      </c>
      <c r="J38" s="70"/>
      <c r="K38" s="70">
        <v>0</v>
      </c>
      <c r="L38" s="70"/>
      <c r="M38" s="70">
        <f t="shared" si="1"/>
        <v>0</v>
      </c>
      <c r="N38" s="70"/>
      <c r="O38" s="70">
        <v>1100063238</v>
      </c>
      <c r="P38" s="70"/>
      <c r="Q38" s="70">
        <v>-752952</v>
      </c>
      <c r="R38" s="70"/>
      <c r="S38" s="70">
        <f t="shared" si="0"/>
        <v>1099310286</v>
      </c>
    </row>
    <row r="39" spans="1:19" ht="21">
      <c r="A39" s="137" t="s">
        <v>203</v>
      </c>
      <c r="B39" s="139"/>
      <c r="C39" s="156" t="s">
        <v>390</v>
      </c>
      <c r="D39" s="157"/>
      <c r="E39" s="158">
        <v>10206403</v>
      </c>
      <c r="F39" s="157"/>
      <c r="G39" s="110">
        <v>400</v>
      </c>
      <c r="H39" s="157"/>
      <c r="I39" s="70">
        <v>0</v>
      </c>
      <c r="J39" s="70"/>
      <c r="K39" s="70">
        <v>0</v>
      </c>
      <c r="L39" s="70"/>
      <c r="M39" s="70">
        <f t="shared" si="1"/>
        <v>0</v>
      </c>
      <c r="N39" s="70"/>
      <c r="O39" s="70">
        <v>4082561200</v>
      </c>
      <c r="P39" s="70"/>
      <c r="Q39" s="70">
        <v>-189328442</v>
      </c>
      <c r="R39" s="70"/>
      <c r="S39" s="70">
        <f t="shared" si="0"/>
        <v>3893232758</v>
      </c>
    </row>
    <row r="40" spans="1:19" ht="21">
      <c r="A40" s="137" t="s">
        <v>337</v>
      </c>
      <c r="B40" s="139"/>
      <c r="C40" s="156" t="s">
        <v>391</v>
      </c>
      <c r="D40" s="157">
        <v>1045247</v>
      </c>
      <c r="E40" s="158">
        <v>831278</v>
      </c>
      <c r="F40" s="157"/>
      <c r="G40" s="110">
        <v>670</v>
      </c>
      <c r="H40" s="157"/>
      <c r="I40" s="70">
        <v>0</v>
      </c>
      <c r="J40" s="70"/>
      <c r="K40" s="70">
        <v>0</v>
      </c>
      <c r="L40" s="70"/>
      <c r="M40" s="70">
        <f t="shared" si="1"/>
        <v>0</v>
      </c>
      <c r="N40" s="70"/>
      <c r="O40" s="70">
        <v>556956260</v>
      </c>
      <c r="P40" s="70"/>
      <c r="Q40" s="70">
        <v>0</v>
      </c>
      <c r="R40" s="70"/>
      <c r="S40" s="70">
        <f t="shared" si="0"/>
        <v>556956260</v>
      </c>
    </row>
    <row r="41" spans="1:19" ht="21">
      <c r="A41" s="137" t="s">
        <v>217</v>
      </c>
      <c r="B41" s="139"/>
      <c r="C41" s="156" t="s">
        <v>391</v>
      </c>
      <c r="D41" s="157">
        <v>642599</v>
      </c>
      <c r="E41" s="158">
        <v>4398645</v>
      </c>
      <c r="F41" s="157"/>
      <c r="G41" s="110">
        <v>110</v>
      </c>
      <c r="H41" s="157"/>
      <c r="I41" s="70">
        <v>0</v>
      </c>
      <c r="J41" s="70"/>
      <c r="K41" s="70">
        <v>0</v>
      </c>
      <c r="L41" s="70"/>
      <c r="M41" s="70">
        <f t="shared" si="1"/>
        <v>0</v>
      </c>
      <c r="N41" s="70"/>
      <c r="O41" s="70">
        <v>483850950</v>
      </c>
      <c r="P41" s="70"/>
      <c r="Q41" s="70">
        <v>0</v>
      </c>
      <c r="R41" s="70"/>
      <c r="S41" s="70">
        <f t="shared" si="0"/>
        <v>483850950</v>
      </c>
    </row>
    <row r="42" spans="1:19" ht="21">
      <c r="A42" s="137" t="s">
        <v>170</v>
      </c>
      <c r="B42" s="139"/>
      <c r="C42" s="156" t="s">
        <v>391</v>
      </c>
      <c r="D42" s="157"/>
      <c r="E42" s="158">
        <v>4277459</v>
      </c>
      <c r="F42" s="157"/>
      <c r="G42" s="110">
        <v>187</v>
      </c>
      <c r="H42" s="157"/>
      <c r="I42" s="70">
        <v>0</v>
      </c>
      <c r="J42" s="70"/>
      <c r="K42" s="70">
        <v>0</v>
      </c>
      <c r="L42" s="70"/>
      <c r="M42" s="70">
        <f t="shared" si="1"/>
        <v>0</v>
      </c>
      <c r="N42" s="70"/>
      <c r="O42" s="70">
        <v>799884833</v>
      </c>
      <c r="P42" s="70"/>
      <c r="Q42" s="70">
        <v>0</v>
      </c>
      <c r="R42" s="70"/>
      <c r="S42" s="70">
        <f t="shared" si="0"/>
        <v>799884833</v>
      </c>
    </row>
    <row r="43" spans="1:19" ht="21">
      <c r="A43" s="137" t="s">
        <v>378</v>
      </c>
      <c r="B43" s="139"/>
      <c r="C43" s="156" t="s">
        <v>391</v>
      </c>
      <c r="D43" s="157"/>
      <c r="E43" s="158">
        <v>11947406</v>
      </c>
      <c r="F43" s="157"/>
      <c r="G43" s="110">
        <v>50</v>
      </c>
      <c r="H43" s="157"/>
      <c r="I43" s="70">
        <v>0</v>
      </c>
      <c r="J43" s="70"/>
      <c r="K43" s="70">
        <v>0</v>
      </c>
      <c r="L43" s="70"/>
      <c r="M43" s="70">
        <f t="shared" si="1"/>
        <v>0</v>
      </c>
      <c r="N43" s="70"/>
      <c r="O43" s="70">
        <v>597370300</v>
      </c>
      <c r="P43" s="70"/>
      <c r="Q43" s="70">
        <v>-12812232</v>
      </c>
      <c r="R43" s="70"/>
      <c r="S43" s="70">
        <f t="shared" si="0"/>
        <v>584558068</v>
      </c>
    </row>
    <row r="44" spans="1:19" ht="21">
      <c r="A44" s="137" t="s">
        <v>93</v>
      </c>
      <c r="B44" s="139"/>
      <c r="C44" s="156" t="s">
        <v>391</v>
      </c>
      <c r="D44" s="157">
        <v>3166253</v>
      </c>
      <c r="E44" s="158">
        <v>2961129</v>
      </c>
      <c r="F44" s="157"/>
      <c r="G44" s="110">
        <v>6350</v>
      </c>
      <c r="H44" s="157"/>
      <c r="I44" s="70">
        <v>0</v>
      </c>
      <c r="J44" s="70"/>
      <c r="K44" s="70">
        <v>0</v>
      </c>
      <c r="L44" s="70"/>
      <c r="M44" s="70">
        <f t="shared" si="1"/>
        <v>0</v>
      </c>
      <c r="N44" s="70"/>
      <c r="O44" s="70">
        <v>18803169150</v>
      </c>
      <c r="P44" s="70"/>
      <c r="Q44" s="70">
        <v>-586429297</v>
      </c>
      <c r="R44" s="70"/>
      <c r="S44" s="70">
        <f t="shared" si="0"/>
        <v>18216739853</v>
      </c>
    </row>
    <row r="45" spans="1:19" ht="21">
      <c r="A45" s="137" t="s">
        <v>318</v>
      </c>
      <c r="B45" s="139"/>
      <c r="C45" s="156" t="s">
        <v>391</v>
      </c>
      <c r="D45" s="157"/>
      <c r="E45" s="158">
        <v>4171905</v>
      </c>
      <c r="F45" s="157"/>
      <c r="G45" s="110">
        <v>70</v>
      </c>
      <c r="H45" s="157"/>
      <c r="I45" s="70">
        <v>0</v>
      </c>
      <c r="J45" s="70"/>
      <c r="K45" s="70">
        <v>0</v>
      </c>
      <c r="L45" s="70"/>
      <c r="M45" s="70">
        <f t="shared" si="1"/>
        <v>0</v>
      </c>
      <c r="N45" s="70"/>
      <c r="O45" s="70">
        <v>292033350</v>
      </c>
      <c r="P45" s="70"/>
      <c r="Q45" s="70">
        <v>-14449567</v>
      </c>
      <c r="R45" s="70"/>
      <c r="S45" s="70">
        <f t="shared" si="0"/>
        <v>277583783</v>
      </c>
    </row>
    <row r="46" spans="1:19" ht="21">
      <c r="A46" s="137" t="s">
        <v>129</v>
      </c>
      <c r="B46" s="139"/>
      <c r="C46" s="156" t="s">
        <v>391</v>
      </c>
      <c r="D46" s="157">
        <v>240173</v>
      </c>
      <c r="E46" s="158">
        <v>6222812</v>
      </c>
      <c r="F46" s="157"/>
      <c r="G46" s="110">
        <v>630</v>
      </c>
      <c r="H46" s="157"/>
      <c r="I46" s="70">
        <v>0</v>
      </c>
      <c r="J46" s="70"/>
      <c r="K46" s="70">
        <v>0</v>
      </c>
      <c r="L46" s="70"/>
      <c r="M46" s="70">
        <f t="shared" si="1"/>
        <v>0</v>
      </c>
      <c r="N46" s="70"/>
      <c r="O46" s="70">
        <v>3920371560</v>
      </c>
      <c r="P46" s="70"/>
      <c r="Q46" s="70">
        <v>0</v>
      </c>
      <c r="R46" s="70"/>
      <c r="S46" s="70">
        <f t="shared" si="0"/>
        <v>3920371560</v>
      </c>
    </row>
    <row r="47" spans="1:19" ht="21">
      <c r="A47" s="137" t="s">
        <v>216</v>
      </c>
      <c r="B47" s="139"/>
      <c r="C47" s="156" t="s">
        <v>391</v>
      </c>
      <c r="D47" s="157"/>
      <c r="E47" s="158">
        <v>6101042</v>
      </c>
      <c r="F47" s="157"/>
      <c r="G47" s="110">
        <v>50</v>
      </c>
      <c r="H47" s="157"/>
      <c r="I47" s="70">
        <v>0</v>
      </c>
      <c r="J47" s="70"/>
      <c r="K47" s="70">
        <v>0</v>
      </c>
      <c r="L47" s="70"/>
      <c r="M47" s="70">
        <f t="shared" si="1"/>
        <v>0</v>
      </c>
      <c r="N47" s="70"/>
      <c r="O47" s="70">
        <v>305052100</v>
      </c>
      <c r="P47" s="70"/>
      <c r="Q47" s="70">
        <v>0</v>
      </c>
      <c r="R47" s="70"/>
      <c r="S47" s="70">
        <f t="shared" si="0"/>
        <v>305052100</v>
      </c>
    </row>
    <row r="48" spans="1:19" ht="21">
      <c r="A48" s="137" t="s">
        <v>334</v>
      </c>
      <c r="B48" s="139"/>
      <c r="C48" s="156" t="s">
        <v>391</v>
      </c>
      <c r="D48" s="157"/>
      <c r="E48" s="158">
        <v>2080375</v>
      </c>
      <c r="F48" s="157"/>
      <c r="G48" s="110">
        <v>2200</v>
      </c>
      <c r="H48" s="157"/>
      <c r="I48" s="70">
        <v>0</v>
      </c>
      <c r="J48" s="70"/>
      <c r="K48" s="70">
        <v>0</v>
      </c>
      <c r="L48" s="70"/>
      <c r="M48" s="70">
        <f t="shared" si="1"/>
        <v>0</v>
      </c>
      <c r="N48" s="70"/>
      <c r="O48" s="70">
        <v>4576825000</v>
      </c>
      <c r="P48" s="70"/>
      <c r="Q48" s="70">
        <v>-98162466</v>
      </c>
      <c r="R48" s="70"/>
      <c r="S48" s="70">
        <f t="shared" si="0"/>
        <v>4478662534</v>
      </c>
    </row>
    <row r="49" spans="1:19" ht="21">
      <c r="A49" s="137" t="s">
        <v>193</v>
      </c>
      <c r="B49" s="139"/>
      <c r="C49" s="156" t="s">
        <v>392</v>
      </c>
      <c r="D49" s="157"/>
      <c r="E49" s="158">
        <v>5360181</v>
      </c>
      <c r="F49" s="157"/>
      <c r="G49" s="110">
        <v>200</v>
      </c>
      <c r="H49" s="157"/>
      <c r="I49" s="70">
        <v>0</v>
      </c>
      <c r="J49" s="70"/>
      <c r="K49" s="70">
        <v>0</v>
      </c>
      <c r="L49" s="70"/>
      <c r="M49" s="70">
        <f t="shared" si="1"/>
        <v>0</v>
      </c>
      <c r="N49" s="70"/>
      <c r="O49" s="70">
        <v>1072036200</v>
      </c>
      <c r="P49" s="70"/>
      <c r="Q49" s="70">
        <v>-51049343</v>
      </c>
      <c r="R49" s="70"/>
      <c r="S49" s="70">
        <f t="shared" si="0"/>
        <v>1020986857</v>
      </c>
    </row>
    <row r="50" spans="1:19" ht="21">
      <c r="A50" s="137" t="s">
        <v>215</v>
      </c>
      <c r="B50" s="139"/>
      <c r="C50" s="156" t="s">
        <v>392</v>
      </c>
      <c r="D50" s="157"/>
      <c r="E50" s="158">
        <v>1529069</v>
      </c>
      <c r="F50" s="157"/>
      <c r="G50" s="110">
        <v>30</v>
      </c>
      <c r="H50" s="157"/>
      <c r="I50" s="70">
        <v>0</v>
      </c>
      <c r="J50" s="70"/>
      <c r="K50" s="70">
        <v>0</v>
      </c>
      <c r="L50" s="70"/>
      <c r="M50" s="70">
        <f t="shared" si="1"/>
        <v>0</v>
      </c>
      <c r="N50" s="70"/>
      <c r="O50" s="70">
        <v>45872070</v>
      </c>
      <c r="P50" s="70"/>
      <c r="Q50" s="70">
        <v>-1401139</v>
      </c>
      <c r="R50" s="70"/>
      <c r="S50" s="70">
        <f t="shared" si="0"/>
        <v>44470931</v>
      </c>
    </row>
    <row r="51" spans="1:19" ht="21">
      <c r="A51" s="137" t="s">
        <v>227</v>
      </c>
      <c r="B51" s="139"/>
      <c r="C51" s="156" t="s">
        <v>392</v>
      </c>
      <c r="D51" s="157"/>
      <c r="E51" s="158">
        <v>531592</v>
      </c>
      <c r="F51" s="157"/>
      <c r="G51" s="110">
        <v>1540</v>
      </c>
      <c r="H51" s="157"/>
      <c r="I51" s="70">
        <v>0</v>
      </c>
      <c r="J51" s="70"/>
      <c r="K51" s="70">
        <v>0</v>
      </c>
      <c r="L51" s="70"/>
      <c r="M51" s="70">
        <f t="shared" si="1"/>
        <v>0</v>
      </c>
      <c r="N51" s="70"/>
      <c r="O51" s="70">
        <v>818651680</v>
      </c>
      <c r="P51" s="70"/>
      <c r="Q51" s="70">
        <v>0</v>
      </c>
      <c r="R51" s="70"/>
      <c r="S51" s="70">
        <f t="shared" si="0"/>
        <v>818651680</v>
      </c>
    </row>
    <row r="52" spans="1:19" ht="21">
      <c r="A52" s="137" t="s">
        <v>136</v>
      </c>
      <c r="B52" s="139"/>
      <c r="C52" s="156" t="s">
        <v>392</v>
      </c>
      <c r="D52" s="157"/>
      <c r="E52" s="158">
        <v>2838930</v>
      </c>
      <c r="F52" s="157"/>
      <c r="G52" s="110">
        <v>2000</v>
      </c>
      <c r="H52" s="157"/>
      <c r="I52" s="70">
        <v>0</v>
      </c>
      <c r="J52" s="70"/>
      <c r="K52" s="70">
        <v>0</v>
      </c>
      <c r="L52" s="70"/>
      <c r="M52" s="70">
        <f t="shared" si="1"/>
        <v>0</v>
      </c>
      <c r="N52" s="70"/>
      <c r="O52" s="70">
        <v>5677860000</v>
      </c>
      <c r="P52" s="70"/>
      <c r="Q52" s="70">
        <v>-69148498</v>
      </c>
      <c r="R52" s="70"/>
      <c r="S52" s="70">
        <f t="shared" si="0"/>
        <v>5608711502</v>
      </c>
    </row>
    <row r="53" spans="1:19" ht="21">
      <c r="A53" s="137" t="s">
        <v>82</v>
      </c>
      <c r="B53" s="139"/>
      <c r="C53" s="156" t="s">
        <v>392</v>
      </c>
      <c r="D53" s="157"/>
      <c r="E53" s="158">
        <v>9597207</v>
      </c>
      <c r="F53" s="157"/>
      <c r="G53" s="110">
        <v>500</v>
      </c>
      <c r="H53" s="157"/>
      <c r="I53" s="70">
        <v>0</v>
      </c>
      <c r="J53" s="70"/>
      <c r="K53" s="70">
        <v>0</v>
      </c>
      <c r="L53" s="70"/>
      <c r="M53" s="70">
        <f t="shared" si="1"/>
        <v>0</v>
      </c>
      <c r="N53" s="70"/>
      <c r="O53" s="70">
        <v>4798603500</v>
      </c>
      <c r="P53" s="70"/>
      <c r="Q53" s="70">
        <v>-198497715</v>
      </c>
      <c r="R53" s="70"/>
      <c r="S53" s="70">
        <f t="shared" si="0"/>
        <v>4600105785</v>
      </c>
    </row>
    <row r="54" spans="1:19" ht="21">
      <c r="A54" s="137" t="s">
        <v>310</v>
      </c>
      <c r="B54" s="139"/>
      <c r="C54" s="156" t="s">
        <v>392</v>
      </c>
      <c r="D54" s="157"/>
      <c r="E54" s="158">
        <v>8967300</v>
      </c>
      <c r="F54" s="157"/>
      <c r="G54" s="110">
        <v>150</v>
      </c>
      <c r="H54" s="157"/>
      <c r="I54" s="70">
        <v>0</v>
      </c>
      <c r="J54" s="70"/>
      <c r="K54" s="70">
        <v>0</v>
      </c>
      <c r="L54" s="70"/>
      <c r="M54" s="70">
        <f t="shared" si="1"/>
        <v>0</v>
      </c>
      <c r="N54" s="70"/>
      <c r="O54" s="70">
        <v>1345095000</v>
      </c>
      <c r="P54" s="70"/>
      <c r="Q54" s="70">
        <v>-13678932</v>
      </c>
      <c r="R54" s="70"/>
      <c r="S54" s="70">
        <f t="shared" si="0"/>
        <v>1331416068</v>
      </c>
    </row>
    <row r="55" spans="1:19" ht="21">
      <c r="A55" s="137" t="s">
        <v>315</v>
      </c>
      <c r="B55" s="139"/>
      <c r="C55" s="156" t="s">
        <v>392</v>
      </c>
      <c r="D55" s="157"/>
      <c r="E55" s="158">
        <v>18707017</v>
      </c>
      <c r="F55" s="157"/>
      <c r="G55" s="110">
        <v>57</v>
      </c>
      <c r="H55" s="157"/>
      <c r="I55" s="70">
        <v>0</v>
      </c>
      <c r="J55" s="70"/>
      <c r="K55" s="70">
        <v>0</v>
      </c>
      <c r="L55" s="70"/>
      <c r="M55" s="70">
        <f t="shared" si="1"/>
        <v>0</v>
      </c>
      <c r="N55" s="70"/>
      <c r="O55" s="70">
        <v>1066299969</v>
      </c>
      <c r="P55" s="70"/>
      <c r="Q55" s="70">
        <v>-38031835</v>
      </c>
      <c r="R55" s="70"/>
      <c r="S55" s="70">
        <f t="shared" si="0"/>
        <v>1028268134</v>
      </c>
    </row>
    <row r="56" spans="1:19" ht="21">
      <c r="A56" s="137" t="s">
        <v>233</v>
      </c>
      <c r="B56" s="139"/>
      <c r="C56" s="156" t="s">
        <v>393</v>
      </c>
      <c r="D56" s="157">
        <v>1677595</v>
      </c>
      <c r="E56" s="158">
        <v>4199839</v>
      </c>
      <c r="F56" s="157"/>
      <c r="G56" s="110">
        <v>200</v>
      </c>
      <c r="H56" s="157"/>
      <c r="I56" s="70">
        <v>0</v>
      </c>
      <c r="J56" s="70"/>
      <c r="K56" s="70">
        <v>0</v>
      </c>
      <c r="L56" s="70"/>
      <c r="M56" s="70">
        <f t="shared" si="1"/>
        <v>0</v>
      </c>
      <c r="N56" s="70"/>
      <c r="O56" s="70">
        <v>839967800</v>
      </c>
      <c r="P56" s="70"/>
      <c r="Q56" s="70">
        <v>-15805846</v>
      </c>
      <c r="R56" s="70"/>
      <c r="S56" s="70">
        <f t="shared" si="0"/>
        <v>824161954</v>
      </c>
    </row>
    <row r="57" spans="1:19" ht="21">
      <c r="A57" s="137" t="s">
        <v>90</v>
      </c>
      <c r="B57" s="139"/>
      <c r="C57" s="156" t="s">
        <v>393</v>
      </c>
      <c r="D57" s="157"/>
      <c r="E57" s="158">
        <v>30815491</v>
      </c>
      <c r="F57" s="157"/>
      <c r="G57" s="110">
        <v>450</v>
      </c>
      <c r="H57" s="157"/>
      <c r="I57" s="70">
        <v>0</v>
      </c>
      <c r="J57" s="70"/>
      <c r="K57" s="70">
        <v>0</v>
      </c>
      <c r="L57" s="70"/>
      <c r="M57" s="70">
        <f t="shared" si="1"/>
        <v>0</v>
      </c>
      <c r="N57" s="70"/>
      <c r="O57" s="70">
        <v>13866970950</v>
      </c>
      <c r="P57" s="70"/>
      <c r="Q57" s="70">
        <v>-168880566</v>
      </c>
      <c r="R57" s="70"/>
      <c r="S57" s="70">
        <f t="shared" si="0"/>
        <v>13698090384</v>
      </c>
    </row>
    <row r="58" spans="1:19" ht="21">
      <c r="A58" s="137" t="s">
        <v>285</v>
      </c>
      <c r="B58" s="139"/>
      <c r="C58" s="156" t="s">
        <v>394</v>
      </c>
      <c r="D58" s="157"/>
      <c r="E58" s="158">
        <v>10744950</v>
      </c>
      <c r="F58" s="157"/>
      <c r="G58" s="110">
        <v>66</v>
      </c>
      <c r="H58" s="157"/>
      <c r="I58" s="70">
        <v>0</v>
      </c>
      <c r="J58" s="70"/>
      <c r="K58" s="70">
        <v>0</v>
      </c>
      <c r="L58" s="70"/>
      <c r="M58" s="70">
        <f t="shared" si="1"/>
        <v>0</v>
      </c>
      <c r="N58" s="70"/>
      <c r="O58" s="70">
        <v>709166700</v>
      </c>
      <c r="P58" s="70"/>
      <c r="Q58" s="70">
        <v>0</v>
      </c>
      <c r="R58" s="70"/>
      <c r="S58" s="70">
        <f t="shared" si="0"/>
        <v>709166700</v>
      </c>
    </row>
    <row r="59" spans="1:19" ht="21">
      <c r="A59" s="137" t="s">
        <v>188</v>
      </c>
      <c r="B59" s="139"/>
      <c r="C59" s="156" t="s">
        <v>394</v>
      </c>
      <c r="D59" s="157"/>
      <c r="E59" s="158">
        <v>87647961</v>
      </c>
      <c r="F59" s="157"/>
      <c r="G59" s="110">
        <v>40</v>
      </c>
      <c r="H59" s="157"/>
      <c r="I59" s="70">
        <v>0</v>
      </c>
      <c r="J59" s="70"/>
      <c r="K59" s="70">
        <v>0</v>
      </c>
      <c r="L59" s="70"/>
      <c r="M59" s="70">
        <f t="shared" si="1"/>
        <v>0</v>
      </c>
      <c r="N59" s="70"/>
      <c r="O59" s="70">
        <v>3505918440</v>
      </c>
      <c r="P59" s="70"/>
      <c r="Q59" s="70">
        <v>-175638074</v>
      </c>
      <c r="R59" s="70"/>
      <c r="S59" s="70">
        <f t="shared" si="0"/>
        <v>3330280366</v>
      </c>
    </row>
    <row r="60" spans="1:19" ht="21">
      <c r="A60" s="137" t="s">
        <v>166</v>
      </c>
      <c r="B60" s="139"/>
      <c r="C60" s="156" t="s">
        <v>394</v>
      </c>
      <c r="D60" s="157"/>
      <c r="E60" s="158">
        <v>515318</v>
      </c>
      <c r="F60" s="157"/>
      <c r="G60" s="110">
        <v>6500</v>
      </c>
      <c r="H60" s="157"/>
      <c r="I60" s="70">
        <v>0</v>
      </c>
      <c r="J60" s="70"/>
      <c r="K60" s="70">
        <v>0</v>
      </c>
      <c r="L60" s="70"/>
      <c r="M60" s="70">
        <f t="shared" si="1"/>
        <v>0</v>
      </c>
      <c r="N60" s="70"/>
      <c r="O60" s="70">
        <v>3349567000</v>
      </c>
      <c r="P60" s="70"/>
      <c r="Q60" s="70">
        <v>-174003481</v>
      </c>
      <c r="R60" s="70"/>
      <c r="S60" s="70">
        <f t="shared" si="0"/>
        <v>3175563519</v>
      </c>
    </row>
    <row r="61" spans="1:19" ht="21">
      <c r="A61" s="137" t="s">
        <v>296</v>
      </c>
      <c r="B61" s="139"/>
      <c r="C61" s="156" t="s">
        <v>394</v>
      </c>
      <c r="D61" s="157"/>
      <c r="E61" s="158">
        <v>32724199</v>
      </c>
      <c r="F61" s="157"/>
      <c r="G61" s="110">
        <v>360</v>
      </c>
      <c r="H61" s="157"/>
      <c r="I61" s="70">
        <v>0</v>
      </c>
      <c r="J61" s="70"/>
      <c r="K61" s="70">
        <v>0</v>
      </c>
      <c r="L61" s="70"/>
      <c r="M61" s="70">
        <f t="shared" si="1"/>
        <v>0</v>
      </c>
      <c r="N61" s="70"/>
      <c r="O61" s="70">
        <v>11780711640</v>
      </c>
      <c r="P61" s="70"/>
      <c r="Q61" s="70">
        <v>-252669419</v>
      </c>
      <c r="R61" s="70"/>
      <c r="S61" s="70">
        <f t="shared" si="0"/>
        <v>11528042221</v>
      </c>
    </row>
    <row r="62" spans="1:19" ht="21">
      <c r="A62" s="137" t="s">
        <v>109</v>
      </c>
      <c r="B62" s="139"/>
      <c r="C62" s="156" t="s">
        <v>395</v>
      </c>
      <c r="D62" s="157"/>
      <c r="E62" s="158">
        <v>14382789</v>
      </c>
      <c r="F62" s="157"/>
      <c r="G62" s="110">
        <v>19</v>
      </c>
      <c r="H62" s="157"/>
      <c r="I62" s="70">
        <v>0</v>
      </c>
      <c r="J62" s="70"/>
      <c r="K62" s="70">
        <v>0</v>
      </c>
      <c r="L62" s="70"/>
      <c r="M62" s="70">
        <f t="shared" si="1"/>
        <v>0</v>
      </c>
      <c r="N62" s="70"/>
      <c r="O62" s="70">
        <v>273272991</v>
      </c>
      <c r="P62" s="70"/>
      <c r="Q62" s="70">
        <v>-10959666</v>
      </c>
      <c r="R62" s="70"/>
      <c r="S62" s="70">
        <f t="shared" si="0"/>
        <v>262313325</v>
      </c>
    </row>
    <row r="63" spans="1:19" ht="21">
      <c r="A63" s="137" t="s">
        <v>124</v>
      </c>
      <c r="B63" s="139"/>
      <c r="C63" s="156" t="s">
        <v>396</v>
      </c>
      <c r="D63" s="157"/>
      <c r="E63" s="158">
        <v>18382789</v>
      </c>
      <c r="F63" s="157"/>
      <c r="G63" s="110">
        <v>90</v>
      </c>
      <c r="H63" s="157"/>
      <c r="I63" s="70">
        <v>0</v>
      </c>
      <c r="J63" s="70"/>
      <c r="K63" s="70">
        <v>0</v>
      </c>
      <c r="L63" s="70"/>
      <c r="M63" s="70">
        <f t="shared" si="1"/>
        <v>0</v>
      </c>
      <c r="N63" s="70"/>
      <c r="O63" s="70">
        <v>1654451010</v>
      </c>
      <c r="P63" s="70"/>
      <c r="Q63" s="70">
        <v>0</v>
      </c>
      <c r="R63" s="70"/>
      <c r="S63" s="70">
        <f t="shared" si="0"/>
        <v>1654451010</v>
      </c>
    </row>
    <row r="64" spans="1:19" ht="21">
      <c r="A64" s="137" t="s">
        <v>105</v>
      </c>
      <c r="B64" s="139"/>
      <c r="C64" s="156" t="s">
        <v>396</v>
      </c>
      <c r="D64" s="157">
        <v>4047359</v>
      </c>
      <c r="E64" s="158">
        <v>930626</v>
      </c>
      <c r="F64" s="157"/>
      <c r="G64" s="110">
        <v>3570</v>
      </c>
      <c r="H64" s="157"/>
      <c r="I64" s="70">
        <v>0</v>
      </c>
      <c r="J64" s="70"/>
      <c r="K64" s="70">
        <v>0</v>
      </c>
      <c r="L64" s="70"/>
      <c r="M64" s="70">
        <f t="shared" si="1"/>
        <v>0</v>
      </c>
      <c r="N64" s="70"/>
      <c r="O64" s="70">
        <v>3322334820</v>
      </c>
      <c r="P64" s="70"/>
      <c r="Q64" s="70">
        <v>-135338212</v>
      </c>
      <c r="R64" s="70"/>
      <c r="S64" s="70">
        <f t="shared" si="0"/>
        <v>3186996608</v>
      </c>
    </row>
    <row r="65" spans="1:19" ht="21">
      <c r="A65" s="137" t="s">
        <v>126</v>
      </c>
      <c r="B65" s="139"/>
      <c r="C65" s="156" t="s">
        <v>397</v>
      </c>
      <c r="D65" s="157">
        <v>355050</v>
      </c>
      <c r="E65" s="158">
        <v>13269896</v>
      </c>
      <c r="F65" s="157"/>
      <c r="G65" s="110">
        <v>34</v>
      </c>
      <c r="H65" s="157"/>
      <c r="I65" s="70">
        <v>0</v>
      </c>
      <c r="J65" s="70"/>
      <c r="K65" s="70">
        <v>0</v>
      </c>
      <c r="L65" s="70"/>
      <c r="M65" s="70">
        <f t="shared" si="1"/>
        <v>0</v>
      </c>
      <c r="N65" s="70"/>
      <c r="O65" s="70">
        <v>451176464</v>
      </c>
      <c r="P65" s="70"/>
      <c r="Q65" s="70">
        <v>-13780954</v>
      </c>
      <c r="R65" s="70"/>
      <c r="S65" s="70">
        <f t="shared" si="0"/>
        <v>437395510</v>
      </c>
    </row>
    <row r="66" spans="1:19" ht="21">
      <c r="A66" s="137" t="s">
        <v>118</v>
      </c>
      <c r="B66" s="139"/>
      <c r="C66" s="156" t="s">
        <v>397</v>
      </c>
      <c r="D66" s="157"/>
      <c r="E66" s="158">
        <v>7819089</v>
      </c>
      <c r="F66" s="157"/>
      <c r="G66" s="110">
        <v>9</v>
      </c>
      <c r="H66" s="157"/>
      <c r="I66" s="70">
        <v>0</v>
      </c>
      <c r="J66" s="70"/>
      <c r="K66" s="70">
        <v>0</v>
      </c>
      <c r="L66" s="70"/>
      <c r="M66" s="70">
        <f t="shared" si="1"/>
        <v>0</v>
      </c>
      <c r="N66" s="70"/>
      <c r="O66" s="70">
        <v>70371801</v>
      </c>
      <c r="P66" s="70"/>
      <c r="Q66" s="70">
        <v>-3655678</v>
      </c>
      <c r="R66" s="70"/>
      <c r="S66" s="70">
        <f t="shared" si="0"/>
        <v>66716123</v>
      </c>
    </row>
    <row r="67" spans="1:19" ht="21">
      <c r="A67" s="137" t="s">
        <v>246</v>
      </c>
      <c r="B67" s="139"/>
      <c r="C67" s="156" t="s">
        <v>397</v>
      </c>
      <c r="D67" s="157"/>
      <c r="E67" s="158">
        <v>2091178</v>
      </c>
      <c r="F67" s="157"/>
      <c r="G67" s="110">
        <v>1650</v>
      </c>
      <c r="H67" s="157"/>
      <c r="I67" s="70">
        <v>0</v>
      </c>
      <c r="J67" s="70"/>
      <c r="K67" s="70">
        <v>0</v>
      </c>
      <c r="L67" s="70"/>
      <c r="M67" s="70">
        <f t="shared" si="1"/>
        <v>0</v>
      </c>
      <c r="N67" s="70"/>
      <c r="O67" s="70">
        <v>3450443700</v>
      </c>
      <c r="P67" s="70"/>
      <c r="Q67" s="70">
        <v>-105392039</v>
      </c>
      <c r="R67" s="70"/>
      <c r="S67" s="70">
        <f t="shared" si="0"/>
        <v>3345051661</v>
      </c>
    </row>
    <row r="68" spans="1:19" ht="21">
      <c r="A68" s="137" t="s">
        <v>232</v>
      </c>
      <c r="B68" s="139"/>
      <c r="C68" s="156" t="s">
        <v>397</v>
      </c>
      <c r="D68" s="157"/>
      <c r="E68" s="158">
        <v>7554680</v>
      </c>
      <c r="F68" s="157"/>
      <c r="G68" s="110">
        <v>10</v>
      </c>
      <c r="H68" s="157"/>
      <c r="I68" s="70">
        <v>0</v>
      </c>
      <c r="J68" s="70"/>
      <c r="K68" s="70">
        <v>0</v>
      </c>
      <c r="L68" s="70"/>
      <c r="M68" s="70">
        <f t="shared" si="1"/>
        <v>0</v>
      </c>
      <c r="N68" s="70"/>
      <c r="O68" s="70">
        <v>75546800</v>
      </c>
      <c r="P68" s="70"/>
      <c r="Q68" s="70">
        <v>-51709</v>
      </c>
      <c r="R68" s="70"/>
      <c r="S68" s="70">
        <f t="shared" si="0"/>
        <v>75495091</v>
      </c>
    </row>
    <row r="69" spans="1:19" ht="21">
      <c r="A69" s="137" t="s">
        <v>172</v>
      </c>
      <c r="B69" s="139"/>
      <c r="C69" s="156" t="s">
        <v>397</v>
      </c>
      <c r="D69" s="157">
        <v>7379981</v>
      </c>
      <c r="E69" s="158">
        <v>4553099</v>
      </c>
      <c r="F69" s="157"/>
      <c r="G69" s="110">
        <v>450</v>
      </c>
      <c r="H69" s="157"/>
      <c r="I69" s="70">
        <v>0</v>
      </c>
      <c r="J69" s="70"/>
      <c r="K69" s="70">
        <v>0</v>
      </c>
      <c r="L69" s="70"/>
      <c r="M69" s="70">
        <f t="shared" si="1"/>
        <v>0</v>
      </c>
      <c r="N69" s="70"/>
      <c r="O69" s="70">
        <v>2048894550</v>
      </c>
      <c r="P69" s="70"/>
      <c r="Q69" s="70">
        <v>0</v>
      </c>
      <c r="R69" s="70"/>
      <c r="S69" s="70">
        <f t="shared" si="0"/>
        <v>2048894550</v>
      </c>
    </row>
    <row r="70" spans="1:19" ht="21">
      <c r="A70" s="137" t="s">
        <v>221</v>
      </c>
      <c r="B70" s="139"/>
      <c r="C70" s="156" t="s">
        <v>397</v>
      </c>
      <c r="D70" s="157"/>
      <c r="E70" s="158">
        <v>16026151</v>
      </c>
      <c r="F70" s="157"/>
      <c r="G70" s="110">
        <v>103</v>
      </c>
      <c r="H70" s="157"/>
      <c r="I70" s="70">
        <v>0</v>
      </c>
      <c r="J70" s="70"/>
      <c r="K70" s="70">
        <v>0</v>
      </c>
      <c r="L70" s="70"/>
      <c r="M70" s="70">
        <f t="shared" si="1"/>
        <v>0</v>
      </c>
      <c r="N70" s="70"/>
      <c r="O70" s="70">
        <v>1650693553</v>
      </c>
      <c r="P70" s="70"/>
      <c r="Q70" s="70">
        <v>0</v>
      </c>
      <c r="R70" s="70"/>
      <c r="S70" s="70">
        <f t="shared" si="0"/>
        <v>1650693553</v>
      </c>
    </row>
    <row r="71" spans="1:19" ht="21">
      <c r="A71" s="137" t="s">
        <v>123</v>
      </c>
      <c r="B71" s="139"/>
      <c r="C71" s="156" t="s">
        <v>398</v>
      </c>
      <c r="D71" s="157"/>
      <c r="E71" s="158">
        <v>15132135</v>
      </c>
      <c r="F71" s="157"/>
      <c r="G71" s="110">
        <v>600</v>
      </c>
      <c r="H71" s="157"/>
      <c r="I71" s="70">
        <v>0</v>
      </c>
      <c r="J71" s="70"/>
      <c r="K71" s="70">
        <v>0</v>
      </c>
      <c r="L71" s="70"/>
      <c r="M71" s="70">
        <f t="shared" si="1"/>
        <v>0</v>
      </c>
      <c r="N71" s="70"/>
      <c r="O71" s="70">
        <v>9079281000</v>
      </c>
      <c r="P71" s="70"/>
      <c r="Q71" s="70">
        <v>0</v>
      </c>
      <c r="R71" s="70"/>
      <c r="S71" s="70">
        <f t="shared" si="0"/>
        <v>9079281000</v>
      </c>
    </row>
    <row r="72" spans="1:19" ht="21">
      <c r="A72" s="137" t="s">
        <v>201</v>
      </c>
      <c r="B72" s="139"/>
      <c r="C72" s="156" t="s">
        <v>398</v>
      </c>
      <c r="D72" s="157"/>
      <c r="E72" s="158">
        <v>42841</v>
      </c>
      <c r="F72" s="157"/>
      <c r="G72" s="110">
        <v>11000</v>
      </c>
      <c r="H72" s="157"/>
      <c r="I72" s="70">
        <v>0</v>
      </c>
      <c r="J72" s="70"/>
      <c r="K72" s="70">
        <v>0</v>
      </c>
      <c r="L72" s="70"/>
      <c r="M72" s="70">
        <f t="shared" si="1"/>
        <v>0</v>
      </c>
      <c r="N72" s="70"/>
      <c r="O72" s="70">
        <v>471251000</v>
      </c>
      <c r="P72" s="70"/>
      <c r="Q72" s="70">
        <v>-19196821</v>
      </c>
      <c r="R72" s="70"/>
      <c r="S72" s="70">
        <f t="shared" si="0"/>
        <v>452054179</v>
      </c>
    </row>
    <row r="73" spans="1:19" ht="21">
      <c r="A73" s="137" t="s">
        <v>191</v>
      </c>
      <c r="B73" s="139"/>
      <c r="C73" s="156" t="s">
        <v>398</v>
      </c>
      <c r="D73" s="157"/>
      <c r="E73" s="158">
        <v>3753010</v>
      </c>
      <c r="F73" s="157"/>
      <c r="G73" s="110">
        <v>450</v>
      </c>
      <c r="H73" s="157"/>
      <c r="I73" s="70">
        <v>0</v>
      </c>
      <c r="J73" s="70"/>
      <c r="K73" s="70">
        <v>0</v>
      </c>
      <c r="L73" s="70"/>
      <c r="M73" s="70">
        <f t="shared" ref="M73:M126" si="2">I73+K73</f>
        <v>0</v>
      </c>
      <c r="N73" s="70"/>
      <c r="O73" s="70">
        <v>1688854500</v>
      </c>
      <c r="P73" s="70"/>
      <c r="Q73" s="70">
        <v>-80421643</v>
      </c>
      <c r="R73" s="70"/>
      <c r="S73" s="70">
        <f t="shared" ref="S73:S112" si="3">O73+Q73</f>
        <v>1608432857</v>
      </c>
    </row>
    <row r="74" spans="1:19" ht="21">
      <c r="A74" s="137" t="s">
        <v>108</v>
      </c>
      <c r="B74" s="139"/>
      <c r="C74" s="156" t="s">
        <v>398</v>
      </c>
      <c r="D74" s="157"/>
      <c r="E74" s="158">
        <v>3190014</v>
      </c>
      <c r="F74" s="157"/>
      <c r="G74" s="110">
        <v>2150</v>
      </c>
      <c r="H74" s="157"/>
      <c r="I74" s="70">
        <v>0</v>
      </c>
      <c r="J74" s="70"/>
      <c r="K74" s="70">
        <v>0</v>
      </c>
      <c r="L74" s="70"/>
      <c r="M74" s="70">
        <f t="shared" si="2"/>
        <v>0</v>
      </c>
      <c r="N74" s="70"/>
      <c r="O74" s="70">
        <v>6858530100</v>
      </c>
      <c r="P74" s="70"/>
      <c r="Q74" s="70">
        <v>-339354354</v>
      </c>
      <c r="R74" s="70"/>
      <c r="S74" s="70">
        <f t="shared" si="3"/>
        <v>6519175746</v>
      </c>
    </row>
    <row r="75" spans="1:19" ht="21">
      <c r="A75" s="137" t="s">
        <v>133</v>
      </c>
      <c r="B75" s="139"/>
      <c r="C75" s="156" t="s">
        <v>398</v>
      </c>
      <c r="D75" s="157">
        <v>2009331</v>
      </c>
      <c r="E75" s="158">
        <v>3582834</v>
      </c>
      <c r="F75" s="157"/>
      <c r="G75" s="110">
        <v>96</v>
      </c>
      <c r="H75" s="157"/>
      <c r="I75" s="70">
        <v>0</v>
      </c>
      <c r="J75" s="70"/>
      <c r="K75" s="70">
        <v>0</v>
      </c>
      <c r="L75" s="70"/>
      <c r="M75" s="70">
        <f t="shared" si="2"/>
        <v>0</v>
      </c>
      <c r="N75" s="70"/>
      <c r="O75" s="70">
        <v>343952064</v>
      </c>
      <c r="P75" s="70"/>
      <c r="Q75" s="70">
        <v>-17867640</v>
      </c>
      <c r="R75" s="70"/>
      <c r="S75" s="70">
        <f t="shared" si="3"/>
        <v>326084424</v>
      </c>
    </row>
    <row r="76" spans="1:19" ht="21">
      <c r="A76" s="137" t="s">
        <v>198</v>
      </c>
      <c r="B76" s="139"/>
      <c r="C76" s="156" t="s">
        <v>399</v>
      </c>
      <c r="D76" s="157"/>
      <c r="E76" s="158">
        <v>9948652</v>
      </c>
      <c r="F76" s="157"/>
      <c r="G76" s="110">
        <v>30</v>
      </c>
      <c r="H76" s="157"/>
      <c r="I76" s="70">
        <v>0</v>
      </c>
      <c r="J76" s="70"/>
      <c r="K76" s="70">
        <v>0</v>
      </c>
      <c r="L76" s="70"/>
      <c r="M76" s="70">
        <f t="shared" si="2"/>
        <v>0</v>
      </c>
      <c r="N76" s="70"/>
      <c r="O76" s="70">
        <v>298459560</v>
      </c>
      <c r="P76" s="70"/>
      <c r="Q76" s="70">
        <v>-11024891</v>
      </c>
      <c r="R76" s="70"/>
      <c r="S76" s="70">
        <f t="shared" si="3"/>
        <v>287434669</v>
      </c>
    </row>
    <row r="77" spans="1:19" ht="21">
      <c r="A77" s="137" t="s">
        <v>80</v>
      </c>
      <c r="B77" s="139"/>
      <c r="C77" s="156" t="s">
        <v>399</v>
      </c>
      <c r="D77" s="157"/>
      <c r="E77" s="158">
        <v>10823361</v>
      </c>
      <c r="F77" s="157"/>
      <c r="G77" s="110">
        <v>150</v>
      </c>
      <c r="H77" s="157"/>
      <c r="I77" s="70">
        <v>0</v>
      </c>
      <c r="J77" s="70"/>
      <c r="K77" s="70">
        <v>0</v>
      </c>
      <c r="L77" s="70"/>
      <c r="M77" s="70">
        <f t="shared" si="2"/>
        <v>0</v>
      </c>
      <c r="N77" s="70"/>
      <c r="O77" s="70">
        <v>1623504150</v>
      </c>
      <c r="P77" s="70"/>
      <c r="Q77" s="70">
        <v>-35884553</v>
      </c>
      <c r="R77" s="70"/>
      <c r="S77" s="70">
        <f t="shared" si="3"/>
        <v>1587619597</v>
      </c>
    </row>
    <row r="78" spans="1:19" ht="21">
      <c r="A78" s="137" t="s">
        <v>286</v>
      </c>
      <c r="B78" s="139"/>
      <c r="C78" s="156" t="s">
        <v>400</v>
      </c>
      <c r="D78" s="157">
        <v>707643</v>
      </c>
      <c r="E78" s="158">
        <v>223648</v>
      </c>
      <c r="F78" s="157"/>
      <c r="G78" s="110">
        <v>1500</v>
      </c>
      <c r="H78" s="157"/>
      <c r="I78" s="70">
        <v>0</v>
      </c>
      <c r="J78" s="70"/>
      <c r="K78" s="70">
        <v>0</v>
      </c>
      <c r="L78" s="70"/>
      <c r="M78" s="70">
        <f t="shared" si="2"/>
        <v>0</v>
      </c>
      <c r="N78" s="70"/>
      <c r="O78" s="70">
        <v>335472000</v>
      </c>
      <c r="P78" s="70"/>
      <c r="Q78" s="70">
        <v>-7195110</v>
      </c>
      <c r="R78" s="70"/>
      <c r="S78" s="70">
        <f t="shared" si="3"/>
        <v>328276890</v>
      </c>
    </row>
    <row r="79" spans="1:19" ht="21">
      <c r="A79" s="137" t="s">
        <v>174</v>
      </c>
      <c r="B79" s="139"/>
      <c r="C79" s="156" t="s">
        <v>400</v>
      </c>
      <c r="D79" s="157"/>
      <c r="E79" s="158">
        <v>33724726</v>
      </c>
      <c r="F79" s="157"/>
      <c r="G79" s="110">
        <v>300</v>
      </c>
      <c r="H79" s="157"/>
      <c r="I79" s="70">
        <v>0</v>
      </c>
      <c r="J79" s="70"/>
      <c r="K79" s="70">
        <v>0</v>
      </c>
      <c r="L79" s="70"/>
      <c r="M79" s="70">
        <f t="shared" si="2"/>
        <v>0</v>
      </c>
      <c r="N79" s="70"/>
      <c r="O79" s="70">
        <v>10117417800</v>
      </c>
      <c r="P79" s="70"/>
      <c r="Q79" s="70">
        <v>0</v>
      </c>
      <c r="R79" s="70"/>
      <c r="S79" s="70">
        <f t="shared" si="3"/>
        <v>10117417800</v>
      </c>
    </row>
    <row r="80" spans="1:19" ht="21">
      <c r="A80" s="137" t="s">
        <v>254</v>
      </c>
      <c r="B80" s="139"/>
      <c r="C80" s="156" t="s">
        <v>400</v>
      </c>
      <c r="D80" s="157"/>
      <c r="E80" s="158">
        <v>2361793</v>
      </c>
      <c r="F80" s="157"/>
      <c r="G80" s="110">
        <v>6500</v>
      </c>
      <c r="H80" s="157"/>
      <c r="I80" s="70">
        <v>0</v>
      </c>
      <c r="J80" s="70"/>
      <c r="K80" s="70">
        <v>0</v>
      </c>
      <c r="L80" s="70"/>
      <c r="M80" s="70">
        <f t="shared" si="2"/>
        <v>0</v>
      </c>
      <c r="N80" s="70"/>
      <c r="O80" s="70">
        <v>15351654500</v>
      </c>
      <c r="P80" s="70"/>
      <c r="Q80" s="70">
        <v>-468908438</v>
      </c>
      <c r="R80" s="70"/>
      <c r="S80" s="70">
        <f t="shared" si="3"/>
        <v>14882746062</v>
      </c>
    </row>
    <row r="81" spans="1:19" ht="21">
      <c r="A81" s="137" t="s">
        <v>235</v>
      </c>
      <c r="B81" s="139"/>
      <c r="C81" s="156" t="s">
        <v>400</v>
      </c>
      <c r="D81" s="157">
        <v>3293765</v>
      </c>
      <c r="E81" s="158">
        <v>19079319</v>
      </c>
      <c r="F81" s="157"/>
      <c r="G81" s="111">
        <v>1680</v>
      </c>
      <c r="H81" s="157"/>
      <c r="I81" s="112">
        <v>0</v>
      </c>
      <c r="J81" s="112"/>
      <c r="K81" s="112">
        <v>0</v>
      </c>
      <c r="L81" s="112"/>
      <c r="M81" s="70">
        <f t="shared" si="2"/>
        <v>0</v>
      </c>
      <c r="N81" s="112"/>
      <c r="O81" s="112">
        <v>32053255920</v>
      </c>
      <c r="P81" s="112"/>
      <c r="Q81" s="112">
        <v>-1386313821</v>
      </c>
      <c r="R81" s="112"/>
      <c r="S81" s="70">
        <f t="shared" si="3"/>
        <v>30666942099</v>
      </c>
    </row>
    <row r="82" spans="1:19" ht="21">
      <c r="A82" s="137" t="s">
        <v>168</v>
      </c>
      <c r="B82" s="139"/>
      <c r="C82" s="156" t="s">
        <v>400</v>
      </c>
      <c r="D82" s="157"/>
      <c r="E82" s="158">
        <v>11233173</v>
      </c>
      <c r="F82" s="157"/>
      <c r="G82" s="110">
        <v>200</v>
      </c>
      <c r="H82" s="157"/>
      <c r="I82" s="70">
        <v>0</v>
      </c>
      <c r="J82" s="70"/>
      <c r="K82" s="70">
        <v>0</v>
      </c>
      <c r="L82" s="70"/>
      <c r="M82" s="70">
        <f t="shared" si="2"/>
        <v>0</v>
      </c>
      <c r="N82" s="70"/>
      <c r="O82" s="70">
        <v>2246634600</v>
      </c>
      <c r="P82" s="70"/>
      <c r="Q82" s="70">
        <v>-118090462</v>
      </c>
      <c r="R82" s="70"/>
      <c r="S82" s="70">
        <f t="shared" si="3"/>
        <v>2128544138</v>
      </c>
    </row>
    <row r="83" spans="1:19" ht="21">
      <c r="A83" s="137" t="s">
        <v>340</v>
      </c>
      <c r="B83" s="139"/>
      <c r="C83" s="156" t="s">
        <v>400</v>
      </c>
      <c r="D83" s="157">
        <v>813670</v>
      </c>
      <c r="E83" s="158">
        <v>856640</v>
      </c>
      <c r="F83" s="157"/>
      <c r="G83" s="110">
        <v>2470</v>
      </c>
      <c r="H83" s="157"/>
      <c r="I83" s="70">
        <v>0</v>
      </c>
      <c r="J83" s="70"/>
      <c r="K83" s="70">
        <v>0</v>
      </c>
      <c r="L83" s="70"/>
      <c r="M83" s="70">
        <f t="shared" si="2"/>
        <v>0</v>
      </c>
      <c r="N83" s="70"/>
      <c r="O83" s="70">
        <v>2115900800</v>
      </c>
      <c r="P83" s="70"/>
      <c r="Q83" s="70">
        <v>0</v>
      </c>
      <c r="R83" s="70"/>
      <c r="S83" s="70">
        <f t="shared" si="3"/>
        <v>2115900800</v>
      </c>
    </row>
    <row r="84" spans="1:19" ht="21">
      <c r="A84" s="137" t="s">
        <v>219</v>
      </c>
      <c r="B84" s="139"/>
      <c r="C84" s="156" t="s">
        <v>400</v>
      </c>
      <c r="D84" s="157">
        <v>271970</v>
      </c>
      <c r="E84" s="158">
        <v>14183646</v>
      </c>
      <c r="F84" s="157"/>
      <c r="G84" s="110">
        <v>120</v>
      </c>
      <c r="H84" s="157"/>
      <c r="I84" s="70">
        <v>0</v>
      </c>
      <c r="J84" s="70"/>
      <c r="K84" s="70">
        <v>0</v>
      </c>
      <c r="L84" s="70"/>
      <c r="M84" s="70">
        <f t="shared" si="2"/>
        <v>0</v>
      </c>
      <c r="N84" s="70"/>
      <c r="O84" s="70">
        <v>1702037520</v>
      </c>
      <c r="P84" s="70"/>
      <c r="Q84" s="70">
        <v>-90510426</v>
      </c>
      <c r="R84" s="70"/>
      <c r="S84" s="70">
        <f t="shared" si="3"/>
        <v>1611527094</v>
      </c>
    </row>
    <row r="85" spans="1:19" ht="21">
      <c r="A85" s="137" t="s">
        <v>323</v>
      </c>
      <c r="B85" s="139"/>
      <c r="C85" s="156" t="s">
        <v>400</v>
      </c>
      <c r="D85" s="157">
        <v>1048281</v>
      </c>
      <c r="E85" s="158">
        <v>12587339</v>
      </c>
      <c r="F85" s="157"/>
      <c r="G85" s="110">
        <v>77</v>
      </c>
      <c r="H85" s="157"/>
      <c r="I85" s="70">
        <v>969225103</v>
      </c>
      <c r="J85" s="70"/>
      <c r="K85" s="70">
        <v>-56866205</v>
      </c>
      <c r="L85" s="70"/>
      <c r="M85" s="70">
        <f t="shared" si="2"/>
        <v>912358898</v>
      </c>
      <c r="N85" s="70"/>
      <c r="O85" s="70">
        <v>969225103</v>
      </c>
      <c r="P85" s="70"/>
      <c r="Q85" s="70">
        <v>-56866205</v>
      </c>
      <c r="R85" s="70"/>
      <c r="S85" s="70">
        <f t="shared" si="3"/>
        <v>912358898</v>
      </c>
    </row>
    <row r="86" spans="1:19" ht="21">
      <c r="A86" s="137" t="s">
        <v>249</v>
      </c>
      <c r="B86" s="139"/>
      <c r="C86" s="156" t="s">
        <v>401</v>
      </c>
      <c r="D86" s="157"/>
      <c r="E86" s="158">
        <v>1134986</v>
      </c>
      <c r="F86" s="157"/>
      <c r="G86" s="110">
        <v>1330</v>
      </c>
      <c r="H86" s="157"/>
      <c r="I86" s="70">
        <v>0</v>
      </c>
      <c r="J86" s="70"/>
      <c r="K86" s="70">
        <v>0</v>
      </c>
      <c r="L86" s="70"/>
      <c r="M86" s="70">
        <f t="shared" si="2"/>
        <v>0</v>
      </c>
      <c r="N86" s="70"/>
      <c r="O86" s="70">
        <v>1509531380</v>
      </c>
      <c r="P86" s="70"/>
      <c r="Q86" s="70">
        <v>-59586765</v>
      </c>
      <c r="R86" s="70"/>
      <c r="S86" s="70">
        <f t="shared" si="3"/>
        <v>1449944615</v>
      </c>
    </row>
    <row r="87" spans="1:19" ht="21">
      <c r="A87" s="137" t="s">
        <v>342</v>
      </c>
      <c r="B87" s="139"/>
      <c r="C87" s="156" t="s">
        <v>402</v>
      </c>
      <c r="D87" s="157"/>
      <c r="E87" s="158">
        <v>4024896</v>
      </c>
      <c r="F87" s="157"/>
      <c r="G87" s="110">
        <v>630</v>
      </c>
      <c r="H87" s="157"/>
      <c r="I87" s="70">
        <v>0</v>
      </c>
      <c r="J87" s="70"/>
      <c r="K87" s="70">
        <v>0</v>
      </c>
      <c r="L87" s="70"/>
      <c r="M87" s="70">
        <f t="shared" si="2"/>
        <v>0</v>
      </c>
      <c r="N87" s="70"/>
      <c r="O87" s="70">
        <v>2535684480</v>
      </c>
      <c r="P87" s="70"/>
      <c r="Q87" s="70">
        <v>-145691361</v>
      </c>
      <c r="R87" s="70"/>
      <c r="S87" s="70">
        <f t="shared" si="3"/>
        <v>2389993119</v>
      </c>
    </row>
    <row r="88" spans="1:19" ht="21">
      <c r="A88" s="137" t="s">
        <v>293</v>
      </c>
      <c r="B88" s="139"/>
      <c r="C88" s="156" t="s">
        <v>402</v>
      </c>
      <c r="D88" s="157">
        <v>221685</v>
      </c>
      <c r="E88" s="158">
        <v>773404</v>
      </c>
      <c r="F88" s="157"/>
      <c r="G88" s="110">
        <v>74</v>
      </c>
      <c r="H88" s="157"/>
      <c r="I88" s="70">
        <v>0</v>
      </c>
      <c r="J88" s="70"/>
      <c r="K88" s="70">
        <v>0</v>
      </c>
      <c r="L88" s="70"/>
      <c r="M88" s="70">
        <f t="shared" si="2"/>
        <v>0</v>
      </c>
      <c r="N88" s="70"/>
      <c r="O88" s="70">
        <v>57231896</v>
      </c>
      <c r="P88" s="70"/>
      <c r="Q88" s="70">
        <v>-2331391</v>
      </c>
      <c r="R88" s="70"/>
      <c r="S88" s="70">
        <f t="shared" si="3"/>
        <v>54900505</v>
      </c>
    </row>
    <row r="89" spans="1:19" ht="21">
      <c r="A89" s="137" t="s">
        <v>101</v>
      </c>
      <c r="B89" s="139"/>
      <c r="C89" s="156" t="s">
        <v>402</v>
      </c>
      <c r="D89" s="157"/>
      <c r="E89" s="158">
        <v>7059446</v>
      </c>
      <c r="F89" s="157"/>
      <c r="G89" s="110">
        <v>537</v>
      </c>
      <c r="H89" s="157"/>
      <c r="I89" s="70">
        <v>0</v>
      </c>
      <c r="J89" s="70"/>
      <c r="K89" s="70">
        <v>0</v>
      </c>
      <c r="L89" s="70"/>
      <c r="M89" s="70">
        <f t="shared" si="2"/>
        <v>0</v>
      </c>
      <c r="N89" s="70"/>
      <c r="O89" s="70">
        <v>3790922502</v>
      </c>
      <c r="P89" s="70"/>
      <c r="Q89" s="70">
        <v>-156814260</v>
      </c>
      <c r="R89" s="70"/>
      <c r="S89" s="70">
        <f t="shared" si="3"/>
        <v>3634108242</v>
      </c>
    </row>
    <row r="90" spans="1:19" ht="21">
      <c r="A90" s="137" t="s">
        <v>83</v>
      </c>
      <c r="B90" s="139"/>
      <c r="C90" s="156" t="s">
        <v>402</v>
      </c>
      <c r="D90" s="157"/>
      <c r="E90" s="158">
        <v>19600800</v>
      </c>
      <c r="F90" s="157"/>
      <c r="G90" s="110">
        <v>278</v>
      </c>
      <c r="H90" s="157"/>
      <c r="I90" s="70">
        <v>0</v>
      </c>
      <c r="J90" s="70"/>
      <c r="K90" s="70">
        <v>0</v>
      </c>
      <c r="L90" s="70"/>
      <c r="M90" s="70">
        <f t="shared" si="2"/>
        <v>0</v>
      </c>
      <c r="N90" s="70"/>
      <c r="O90" s="70">
        <v>5449022400</v>
      </c>
      <c r="P90" s="70"/>
      <c r="Q90" s="70">
        <v>-319704087</v>
      </c>
      <c r="R90" s="70"/>
      <c r="S90" s="70">
        <f t="shared" si="3"/>
        <v>5129318313</v>
      </c>
    </row>
    <row r="91" spans="1:19" ht="21">
      <c r="A91" s="137" t="s">
        <v>275</v>
      </c>
      <c r="B91" s="139"/>
      <c r="C91" s="156" t="s">
        <v>402</v>
      </c>
      <c r="D91" s="157"/>
      <c r="E91" s="158">
        <v>10332325</v>
      </c>
      <c r="F91" s="157"/>
      <c r="G91" s="110">
        <v>440</v>
      </c>
      <c r="H91" s="157"/>
      <c r="I91" s="70">
        <v>0</v>
      </c>
      <c r="J91" s="70"/>
      <c r="K91" s="70">
        <v>0</v>
      </c>
      <c r="L91" s="70"/>
      <c r="M91" s="70">
        <f t="shared" si="2"/>
        <v>0</v>
      </c>
      <c r="N91" s="70"/>
      <c r="O91" s="70">
        <v>4546223000</v>
      </c>
      <c r="P91" s="70"/>
      <c r="Q91" s="70">
        <v>-238964350</v>
      </c>
      <c r="R91" s="70"/>
      <c r="S91" s="70">
        <f t="shared" si="3"/>
        <v>4307258650</v>
      </c>
    </row>
    <row r="92" spans="1:19" ht="21">
      <c r="A92" s="137" t="s">
        <v>138</v>
      </c>
      <c r="B92" s="139"/>
      <c r="C92" s="156" t="s">
        <v>402</v>
      </c>
      <c r="D92" s="157">
        <v>633854</v>
      </c>
      <c r="E92" s="158">
        <v>1139835</v>
      </c>
      <c r="F92" s="157"/>
      <c r="G92" s="110">
        <v>1200</v>
      </c>
      <c r="H92" s="157"/>
      <c r="I92" s="70">
        <v>0</v>
      </c>
      <c r="J92" s="70"/>
      <c r="K92" s="70">
        <v>0</v>
      </c>
      <c r="L92" s="70"/>
      <c r="M92" s="70">
        <f t="shared" si="2"/>
        <v>0</v>
      </c>
      <c r="N92" s="70"/>
      <c r="O92" s="70">
        <v>1367802000</v>
      </c>
      <c r="P92" s="70"/>
      <c r="Q92" s="70">
        <v>-105481570</v>
      </c>
      <c r="R92" s="70"/>
      <c r="S92" s="70">
        <f t="shared" si="3"/>
        <v>1262320430</v>
      </c>
    </row>
    <row r="93" spans="1:19" ht="21">
      <c r="A93" s="137" t="s">
        <v>241</v>
      </c>
      <c r="B93" s="139"/>
      <c r="C93" s="156" t="s">
        <v>402</v>
      </c>
      <c r="D93" s="157"/>
      <c r="E93" s="158">
        <v>5617827</v>
      </c>
      <c r="F93" s="157"/>
      <c r="G93" s="110">
        <v>960</v>
      </c>
      <c r="H93" s="157"/>
      <c r="I93" s="70">
        <v>0</v>
      </c>
      <c r="J93" s="70"/>
      <c r="K93" s="70">
        <v>0</v>
      </c>
      <c r="L93" s="70"/>
      <c r="M93" s="70">
        <f t="shared" si="2"/>
        <v>0</v>
      </c>
      <c r="N93" s="70"/>
      <c r="O93" s="70">
        <v>5393113920</v>
      </c>
      <c r="P93" s="70"/>
      <c r="Q93" s="70">
        <v>-306585287</v>
      </c>
      <c r="R93" s="70"/>
      <c r="S93" s="70">
        <f t="shared" si="3"/>
        <v>5086528633</v>
      </c>
    </row>
    <row r="94" spans="1:19" ht="21">
      <c r="A94" s="137" t="s">
        <v>366</v>
      </c>
      <c r="B94" s="139"/>
      <c r="C94" s="156" t="s">
        <v>402</v>
      </c>
      <c r="D94" s="157"/>
      <c r="E94" s="158">
        <v>1193652</v>
      </c>
      <c r="F94" s="157"/>
      <c r="G94" s="110">
        <v>140</v>
      </c>
      <c r="H94" s="157"/>
      <c r="I94" s="70">
        <v>0</v>
      </c>
      <c r="J94" s="70"/>
      <c r="K94" s="70">
        <v>0</v>
      </c>
      <c r="L94" s="70"/>
      <c r="M94" s="70">
        <f t="shared" si="2"/>
        <v>0</v>
      </c>
      <c r="N94" s="70"/>
      <c r="O94" s="70">
        <v>167111280</v>
      </c>
      <c r="P94" s="70"/>
      <c r="Q94" s="70">
        <v>-6807424</v>
      </c>
      <c r="R94" s="70"/>
      <c r="S94" s="70">
        <f t="shared" si="3"/>
        <v>160303856</v>
      </c>
    </row>
    <row r="95" spans="1:19" ht="21">
      <c r="A95" s="137" t="s">
        <v>365</v>
      </c>
      <c r="B95" s="139"/>
      <c r="C95" s="156" t="s">
        <v>402</v>
      </c>
      <c r="D95" s="157"/>
      <c r="E95" s="158">
        <v>1227322</v>
      </c>
      <c r="F95" s="157"/>
      <c r="G95" s="110">
        <v>500</v>
      </c>
      <c r="H95" s="157"/>
      <c r="I95" s="70">
        <v>0</v>
      </c>
      <c r="J95" s="70"/>
      <c r="K95" s="70">
        <v>0</v>
      </c>
      <c r="L95" s="70"/>
      <c r="M95" s="70">
        <f t="shared" si="2"/>
        <v>0</v>
      </c>
      <c r="N95" s="70"/>
      <c r="O95" s="70">
        <v>613661000</v>
      </c>
      <c r="P95" s="70"/>
      <c r="Q95" s="70">
        <v>0</v>
      </c>
      <c r="R95" s="70"/>
      <c r="S95" s="70">
        <f t="shared" si="3"/>
        <v>613661000</v>
      </c>
    </row>
    <row r="96" spans="1:19" ht="21">
      <c r="A96" s="137" t="s">
        <v>157</v>
      </c>
      <c r="B96" s="139"/>
      <c r="C96" s="156" t="s">
        <v>402</v>
      </c>
      <c r="D96" s="157"/>
      <c r="E96" s="158">
        <v>15285930</v>
      </c>
      <c r="F96" s="157"/>
      <c r="G96" s="110">
        <v>400</v>
      </c>
      <c r="H96" s="157"/>
      <c r="I96" s="70">
        <v>0</v>
      </c>
      <c r="J96" s="70"/>
      <c r="K96" s="70">
        <v>0</v>
      </c>
      <c r="L96" s="70"/>
      <c r="M96" s="70">
        <f t="shared" si="2"/>
        <v>0</v>
      </c>
      <c r="N96" s="70"/>
      <c r="O96" s="70">
        <v>6114372000</v>
      </c>
      <c r="P96" s="70"/>
      <c r="Q96" s="70">
        <v>-167014825</v>
      </c>
      <c r="R96" s="70"/>
      <c r="S96" s="70">
        <f t="shared" si="3"/>
        <v>5947357175</v>
      </c>
    </row>
    <row r="97" spans="1:19" ht="21">
      <c r="A97" s="137" t="s">
        <v>87</v>
      </c>
      <c r="B97" s="139"/>
      <c r="C97" s="156" t="s">
        <v>402</v>
      </c>
      <c r="D97" s="157"/>
      <c r="E97" s="158">
        <v>11982911</v>
      </c>
      <c r="F97" s="157"/>
      <c r="G97" s="110">
        <v>300</v>
      </c>
      <c r="H97" s="157"/>
      <c r="I97" s="70">
        <v>0</v>
      </c>
      <c r="J97" s="70"/>
      <c r="K97" s="70">
        <v>0</v>
      </c>
      <c r="L97" s="70"/>
      <c r="M97" s="70">
        <f t="shared" si="2"/>
        <v>0</v>
      </c>
      <c r="N97" s="70"/>
      <c r="O97" s="70">
        <v>3594873300</v>
      </c>
      <c r="P97" s="70"/>
      <c r="Q97" s="70">
        <v>0</v>
      </c>
      <c r="R97" s="70"/>
      <c r="S97" s="70">
        <f t="shared" si="3"/>
        <v>3594873300</v>
      </c>
    </row>
    <row r="98" spans="1:19" ht="21">
      <c r="A98" s="137" t="s">
        <v>348</v>
      </c>
      <c r="B98" s="139"/>
      <c r="C98" s="156" t="s">
        <v>402</v>
      </c>
      <c r="D98" s="157"/>
      <c r="E98" s="158">
        <v>19060509</v>
      </c>
      <c r="F98" s="157"/>
      <c r="G98" s="110">
        <v>255</v>
      </c>
      <c r="H98" s="157"/>
      <c r="I98" s="70">
        <v>0</v>
      </c>
      <c r="J98" s="70"/>
      <c r="K98" s="70">
        <v>0</v>
      </c>
      <c r="L98" s="70"/>
      <c r="M98" s="70">
        <f t="shared" si="2"/>
        <v>0</v>
      </c>
      <c r="N98" s="70"/>
      <c r="O98" s="70">
        <v>4860429795</v>
      </c>
      <c r="P98" s="70"/>
      <c r="Q98" s="70">
        <v>-176451247</v>
      </c>
      <c r="R98" s="70"/>
      <c r="S98" s="70">
        <f t="shared" si="3"/>
        <v>4683978548</v>
      </c>
    </row>
    <row r="99" spans="1:19" ht="21">
      <c r="A99" s="137" t="s">
        <v>230</v>
      </c>
      <c r="B99" s="139"/>
      <c r="C99" s="156" t="s">
        <v>402</v>
      </c>
      <c r="D99" s="157"/>
      <c r="E99" s="158">
        <v>17617379</v>
      </c>
      <c r="F99" s="157"/>
      <c r="G99" s="110">
        <v>34</v>
      </c>
      <c r="H99" s="157"/>
      <c r="I99" s="70">
        <v>0</v>
      </c>
      <c r="J99" s="70"/>
      <c r="K99" s="70">
        <v>0</v>
      </c>
      <c r="L99" s="70"/>
      <c r="M99" s="70">
        <f t="shared" si="2"/>
        <v>0</v>
      </c>
      <c r="N99" s="70"/>
      <c r="O99" s="70">
        <v>598990886</v>
      </c>
      <c r="P99" s="70"/>
      <c r="Q99" s="70">
        <v>-33685977</v>
      </c>
      <c r="R99" s="70"/>
      <c r="S99" s="70">
        <f t="shared" si="3"/>
        <v>565304909</v>
      </c>
    </row>
    <row r="100" spans="1:19" ht="21">
      <c r="A100" s="137" t="s">
        <v>177</v>
      </c>
      <c r="B100" s="139"/>
      <c r="C100" s="156" t="s">
        <v>402</v>
      </c>
      <c r="D100" s="157"/>
      <c r="E100" s="158">
        <v>20989371</v>
      </c>
      <c r="F100" s="157"/>
      <c r="G100" s="110">
        <v>70</v>
      </c>
      <c r="H100" s="157"/>
      <c r="I100" s="70">
        <v>0</v>
      </c>
      <c r="J100" s="70"/>
      <c r="K100" s="70">
        <v>0</v>
      </c>
      <c r="L100" s="70"/>
      <c r="M100" s="70">
        <f t="shared" si="2"/>
        <v>0</v>
      </c>
      <c r="N100" s="70"/>
      <c r="O100" s="70">
        <v>1469255970</v>
      </c>
      <c r="P100" s="70"/>
      <c r="Q100" s="70">
        <v>-77228899</v>
      </c>
      <c r="R100" s="70"/>
      <c r="S100" s="70">
        <f t="shared" si="3"/>
        <v>1392027071</v>
      </c>
    </row>
    <row r="101" spans="1:19" ht="21">
      <c r="A101" s="137" t="s">
        <v>243</v>
      </c>
      <c r="B101" s="139"/>
      <c r="C101" s="156" t="s">
        <v>374</v>
      </c>
      <c r="D101" s="157">
        <v>357051</v>
      </c>
      <c r="E101" s="158">
        <v>8960008</v>
      </c>
      <c r="F101" s="157"/>
      <c r="G101" s="110">
        <v>75</v>
      </c>
      <c r="H101" s="157"/>
      <c r="I101" s="70">
        <v>0</v>
      </c>
      <c r="J101" s="70"/>
      <c r="K101" s="70">
        <v>0</v>
      </c>
      <c r="L101" s="70"/>
      <c r="M101" s="70">
        <f t="shared" si="2"/>
        <v>0</v>
      </c>
      <c r="N101" s="70"/>
      <c r="O101" s="70">
        <v>672000600</v>
      </c>
      <c r="P101" s="70"/>
      <c r="Q101" s="70">
        <v>-83092511</v>
      </c>
      <c r="R101" s="70"/>
      <c r="S101" s="70">
        <f t="shared" si="3"/>
        <v>588908089</v>
      </c>
    </row>
    <row r="102" spans="1:19" ht="21">
      <c r="A102" s="137" t="s">
        <v>299</v>
      </c>
      <c r="B102" s="139"/>
      <c r="C102" s="156" t="s">
        <v>374</v>
      </c>
      <c r="D102" s="157"/>
      <c r="E102" s="158">
        <v>1135697</v>
      </c>
      <c r="F102" s="157"/>
      <c r="G102" s="110">
        <v>580</v>
      </c>
      <c r="H102" s="157"/>
      <c r="I102" s="70">
        <v>0</v>
      </c>
      <c r="J102" s="70"/>
      <c r="K102" s="70">
        <v>0</v>
      </c>
      <c r="L102" s="70"/>
      <c r="M102" s="70">
        <f t="shared" si="2"/>
        <v>0</v>
      </c>
      <c r="N102" s="70"/>
      <c r="O102" s="70">
        <v>658704260</v>
      </c>
      <c r="P102" s="70"/>
      <c r="Q102" s="70">
        <v>-36642022</v>
      </c>
      <c r="R102" s="70"/>
      <c r="S102" s="70">
        <f t="shared" si="3"/>
        <v>622062238</v>
      </c>
    </row>
    <row r="103" spans="1:19" ht="21">
      <c r="A103" s="137" t="s">
        <v>263</v>
      </c>
      <c r="B103" s="139"/>
      <c r="C103" s="156" t="s">
        <v>402</v>
      </c>
      <c r="D103" s="157"/>
      <c r="E103" s="158">
        <v>12043428</v>
      </c>
      <c r="F103" s="157"/>
      <c r="G103" s="110">
        <v>160</v>
      </c>
      <c r="H103" s="157"/>
      <c r="I103" s="70">
        <v>0</v>
      </c>
      <c r="J103" s="70"/>
      <c r="K103" s="70">
        <v>0</v>
      </c>
      <c r="L103" s="70"/>
      <c r="M103" s="70">
        <f t="shared" si="2"/>
        <v>0</v>
      </c>
      <c r="N103" s="70"/>
      <c r="O103" s="70">
        <v>1926948480</v>
      </c>
      <c r="P103" s="70"/>
      <c r="Q103" s="70">
        <v>-53882714</v>
      </c>
      <c r="R103" s="70"/>
      <c r="S103" s="70">
        <f t="shared" si="3"/>
        <v>1873065766</v>
      </c>
    </row>
    <row r="104" spans="1:19" ht="21">
      <c r="A104" s="137" t="s">
        <v>116</v>
      </c>
      <c r="B104" s="139"/>
      <c r="C104" s="156" t="s">
        <v>374</v>
      </c>
      <c r="D104" s="157"/>
      <c r="E104" s="158">
        <v>10212925</v>
      </c>
      <c r="F104" s="157"/>
      <c r="G104" s="110">
        <v>680</v>
      </c>
      <c r="H104" s="157"/>
      <c r="I104" s="70">
        <v>0</v>
      </c>
      <c r="J104" s="70"/>
      <c r="K104" s="70">
        <v>0</v>
      </c>
      <c r="L104" s="70"/>
      <c r="M104" s="70">
        <f t="shared" si="2"/>
        <v>0</v>
      </c>
      <c r="N104" s="70"/>
      <c r="O104" s="70">
        <v>6944789000</v>
      </c>
      <c r="P104" s="70"/>
      <c r="Q104" s="70">
        <v>-343622372</v>
      </c>
      <c r="R104" s="70"/>
      <c r="S104" s="70">
        <f t="shared" si="3"/>
        <v>6601166628</v>
      </c>
    </row>
    <row r="105" spans="1:19" ht="21">
      <c r="A105" s="137" t="s">
        <v>240</v>
      </c>
      <c r="B105" s="139"/>
      <c r="C105" s="156" t="s">
        <v>374</v>
      </c>
      <c r="D105" s="157"/>
      <c r="E105" s="158">
        <v>4289312</v>
      </c>
      <c r="F105" s="157"/>
      <c r="G105" s="110">
        <v>1780</v>
      </c>
      <c r="H105" s="157"/>
      <c r="I105" s="70">
        <v>0</v>
      </c>
      <c r="J105" s="70"/>
      <c r="K105" s="70">
        <v>0</v>
      </c>
      <c r="L105" s="70"/>
      <c r="M105" s="70">
        <f t="shared" si="2"/>
        <v>0</v>
      </c>
      <c r="N105" s="70"/>
      <c r="O105" s="70">
        <v>7634975360</v>
      </c>
      <c r="P105" s="70"/>
      <c r="Q105" s="70">
        <v>-447957935</v>
      </c>
      <c r="R105" s="70"/>
      <c r="S105" s="70">
        <f t="shared" si="3"/>
        <v>7187017425</v>
      </c>
    </row>
    <row r="106" spans="1:19" ht="21">
      <c r="A106" s="137" t="s">
        <v>262</v>
      </c>
      <c r="B106" s="139"/>
      <c r="C106" s="156" t="s">
        <v>374</v>
      </c>
      <c r="D106" s="157"/>
      <c r="E106" s="158">
        <v>815839</v>
      </c>
      <c r="F106" s="157"/>
      <c r="G106" s="110">
        <v>500</v>
      </c>
      <c r="H106" s="157"/>
      <c r="I106" s="70">
        <v>0</v>
      </c>
      <c r="J106" s="70"/>
      <c r="K106" s="70">
        <v>0</v>
      </c>
      <c r="L106" s="70"/>
      <c r="M106" s="70">
        <f t="shared" si="2"/>
        <v>0</v>
      </c>
      <c r="N106" s="70"/>
      <c r="O106" s="70">
        <v>407919500</v>
      </c>
      <c r="P106" s="70"/>
      <c r="Q106" s="70">
        <v>-18662984</v>
      </c>
      <c r="R106" s="70"/>
      <c r="S106" s="70">
        <f t="shared" si="3"/>
        <v>389256516</v>
      </c>
    </row>
    <row r="107" spans="1:19" ht="21">
      <c r="A107" s="137" t="s">
        <v>173</v>
      </c>
      <c r="B107" s="139"/>
      <c r="C107" s="156" t="s">
        <v>374</v>
      </c>
      <c r="D107" s="157"/>
      <c r="E107" s="158">
        <v>2927062</v>
      </c>
      <c r="F107" s="157"/>
      <c r="G107" s="110">
        <v>68</v>
      </c>
      <c r="H107" s="157"/>
      <c r="I107" s="70">
        <v>0</v>
      </c>
      <c r="J107" s="70"/>
      <c r="K107" s="70">
        <v>0</v>
      </c>
      <c r="L107" s="70"/>
      <c r="M107" s="70">
        <f t="shared" si="2"/>
        <v>0</v>
      </c>
      <c r="N107" s="70"/>
      <c r="O107" s="70">
        <v>199040216</v>
      </c>
      <c r="P107" s="70"/>
      <c r="Q107" s="70">
        <v>-7856851</v>
      </c>
      <c r="R107" s="70"/>
      <c r="S107" s="70">
        <f t="shared" si="3"/>
        <v>191183365</v>
      </c>
    </row>
    <row r="108" spans="1:19" ht="21">
      <c r="A108" s="137" t="s">
        <v>131</v>
      </c>
      <c r="B108" s="139"/>
      <c r="C108" s="156" t="s">
        <v>402</v>
      </c>
      <c r="D108" s="157">
        <v>139761</v>
      </c>
      <c r="E108" s="158">
        <v>8391433</v>
      </c>
      <c r="F108" s="157"/>
      <c r="G108" s="110">
        <v>2920</v>
      </c>
      <c r="H108" s="157"/>
      <c r="I108" s="70">
        <v>0</v>
      </c>
      <c r="J108" s="70"/>
      <c r="K108" s="70">
        <v>0</v>
      </c>
      <c r="L108" s="70"/>
      <c r="M108" s="70">
        <f t="shared" si="2"/>
        <v>0</v>
      </c>
      <c r="N108" s="70"/>
      <c r="O108" s="70">
        <v>24502984360</v>
      </c>
      <c r="P108" s="70"/>
      <c r="Q108" s="70">
        <v>0</v>
      </c>
      <c r="R108" s="70"/>
      <c r="S108" s="70">
        <f t="shared" si="3"/>
        <v>24502984360</v>
      </c>
    </row>
    <row r="109" spans="1:19" ht="21">
      <c r="A109" s="137" t="s">
        <v>261</v>
      </c>
      <c r="B109" s="139"/>
      <c r="C109" s="156" t="s">
        <v>374</v>
      </c>
      <c r="D109" s="157"/>
      <c r="E109" s="158">
        <v>19552694</v>
      </c>
      <c r="F109" s="157"/>
      <c r="G109" s="110">
        <v>22</v>
      </c>
      <c r="H109" s="157"/>
      <c r="I109" s="70">
        <v>0</v>
      </c>
      <c r="J109" s="70"/>
      <c r="K109" s="70">
        <v>0</v>
      </c>
      <c r="L109" s="70"/>
      <c r="M109" s="70">
        <f t="shared" si="2"/>
        <v>0</v>
      </c>
      <c r="N109" s="70"/>
      <c r="O109" s="70">
        <v>430159268</v>
      </c>
      <c r="P109" s="70"/>
      <c r="Q109" s="70">
        <v>-24191245</v>
      </c>
      <c r="R109" s="70"/>
      <c r="S109" s="70">
        <f t="shared" si="3"/>
        <v>405968023</v>
      </c>
    </row>
    <row r="110" spans="1:19" ht="21">
      <c r="A110" s="137" t="s">
        <v>234</v>
      </c>
      <c r="B110" s="139"/>
      <c r="C110" s="156" t="s">
        <v>374</v>
      </c>
      <c r="D110" s="157"/>
      <c r="E110" s="158">
        <v>2815854</v>
      </c>
      <c r="F110" s="157"/>
      <c r="G110" s="110">
        <v>354</v>
      </c>
      <c r="H110" s="157"/>
      <c r="I110" s="70">
        <v>0</v>
      </c>
      <c r="J110" s="70"/>
      <c r="K110" s="70">
        <v>0</v>
      </c>
      <c r="L110" s="70"/>
      <c r="M110" s="70">
        <f t="shared" si="2"/>
        <v>0</v>
      </c>
      <c r="N110" s="70"/>
      <c r="O110" s="70">
        <v>996812316</v>
      </c>
      <c r="P110" s="70"/>
      <c r="Q110" s="70">
        <v>-54230722</v>
      </c>
      <c r="R110" s="70"/>
      <c r="S110" s="70">
        <f t="shared" si="3"/>
        <v>942581594</v>
      </c>
    </row>
    <row r="111" spans="1:19" ht="21">
      <c r="A111" s="137" t="s">
        <v>145</v>
      </c>
      <c r="B111" s="139"/>
      <c r="C111" s="156" t="s">
        <v>374</v>
      </c>
      <c r="D111" s="157">
        <v>216299</v>
      </c>
      <c r="E111" s="158">
        <v>4234760</v>
      </c>
      <c r="F111" s="157"/>
      <c r="G111" s="110">
        <v>750</v>
      </c>
      <c r="H111" s="157"/>
      <c r="I111" s="70">
        <v>0</v>
      </c>
      <c r="J111" s="70"/>
      <c r="K111" s="70">
        <v>0</v>
      </c>
      <c r="L111" s="70"/>
      <c r="M111" s="70">
        <f t="shared" si="2"/>
        <v>0</v>
      </c>
      <c r="N111" s="70"/>
      <c r="O111" s="70">
        <v>3176070000</v>
      </c>
      <c r="P111" s="70"/>
      <c r="Q111" s="70">
        <v>-186345822</v>
      </c>
      <c r="R111" s="70"/>
      <c r="S111" s="70">
        <f t="shared" si="3"/>
        <v>2989724178</v>
      </c>
    </row>
    <row r="112" spans="1:19" ht="21">
      <c r="A112" s="137" t="s">
        <v>147</v>
      </c>
      <c r="B112" s="139"/>
      <c r="C112" s="156" t="s">
        <v>374</v>
      </c>
      <c r="D112" s="157"/>
      <c r="E112" s="158">
        <v>1920387</v>
      </c>
      <c r="F112" s="157"/>
      <c r="G112" s="110">
        <v>200</v>
      </c>
      <c r="H112" s="157"/>
      <c r="I112" s="70">
        <v>0</v>
      </c>
      <c r="J112" s="70"/>
      <c r="K112" s="70">
        <v>0</v>
      </c>
      <c r="L112" s="70"/>
      <c r="M112" s="70">
        <f t="shared" si="2"/>
        <v>0</v>
      </c>
      <c r="N112" s="70"/>
      <c r="O112" s="70">
        <v>384077400</v>
      </c>
      <c r="P112" s="70"/>
      <c r="Q112" s="70">
        <v>-20188364</v>
      </c>
      <c r="R112" s="70"/>
      <c r="S112" s="70">
        <f t="shared" si="3"/>
        <v>363889036</v>
      </c>
    </row>
    <row r="113" spans="1:19" ht="21">
      <c r="A113" s="137" t="s">
        <v>309</v>
      </c>
      <c r="B113" s="139"/>
      <c r="C113" s="156" t="s">
        <v>374</v>
      </c>
      <c r="D113" s="157">
        <v>4147582</v>
      </c>
      <c r="E113" s="158">
        <v>755353</v>
      </c>
      <c r="F113" s="157"/>
      <c r="G113" s="110">
        <v>289</v>
      </c>
      <c r="H113" s="157"/>
      <c r="I113" s="70">
        <v>0</v>
      </c>
      <c r="J113" s="70"/>
      <c r="K113" s="70">
        <v>0</v>
      </c>
      <c r="L113" s="70"/>
      <c r="M113" s="70">
        <f t="shared" si="2"/>
        <v>0</v>
      </c>
      <c r="N113" s="70"/>
      <c r="O113" s="70">
        <v>218297017</v>
      </c>
      <c r="P113" s="70"/>
      <c r="Q113" s="70">
        <v>-12807884</v>
      </c>
      <c r="R113" s="70"/>
      <c r="S113" s="70">
        <f t="shared" ref="S113:S126" si="4">O113+Q113</f>
        <v>205489133</v>
      </c>
    </row>
    <row r="114" spans="1:19" ht="21">
      <c r="A114" s="137" t="s">
        <v>329</v>
      </c>
      <c r="B114" s="139"/>
      <c r="C114" s="156" t="s">
        <v>374</v>
      </c>
      <c r="D114" s="157"/>
      <c r="E114" s="158">
        <v>5942853</v>
      </c>
      <c r="F114" s="157"/>
      <c r="G114" s="110">
        <v>480</v>
      </c>
      <c r="H114" s="157"/>
      <c r="I114" s="70">
        <v>0</v>
      </c>
      <c r="J114" s="70"/>
      <c r="K114" s="70">
        <v>0</v>
      </c>
      <c r="L114" s="70"/>
      <c r="M114" s="70">
        <f t="shared" si="2"/>
        <v>0</v>
      </c>
      <c r="N114" s="70"/>
      <c r="O114" s="70">
        <v>2852569440</v>
      </c>
      <c r="P114" s="70"/>
      <c r="Q114" s="70">
        <v>-167365454</v>
      </c>
      <c r="R114" s="70"/>
      <c r="S114" s="70">
        <f t="shared" si="4"/>
        <v>2685203986</v>
      </c>
    </row>
    <row r="115" spans="1:19" ht="21">
      <c r="A115" s="137" t="s">
        <v>81</v>
      </c>
      <c r="B115" s="139"/>
      <c r="C115" s="156" t="s">
        <v>374</v>
      </c>
      <c r="D115" s="157"/>
      <c r="E115" s="158">
        <v>24674797</v>
      </c>
      <c r="F115" s="157"/>
      <c r="G115" s="110">
        <v>40</v>
      </c>
      <c r="H115" s="157"/>
      <c r="I115" s="70">
        <v>0</v>
      </c>
      <c r="J115" s="70"/>
      <c r="K115" s="70">
        <v>0</v>
      </c>
      <c r="L115" s="70"/>
      <c r="M115" s="70">
        <f t="shared" si="2"/>
        <v>0</v>
      </c>
      <c r="N115" s="70"/>
      <c r="O115" s="70">
        <v>986991880</v>
      </c>
      <c r="P115" s="70"/>
      <c r="Q115" s="70">
        <v>-4709573</v>
      </c>
      <c r="R115" s="70"/>
      <c r="S115" s="70">
        <f t="shared" si="4"/>
        <v>982282307</v>
      </c>
    </row>
    <row r="116" spans="1:19" ht="21">
      <c r="A116" s="137" t="s">
        <v>148</v>
      </c>
      <c r="B116" s="139"/>
      <c r="C116" s="156" t="s">
        <v>374</v>
      </c>
      <c r="D116" s="157"/>
      <c r="E116" s="158">
        <v>2218484</v>
      </c>
      <c r="F116" s="157"/>
      <c r="G116" s="110">
        <v>380</v>
      </c>
      <c r="H116" s="157"/>
      <c r="I116" s="70">
        <v>0</v>
      </c>
      <c r="J116" s="70"/>
      <c r="K116" s="70">
        <v>0</v>
      </c>
      <c r="L116" s="70"/>
      <c r="M116" s="70">
        <f t="shared" si="2"/>
        <v>0</v>
      </c>
      <c r="N116" s="70"/>
      <c r="O116" s="70">
        <v>843023920</v>
      </c>
      <c r="P116" s="70"/>
      <c r="Q116" s="70">
        <v>-33809638</v>
      </c>
      <c r="R116" s="70"/>
      <c r="S116" s="70">
        <f t="shared" si="4"/>
        <v>809214282</v>
      </c>
    </row>
    <row r="117" spans="1:19" ht="21">
      <c r="A117" s="137" t="s">
        <v>248</v>
      </c>
      <c r="B117" s="139"/>
      <c r="C117" s="156" t="s">
        <v>374</v>
      </c>
      <c r="D117" s="157"/>
      <c r="E117" s="158">
        <v>11520174</v>
      </c>
      <c r="F117" s="157"/>
      <c r="G117" s="110">
        <v>40</v>
      </c>
      <c r="H117" s="157"/>
      <c r="I117" s="70">
        <v>0</v>
      </c>
      <c r="J117" s="70"/>
      <c r="K117" s="70">
        <v>0</v>
      </c>
      <c r="L117" s="70"/>
      <c r="M117" s="70">
        <f t="shared" si="2"/>
        <v>0</v>
      </c>
      <c r="N117" s="70"/>
      <c r="O117" s="70">
        <v>460806960</v>
      </c>
      <c r="P117" s="70"/>
      <c r="Q117" s="70">
        <v>-25914806</v>
      </c>
      <c r="R117" s="70"/>
      <c r="S117" s="70">
        <f t="shared" si="4"/>
        <v>434892154</v>
      </c>
    </row>
    <row r="118" spans="1:19" ht="21">
      <c r="A118" s="137" t="s">
        <v>127</v>
      </c>
      <c r="B118" s="139"/>
      <c r="C118" s="156" t="s">
        <v>374</v>
      </c>
      <c r="D118" s="157"/>
      <c r="E118" s="158">
        <v>21541687</v>
      </c>
      <c r="F118" s="157"/>
      <c r="G118" s="110">
        <v>1000</v>
      </c>
      <c r="H118" s="157"/>
      <c r="I118" s="70">
        <v>21541687000</v>
      </c>
      <c r="J118" s="70"/>
      <c r="K118" s="70">
        <v>-1224592026</v>
      </c>
      <c r="L118" s="70"/>
      <c r="M118" s="70">
        <f t="shared" si="2"/>
        <v>20317094974</v>
      </c>
      <c r="N118" s="70"/>
      <c r="O118" s="70">
        <v>21541687000</v>
      </c>
      <c r="P118" s="70"/>
      <c r="Q118" s="70">
        <v>-1224592026</v>
      </c>
      <c r="R118" s="70"/>
      <c r="S118" s="70">
        <f t="shared" si="4"/>
        <v>20317094974</v>
      </c>
    </row>
    <row r="119" spans="1:19" ht="21">
      <c r="A119" s="137" t="s">
        <v>327</v>
      </c>
      <c r="B119" s="139"/>
      <c r="C119" s="156" t="s">
        <v>402</v>
      </c>
      <c r="D119" s="157"/>
      <c r="E119" s="158">
        <v>400609</v>
      </c>
      <c r="F119" s="157"/>
      <c r="G119" s="110">
        <v>280</v>
      </c>
      <c r="H119" s="157"/>
      <c r="I119" s="70">
        <v>112170520</v>
      </c>
      <c r="J119" s="70"/>
      <c r="K119" s="70">
        <v>-5550104</v>
      </c>
      <c r="L119" s="70"/>
      <c r="M119" s="70">
        <f t="shared" si="2"/>
        <v>106620416</v>
      </c>
      <c r="N119" s="70"/>
      <c r="O119" s="70">
        <v>112170520</v>
      </c>
      <c r="P119" s="70"/>
      <c r="Q119" s="70">
        <v>-5550104</v>
      </c>
      <c r="R119" s="70"/>
      <c r="S119" s="70">
        <f t="shared" si="4"/>
        <v>106620416</v>
      </c>
    </row>
    <row r="120" spans="1:19" ht="21">
      <c r="A120" s="137" t="s">
        <v>237</v>
      </c>
      <c r="B120" s="139"/>
      <c r="C120" s="156" t="s">
        <v>415</v>
      </c>
      <c r="D120" s="157"/>
      <c r="E120" s="158">
        <v>2471859</v>
      </c>
      <c r="F120" s="157"/>
      <c r="G120" s="110">
        <v>143</v>
      </c>
      <c r="H120" s="157"/>
      <c r="I120" s="70">
        <v>353475837</v>
      </c>
      <c r="J120" s="70"/>
      <c r="K120" s="70">
        <v>-44078522</v>
      </c>
      <c r="L120" s="70"/>
      <c r="M120" s="70">
        <f t="shared" si="2"/>
        <v>309397315</v>
      </c>
      <c r="N120" s="70"/>
      <c r="O120" s="70">
        <v>353475837</v>
      </c>
      <c r="P120" s="70"/>
      <c r="Q120" s="70">
        <v>-44078522</v>
      </c>
      <c r="R120" s="70"/>
      <c r="S120" s="70">
        <f t="shared" si="4"/>
        <v>309397315</v>
      </c>
    </row>
    <row r="121" spans="1:19" ht="21">
      <c r="A121" s="137" t="s">
        <v>194</v>
      </c>
      <c r="B121" s="139"/>
      <c r="C121" s="156" t="s">
        <v>416</v>
      </c>
      <c r="D121" s="157"/>
      <c r="E121" s="158">
        <v>906984</v>
      </c>
      <c r="F121" s="157"/>
      <c r="G121" s="110">
        <v>800</v>
      </c>
      <c r="H121" s="157"/>
      <c r="I121" s="70">
        <v>725587200</v>
      </c>
      <c r="J121" s="70"/>
      <c r="K121" s="70">
        <v>-29557429</v>
      </c>
      <c r="L121" s="70"/>
      <c r="M121" s="70">
        <f t="shared" si="2"/>
        <v>696029771</v>
      </c>
      <c r="N121" s="70"/>
      <c r="O121" s="70">
        <v>725587200</v>
      </c>
      <c r="P121" s="70"/>
      <c r="Q121" s="70">
        <v>-29557429</v>
      </c>
      <c r="R121" s="70"/>
      <c r="S121" s="70">
        <f t="shared" si="4"/>
        <v>696029771</v>
      </c>
    </row>
    <row r="122" spans="1:19" ht="21">
      <c r="A122" s="137" t="s">
        <v>117</v>
      </c>
      <c r="B122" s="139"/>
      <c r="C122" s="156" t="s">
        <v>417</v>
      </c>
      <c r="D122" s="157"/>
      <c r="E122" s="158">
        <v>2867950</v>
      </c>
      <c r="F122" s="157"/>
      <c r="G122" s="110">
        <v>500</v>
      </c>
      <c r="H122" s="157"/>
      <c r="I122" s="70">
        <v>1433975000</v>
      </c>
      <c r="J122" s="70"/>
      <c r="K122" s="70">
        <v>-96209185</v>
      </c>
      <c r="L122" s="70"/>
      <c r="M122" s="70">
        <f t="shared" si="2"/>
        <v>1337765815</v>
      </c>
      <c r="N122" s="70"/>
      <c r="O122" s="70">
        <v>1433975000</v>
      </c>
      <c r="P122" s="70"/>
      <c r="Q122" s="70">
        <v>-96209185</v>
      </c>
      <c r="R122" s="70"/>
      <c r="S122" s="70">
        <f t="shared" si="4"/>
        <v>1337765815</v>
      </c>
    </row>
    <row r="123" spans="1:19" ht="21">
      <c r="A123" s="137" t="s">
        <v>95</v>
      </c>
      <c r="B123" s="139"/>
      <c r="C123" s="156" t="s">
        <v>418</v>
      </c>
      <c r="D123" s="157"/>
      <c r="E123" s="158">
        <v>12262824</v>
      </c>
      <c r="F123" s="157"/>
      <c r="G123" s="110">
        <v>70</v>
      </c>
      <c r="H123" s="157"/>
      <c r="I123" s="70">
        <v>858397680</v>
      </c>
      <c r="J123" s="70"/>
      <c r="K123" s="70">
        <v>-47225762</v>
      </c>
      <c r="L123" s="70"/>
      <c r="M123" s="70">
        <f t="shared" si="2"/>
        <v>811171918</v>
      </c>
      <c r="N123" s="70"/>
      <c r="O123" s="70">
        <v>858397680</v>
      </c>
      <c r="P123" s="70"/>
      <c r="Q123" s="70">
        <v>-47225762</v>
      </c>
      <c r="R123" s="70"/>
      <c r="S123" s="70">
        <f t="shared" si="4"/>
        <v>811171918</v>
      </c>
    </row>
    <row r="124" spans="1:19" ht="21">
      <c r="A124" s="137" t="s">
        <v>410</v>
      </c>
      <c r="B124" s="139"/>
      <c r="C124" s="156" t="s">
        <v>419</v>
      </c>
      <c r="D124" s="157"/>
      <c r="E124" s="158">
        <v>843170</v>
      </c>
      <c r="F124" s="157"/>
      <c r="G124" s="110">
        <v>6500</v>
      </c>
      <c r="H124" s="157"/>
      <c r="I124" s="70">
        <v>5480605000</v>
      </c>
      <c r="J124" s="70"/>
      <c r="K124" s="70">
        <v>-298167630</v>
      </c>
      <c r="L124" s="70"/>
      <c r="M124" s="70">
        <f t="shared" si="2"/>
        <v>5182437370</v>
      </c>
      <c r="N124" s="70"/>
      <c r="O124" s="70">
        <v>5480605000</v>
      </c>
      <c r="P124" s="70"/>
      <c r="Q124" s="70">
        <v>-298167630</v>
      </c>
      <c r="R124" s="70"/>
      <c r="S124" s="70">
        <f t="shared" si="4"/>
        <v>5182437370</v>
      </c>
    </row>
    <row r="125" spans="1:19" ht="21">
      <c r="A125" s="137" t="s">
        <v>106</v>
      </c>
      <c r="B125" s="139"/>
      <c r="C125" s="156" t="s">
        <v>420</v>
      </c>
      <c r="D125" s="157"/>
      <c r="E125" s="158">
        <v>3463120</v>
      </c>
      <c r="F125" s="157"/>
      <c r="G125" s="110">
        <v>950</v>
      </c>
      <c r="H125" s="157"/>
      <c r="I125" s="70">
        <v>3289964000</v>
      </c>
      <c r="J125" s="70"/>
      <c r="K125" s="70">
        <v>-251793576</v>
      </c>
      <c r="L125" s="70"/>
      <c r="M125" s="70">
        <f>I125+K125</f>
        <v>3038170424</v>
      </c>
      <c r="N125" s="70"/>
      <c r="O125" s="70">
        <v>3289964000</v>
      </c>
      <c r="P125" s="70"/>
      <c r="Q125" s="70">
        <v>-251793576</v>
      </c>
      <c r="R125" s="70"/>
      <c r="S125" s="70">
        <f t="shared" si="4"/>
        <v>3038170424</v>
      </c>
    </row>
    <row r="126" spans="1:19" ht="21">
      <c r="A126" s="137" t="s">
        <v>412</v>
      </c>
      <c r="B126" s="139"/>
      <c r="C126" s="156"/>
      <c r="D126" s="157"/>
      <c r="E126" s="158"/>
      <c r="F126" s="157"/>
      <c r="G126" s="110"/>
      <c r="H126" s="157"/>
      <c r="I126" s="70">
        <v>8517</v>
      </c>
      <c r="J126" s="70"/>
      <c r="K126" s="70">
        <v>0</v>
      </c>
      <c r="L126" s="70"/>
      <c r="M126" s="70">
        <f t="shared" si="2"/>
        <v>8517</v>
      </c>
      <c r="N126" s="70"/>
      <c r="O126" s="70">
        <v>8517</v>
      </c>
      <c r="P126" s="70"/>
      <c r="Q126" s="70">
        <v>0</v>
      </c>
      <c r="R126" s="70"/>
      <c r="S126" s="70">
        <f t="shared" si="4"/>
        <v>8517</v>
      </c>
    </row>
    <row r="127" spans="1:19" ht="21.6" thickBot="1">
      <c r="A127" s="92" t="s">
        <v>2</v>
      </c>
      <c r="B127" s="139"/>
      <c r="C127" s="156"/>
      <c r="D127" s="157"/>
      <c r="E127" s="158"/>
      <c r="F127" s="157"/>
      <c r="G127" s="111"/>
      <c r="H127" s="157"/>
      <c r="I127" s="113">
        <f>SUM(I9:I126)</f>
        <v>34765100758</v>
      </c>
      <c r="J127" s="70"/>
      <c r="K127" s="113">
        <f>SUM(K9:K126)</f>
        <v>-2054040439</v>
      </c>
      <c r="L127" s="70"/>
      <c r="M127" s="113">
        <f>SUM(M9:M126)</f>
        <v>32711060319</v>
      </c>
      <c r="N127" s="70"/>
      <c r="O127" s="113">
        <f>SUM(O9:O126)</f>
        <v>373990771653</v>
      </c>
      <c r="P127" s="70"/>
      <c r="Q127" s="113">
        <f>SUM(Q9:Q126)</f>
        <v>-12824768842</v>
      </c>
      <c r="R127" s="70"/>
      <c r="S127" s="113">
        <f>SUM(S9:S126)</f>
        <v>361166002811</v>
      </c>
    </row>
    <row r="128" spans="1:19" ht="21.6" thickTop="1">
      <c r="A128" s="137"/>
      <c r="B128" s="139"/>
      <c r="C128" s="156"/>
      <c r="D128" s="157"/>
      <c r="E128" s="158"/>
      <c r="F128" s="157"/>
      <c r="G128" s="111"/>
      <c r="H128" s="157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</row>
    <row r="129" spans="3:18" ht="18">
      <c r="C129" s="70"/>
      <c r="E129" s="92"/>
      <c r="F129" s="70"/>
      <c r="I129" s="70"/>
      <c r="L129" s="70"/>
      <c r="O129" s="70"/>
      <c r="R129" s="70"/>
    </row>
    <row r="130" spans="3:18" ht="18">
      <c r="C130" s="70"/>
      <c r="K130" s="159"/>
    </row>
    <row r="131" spans="3:18">
      <c r="K131" s="159"/>
    </row>
    <row r="132" spans="3:18">
      <c r="K132" s="159"/>
    </row>
    <row r="133" spans="3:18">
      <c r="K133" s="159"/>
    </row>
    <row r="134" spans="3:18">
      <c r="K134" s="159"/>
    </row>
    <row r="135" spans="3:18">
      <c r="K135" s="159"/>
    </row>
    <row r="136" spans="3:18">
      <c r="K136" s="159"/>
    </row>
    <row r="137" spans="3:18">
      <c r="K137" s="159"/>
    </row>
    <row r="138" spans="3:18">
      <c r="K138" s="159"/>
    </row>
    <row r="139" spans="3:18">
      <c r="K139" s="159"/>
    </row>
    <row r="140" spans="3:18">
      <c r="K140" s="159"/>
    </row>
    <row r="141" spans="3:18">
      <c r="K141" s="159"/>
    </row>
    <row r="142" spans="3:18">
      <c r="K142" s="159"/>
    </row>
    <row r="143" spans="3:18">
      <c r="K143" s="160"/>
    </row>
    <row r="144" spans="3:18">
      <c r="K144" s="160"/>
    </row>
  </sheetData>
  <autoFilter ref="A8:A127" xr:uid="{00000000-0001-0000-0600-000000000000}"/>
  <mergeCells count="9">
    <mergeCell ref="C7:G7"/>
    <mergeCell ref="I7:M7"/>
    <mergeCell ref="O7:S7"/>
    <mergeCell ref="A1:S1"/>
    <mergeCell ref="A2:S2"/>
    <mergeCell ref="A5:H5"/>
    <mergeCell ref="I5:P5"/>
    <mergeCell ref="Q5:S5"/>
    <mergeCell ref="A3:S3"/>
  </mergeCells>
  <pageMargins left="0.7" right="0.7" top="0.75" bottom="0.75" header="0.3" footer="0.3"/>
  <pageSetup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1C623-55F7-4F83-A250-4F0DA0E10BBF}">
  <sheetPr>
    <tabColor theme="9" tint="0.59999389629810485"/>
    <pageSetUpPr fitToPage="1"/>
  </sheetPr>
  <dimension ref="A1:V11"/>
  <sheetViews>
    <sheetView rightToLeft="1" view="pageBreakPreview" zoomScale="70" zoomScaleNormal="100" zoomScaleSheetLayoutView="70" workbookViewId="0">
      <selection activeCell="A9" sqref="A9"/>
    </sheetView>
  </sheetViews>
  <sheetFormatPr defaultColWidth="9.109375" defaultRowHeight="21"/>
  <cols>
    <col min="1" max="1" width="50.88671875" style="61" customWidth="1"/>
    <col min="2" max="2" width="1" style="61" customWidth="1"/>
    <col min="3" max="3" width="13.109375" style="61" customWidth="1"/>
    <col min="4" max="4" width="1" style="61" customWidth="1"/>
    <col min="5" max="5" width="13" style="61" customWidth="1"/>
    <col min="6" max="6" width="1" style="61" customWidth="1"/>
    <col min="7" max="7" width="11.88671875" style="61" customWidth="1"/>
    <col min="8" max="8" width="1" style="61" customWidth="1"/>
    <col min="9" max="9" width="25" style="68" bestFit="1" customWidth="1"/>
    <col min="10" max="10" width="0.88671875" style="68" customWidth="1"/>
    <col min="11" max="11" width="25" style="68" bestFit="1" customWidth="1"/>
    <col min="12" max="12" width="0.6640625" style="68" customWidth="1"/>
    <col min="13" max="13" width="23.109375" style="68" bestFit="1" customWidth="1"/>
    <col min="14" max="14" width="0.6640625" style="68" customWidth="1"/>
    <col min="15" max="15" width="23.109375" style="68" bestFit="1" customWidth="1"/>
    <col min="16" max="16" width="0.5546875" style="68" customWidth="1"/>
    <col min="17" max="17" width="17" style="68" bestFit="1" customWidth="1"/>
    <col min="18" max="18" width="0.5546875" style="68" customWidth="1"/>
    <col min="19" max="19" width="23.109375" style="68" bestFit="1" customWidth="1"/>
    <col min="20" max="20" width="21.33203125" style="2" bestFit="1" customWidth="1"/>
    <col min="21" max="21" width="17.88671875" style="10" bestFit="1" customWidth="1"/>
    <col min="22" max="22" width="9.109375" style="10"/>
    <col min="23" max="16384" width="9.109375" style="2"/>
  </cols>
  <sheetData>
    <row r="1" spans="1:22" ht="25.2">
      <c r="A1" s="248" t="s">
        <v>77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</row>
    <row r="2" spans="1:22" ht="25.2">
      <c r="A2" s="248" t="s">
        <v>49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</row>
    <row r="3" spans="1:22" ht="25.2">
      <c r="A3" s="248" t="str">
        <f>' سهام'!B3</f>
        <v>برای ماه منتهی به 1403/05/31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</row>
    <row r="4" spans="1:22" ht="25.2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</row>
    <row r="5" spans="1:22" ht="25.2">
      <c r="A5" s="249" t="s">
        <v>356</v>
      </c>
      <c r="B5" s="249"/>
      <c r="C5" s="249"/>
      <c r="D5" s="249"/>
      <c r="E5" s="249"/>
      <c r="F5" s="249"/>
      <c r="G5" s="249"/>
      <c r="H5" s="249"/>
      <c r="I5" s="249"/>
      <c r="J5" s="114"/>
      <c r="K5" s="115"/>
      <c r="L5" s="115"/>
      <c r="M5" s="115"/>
      <c r="N5" s="115"/>
      <c r="O5" s="115"/>
      <c r="P5" s="115"/>
      <c r="Q5" s="115"/>
      <c r="R5" s="115"/>
      <c r="S5" s="115"/>
    </row>
    <row r="6" spans="1:22" ht="24.75" customHeight="1" thickBot="1">
      <c r="A6" s="146"/>
      <c r="B6" s="147"/>
      <c r="C6" s="147"/>
      <c r="D6" s="147"/>
      <c r="E6" s="147"/>
      <c r="F6" s="147"/>
      <c r="G6" s="147"/>
      <c r="H6" s="147"/>
      <c r="I6" s="296" t="str">
        <f>'درآمد سود سهام'!$I$7</f>
        <v>طی مرداد  ماه</v>
      </c>
      <c r="J6" s="296"/>
      <c r="K6" s="296"/>
      <c r="L6" s="296"/>
      <c r="M6" s="296"/>
      <c r="N6" s="115"/>
      <c r="O6" s="296" t="str">
        <f>'درآمد سود سهام'!$O$7</f>
        <v>از ابتدای سال مالی تا پایان مرداد ماه</v>
      </c>
      <c r="P6" s="296"/>
      <c r="Q6" s="296"/>
      <c r="R6" s="296"/>
      <c r="S6" s="296"/>
    </row>
    <row r="7" spans="1:22" ht="46.5" customHeight="1" thickBot="1">
      <c r="A7" s="148" t="s">
        <v>33</v>
      </c>
      <c r="B7" s="149"/>
      <c r="C7" s="116" t="s">
        <v>357</v>
      </c>
      <c r="D7" s="152"/>
      <c r="E7" s="116" t="s">
        <v>20</v>
      </c>
      <c r="F7" s="152"/>
      <c r="G7" s="116" t="s">
        <v>30</v>
      </c>
      <c r="H7" s="149"/>
      <c r="I7" s="116" t="s">
        <v>50</v>
      </c>
      <c r="J7" s="117"/>
      <c r="K7" s="116" t="s">
        <v>35</v>
      </c>
      <c r="L7" s="117"/>
      <c r="M7" s="116" t="s">
        <v>36</v>
      </c>
      <c r="N7" s="115"/>
      <c r="O7" s="116" t="s">
        <v>50</v>
      </c>
      <c r="P7" s="117"/>
      <c r="Q7" s="116" t="s">
        <v>35</v>
      </c>
      <c r="R7" s="117"/>
      <c r="S7" s="116" t="s">
        <v>36</v>
      </c>
    </row>
    <row r="8" spans="1:22" ht="24.6">
      <c r="A8" s="148"/>
      <c r="B8" s="149"/>
      <c r="C8" s="149"/>
      <c r="D8" s="149"/>
      <c r="E8" s="149"/>
      <c r="F8" s="149"/>
      <c r="G8" s="149"/>
      <c r="H8" s="149"/>
      <c r="I8" s="106">
        <v>0</v>
      </c>
      <c r="J8" s="106"/>
      <c r="K8" s="106">
        <v>0</v>
      </c>
      <c r="L8" s="106"/>
      <c r="M8" s="106">
        <v>0</v>
      </c>
      <c r="N8" s="106"/>
      <c r="O8" s="106">
        <v>0</v>
      </c>
      <c r="P8" s="106"/>
      <c r="Q8" s="106">
        <v>0</v>
      </c>
      <c r="R8" s="106"/>
      <c r="S8" s="106">
        <f>Q8+O8</f>
        <v>0</v>
      </c>
    </row>
    <row r="9" spans="1:22" s="1" customFormat="1" ht="25.2" thickBot="1">
      <c r="A9" s="150" t="s">
        <v>2</v>
      </c>
      <c r="B9" s="147"/>
      <c r="C9" s="147"/>
      <c r="D9" s="147"/>
      <c r="E9" s="147"/>
      <c r="F9" s="147"/>
      <c r="G9" s="147"/>
      <c r="H9" s="147"/>
      <c r="I9" s="118">
        <f>SUM(I8:I8)</f>
        <v>0</v>
      </c>
      <c r="J9" s="151"/>
      <c r="K9" s="118">
        <f>SUM(K8:K8)</f>
        <v>0</v>
      </c>
      <c r="L9" s="151"/>
      <c r="M9" s="118">
        <f>SUM(M8:M8)</f>
        <v>0</v>
      </c>
      <c r="N9" s="151"/>
      <c r="O9" s="118">
        <f>SUM(O8:O8)</f>
        <v>0</v>
      </c>
      <c r="P9" s="151"/>
      <c r="Q9" s="118">
        <f>SUM(Q8:Q8)</f>
        <v>0</v>
      </c>
      <c r="R9" s="119" t="e">
        <f>SUM(#REF!)</f>
        <v>#REF!</v>
      </c>
      <c r="S9" s="118">
        <f>SUM(S8:S8)</f>
        <v>0</v>
      </c>
      <c r="U9" s="10"/>
      <c r="V9" s="10"/>
    </row>
    <row r="10" spans="1:22" s="1" customFormat="1" ht="21.6" thickTop="1">
      <c r="A10" s="61"/>
      <c r="B10" s="61"/>
      <c r="C10" s="61"/>
      <c r="D10" s="61"/>
      <c r="E10" s="61"/>
      <c r="F10" s="61"/>
      <c r="G10" s="61"/>
      <c r="H10" s="61"/>
      <c r="I10" s="68"/>
      <c r="J10" s="58"/>
      <c r="K10" s="68"/>
      <c r="L10" s="58"/>
      <c r="M10" s="68"/>
      <c r="N10" s="58"/>
      <c r="O10" s="68"/>
      <c r="P10" s="58"/>
      <c r="Q10" s="68"/>
      <c r="R10" s="68"/>
      <c r="S10" s="68"/>
      <c r="T10" s="10"/>
      <c r="U10" s="10"/>
      <c r="V10" s="10"/>
    </row>
    <row r="11" spans="1:22" s="1" customFormat="1">
      <c r="A11" s="61"/>
      <c r="B11" s="61"/>
      <c r="C11" s="61"/>
      <c r="D11" s="61"/>
      <c r="E11" s="61"/>
      <c r="F11" s="61"/>
      <c r="G11" s="61"/>
      <c r="H11" s="61"/>
      <c r="I11" s="68"/>
      <c r="J11" s="58"/>
      <c r="K11" s="68"/>
      <c r="L11" s="58"/>
      <c r="M11" s="68"/>
      <c r="N11" s="58"/>
      <c r="O11" s="68"/>
      <c r="P11" s="58"/>
      <c r="Q11" s="68"/>
      <c r="R11" s="68"/>
      <c r="S11" s="68"/>
      <c r="U11" s="10"/>
      <c r="V11" s="10"/>
    </row>
  </sheetData>
  <autoFilter ref="A7:S7" xr:uid="{00000000-0009-0000-0000-000005000000}">
    <sortState xmlns:xlrd2="http://schemas.microsoft.com/office/spreadsheetml/2017/richdata2" ref="A8:T17">
      <sortCondition descending="1" ref="S7"/>
    </sortState>
  </autoFilter>
  <mergeCells count="6">
    <mergeCell ref="A1:S1"/>
    <mergeCell ref="A2:S2"/>
    <mergeCell ref="A3:S3"/>
    <mergeCell ref="A5:I5"/>
    <mergeCell ref="I6:M6"/>
    <mergeCell ref="O6:S6"/>
  </mergeCells>
  <printOptions horizontalCentered="1"/>
  <pageMargins left="0.25" right="0.25" top="0.75" bottom="0.75" header="0.3" footer="0.3"/>
  <pageSetup paperSize="9" scale="6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A1:P16"/>
  <sheetViews>
    <sheetView rightToLeft="1" view="pageBreakPreview" zoomScale="80" zoomScaleNormal="100" zoomScaleSheetLayoutView="80" workbookViewId="0">
      <selection activeCell="I11" sqref="I11"/>
    </sheetView>
  </sheetViews>
  <sheetFormatPr defaultColWidth="9.109375" defaultRowHeight="21"/>
  <cols>
    <col min="1" max="1" width="50.88671875" style="61" customWidth="1"/>
    <col min="2" max="2" width="1" style="61" customWidth="1"/>
    <col min="3" max="3" width="25" style="68" bestFit="1" customWidth="1"/>
    <col min="4" max="4" width="0.88671875" style="68" customWidth="1"/>
    <col min="5" max="5" width="25" style="68" bestFit="1" customWidth="1"/>
    <col min="6" max="6" width="0.6640625" style="68" customWidth="1"/>
    <col min="7" max="7" width="23.109375" style="68" bestFit="1" customWidth="1"/>
    <col min="8" max="8" width="0.6640625" style="68" customWidth="1"/>
    <col min="9" max="9" width="23.109375" style="68" bestFit="1" customWidth="1"/>
    <col min="10" max="10" width="0.5546875" style="68" customWidth="1"/>
    <col min="11" max="11" width="17" style="68" bestFit="1" customWidth="1"/>
    <col min="12" max="12" width="0.5546875" style="68" customWidth="1"/>
    <col min="13" max="13" width="23.109375" style="68" bestFit="1" customWidth="1"/>
    <col min="14" max="14" width="21.33203125" style="2" bestFit="1" customWidth="1"/>
    <col min="15" max="15" width="17.88671875" style="10" bestFit="1" customWidth="1"/>
    <col min="16" max="16" width="9.109375" style="10"/>
    <col min="17" max="16384" width="9.109375" style="2"/>
  </cols>
  <sheetData>
    <row r="1" spans="1:16" ht="25.2">
      <c r="A1" s="248" t="s">
        <v>77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16" ht="25.2">
      <c r="A2" s="248" t="s">
        <v>49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6" ht="25.2">
      <c r="A3" s="248" t="str">
        <f>' سهام'!B3</f>
        <v>برای ماه منتهی به 1403/05/31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16" ht="25.2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1:16" ht="25.2">
      <c r="A5" s="249" t="s">
        <v>355</v>
      </c>
      <c r="B5" s="249"/>
      <c r="C5" s="249"/>
      <c r="D5" s="114"/>
      <c r="E5" s="115"/>
      <c r="F5" s="115"/>
      <c r="G5" s="115"/>
      <c r="H5" s="115"/>
      <c r="I5" s="115"/>
      <c r="J5" s="115"/>
      <c r="K5" s="115"/>
      <c r="L5" s="115"/>
      <c r="M5" s="115"/>
    </row>
    <row r="6" spans="1:16" ht="24.75" customHeight="1" thickBot="1">
      <c r="A6" s="146"/>
      <c r="B6" s="147"/>
      <c r="C6" s="296" t="str">
        <f>'درآمد سود سهام'!$I$7</f>
        <v>طی مرداد  ماه</v>
      </c>
      <c r="D6" s="296"/>
      <c r="E6" s="296"/>
      <c r="F6" s="296"/>
      <c r="G6" s="296"/>
      <c r="H6" s="115"/>
      <c r="I6" s="296" t="str">
        <f>'درآمد سود سهام'!$O$7</f>
        <v>از ابتدای سال مالی تا پایان مرداد ماه</v>
      </c>
      <c r="J6" s="296"/>
      <c r="K6" s="296"/>
      <c r="L6" s="296"/>
      <c r="M6" s="296"/>
    </row>
    <row r="7" spans="1:16" ht="46.5" customHeight="1" thickBot="1">
      <c r="A7" s="148" t="s">
        <v>33</v>
      </c>
      <c r="B7" s="149"/>
      <c r="C7" s="116" t="s">
        <v>50</v>
      </c>
      <c r="D7" s="117"/>
      <c r="E7" s="116" t="s">
        <v>35</v>
      </c>
      <c r="F7" s="117"/>
      <c r="G7" s="116" t="s">
        <v>36</v>
      </c>
      <c r="H7" s="115"/>
      <c r="I7" s="116" t="s">
        <v>50</v>
      </c>
      <c r="J7" s="117"/>
      <c r="K7" s="116" t="s">
        <v>35</v>
      </c>
      <c r="L7" s="117"/>
      <c r="M7" s="116" t="s">
        <v>36</v>
      </c>
    </row>
    <row r="8" spans="1:16" ht="24.6">
      <c r="A8" s="148" t="s">
        <v>361</v>
      </c>
      <c r="B8" s="149"/>
      <c r="C8" s="106">
        <v>204490043</v>
      </c>
      <c r="D8" s="106"/>
      <c r="E8" s="106">
        <v>0</v>
      </c>
      <c r="F8" s="106"/>
      <c r="G8" s="106">
        <f>C8+E8</f>
        <v>204490043</v>
      </c>
      <c r="H8" s="106"/>
      <c r="I8" s="106">
        <v>252656938</v>
      </c>
      <c r="J8" s="106"/>
      <c r="K8" s="106">
        <v>0</v>
      </c>
      <c r="L8" s="106"/>
      <c r="M8" s="106">
        <f>I8+K8</f>
        <v>252656938</v>
      </c>
    </row>
    <row r="9" spans="1:16" ht="24.6">
      <c r="A9" s="148" t="s">
        <v>358</v>
      </c>
      <c r="B9" s="149"/>
      <c r="C9" s="106">
        <v>39575346</v>
      </c>
      <c r="D9" s="106"/>
      <c r="E9" s="106">
        <v>0</v>
      </c>
      <c r="F9" s="106"/>
      <c r="G9" s="106">
        <f>C9+E9</f>
        <v>39575346</v>
      </c>
      <c r="H9" s="106"/>
      <c r="I9" s="106">
        <v>93084024</v>
      </c>
      <c r="J9" s="106"/>
      <c r="K9" s="106">
        <v>0</v>
      </c>
      <c r="L9" s="106"/>
      <c r="M9" s="106">
        <f>I9+K9</f>
        <v>93084024</v>
      </c>
    </row>
    <row r="10" spans="1:16" ht="24.6">
      <c r="A10" s="148" t="s">
        <v>359</v>
      </c>
      <c r="B10" s="149"/>
      <c r="C10" s="106">
        <v>4383</v>
      </c>
      <c r="D10" s="106"/>
      <c r="E10" s="106">
        <v>0</v>
      </c>
      <c r="F10" s="106"/>
      <c r="G10" s="106">
        <f>C10+E10</f>
        <v>4383</v>
      </c>
      <c r="H10" s="106"/>
      <c r="I10" s="106">
        <v>8748</v>
      </c>
      <c r="J10" s="106"/>
      <c r="K10" s="106">
        <v>0</v>
      </c>
      <c r="L10" s="106"/>
      <c r="M10" s="106">
        <f>I10+K10</f>
        <v>8748</v>
      </c>
    </row>
    <row r="11" spans="1:16" s="1" customFormat="1" ht="24.6">
      <c r="A11" s="148" t="s">
        <v>360</v>
      </c>
      <c r="B11" s="58"/>
      <c r="C11" s="106">
        <v>1747</v>
      </c>
      <c r="D11" s="106"/>
      <c r="E11" s="106">
        <v>0</v>
      </c>
      <c r="F11" s="106"/>
      <c r="G11" s="106">
        <f>C11+E11</f>
        <v>1747</v>
      </c>
      <c r="H11" s="106"/>
      <c r="I11" s="106">
        <v>3487</v>
      </c>
      <c r="J11" s="106"/>
      <c r="K11" s="106">
        <v>0</v>
      </c>
      <c r="L11" s="106"/>
      <c r="M11" s="106">
        <f>I11+K11</f>
        <v>3487</v>
      </c>
      <c r="O11" s="10"/>
      <c r="P11" s="10"/>
    </row>
    <row r="12" spans="1:16" s="1" customFormat="1" ht="25.2" thickBot="1">
      <c r="A12" s="150" t="s">
        <v>2</v>
      </c>
      <c r="B12" s="147"/>
      <c r="C12" s="118">
        <f>SUM(C8:C11)</f>
        <v>244071519</v>
      </c>
      <c r="D12" s="151"/>
      <c r="E12" s="118">
        <f>SUM(E8:E11)</f>
        <v>0</v>
      </c>
      <c r="F12" s="151"/>
      <c r="G12" s="118">
        <f>SUM(G8:G11)</f>
        <v>244071519</v>
      </c>
      <c r="H12" s="151"/>
      <c r="I12" s="118">
        <f>SUM(I8:I11)</f>
        <v>345753197</v>
      </c>
      <c r="J12" s="151"/>
      <c r="K12" s="118">
        <f>SUM(K8:K11)</f>
        <v>0</v>
      </c>
      <c r="L12" s="119" t="e">
        <f>SUM(#REF!)</f>
        <v>#REF!</v>
      </c>
      <c r="M12" s="118">
        <f>SUM(M8:M11)</f>
        <v>345753197</v>
      </c>
      <c r="O12" s="10"/>
      <c r="P12" s="10"/>
    </row>
    <row r="13" spans="1:16" s="1" customFormat="1" ht="21.6" thickTop="1">
      <c r="A13" s="61"/>
      <c r="B13" s="61"/>
      <c r="C13" s="68"/>
      <c r="D13" s="58"/>
      <c r="E13" s="68"/>
      <c r="F13" s="58"/>
      <c r="G13" s="68"/>
      <c r="H13" s="58"/>
      <c r="I13" s="68"/>
      <c r="J13" s="58"/>
      <c r="K13" s="68"/>
      <c r="L13" s="68"/>
      <c r="M13" s="68"/>
      <c r="N13" s="10"/>
      <c r="O13" s="10"/>
      <c r="P13" s="10"/>
    </row>
    <row r="14" spans="1:16" s="1" customFormat="1">
      <c r="A14" s="61"/>
      <c r="B14" s="61"/>
      <c r="C14" s="68"/>
      <c r="D14" s="58"/>
      <c r="E14" s="68"/>
      <c r="F14" s="58"/>
      <c r="G14" s="68"/>
      <c r="H14" s="58"/>
      <c r="I14" s="68"/>
      <c r="J14" s="58"/>
      <c r="K14" s="68"/>
      <c r="L14" s="68"/>
      <c r="M14" s="68"/>
      <c r="O14" s="10"/>
      <c r="P14" s="10"/>
    </row>
    <row r="16" spans="1:16"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</row>
  </sheetData>
  <autoFilter ref="A7:M7" xr:uid="{00000000-0009-0000-0000-000005000000}">
    <sortState xmlns:xlrd2="http://schemas.microsoft.com/office/spreadsheetml/2017/richdata2" ref="A8:N17">
      <sortCondition descending="1" ref="M7"/>
    </sortState>
  </autoFilter>
  <mergeCells count="6">
    <mergeCell ref="A5:C5"/>
    <mergeCell ref="I6:M6"/>
    <mergeCell ref="A1:M1"/>
    <mergeCell ref="A2:M2"/>
    <mergeCell ref="A3:M3"/>
    <mergeCell ref="C6:G6"/>
  </mergeCells>
  <printOptions horizontalCentered="1"/>
  <pageMargins left="0.25" right="0.25" top="0.75" bottom="0.75" header="0.3" footer="0.3"/>
  <pageSetup paperSize="9" scale="7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XEX293"/>
  <sheetViews>
    <sheetView rightToLeft="1" view="pageBreakPreview" zoomScale="75" zoomScaleNormal="100" zoomScaleSheetLayoutView="75" workbookViewId="0">
      <selection activeCell="M16" sqref="M16"/>
    </sheetView>
  </sheetViews>
  <sheetFormatPr defaultColWidth="9.109375" defaultRowHeight="16.2"/>
  <cols>
    <col min="1" max="1" width="37.88671875" style="92" bestFit="1" customWidth="1"/>
    <col min="2" max="2" width="1.33203125" style="92" customWidth="1"/>
    <col min="3" max="3" width="13.88671875" style="92" bestFit="1" customWidth="1"/>
    <col min="4" max="4" width="0.88671875" style="92" customWidth="1"/>
    <col min="5" max="5" width="30.33203125" style="93" bestFit="1" customWidth="1"/>
    <col min="6" max="6" width="0.5546875" style="93" customWidth="1"/>
    <col min="7" max="7" width="27.44140625" style="93" bestFit="1" customWidth="1"/>
    <col min="8" max="8" width="0.88671875" style="93" customWidth="1"/>
    <col min="9" max="9" width="25.44140625" style="130" bestFit="1" customWidth="1"/>
    <col min="10" max="10" width="0.5546875" style="130" customWidth="1"/>
    <col min="11" max="11" width="15.6640625" style="130" bestFit="1" customWidth="1"/>
    <col min="12" max="12" width="0.44140625" style="130" customWidth="1"/>
    <col min="13" max="13" width="20" style="130" bestFit="1" customWidth="1"/>
    <col min="14" max="14" width="0.44140625" style="130" customWidth="1"/>
    <col min="15" max="15" width="24.5546875" style="130" bestFit="1" customWidth="1"/>
    <col min="16" max="16" width="0.5546875" style="130" customWidth="1"/>
    <col min="17" max="17" width="23.6640625" style="130" bestFit="1" customWidth="1"/>
    <col min="18" max="16384" width="9.109375" style="11"/>
  </cols>
  <sheetData>
    <row r="1" spans="1:17" ht="21.6">
      <c r="A1" s="282" t="s">
        <v>77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21.6">
      <c r="A2" s="282" t="s">
        <v>49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</row>
    <row r="3" spans="1:17" ht="21.6">
      <c r="A3" s="282" t="str">
        <f>' سهام'!B3</f>
        <v>برای ماه منتهی به 1403/05/31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</row>
    <row r="4" spans="1:17" ht="21.6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</row>
    <row r="5" spans="1:17" ht="21.6">
      <c r="A5" s="138" t="s">
        <v>354</v>
      </c>
      <c r="B5" s="138"/>
      <c r="C5" s="138"/>
      <c r="D5" s="138"/>
      <c r="E5" s="138"/>
      <c r="F5" s="138"/>
      <c r="G5" s="138"/>
      <c r="H5" s="138"/>
      <c r="I5" s="138"/>
      <c r="J5" s="120"/>
      <c r="K5" s="120"/>
      <c r="L5" s="120"/>
      <c r="M5" s="120"/>
      <c r="N5" s="120"/>
      <c r="O5" s="120"/>
      <c r="P5" s="120"/>
      <c r="Q5" s="120"/>
    </row>
    <row r="6" spans="1:17" ht="22.2" thickBot="1">
      <c r="A6" s="58"/>
      <c r="B6" s="58"/>
      <c r="C6" s="301" t="str">
        <f>'درآمد سود سهام'!$I$7</f>
        <v>طی مرداد  ماه</v>
      </c>
      <c r="D6" s="302"/>
      <c r="E6" s="302"/>
      <c r="F6" s="302"/>
      <c r="G6" s="302"/>
      <c r="H6" s="302"/>
      <c r="I6" s="302"/>
      <c r="J6" s="121"/>
      <c r="K6" s="300" t="str">
        <f>'درآمد سود سهام'!$O$7</f>
        <v>از ابتدای سال مالی تا پایان مرداد ماه</v>
      </c>
      <c r="L6" s="300"/>
      <c r="M6" s="300"/>
      <c r="N6" s="300"/>
      <c r="O6" s="300"/>
      <c r="P6" s="300"/>
      <c r="Q6" s="300"/>
    </row>
    <row r="7" spans="1:17" ht="42.6" thickBot="1">
      <c r="A7" s="139" t="s">
        <v>33</v>
      </c>
      <c r="B7" s="139"/>
      <c r="C7" s="140" t="s">
        <v>3</v>
      </c>
      <c r="D7" s="139"/>
      <c r="E7" s="122" t="s">
        <v>208</v>
      </c>
      <c r="F7" s="123"/>
      <c r="G7" s="124" t="s">
        <v>37</v>
      </c>
      <c r="H7" s="123"/>
      <c r="I7" s="125" t="s">
        <v>207</v>
      </c>
      <c r="J7" s="121"/>
      <c r="K7" s="126" t="s">
        <v>3</v>
      </c>
      <c r="L7" s="127"/>
      <c r="M7" s="125" t="s">
        <v>208</v>
      </c>
      <c r="N7" s="127"/>
      <c r="O7" s="126" t="s">
        <v>37</v>
      </c>
      <c r="P7" s="127"/>
      <c r="Q7" s="125" t="s">
        <v>207</v>
      </c>
    </row>
    <row r="8" spans="1:17" ht="21">
      <c r="A8" s="141" t="s">
        <v>118</v>
      </c>
      <c r="B8" s="142"/>
      <c r="C8" s="128">
        <v>937125</v>
      </c>
      <c r="D8" s="142"/>
      <c r="E8" s="128">
        <v>2717842719</v>
      </c>
      <c r="F8" s="106"/>
      <c r="G8" s="128">
        <v>-3431892610</v>
      </c>
      <c r="H8" s="142"/>
      <c r="I8" s="128">
        <f>G8+E8</f>
        <v>-714049891</v>
      </c>
      <c r="J8" s="128"/>
      <c r="K8" s="106">
        <v>5305547</v>
      </c>
      <c r="L8" s="128"/>
      <c r="M8" s="128">
        <v>18596566683</v>
      </c>
      <c r="N8" s="142"/>
      <c r="O8" s="128">
        <v>-19727763582</v>
      </c>
      <c r="P8" s="128"/>
      <c r="Q8" s="128">
        <f>M8+O8</f>
        <v>-1131196899</v>
      </c>
    </row>
    <row r="9" spans="1:17" ht="21">
      <c r="A9" s="141" t="s">
        <v>192</v>
      </c>
      <c r="B9" s="142"/>
      <c r="C9" s="128">
        <v>1977075</v>
      </c>
      <c r="D9" s="142"/>
      <c r="E9" s="128">
        <v>10551771659</v>
      </c>
      <c r="F9" s="106"/>
      <c r="G9" s="128">
        <v>-11595337282</v>
      </c>
      <c r="H9" s="142"/>
      <c r="I9" s="128">
        <f t="shared" ref="I9:I72" si="0">G9+E9</f>
        <v>-1043565623</v>
      </c>
      <c r="J9" s="128"/>
      <c r="K9" s="106">
        <v>2524941</v>
      </c>
      <c r="L9" s="128"/>
      <c r="M9" s="128">
        <v>13701519065</v>
      </c>
      <c r="N9" s="142"/>
      <c r="O9" s="128">
        <v>-14808513847</v>
      </c>
      <c r="P9" s="128"/>
      <c r="Q9" s="128">
        <f t="shared" ref="Q9:Q72" si="1">M9+O9</f>
        <v>-1106994782</v>
      </c>
    </row>
    <row r="10" spans="1:17" ht="21">
      <c r="A10" s="141" t="s">
        <v>267</v>
      </c>
      <c r="B10" s="142"/>
      <c r="C10" s="128">
        <v>86384</v>
      </c>
      <c r="D10" s="142"/>
      <c r="E10" s="128">
        <v>1041848488</v>
      </c>
      <c r="F10" s="106"/>
      <c r="G10" s="128">
        <v>-923961365</v>
      </c>
      <c r="H10" s="142"/>
      <c r="I10" s="128">
        <f t="shared" si="0"/>
        <v>117887123</v>
      </c>
      <c r="J10" s="128"/>
      <c r="K10" s="106">
        <v>1285155</v>
      </c>
      <c r="L10" s="128"/>
      <c r="M10" s="128">
        <v>15415585514</v>
      </c>
      <c r="N10" s="142"/>
      <c r="O10" s="128">
        <v>-13745989608</v>
      </c>
      <c r="P10" s="128"/>
      <c r="Q10" s="128">
        <f t="shared" si="1"/>
        <v>1669595906</v>
      </c>
    </row>
    <row r="11" spans="1:17" ht="21">
      <c r="A11" s="141" t="s">
        <v>134</v>
      </c>
      <c r="B11" s="142"/>
      <c r="C11" s="128">
        <v>799148</v>
      </c>
      <c r="D11" s="142"/>
      <c r="E11" s="128">
        <v>2384682803</v>
      </c>
      <c r="F11" s="106"/>
      <c r="G11" s="128">
        <v>-3006871501</v>
      </c>
      <c r="H11" s="142"/>
      <c r="I11" s="128">
        <f t="shared" si="0"/>
        <v>-622188698</v>
      </c>
      <c r="J11" s="128"/>
      <c r="K11" s="106">
        <v>3170999</v>
      </c>
      <c r="L11" s="128"/>
      <c r="M11" s="128">
        <v>11369413215</v>
      </c>
      <c r="N11" s="142"/>
      <c r="O11" s="128">
        <v>-12193969211</v>
      </c>
      <c r="P11" s="128"/>
      <c r="Q11" s="128">
        <f t="shared" si="1"/>
        <v>-824555996</v>
      </c>
    </row>
    <row r="12" spans="1:17" ht="21">
      <c r="A12" s="141" t="s">
        <v>147</v>
      </c>
      <c r="B12" s="142"/>
      <c r="C12" s="128">
        <v>289226</v>
      </c>
      <c r="D12" s="142"/>
      <c r="E12" s="128">
        <v>3009893295</v>
      </c>
      <c r="F12" s="106"/>
      <c r="G12" s="128">
        <v>-3944570047</v>
      </c>
      <c r="H12" s="142"/>
      <c r="I12" s="128">
        <f t="shared" si="0"/>
        <v>-934676752</v>
      </c>
      <c r="J12" s="128"/>
      <c r="K12" s="106">
        <v>821397</v>
      </c>
      <c r="L12" s="128"/>
      <c r="M12" s="128">
        <v>10334636922</v>
      </c>
      <c r="N12" s="142"/>
      <c r="O12" s="128">
        <v>-11202512920</v>
      </c>
      <c r="P12" s="128"/>
      <c r="Q12" s="128">
        <f t="shared" si="1"/>
        <v>-867875998</v>
      </c>
    </row>
    <row r="13" spans="1:17" ht="21">
      <c r="A13" s="141" t="s">
        <v>144</v>
      </c>
      <c r="B13" s="142"/>
      <c r="C13" s="128">
        <v>236247</v>
      </c>
      <c r="D13" s="142"/>
      <c r="E13" s="128">
        <v>2273188270</v>
      </c>
      <c r="F13" s="106"/>
      <c r="G13" s="128">
        <v>-2632571314</v>
      </c>
      <c r="H13" s="142"/>
      <c r="I13" s="128">
        <f t="shared" si="0"/>
        <v>-359383044</v>
      </c>
      <c r="J13" s="128"/>
      <c r="K13" s="106">
        <v>614247</v>
      </c>
      <c r="L13" s="128"/>
      <c r="M13" s="128">
        <v>6458736716</v>
      </c>
      <c r="N13" s="142"/>
      <c r="O13" s="128">
        <v>-6844738904</v>
      </c>
      <c r="P13" s="128"/>
      <c r="Q13" s="128">
        <f t="shared" si="1"/>
        <v>-386002188</v>
      </c>
    </row>
    <row r="14" spans="1:17" ht="21">
      <c r="A14" s="141" t="s">
        <v>252</v>
      </c>
      <c r="B14" s="142"/>
      <c r="C14" s="128">
        <v>118407</v>
      </c>
      <c r="D14" s="142"/>
      <c r="E14" s="128">
        <v>3959402939</v>
      </c>
      <c r="F14" s="106"/>
      <c r="G14" s="128">
        <v>-4031309884</v>
      </c>
      <c r="H14" s="142"/>
      <c r="I14" s="128">
        <f t="shared" si="0"/>
        <v>-71906945</v>
      </c>
      <c r="J14" s="128"/>
      <c r="K14" s="106">
        <v>669536</v>
      </c>
      <c r="L14" s="128"/>
      <c r="M14" s="128">
        <v>22499679560</v>
      </c>
      <c r="N14" s="142"/>
      <c r="O14" s="128">
        <v>-22795164934</v>
      </c>
      <c r="P14" s="128"/>
      <c r="Q14" s="128">
        <f t="shared" si="1"/>
        <v>-295485374</v>
      </c>
    </row>
    <row r="15" spans="1:17" ht="21">
      <c r="A15" s="141" t="s">
        <v>280</v>
      </c>
      <c r="B15" s="142"/>
      <c r="C15" s="128">
        <v>745114</v>
      </c>
      <c r="D15" s="142"/>
      <c r="E15" s="128">
        <v>4185309663</v>
      </c>
      <c r="F15" s="106"/>
      <c r="G15" s="128">
        <v>-4658880797</v>
      </c>
      <c r="H15" s="142"/>
      <c r="I15" s="128">
        <f t="shared" si="0"/>
        <v>-473571134</v>
      </c>
      <c r="J15" s="128"/>
      <c r="K15" s="106">
        <v>2556490</v>
      </c>
      <c r="L15" s="128"/>
      <c r="M15" s="128">
        <v>15456754111</v>
      </c>
      <c r="N15" s="142"/>
      <c r="O15" s="128">
        <v>-15984644185</v>
      </c>
      <c r="P15" s="128"/>
      <c r="Q15" s="128">
        <f t="shared" si="1"/>
        <v>-527890074</v>
      </c>
    </row>
    <row r="16" spans="1:17" ht="21">
      <c r="A16" s="141" t="s">
        <v>160</v>
      </c>
      <c r="B16" s="142"/>
      <c r="C16" s="128">
        <v>336749</v>
      </c>
      <c r="D16" s="142"/>
      <c r="E16" s="128">
        <v>3532467999</v>
      </c>
      <c r="F16" s="106"/>
      <c r="G16" s="128">
        <v>-3926562878</v>
      </c>
      <c r="H16" s="142"/>
      <c r="I16" s="128">
        <f t="shared" si="0"/>
        <v>-394094879</v>
      </c>
      <c r="J16" s="128"/>
      <c r="K16" s="106">
        <v>1086157</v>
      </c>
      <c r="L16" s="128"/>
      <c r="M16" s="128">
        <v>12291544096</v>
      </c>
      <c r="N16" s="142"/>
      <c r="O16" s="128">
        <v>-12664814911</v>
      </c>
      <c r="P16" s="128"/>
      <c r="Q16" s="128">
        <f t="shared" si="1"/>
        <v>-373270815</v>
      </c>
    </row>
    <row r="17" spans="1:17" ht="21">
      <c r="A17" s="141" t="s">
        <v>138</v>
      </c>
      <c r="B17" s="142"/>
      <c r="C17" s="128">
        <v>825539</v>
      </c>
      <c r="D17" s="142"/>
      <c r="E17" s="128">
        <v>10723234821</v>
      </c>
      <c r="F17" s="106"/>
      <c r="G17" s="128">
        <v>-12793575601</v>
      </c>
      <c r="H17" s="142"/>
      <c r="I17" s="128">
        <f t="shared" si="0"/>
        <v>-2070340780</v>
      </c>
      <c r="J17" s="128"/>
      <c r="K17" s="106">
        <v>925539</v>
      </c>
      <c r="L17" s="128"/>
      <c r="M17" s="128">
        <v>12275930525</v>
      </c>
      <c r="N17" s="142"/>
      <c r="O17" s="128">
        <v>-14343299551</v>
      </c>
      <c r="P17" s="128"/>
      <c r="Q17" s="128">
        <f t="shared" si="1"/>
        <v>-2067369026</v>
      </c>
    </row>
    <row r="18" spans="1:17" ht="21">
      <c r="A18" s="141" t="s">
        <v>351</v>
      </c>
      <c r="B18" s="142"/>
      <c r="C18" s="128">
        <v>0</v>
      </c>
      <c r="D18" s="142"/>
      <c r="E18" s="128">
        <v>0</v>
      </c>
      <c r="F18" s="106"/>
      <c r="G18" s="128">
        <v>0</v>
      </c>
      <c r="H18" s="142"/>
      <c r="I18" s="128">
        <f t="shared" si="0"/>
        <v>0</v>
      </c>
      <c r="J18" s="128"/>
      <c r="K18" s="106">
        <v>615113</v>
      </c>
      <c r="L18" s="128"/>
      <c r="M18" s="128">
        <v>4977318109</v>
      </c>
      <c r="N18" s="142"/>
      <c r="O18" s="128">
        <v>-5166778508</v>
      </c>
      <c r="P18" s="128"/>
      <c r="Q18" s="128">
        <f t="shared" si="1"/>
        <v>-189460399</v>
      </c>
    </row>
    <row r="19" spans="1:17" ht="21">
      <c r="A19" s="141" t="s">
        <v>288</v>
      </c>
      <c r="B19" s="142"/>
      <c r="C19" s="128">
        <v>0</v>
      </c>
      <c r="D19" s="142"/>
      <c r="E19" s="128">
        <v>0</v>
      </c>
      <c r="F19" s="106"/>
      <c r="G19" s="128">
        <v>0</v>
      </c>
      <c r="H19" s="142"/>
      <c r="I19" s="128">
        <f t="shared" si="0"/>
        <v>0</v>
      </c>
      <c r="J19" s="128"/>
      <c r="K19" s="106">
        <v>3697049</v>
      </c>
      <c r="L19" s="128"/>
      <c r="M19" s="128">
        <v>36481845255</v>
      </c>
      <c r="N19" s="142"/>
      <c r="O19" s="128">
        <v>-35537748575</v>
      </c>
      <c r="P19" s="128"/>
      <c r="Q19" s="128">
        <f t="shared" si="1"/>
        <v>944096680</v>
      </c>
    </row>
    <row r="20" spans="1:17" ht="21">
      <c r="A20" s="141" t="s">
        <v>276</v>
      </c>
      <c r="B20" s="142"/>
      <c r="C20" s="128">
        <v>248242</v>
      </c>
      <c r="D20" s="142"/>
      <c r="E20" s="128">
        <v>1870831778</v>
      </c>
      <c r="F20" s="106"/>
      <c r="G20" s="128">
        <v>-1645922284</v>
      </c>
      <c r="H20" s="142"/>
      <c r="I20" s="128">
        <f t="shared" si="0"/>
        <v>224909494</v>
      </c>
      <c r="J20" s="128"/>
      <c r="K20" s="106">
        <v>4233990</v>
      </c>
      <c r="L20" s="128"/>
      <c r="M20" s="128">
        <v>34023559481</v>
      </c>
      <c r="N20" s="142"/>
      <c r="O20" s="128">
        <v>-28072681057</v>
      </c>
      <c r="P20" s="128"/>
      <c r="Q20" s="128">
        <f t="shared" si="1"/>
        <v>5950878424</v>
      </c>
    </row>
    <row r="21" spans="1:17" ht="21">
      <c r="A21" s="141" t="s">
        <v>196</v>
      </c>
      <c r="B21" s="142"/>
      <c r="C21" s="128">
        <v>76967</v>
      </c>
      <c r="D21" s="142"/>
      <c r="E21" s="128">
        <v>648748150</v>
      </c>
      <c r="F21" s="106"/>
      <c r="G21" s="128">
        <v>-574703175</v>
      </c>
      <c r="H21" s="142"/>
      <c r="I21" s="128">
        <f t="shared" si="0"/>
        <v>74044975</v>
      </c>
      <c r="J21" s="128"/>
      <c r="K21" s="106">
        <v>7118967</v>
      </c>
      <c r="L21" s="128"/>
      <c r="M21" s="128">
        <v>64031088274</v>
      </c>
      <c r="N21" s="142"/>
      <c r="O21" s="128">
        <v>-51995085687</v>
      </c>
      <c r="P21" s="128"/>
      <c r="Q21" s="128">
        <f t="shared" si="1"/>
        <v>12036002587</v>
      </c>
    </row>
    <row r="22" spans="1:17" ht="21">
      <c r="A22" s="141" t="s">
        <v>200</v>
      </c>
      <c r="B22" s="142"/>
      <c r="C22" s="128">
        <v>5372228</v>
      </c>
      <c r="D22" s="142"/>
      <c r="E22" s="128">
        <v>31698216945</v>
      </c>
      <c r="F22" s="106"/>
      <c r="G22" s="128">
        <v>-25857554626</v>
      </c>
      <c r="H22" s="142"/>
      <c r="I22" s="128">
        <f t="shared" si="0"/>
        <v>5840662319</v>
      </c>
      <c r="J22" s="128"/>
      <c r="K22" s="106">
        <v>8096228</v>
      </c>
      <c r="L22" s="128"/>
      <c r="M22" s="128">
        <v>47086269526</v>
      </c>
      <c r="N22" s="142"/>
      <c r="O22" s="128">
        <v>-38968684459</v>
      </c>
      <c r="P22" s="128"/>
      <c r="Q22" s="128">
        <f t="shared" si="1"/>
        <v>8117585067</v>
      </c>
    </row>
    <row r="23" spans="1:17" ht="21">
      <c r="A23" s="141" t="s">
        <v>151</v>
      </c>
      <c r="B23" s="142"/>
      <c r="C23" s="128">
        <v>1547152</v>
      </c>
      <c r="D23" s="142"/>
      <c r="E23" s="128">
        <v>17911650700</v>
      </c>
      <c r="F23" s="106"/>
      <c r="G23" s="128">
        <v>-17209620725</v>
      </c>
      <c r="H23" s="142"/>
      <c r="I23" s="128">
        <f t="shared" si="0"/>
        <v>702029975</v>
      </c>
      <c r="J23" s="128"/>
      <c r="K23" s="106">
        <v>4937206</v>
      </c>
      <c r="L23" s="128"/>
      <c r="M23" s="128">
        <v>57486141221</v>
      </c>
      <c r="N23" s="142"/>
      <c r="O23" s="128">
        <v>-54918613496</v>
      </c>
      <c r="P23" s="128"/>
      <c r="Q23" s="128">
        <f t="shared" si="1"/>
        <v>2567527725</v>
      </c>
    </row>
    <row r="24" spans="1:17" ht="21">
      <c r="A24" s="141" t="s">
        <v>257</v>
      </c>
      <c r="B24" s="142"/>
      <c r="C24" s="128">
        <v>600127</v>
      </c>
      <c r="D24" s="142"/>
      <c r="E24" s="128">
        <v>7671276986</v>
      </c>
      <c r="F24" s="106"/>
      <c r="G24" s="128">
        <v>-7140778245</v>
      </c>
      <c r="H24" s="142"/>
      <c r="I24" s="128">
        <f t="shared" si="0"/>
        <v>530498741</v>
      </c>
      <c r="J24" s="128"/>
      <c r="K24" s="106">
        <v>799509</v>
      </c>
      <c r="L24" s="128"/>
      <c r="M24" s="128">
        <v>10317339007</v>
      </c>
      <c r="N24" s="142"/>
      <c r="O24" s="128">
        <v>-9513180500</v>
      </c>
      <c r="P24" s="128"/>
      <c r="Q24" s="128">
        <f t="shared" si="1"/>
        <v>804158507</v>
      </c>
    </row>
    <row r="25" spans="1:17" ht="21">
      <c r="A25" s="141" t="s">
        <v>346</v>
      </c>
      <c r="B25" s="142"/>
      <c r="C25" s="128">
        <v>262438</v>
      </c>
      <c r="D25" s="142"/>
      <c r="E25" s="128">
        <v>1551449014</v>
      </c>
      <c r="F25" s="106"/>
      <c r="G25" s="128">
        <v>-1622651795</v>
      </c>
      <c r="H25" s="142"/>
      <c r="I25" s="128">
        <f t="shared" si="0"/>
        <v>-71202781</v>
      </c>
      <c r="J25" s="128"/>
      <c r="K25" s="106">
        <v>1012438</v>
      </c>
      <c r="L25" s="128"/>
      <c r="M25" s="128">
        <v>6561566181</v>
      </c>
      <c r="N25" s="142"/>
      <c r="O25" s="128">
        <v>-6259895045</v>
      </c>
      <c r="P25" s="128"/>
      <c r="Q25" s="128">
        <f t="shared" si="1"/>
        <v>301671136</v>
      </c>
    </row>
    <row r="26" spans="1:17" ht="21">
      <c r="A26" s="141" t="s">
        <v>93</v>
      </c>
      <c r="B26" s="142"/>
      <c r="C26" s="128">
        <v>125682</v>
      </c>
      <c r="D26" s="142"/>
      <c r="E26" s="128">
        <v>4146215455</v>
      </c>
      <c r="F26" s="106"/>
      <c r="G26" s="128">
        <v>-4320224361</v>
      </c>
      <c r="H26" s="142"/>
      <c r="I26" s="128">
        <f t="shared" si="0"/>
        <v>-174008906</v>
      </c>
      <c r="J26" s="128"/>
      <c r="K26" s="106">
        <v>285382</v>
      </c>
      <c r="L26" s="128"/>
      <c r="M26" s="128">
        <v>9535983140</v>
      </c>
      <c r="N26" s="142"/>
      <c r="O26" s="128">
        <v>-9809791926</v>
      </c>
      <c r="P26" s="128"/>
      <c r="Q26" s="128">
        <f t="shared" si="1"/>
        <v>-273808786</v>
      </c>
    </row>
    <row r="27" spans="1:17" ht="21">
      <c r="A27" s="141" t="s">
        <v>91</v>
      </c>
      <c r="B27" s="142"/>
      <c r="C27" s="128">
        <v>194262</v>
      </c>
      <c r="D27" s="142"/>
      <c r="E27" s="128">
        <v>8077514715</v>
      </c>
      <c r="F27" s="106"/>
      <c r="G27" s="128">
        <v>-5876219873</v>
      </c>
      <c r="H27" s="142"/>
      <c r="I27" s="128">
        <f t="shared" si="0"/>
        <v>2201294842</v>
      </c>
      <c r="J27" s="128"/>
      <c r="K27" s="106">
        <v>226851</v>
      </c>
      <c r="L27" s="128"/>
      <c r="M27" s="128">
        <v>9328177397</v>
      </c>
      <c r="N27" s="142"/>
      <c r="O27" s="128">
        <v>-6862002629</v>
      </c>
      <c r="P27" s="128"/>
      <c r="Q27" s="128">
        <f t="shared" si="1"/>
        <v>2466174768</v>
      </c>
    </row>
    <row r="28" spans="1:17" ht="21">
      <c r="A28" s="141" t="s">
        <v>285</v>
      </c>
      <c r="B28" s="142"/>
      <c r="C28" s="128">
        <v>8469841</v>
      </c>
      <c r="D28" s="142"/>
      <c r="E28" s="128">
        <v>20876288915</v>
      </c>
      <c r="F28" s="106"/>
      <c r="G28" s="128">
        <v>-21331334079</v>
      </c>
      <c r="H28" s="142"/>
      <c r="I28" s="128">
        <f t="shared" si="0"/>
        <v>-455045164</v>
      </c>
      <c r="J28" s="128"/>
      <c r="K28" s="106">
        <v>17469841</v>
      </c>
      <c r="L28" s="128"/>
      <c r="M28" s="128">
        <v>43322136926</v>
      </c>
      <c r="N28" s="142"/>
      <c r="O28" s="128">
        <v>-44627889881</v>
      </c>
      <c r="P28" s="128"/>
      <c r="Q28" s="128">
        <f t="shared" si="1"/>
        <v>-1305752955</v>
      </c>
    </row>
    <row r="29" spans="1:17" ht="21">
      <c r="A29" s="141" t="s">
        <v>238</v>
      </c>
      <c r="B29" s="142"/>
      <c r="C29" s="128">
        <v>3590951</v>
      </c>
      <c r="D29" s="142"/>
      <c r="E29" s="128">
        <v>3732912608</v>
      </c>
      <c r="F29" s="106"/>
      <c r="G29" s="128">
        <v>-3858706382</v>
      </c>
      <c r="H29" s="142"/>
      <c r="I29" s="128">
        <f t="shared" si="0"/>
        <v>-125793774</v>
      </c>
      <c r="J29" s="128"/>
      <c r="K29" s="106">
        <v>41744342</v>
      </c>
      <c r="L29" s="128"/>
      <c r="M29" s="128">
        <v>47756680267</v>
      </c>
      <c r="N29" s="142"/>
      <c r="O29" s="128">
        <v>-44856963742</v>
      </c>
      <c r="P29" s="128"/>
      <c r="Q29" s="128">
        <f t="shared" si="1"/>
        <v>2899716525</v>
      </c>
    </row>
    <row r="30" spans="1:17" ht="21">
      <c r="A30" s="141" t="s">
        <v>100</v>
      </c>
      <c r="B30" s="142"/>
      <c r="C30" s="128">
        <v>5895970</v>
      </c>
      <c r="D30" s="142"/>
      <c r="E30" s="128">
        <v>9076609855</v>
      </c>
      <c r="F30" s="106"/>
      <c r="G30" s="128">
        <v>-8955438358</v>
      </c>
      <c r="H30" s="142"/>
      <c r="I30" s="128">
        <f t="shared" si="0"/>
        <v>121171497</v>
      </c>
      <c r="J30" s="128"/>
      <c r="K30" s="106">
        <v>6205970</v>
      </c>
      <c r="L30" s="128"/>
      <c r="M30" s="128">
        <v>9576190707</v>
      </c>
      <c r="N30" s="142"/>
      <c r="O30" s="128">
        <v>-9426299962</v>
      </c>
      <c r="P30" s="128"/>
      <c r="Q30" s="128">
        <f t="shared" si="1"/>
        <v>149890745</v>
      </c>
    </row>
    <row r="31" spans="1:17" ht="21">
      <c r="A31" s="141" t="s">
        <v>82</v>
      </c>
      <c r="B31" s="142"/>
      <c r="C31" s="128">
        <v>520554</v>
      </c>
      <c r="D31" s="142"/>
      <c r="E31" s="128">
        <v>4520647161</v>
      </c>
      <c r="F31" s="106"/>
      <c r="G31" s="128">
        <v>-4750252543</v>
      </c>
      <c r="H31" s="142"/>
      <c r="I31" s="128">
        <f t="shared" si="0"/>
        <v>-229605382</v>
      </c>
      <c r="J31" s="128"/>
      <c r="K31" s="106">
        <v>1720554</v>
      </c>
      <c r="L31" s="128"/>
      <c r="M31" s="128">
        <v>15740241048</v>
      </c>
      <c r="N31" s="142"/>
      <c r="O31" s="128">
        <v>-15700707344</v>
      </c>
      <c r="P31" s="128"/>
      <c r="Q31" s="128">
        <f t="shared" si="1"/>
        <v>39533704</v>
      </c>
    </row>
    <row r="32" spans="1:17" ht="21">
      <c r="A32" s="141" t="s">
        <v>189</v>
      </c>
      <c r="B32" s="142"/>
      <c r="C32" s="128">
        <v>563196</v>
      </c>
      <c r="D32" s="142"/>
      <c r="E32" s="128">
        <v>3093623304</v>
      </c>
      <c r="F32" s="106"/>
      <c r="G32" s="128">
        <v>-3493432698</v>
      </c>
      <c r="H32" s="142"/>
      <c r="I32" s="128">
        <f t="shared" si="0"/>
        <v>-399809394</v>
      </c>
      <c r="J32" s="128"/>
      <c r="K32" s="106">
        <v>642137</v>
      </c>
      <c r="L32" s="128"/>
      <c r="M32" s="128">
        <v>3557569131</v>
      </c>
      <c r="N32" s="142"/>
      <c r="O32" s="128">
        <v>-3983093616</v>
      </c>
      <c r="P32" s="128"/>
      <c r="Q32" s="128">
        <f t="shared" si="1"/>
        <v>-425524485</v>
      </c>
    </row>
    <row r="33" spans="1:17" ht="21">
      <c r="A33" s="141" t="s">
        <v>124</v>
      </c>
      <c r="B33" s="142"/>
      <c r="C33" s="128">
        <v>2465896</v>
      </c>
      <c r="D33" s="142"/>
      <c r="E33" s="128">
        <v>5545260595</v>
      </c>
      <c r="F33" s="106"/>
      <c r="G33" s="128">
        <v>-6485938490</v>
      </c>
      <c r="H33" s="142"/>
      <c r="I33" s="128">
        <f t="shared" si="0"/>
        <v>-940677895</v>
      </c>
      <c r="J33" s="128"/>
      <c r="K33" s="106">
        <v>2658796</v>
      </c>
      <c r="L33" s="128"/>
      <c r="M33" s="128">
        <v>6042282419</v>
      </c>
      <c r="N33" s="142"/>
      <c r="O33" s="128">
        <v>-6993314930</v>
      </c>
      <c r="P33" s="128"/>
      <c r="Q33" s="128">
        <f t="shared" si="1"/>
        <v>-951032511</v>
      </c>
    </row>
    <row r="34" spans="1:17" ht="21">
      <c r="A34" s="141" t="s">
        <v>283</v>
      </c>
      <c r="B34" s="142"/>
      <c r="C34" s="128">
        <v>5793702</v>
      </c>
      <c r="D34" s="142"/>
      <c r="E34" s="128">
        <v>7225045454</v>
      </c>
      <c r="F34" s="106"/>
      <c r="G34" s="128">
        <v>-8431511951</v>
      </c>
      <c r="H34" s="142"/>
      <c r="I34" s="128">
        <f t="shared" si="0"/>
        <v>-1206466497</v>
      </c>
      <c r="J34" s="128"/>
      <c r="K34" s="106">
        <v>6161702</v>
      </c>
      <c r="L34" s="128"/>
      <c r="M34" s="128">
        <v>7719075561</v>
      </c>
      <c r="N34" s="142"/>
      <c r="O34" s="128">
        <v>-8967058377</v>
      </c>
      <c r="P34" s="128"/>
      <c r="Q34" s="128">
        <f t="shared" si="1"/>
        <v>-1247982816</v>
      </c>
    </row>
    <row r="35" spans="1:17" ht="21">
      <c r="A35" s="141" t="s">
        <v>281</v>
      </c>
      <c r="B35" s="142"/>
      <c r="C35" s="128">
        <v>751740</v>
      </c>
      <c r="D35" s="142"/>
      <c r="E35" s="128">
        <v>28384028772</v>
      </c>
      <c r="F35" s="106"/>
      <c r="G35" s="128">
        <v>-28291534187</v>
      </c>
      <c r="H35" s="142"/>
      <c r="I35" s="128">
        <f t="shared" si="0"/>
        <v>92494585</v>
      </c>
      <c r="J35" s="128"/>
      <c r="K35" s="106">
        <v>764740</v>
      </c>
      <c r="L35" s="128"/>
      <c r="M35" s="128">
        <v>28882094901</v>
      </c>
      <c r="N35" s="142"/>
      <c r="O35" s="128">
        <v>-28780785716</v>
      </c>
      <c r="P35" s="128"/>
      <c r="Q35" s="128">
        <f t="shared" si="1"/>
        <v>101309185</v>
      </c>
    </row>
    <row r="36" spans="1:17" ht="21">
      <c r="A36" s="141" t="s">
        <v>206</v>
      </c>
      <c r="B36" s="142"/>
      <c r="C36" s="128">
        <v>635677</v>
      </c>
      <c r="D36" s="142"/>
      <c r="E36" s="128">
        <v>1475982653</v>
      </c>
      <c r="F36" s="106"/>
      <c r="G36" s="128">
        <v>-1533608490</v>
      </c>
      <c r="H36" s="142"/>
      <c r="I36" s="128">
        <f t="shared" si="0"/>
        <v>-57625837</v>
      </c>
      <c r="J36" s="128"/>
      <c r="K36" s="106">
        <v>825677</v>
      </c>
      <c r="L36" s="128"/>
      <c r="M36" s="128">
        <v>1972729328</v>
      </c>
      <c r="N36" s="142"/>
      <c r="O36" s="128">
        <v>-1991994767</v>
      </c>
      <c r="P36" s="128"/>
      <c r="Q36" s="128">
        <f t="shared" si="1"/>
        <v>-19265439</v>
      </c>
    </row>
    <row r="37" spans="1:17" ht="21">
      <c r="A37" s="141" t="s">
        <v>296</v>
      </c>
      <c r="B37" s="142"/>
      <c r="C37" s="128">
        <v>8966566</v>
      </c>
      <c r="D37" s="142"/>
      <c r="E37" s="128">
        <v>24358417469</v>
      </c>
      <c r="F37" s="106"/>
      <c r="G37" s="128">
        <v>-26400942632</v>
      </c>
      <c r="H37" s="142"/>
      <c r="I37" s="128">
        <f t="shared" si="0"/>
        <v>-2042525163</v>
      </c>
      <c r="J37" s="128"/>
      <c r="K37" s="106">
        <v>19585669</v>
      </c>
      <c r="L37" s="128"/>
      <c r="M37" s="128">
        <v>54434760550</v>
      </c>
      <c r="N37" s="142"/>
      <c r="O37" s="128">
        <v>-57667575711</v>
      </c>
      <c r="P37" s="128"/>
      <c r="Q37" s="128">
        <f t="shared" si="1"/>
        <v>-3232815161</v>
      </c>
    </row>
    <row r="38" spans="1:17" ht="21">
      <c r="A38" s="141" t="s">
        <v>205</v>
      </c>
      <c r="B38" s="142"/>
      <c r="C38" s="128">
        <v>131763</v>
      </c>
      <c r="D38" s="142"/>
      <c r="E38" s="128">
        <v>571030244</v>
      </c>
      <c r="F38" s="106"/>
      <c r="G38" s="128">
        <v>-480692967</v>
      </c>
      <c r="H38" s="142"/>
      <c r="I38" s="128">
        <f t="shared" si="0"/>
        <v>90337277</v>
      </c>
      <c r="J38" s="128"/>
      <c r="K38" s="106">
        <v>2440763</v>
      </c>
      <c r="L38" s="128"/>
      <c r="M38" s="128">
        <v>11211036768</v>
      </c>
      <c r="N38" s="142"/>
      <c r="O38" s="128">
        <v>-8904302489</v>
      </c>
      <c r="P38" s="128"/>
      <c r="Q38" s="128">
        <f t="shared" si="1"/>
        <v>2306734279</v>
      </c>
    </row>
    <row r="39" spans="1:17" ht="21">
      <c r="A39" s="141" t="s">
        <v>255</v>
      </c>
      <c r="B39" s="142"/>
      <c r="C39" s="128">
        <v>2259373</v>
      </c>
      <c r="D39" s="142"/>
      <c r="E39" s="128">
        <v>7600647158</v>
      </c>
      <c r="F39" s="106"/>
      <c r="G39" s="128">
        <v>-8142370549</v>
      </c>
      <c r="H39" s="142"/>
      <c r="I39" s="128">
        <f t="shared" si="0"/>
        <v>-541723391</v>
      </c>
      <c r="J39" s="128"/>
      <c r="K39" s="106">
        <v>2379373</v>
      </c>
      <c r="L39" s="128"/>
      <c r="M39" s="128">
        <v>8049326550</v>
      </c>
      <c r="N39" s="142"/>
      <c r="O39" s="128">
        <v>-8574828787</v>
      </c>
      <c r="P39" s="128"/>
      <c r="Q39" s="128">
        <f t="shared" si="1"/>
        <v>-525502237</v>
      </c>
    </row>
    <row r="40" spans="1:17" ht="21">
      <c r="A40" s="141" t="s">
        <v>130</v>
      </c>
      <c r="B40" s="142"/>
      <c r="C40" s="128">
        <v>0</v>
      </c>
      <c r="D40" s="142"/>
      <c r="E40" s="128">
        <v>0</v>
      </c>
      <c r="F40" s="106"/>
      <c r="G40" s="128">
        <v>0</v>
      </c>
      <c r="H40" s="142"/>
      <c r="I40" s="128">
        <f t="shared" si="0"/>
        <v>0</v>
      </c>
      <c r="J40" s="128"/>
      <c r="K40" s="106">
        <v>23000</v>
      </c>
      <c r="L40" s="128"/>
      <c r="M40" s="128">
        <v>497730778</v>
      </c>
      <c r="N40" s="142"/>
      <c r="O40" s="128">
        <v>-452690369</v>
      </c>
      <c r="P40" s="128"/>
      <c r="Q40" s="128">
        <f t="shared" si="1"/>
        <v>45040409</v>
      </c>
    </row>
    <row r="41" spans="1:17" ht="21">
      <c r="A41" s="141" t="s">
        <v>193</v>
      </c>
      <c r="B41" s="142"/>
      <c r="C41" s="128">
        <v>326895</v>
      </c>
      <c r="D41" s="142"/>
      <c r="E41" s="128">
        <v>1214406738</v>
      </c>
      <c r="F41" s="106"/>
      <c r="G41" s="128">
        <v>-1325209977</v>
      </c>
      <c r="H41" s="142"/>
      <c r="I41" s="128">
        <f t="shared" si="0"/>
        <v>-110803239</v>
      </c>
      <c r="J41" s="128"/>
      <c r="K41" s="106">
        <v>455895</v>
      </c>
      <c r="L41" s="128"/>
      <c r="M41" s="128">
        <v>1711754750</v>
      </c>
      <c r="N41" s="142"/>
      <c r="O41" s="128">
        <v>-1848167158</v>
      </c>
      <c r="P41" s="128"/>
      <c r="Q41" s="128">
        <f t="shared" si="1"/>
        <v>-136412408</v>
      </c>
    </row>
    <row r="42" spans="1:17" ht="21">
      <c r="A42" s="141" t="s">
        <v>284</v>
      </c>
      <c r="B42" s="142"/>
      <c r="C42" s="128">
        <v>4041509</v>
      </c>
      <c r="D42" s="142"/>
      <c r="E42" s="128">
        <v>5839820034</v>
      </c>
      <c r="F42" s="106"/>
      <c r="G42" s="128">
        <v>-6685056806</v>
      </c>
      <c r="H42" s="142"/>
      <c r="I42" s="128">
        <f t="shared" si="0"/>
        <v>-845236772</v>
      </c>
      <c r="J42" s="128"/>
      <c r="K42" s="106">
        <v>4360183</v>
      </c>
      <c r="L42" s="128"/>
      <c r="M42" s="128">
        <v>6335822123</v>
      </c>
      <c r="N42" s="142"/>
      <c r="O42" s="128">
        <v>-7212175214</v>
      </c>
      <c r="P42" s="128"/>
      <c r="Q42" s="128">
        <f t="shared" si="1"/>
        <v>-876353091</v>
      </c>
    </row>
    <row r="43" spans="1:17" ht="21">
      <c r="A43" s="141" t="s">
        <v>191</v>
      </c>
      <c r="B43" s="142"/>
      <c r="C43" s="128">
        <v>101741</v>
      </c>
      <c r="D43" s="142"/>
      <c r="E43" s="128">
        <v>805435992</v>
      </c>
      <c r="F43" s="106"/>
      <c r="G43" s="128">
        <v>-826665149</v>
      </c>
      <c r="H43" s="142"/>
      <c r="I43" s="128">
        <f t="shared" si="0"/>
        <v>-21229157</v>
      </c>
      <c r="J43" s="128"/>
      <c r="K43" s="106">
        <v>167741</v>
      </c>
      <c r="L43" s="128"/>
      <c r="M43" s="128">
        <v>1299458972</v>
      </c>
      <c r="N43" s="142"/>
      <c r="O43" s="128">
        <v>-1362927815</v>
      </c>
      <c r="P43" s="128"/>
      <c r="Q43" s="128">
        <f t="shared" si="1"/>
        <v>-63468843</v>
      </c>
    </row>
    <row r="44" spans="1:17" ht="21">
      <c r="A44" s="141" t="s">
        <v>318</v>
      </c>
      <c r="B44" s="142"/>
      <c r="C44" s="128">
        <v>629373</v>
      </c>
      <c r="D44" s="142"/>
      <c r="E44" s="128">
        <v>3581260294</v>
      </c>
      <c r="F44" s="106"/>
      <c r="G44" s="128">
        <v>-4680062048</v>
      </c>
      <c r="H44" s="142"/>
      <c r="I44" s="128">
        <f t="shared" si="0"/>
        <v>-1098801754</v>
      </c>
      <c r="J44" s="128"/>
      <c r="K44" s="106">
        <v>699373</v>
      </c>
      <c r="L44" s="128"/>
      <c r="M44" s="128">
        <v>4067648977</v>
      </c>
      <c r="N44" s="142"/>
      <c r="O44" s="128">
        <v>-5200586988</v>
      </c>
      <c r="P44" s="128"/>
      <c r="Q44" s="128">
        <f t="shared" si="1"/>
        <v>-1132938011</v>
      </c>
    </row>
    <row r="45" spans="1:17" ht="21">
      <c r="A45" s="141" t="s">
        <v>170</v>
      </c>
      <c r="B45" s="142"/>
      <c r="C45" s="128">
        <v>1041956</v>
      </c>
      <c r="D45" s="142"/>
      <c r="E45" s="128">
        <v>10857556402</v>
      </c>
      <c r="F45" s="106"/>
      <c r="G45" s="128">
        <v>-11382962416</v>
      </c>
      <c r="H45" s="142"/>
      <c r="I45" s="128">
        <f t="shared" si="0"/>
        <v>-525406014</v>
      </c>
      <c r="J45" s="128"/>
      <c r="K45" s="106">
        <v>1086956</v>
      </c>
      <c r="L45" s="128"/>
      <c r="M45" s="128">
        <v>11365237627</v>
      </c>
      <c r="N45" s="142"/>
      <c r="O45" s="128">
        <v>-11874569843</v>
      </c>
      <c r="P45" s="128"/>
      <c r="Q45" s="128">
        <f t="shared" si="1"/>
        <v>-509332216</v>
      </c>
    </row>
    <row r="46" spans="1:17" ht="21">
      <c r="A46" s="141" t="s">
        <v>367</v>
      </c>
      <c r="B46" s="142"/>
      <c r="C46" s="128">
        <v>113214</v>
      </c>
      <c r="D46" s="142"/>
      <c r="E46" s="128">
        <v>455271685</v>
      </c>
      <c r="F46" s="106"/>
      <c r="G46" s="128">
        <v>-579662975</v>
      </c>
      <c r="H46" s="142"/>
      <c r="I46" s="128">
        <f t="shared" si="0"/>
        <v>-124391290</v>
      </c>
      <c r="J46" s="128"/>
      <c r="K46" s="106">
        <v>213214</v>
      </c>
      <c r="L46" s="128"/>
      <c r="M46" s="128">
        <v>915299594</v>
      </c>
      <c r="N46" s="142"/>
      <c r="O46" s="128">
        <v>-1091669420</v>
      </c>
      <c r="P46" s="128"/>
      <c r="Q46" s="128">
        <f t="shared" si="1"/>
        <v>-176369826</v>
      </c>
    </row>
    <row r="47" spans="1:17" ht="21">
      <c r="A47" s="141" t="s">
        <v>133</v>
      </c>
      <c r="B47" s="142"/>
      <c r="C47" s="128">
        <v>790748</v>
      </c>
      <c r="D47" s="142"/>
      <c r="E47" s="128">
        <v>3661534582</v>
      </c>
      <c r="F47" s="106"/>
      <c r="G47" s="128">
        <v>-4559049687</v>
      </c>
      <c r="H47" s="142"/>
      <c r="I47" s="128">
        <f t="shared" si="0"/>
        <v>-897515105</v>
      </c>
      <c r="J47" s="128"/>
      <c r="K47" s="106">
        <v>885748</v>
      </c>
      <c r="L47" s="128"/>
      <c r="M47" s="128">
        <v>4163927455</v>
      </c>
      <c r="N47" s="142"/>
      <c r="O47" s="128">
        <v>-5106771237</v>
      </c>
      <c r="P47" s="128"/>
      <c r="Q47" s="128">
        <f t="shared" si="1"/>
        <v>-942843782</v>
      </c>
    </row>
    <row r="48" spans="1:17" ht="21">
      <c r="A48" s="141" t="s">
        <v>98</v>
      </c>
      <c r="B48" s="142"/>
      <c r="C48" s="128">
        <v>3659898</v>
      </c>
      <c r="D48" s="142"/>
      <c r="E48" s="128">
        <v>6489880859</v>
      </c>
      <c r="F48" s="106"/>
      <c r="G48" s="128">
        <v>-7538187969</v>
      </c>
      <c r="H48" s="142"/>
      <c r="I48" s="128">
        <f t="shared" si="0"/>
        <v>-1048307110</v>
      </c>
      <c r="J48" s="128"/>
      <c r="K48" s="106">
        <v>3899362</v>
      </c>
      <c r="L48" s="128"/>
      <c r="M48" s="128">
        <v>6983985686</v>
      </c>
      <c r="N48" s="142"/>
      <c r="O48" s="128">
        <v>-8031405168</v>
      </c>
      <c r="P48" s="128"/>
      <c r="Q48" s="128">
        <f t="shared" si="1"/>
        <v>-1047419482</v>
      </c>
    </row>
    <row r="49" spans="1:17" ht="21">
      <c r="A49" s="141" t="s">
        <v>375</v>
      </c>
      <c r="B49" s="142"/>
      <c r="C49" s="128">
        <v>698760</v>
      </c>
      <c r="D49" s="142"/>
      <c r="E49" s="128">
        <v>6739714158</v>
      </c>
      <c r="F49" s="106"/>
      <c r="G49" s="128">
        <v>-7769713331</v>
      </c>
      <c r="H49" s="142"/>
      <c r="I49" s="128">
        <f t="shared" si="0"/>
        <v>-1029999173</v>
      </c>
      <c r="J49" s="128"/>
      <c r="K49" s="106">
        <v>747760</v>
      </c>
      <c r="L49" s="128"/>
      <c r="M49" s="128">
        <v>7244172414</v>
      </c>
      <c r="N49" s="142"/>
      <c r="O49" s="128">
        <v>-8314558418</v>
      </c>
      <c r="P49" s="128"/>
      <c r="Q49" s="128">
        <f t="shared" si="1"/>
        <v>-1070386004</v>
      </c>
    </row>
    <row r="50" spans="1:17" ht="21">
      <c r="A50" s="141" t="s">
        <v>228</v>
      </c>
      <c r="B50" s="142"/>
      <c r="C50" s="128">
        <v>2785097</v>
      </c>
      <c r="D50" s="142"/>
      <c r="E50" s="128">
        <v>17947328383</v>
      </c>
      <c r="F50" s="106"/>
      <c r="G50" s="128">
        <v>-23947747074</v>
      </c>
      <c r="H50" s="142"/>
      <c r="I50" s="128">
        <f t="shared" si="0"/>
        <v>-6000418691</v>
      </c>
      <c r="J50" s="128"/>
      <c r="K50" s="106">
        <v>3238759</v>
      </c>
      <c r="L50" s="128"/>
      <c r="M50" s="128">
        <v>21306910169</v>
      </c>
      <c r="N50" s="142"/>
      <c r="O50" s="128">
        <v>-27848574525</v>
      </c>
      <c r="P50" s="128"/>
      <c r="Q50" s="128">
        <f t="shared" si="1"/>
        <v>-6541664356</v>
      </c>
    </row>
    <row r="51" spans="1:17" ht="21">
      <c r="A51" s="141" t="s">
        <v>279</v>
      </c>
      <c r="B51" s="142"/>
      <c r="C51" s="128">
        <v>717424</v>
      </c>
      <c r="D51" s="142"/>
      <c r="E51" s="128">
        <v>8546001453</v>
      </c>
      <c r="F51" s="106"/>
      <c r="G51" s="128">
        <v>-8771810526</v>
      </c>
      <c r="H51" s="142"/>
      <c r="I51" s="128">
        <f t="shared" si="0"/>
        <v>-225809073</v>
      </c>
      <c r="J51" s="128"/>
      <c r="K51" s="106">
        <v>754724</v>
      </c>
      <c r="L51" s="128"/>
      <c r="M51" s="128">
        <v>9042898805</v>
      </c>
      <c r="N51" s="142"/>
      <c r="O51" s="128">
        <v>-9227870726</v>
      </c>
      <c r="P51" s="128"/>
      <c r="Q51" s="128">
        <f t="shared" si="1"/>
        <v>-184971921</v>
      </c>
    </row>
    <row r="52" spans="1:17" ht="21">
      <c r="A52" s="141" t="s">
        <v>97</v>
      </c>
      <c r="B52" s="142"/>
      <c r="C52" s="128">
        <v>561953</v>
      </c>
      <c r="D52" s="142"/>
      <c r="E52" s="128">
        <v>3953940431</v>
      </c>
      <c r="F52" s="106"/>
      <c r="G52" s="128">
        <v>-5139206297</v>
      </c>
      <c r="H52" s="142"/>
      <c r="I52" s="128">
        <f t="shared" si="0"/>
        <v>-1185265866</v>
      </c>
      <c r="J52" s="128"/>
      <c r="K52" s="106">
        <v>580617</v>
      </c>
      <c r="L52" s="128"/>
      <c r="M52" s="128">
        <v>4119153155</v>
      </c>
      <c r="N52" s="142"/>
      <c r="O52" s="128">
        <v>-5309893430</v>
      </c>
      <c r="P52" s="128"/>
      <c r="Q52" s="128">
        <f t="shared" si="1"/>
        <v>-1190740275</v>
      </c>
    </row>
    <row r="53" spans="1:17" ht="21">
      <c r="A53" s="141" t="s">
        <v>378</v>
      </c>
      <c r="B53" s="142"/>
      <c r="C53" s="128">
        <v>2803070</v>
      </c>
      <c r="D53" s="142"/>
      <c r="E53" s="128">
        <v>5376080325</v>
      </c>
      <c r="F53" s="106"/>
      <c r="G53" s="128">
        <v>-6280735659</v>
      </c>
      <c r="H53" s="142"/>
      <c r="I53" s="128">
        <f t="shared" si="0"/>
        <v>-904655334</v>
      </c>
      <c r="J53" s="128"/>
      <c r="K53" s="106">
        <v>3028070</v>
      </c>
      <c r="L53" s="128"/>
      <c r="M53" s="128">
        <v>5875548472</v>
      </c>
      <c r="N53" s="142"/>
      <c r="O53" s="128">
        <v>-6784884868</v>
      </c>
      <c r="P53" s="128"/>
      <c r="Q53" s="128">
        <f t="shared" si="1"/>
        <v>-909336396</v>
      </c>
    </row>
    <row r="54" spans="1:17" ht="21">
      <c r="A54" s="141" t="s">
        <v>225</v>
      </c>
      <c r="B54" s="142"/>
      <c r="C54" s="128">
        <v>2451689</v>
      </c>
      <c r="D54" s="142"/>
      <c r="E54" s="128">
        <v>4738859450</v>
      </c>
      <c r="F54" s="106"/>
      <c r="G54" s="128">
        <v>-5678446381</v>
      </c>
      <c r="H54" s="142"/>
      <c r="I54" s="128">
        <f t="shared" si="0"/>
        <v>-939586931</v>
      </c>
      <c r="J54" s="128"/>
      <c r="K54" s="106">
        <v>2673689</v>
      </c>
      <c r="L54" s="128"/>
      <c r="M54" s="128">
        <v>5237798578</v>
      </c>
      <c r="N54" s="142"/>
      <c r="O54" s="128">
        <v>-6192628684</v>
      </c>
      <c r="P54" s="128"/>
      <c r="Q54" s="128">
        <f t="shared" si="1"/>
        <v>-954830106</v>
      </c>
    </row>
    <row r="55" spans="1:17" ht="21">
      <c r="A55" s="141" t="s">
        <v>270</v>
      </c>
      <c r="B55" s="142"/>
      <c r="C55" s="128">
        <v>79107</v>
      </c>
      <c r="D55" s="142"/>
      <c r="E55" s="128">
        <v>3021453385</v>
      </c>
      <c r="F55" s="106"/>
      <c r="G55" s="128">
        <v>-3182811476</v>
      </c>
      <c r="H55" s="142"/>
      <c r="I55" s="128">
        <f t="shared" si="0"/>
        <v>-161358091</v>
      </c>
      <c r="J55" s="128"/>
      <c r="K55" s="106">
        <v>91707</v>
      </c>
      <c r="L55" s="128"/>
      <c r="M55" s="128">
        <v>3518092693</v>
      </c>
      <c r="N55" s="142"/>
      <c r="O55" s="128">
        <v>-3689763131</v>
      </c>
      <c r="P55" s="128"/>
      <c r="Q55" s="128">
        <f t="shared" si="1"/>
        <v>-171670438</v>
      </c>
    </row>
    <row r="56" spans="1:17" ht="21">
      <c r="A56" s="141" t="s">
        <v>180</v>
      </c>
      <c r="B56" s="142"/>
      <c r="C56" s="128">
        <v>2571266</v>
      </c>
      <c r="D56" s="142"/>
      <c r="E56" s="128">
        <v>5852999758</v>
      </c>
      <c r="F56" s="106"/>
      <c r="G56" s="128">
        <v>-6361801782</v>
      </c>
      <c r="H56" s="142"/>
      <c r="I56" s="128">
        <f t="shared" si="0"/>
        <v>-508802024</v>
      </c>
      <c r="J56" s="128"/>
      <c r="K56" s="106">
        <v>2771266</v>
      </c>
      <c r="L56" s="128"/>
      <c r="M56" s="128">
        <v>6351621165</v>
      </c>
      <c r="N56" s="142"/>
      <c r="O56" s="128">
        <v>-6856639872</v>
      </c>
      <c r="P56" s="128"/>
      <c r="Q56" s="128">
        <f t="shared" si="1"/>
        <v>-505018707</v>
      </c>
    </row>
    <row r="57" spans="1:17" ht="21">
      <c r="A57" s="141" t="s">
        <v>251</v>
      </c>
      <c r="B57" s="142"/>
      <c r="C57" s="128">
        <v>881785</v>
      </c>
      <c r="D57" s="142"/>
      <c r="E57" s="128">
        <v>1643203124</v>
      </c>
      <c r="F57" s="106"/>
      <c r="G57" s="128">
        <v>-1804792524</v>
      </c>
      <c r="H57" s="142"/>
      <c r="I57" s="128">
        <f t="shared" si="0"/>
        <v>-161589400</v>
      </c>
      <c r="J57" s="128"/>
      <c r="K57" s="106">
        <v>1136785</v>
      </c>
      <c r="L57" s="128"/>
      <c r="M57" s="128">
        <v>2145098987</v>
      </c>
      <c r="N57" s="142"/>
      <c r="O57" s="128">
        <v>-2326713507</v>
      </c>
      <c r="P57" s="128"/>
      <c r="Q57" s="128">
        <f t="shared" si="1"/>
        <v>-181614520</v>
      </c>
    </row>
    <row r="58" spans="1:17" ht="21">
      <c r="A58" s="141" t="s">
        <v>316</v>
      </c>
      <c r="B58" s="142"/>
      <c r="C58" s="128">
        <v>978970</v>
      </c>
      <c r="D58" s="142"/>
      <c r="E58" s="128">
        <v>4807912609</v>
      </c>
      <c r="F58" s="106"/>
      <c r="G58" s="128">
        <v>-4515393398</v>
      </c>
      <c r="H58" s="142"/>
      <c r="I58" s="128">
        <f t="shared" si="0"/>
        <v>292519211</v>
      </c>
      <c r="J58" s="128"/>
      <c r="K58" s="106">
        <v>1078970</v>
      </c>
      <c r="L58" s="128"/>
      <c r="M58" s="128">
        <v>5315246215</v>
      </c>
      <c r="N58" s="142"/>
      <c r="O58" s="128">
        <v>-4976632598</v>
      </c>
      <c r="P58" s="128"/>
      <c r="Q58" s="128">
        <f t="shared" si="1"/>
        <v>338613617</v>
      </c>
    </row>
    <row r="59" spans="1:17" ht="21">
      <c r="A59" s="141" t="s">
        <v>104</v>
      </c>
      <c r="B59" s="142"/>
      <c r="C59" s="128">
        <v>223686</v>
      </c>
      <c r="D59" s="142"/>
      <c r="E59" s="128">
        <v>1939773984</v>
      </c>
      <c r="F59" s="106"/>
      <c r="G59" s="128">
        <v>-2272468799</v>
      </c>
      <c r="H59" s="142"/>
      <c r="I59" s="128">
        <f t="shared" si="0"/>
        <v>-332694815</v>
      </c>
      <c r="J59" s="128"/>
      <c r="K59" s="106">
        <v>273686</v>
      </c>
      <c r="L59" s="128"/>
      <c r="M59" s="128">
        <v>2437860220</v>
      </c>
      <c r="N59" s="142"/>
      <c r="O59" s="128">
        <v>-2780428349</v>
      </c>
      <c r="P59" s="128"/>
      <c r="Q59" s="128">
        <f t="shared" si="1"/>
        <v>-342568129</v>
      </c>
    </row>
    <row r="60" spans="1:17" ht="21">
      <c r="A60" s="141" t="s">
        <v>197</v>
      </c>
      <c r="B60" s="142"/>
      <c r="C60" s="128">
        <v>534878</v>
      </c>
      <c r="D60" s="142"/>
      <c r="E60" s="128">
        <v>2465420438</v>
      </c>
      <c r="F60" s="106"/>
      <c r="G60" s="128">
        <v>-2855204707</v>
      </c>
      <c r="H60" s="142"/>
      <c r="I60" s="128">
        <f t="shared" si="0"/>
        <v>-389784269</v>
      </c>
      <c r="J60" s="128"/>
      <c r="K60" s="106">
        <v>634878</v>
      </c>
      <c r="L60" s="128"/>
      <c r="M60" s="128">
        <v>2976382050</v>
      </c>
      <c r="N60" s="142"/>
      <c r="O60" s="128">
        <v>-3389009557</v>
      </c>
      <c r="P60" s="128"/>
      <c r="Q60" s="128">
        <f t="shared" si="1"/>
        <v>-412627507</v>
      </c>
    </row>
    <row r="61" spans="1:17" ht="21">
      <c r="A61" s="141" t="s">
        <v>298</v>
      </c>
      <c r="B61" s="142"/>
      <c r="C61" s="128">
        <v>2715033</v>
      </c>
      <c r="D61" s="142"/>
      <c r="E61" s="128">
        <v>2760109740</v>
      </c>
      <c r="F61" s="106"/>
      <c r="G61" s="128">
        <v>-2874305661</v>
      </c>
      <c r="H61" s="142"/>
      <c r="I61" s="128">
        <f t="shared" si="0"/>
        <v>-114195921</v>
      </c>
      <c r="J61" s="128"/>
      <c r="K61" s="106">
        <v>3215033</v>
      </c>
      <c r="L61" s="128"/>
      <c r="M61" s="128">
        <v>3283576479</v>
      </c>
      <c r="N61" s="142"/>
      <c r="O61" s="128">
        <v>-3403637286</v>
      </c>
      <c r="P61" s="128"/>
      <c r="Q61" s="128">
        <f t="shared" si="1"/>
        <v>-120060807</v>
      </c>
    </row>
    <row r="62" spans="1:17" ht="21">
      <c r="A62" s="141" t="s">
        <v>86</v>
      </c>
      <c r="B62" s="142"/>
      <c r="C62" s="128">
        <v>2268559</v>
      </c>
      <c r="D62" s="142"/>
      <c r="E62" s="128">
        <v>5735977614</v>
      </c>
      <c r="F62" s="106"/>
      <c r="G62" s="128">
        <v>-6221713502</v>
      </c>
      <c r="H62" s="142"/>
      <c r="I62" s="128">
        <f t="shared" si="0"/>
        <v>-485735888</v>
      </c>
      <c r="J62" s="128"/>
      <c r="K62" s="106">
        <v>2403895</v>
      </c>
      <c r="L62" s="128"/>
      <c r="M62" s="128">
        <v>6080849837</v>
      </c>
      <c r="N62" s="142"/>
      <c r="O62" s="128">
        <v>-6592883844</v>
      </c>
      <c r="P62" s="128"/>
      <c r="Q62" s="128">
        <f t="shared" si="1"/>
        <v>-512034007</v>
      </c>
    </row>
    <row r="63" spans="1:17" ht="21">
      <c r="A63" s="141" t="s">
        <v>297</v>
      </c>
      <c r="B63" s="142"/>
      <c r="C63" s="128">
        <v>104824</v>
      </c>
      <c r="D63" s="142"/>
      <c r="E63" s="128">
        <v>3246617100</v>
      </c>
      <c r="F63" s="106"/>
      <c r="G63" s="128">
        <v>-3275015341</v>
      </c>
      <c r="H63" s="142"/>
      <c r="I63" s="128">
        <f t="shared" si="0"/>
        <v>-28398241</v>
      </c>
      <c r="J63" s="128"/>
      <c r="K63" s="106">
        <v>246824</v>
      </c>
      <c r="L63" s="128"/>
      <c r="M63" s="128">
        <v>7227117604</v>
      </c>
      <c r="N63" s="142"/>
      <c r="O63" s="128">
        <v>-7711520134</v>
      </c>
      <c r="P63" s="128"/>
      <c r="Q63" s="128">
        <f t="shared" si="1"/>
        <v>-484402530</v>
      </c>
    </row>
    <row r="64" spans="1:17" ht="21">
      <c r="A64" s="141" t="s">
        <v>199</v>
      </c>
      <c r="B64" s="142"/>
      <c r="C64" s="128">
        <v>624539</v>
      </c>
      <c r="D64" s="142"/>
      <c r="E64" s="128">
        <v>980465301</v>
      </c>
      <c r="F64" s="106"/>
      <c r="G64" s="128">
        <v>-1121678113</v>
      </c>
      <c r="H64" s="142"/>
      <c r="I64" s="128">
        <f t="shared" si="0"/>
        <v>-141212812</v>
      </c>
      <c r="J64" s="128"/>
      <c r="K64" s="106">
        <v>904539</v>
      </c>
      <c r="L64" s="128"/>
      <c r="M64" s="128">
        <v>1476755685</v>
      </c>
      <c r="N64" s="142"/>
      <c r="O64" s="128">
        <v>-1627007744</v>
      </c>
      <c r="P64" s="128"/>
      <c r="Q64" s="128">
        <f t="shared" si="1"/>
        <v>-150252059</v>
      </c>
    </row>
    <row r="65" spans="1:17" ht="21">
      <c r="A65" s="141" t="s">
        <v>377</v>
      </c>
      <c r="B65" s="142"/>
      <c r="C65" s="128">
        <v>713802</v>
      </c>
      <c r="D65" s="142"/>
      <c r="E65" s="128">
        <v>3786615984</v>
      </c>
      <c r="F65" s="106"/>
      <c r="G65" s="128">
        <v>-3878737222</v>
      </c>
      <c r="H65" s="142"/>
      <c r="I65" s="128">
        <f t="shared" si="0"/>
        <v>-92121238</v>
      </c>
      <c r="J65" s="128"/>
      <c r="K65" s="106">
        <v>801802</v>
      </c>
      <c r="L65" s="128"/>
      <c r="M65" s="128">
        <v>4290480053</v>
      </c>
      <c r="N65" s="142"/>
      <c r="O65" s="128">
        <v>-4356921475</v>
      </c>
      <c r="P65" s="128"/>
      <c r="Q65" s="128">
        <f t="shared" si="1"/>
        <v>-66441422</v>
      </c>
    </row>
    <row r="66" spans="1:17" ht="21">
      <c r="A66" s="141" t="s">
        <v>247</v>
      </c>
      <c r="B66" s="142"/>
      <c r="C66" s="128">
        <v>1639089</v>
      </c>
      <c r="D66" s="142"/>
      <c r="E66" s="128">
        <v>7359331867</v>
      </c>
      <c r="F66" s="106"/>
      <c r="G66" s="128">
        <v>-8244298244</v>
      </c>
      <c r="H66" s="142"/>
      <c r="I66" s="128">
        <f t="shared" si="0"/>
        <v>-884966377</v>
      </c>
      <c r="J66" s="128"/>
      <c r="K66" s="106">
        <v>1719089</v>
      </c>
      <c r="L66" s="128"/>
      <c r="M66" s="128">
        <v>7783623789</v>
      </c>
      <c r="N66" s="142"/>
      <c r="O66" s="128">
        <v>-8646682654</v>
      </c>
      <c r="P66" s="128"/>
      <c r="Q66" s="128">
        <f t="shared" si="1"/>
        <v>-863058865</v>
      </c>
    </row>
    <row r="67" spans="1:17" ht="21">
      <c r="A67" s="141" t="s">
        <v>194</v>
      </c>
      <c r="B67" s="142"/>
      <c r="C67" s="128">
        <v>12026</v>
      </c>
      <c r="D67" s="142"/>
      <c r="E67" s="128">
        <v>360048502</v>
      </c>
      <c r="F67" s="106"/>
      <c r="G67" s="128">
        <v>-367599194</v>
      </c>
      <c r="H67" s="142"/>
      <c r="I67" s="128">
        <f t="shared" si="0"/>
        <v>-7550692</v>
      </c>
      <c r="J67" s="128"/>
      <c r="K67" s="106">
        <v>27651</v>
      </c>
      <c r="L67" s="128"/>
      <c r="M67" s="128">
        <v>857073509</v>
      </c>
      <c r="N67" s="142"/>
      <c r="O67" s="128">
        <v>-845209156</v>
      </c>
      <c r="P67" s="128"/>
      <c r="Q67" s="128">
        <f t="shared" si="1"/>
        <v>11864353</v>
      </c>
    </row>
    <row r="68" spans="1:17" ht="21">
      <c r="A68" s="141" t="s">
        <v>201</v>
      </c>
      <c r="B68" s="142"/>
      <c r="C68" s="128">
        <v>10538</v>
      </c>
      <c r="D68" s="142"/>
      <c r="E68" s="128">
        <v>1400206828</v>
      </c>
      <c r="F68" s="106"/>
      <c r="G68" s="128">
        <v>-1418983990</v>
      </c>
      <c r="H68" s="142"/>
      <c r="I68" s="128">
        <f t="shared" si="0"/>
        <v>-18777162</v>
      </c>
      <c r="J68" s="128"/>
      <c r="K68" s="106">
        <v>14138</v>
      </c>
      <c r="L68" s="128"/>
      <c r="M68" s="128">
        <v>1897641488</v>
      </c>
      <c r="N68" s="142"/>
      <c r="O68" s="128">
        <v>-1903738438</v>
      </c>
      <c r="P68" s="128"/>
      <c r="Q68" s="128">
        <f t="shared" si="1"/>
        <v>-6096950</v>
      </c>
    </row>
    <row r="69" spans="1:17" ht="21">
      <c r="A69" s="141" t="s">
        <v>334</v>
      </c>
      <c r="B69" s="142"/>
      <c r="C69" s="128">
        <v>453074</v>
      </c>
      <c r="D69" s="142"/>
      <c r="E69" s="128">
        <v>6426768979</v>
      </c>
      <c r="F69" s="106"/>
      <c r="G69" s="128">
        <v>-7287119433</v>
      </c>
      <c r="H69" s="142"/>
      <c r="I69" s="128">
        <f t="shared" si="0"/>
        <v>-860350454</v>
      </c>
      <c r="J69" s="128"/>
      <c r="K69" s="106">
        <v>486374</v>
      </c>
      <c r="L69" s="128"/>
      <c r="M69" s="128">
        <v>6927961935</v>
      </c>
      <c r="N69" s="142"/>
      <c r="O69" s="128">
        <v>-7822707608</v>
      </c>
      <c r="P69" s="128"/>
      <c r="Q69" s="128">
        <f t="shared" si="1"/>
        <v>-894745673</v>
      </c>
    </row>
    <row r="70" spans="1:17" ht="21">
      <c r="A70" s="141" t="s">
        <v>307</v>
      </c>
      <c r="B70" s="142"/>
      <c r="C70" s="128">
        <v>6201</v>
      </c>
      <c r="D70" s="142"/>
      <c r="E70" s="128">
        <v>55538591</v>
      </c>
      <c r="F70" s="106"/>
      <c r="G70" s="128">
        <v>-65955914</v>
      </c>
      <c r="H70" s="142"/>
      <c r="I70" s="128">
        <f t="shared" si="0"/>
        <v>-10417323</v>
      </c>
      <c r="J70" s="128"/>
      <c r="K70" s="106">
        <v>12512</v>
      </c>
      <c r="L70" s="128"/>
      <c r="M70" s="128">
        <v>116767465</v>
      </c>
      <c r="N70" s="142"/>
      <c r="O70" s="128">
        <v>-133081824</v>
      </c>
      <c r="P70" s="128"/>
      <c r="Q70" s="128">
        <f t="shared" si="1"/>
        <v>-16314359</v>
      </c>
    </row>
    <row r="71" spans="1:17" ht="21">
      <c r="A71" s="141" t="s">
        <v>89</v>
      </c>
      <c r="B71" s="142"/>
      <c r="C71" s="128">
        <v>197904</v>
      </c>
      <c r="D71" s="142"/>
      <c r="E71" s="128">
        <v>1681616123</v>
      </c>
      <c r="F71" s="106"/>
      <c r="G71" s="128">
        <v>-1755454910</v>
      </c>
      <c r="H71" s="142"/>
      <c r="I71" s="128">
        <f t="shared" si="0"/>
        <v>-73838787</v>
      </c>
      <c r="J71" s="128"/>
      <c r="K71" s="106">
        <v>249450</v>
      </c>
      <c r="L71" s="128"/>
      <c r="M71" s="128">
        <v>2176074381</v>
      </c>
      <c r="N71" s="142"/>
      <c r="O71" s="128">
        <v>-2212680022</v>
      </c>
      <c r="P71" s="128"/>
      <c r="Q71" s="128">
        <f t="shared" si="1"/>
        <v>-36605641</v>
      </c>
    </row>
    <row r="72" spans="1:17" ht="21">
      <c r="A72" s="141" t="s">
        <v>217</v>
      </c>
      <c r="B72" s="142"/>
      <c r="C72" s="128">
        <v>1735118</v>
      </c>
      <c r="D72" s="142"/>
      <c r="E72" s="128">
        <v>7998338350</v>
      </c>
      <c r="F72" s="106"/>
      <c r="G72" s="128">
        <v>-7154445860</v>
      </c>
      <c r="H72" s="142"/>
      <c r="I72" s="128">
        <f t="shared" si="0"/>
        <v>843892490</v>
      </c>
      <c r="J72" s="128"/>
      <c r="K72" s="106">
        <v>1835118</v>
      </c>
      <c r="L72" s="128"/>
      <c r="M72" s="128">
        <v>8489618676</v>
      </c>
      <c r="N72" s="142"/>
      <c r="O72" s="128">
        <v>-7566777809</v>
      </c>
      <c r="P72" s="128"/>
      <c r="Q72" s="128">
        <f t="shared" si="1"/>
        <v>922840867</v>
      </c>
    </row>
    <row r="73" spans="1:17" ht="21">
      <c r="A73" s="141" t="s">
        <v>155</v>
      </c>
      <c r="B73" s="142"/>
      <c r="C73" s="128">
        <v>1867113</v>
      </c>
      <c r="D73" s="142"/>
      <c r="E73" s="128">
        <v>13150428953</v>
      </c>
      <c r="F73" s="106"/>
      <c r="G73" s="128">
        <v>-15052189824</v>
      </c>
      <c r="H73" s="142"/>
      <c r="I73" s="128">
        <f t="shared" ref="I73:I136" si="2">G73+E73</f>
        <v>-1901760871</v>
      </c>
      <c r="J73" s="128"/>
      <c r="K73" s="106">
        <v>1932758</v>
      </c>
      <c r="L73" s="128"/>
      <c r="M73" s="128">
        <v>13660304790</v>
      </c>
      <c r="N73" s="142"/>
      <c r="O73" s="128">
        <v>-15581403107</v>
      </c>
      <c r="P73" s="128"/>
      <c r="Q73" s="128">
        <f t="shared" ref="Q73:Q136" si="3">M73+O73</f>
        <v>-1921098317</v>
      </c>
    </row>
    <row r="74" spans="1:17" ht="21">
      <c r="A74" s="141" t="s">
        <v>363</v>
      </c>
      <c r="B74" s="142"/>
      <c r="C74" s="128">
        <v>9635</v>
      </c>
      <c r="D74" s="142"/>
      <c r="E74" s="128">
        <v>378705523</v>
      </c>
      <c r="F74" s="106"/>
      <c r="G74" s="128">
        <v>-320564673</v>
      </c>
      <c r="H74" s="142"/>
      <c r="I74" s="128">
        <f t="shared" si="2"/>
        <v>58140850</v>
      </c>
      <c r="J74" s="128"/>
      <c r="K74" s="106">
        <v>22835</v>
      </c>
      <c r="L74" s="128"/>
      <c r="M74" s="128">
        <v>876817533</v>
      </c>
      <c r="N74" s="142"/>
      <c r="O74" s="128">
        <v>-759739939</v>
      </c>
      <c r="P74" s="128"/>
      <c r="Q74" s="128">
        <f t="shared" si="3"/>
        <v>117077594</v>
      </c>
    </row>
    <row r="75" spans="1:17" ht="21">
      <c r="A75" s="141" t="s">
        <v>186</v>
      </c>
      <c r="B75" s="142"/>
      <c r="C75" s="128">
        <v>825456</v>
      </c>
      <c r="D75" s="142"/>
      <c r="E75" s="128">
        <v>1637464613</v>
      </c>
      <c r="F75" s="106"/>
      <c r="G75" s="128">
        <v>-1971768522</v>
      </c>
      <c r="H75" s="142"/>
      <c r="I75" s="128">
        <f t="shared" si="2"/>
        <v>-334303909</v>
      </c>
      <c r="J75" s="128"/>
      <c r="K75" s="106">
        <v>1025456</v>
      </c>
      <c r="L75" s="128"/>
      <c r="M75" s="128">
        <v>2128177418</v>
      </c>
      <c r="N75" s="142"/>
      <c r="O75" s="128">
        <v>-2449508952</v>
      </c>
      <c r="P75" s="128"/>
      <c r="Q75" s="128">
        <f t="shared" si="3"/>
        <v>-321331534</v>
      </c>
    </row>
    <row r="76" spans="1:17" ht="21">
      <c r="A76" s="141" t="s">
        <v>119</v>
      </c>
      <c r="B76" s="142"/>
      <c r="C76" s="128">
        <v>33750</v>
      </c>
      <c r="D76" s="142"/>
      <c r="E76" s="128">
        <v>814227949</v>
      </c>
      <c r="F76" s="106"/>
      <c r="G76" s="128">
        <v>-752515865</v>
      </c>
      <c r="H76" s="142"/>
      <c r="I76" s="128">
        <f t="shared" si="2"/>
        <v>61712084</v>
      </c>
      <c r="J76" s="128"/>
      <c r="K76" s="106">
        <v>53750</v>
      </c>
      <c r="L76" s="128"/>
      <c r="M76" s="128">
        <v>1312292133</v>
      </c>
      <c r="N76" s="142"/>
      <c r="O76" s="128">
        <v>-1198451193</v>
      </c>
      <c r="P76" s="128"/>
      <c r="Q76" s="128">
        <f t="shared" si="3"/>
        <v>113840940</v>
      </c>
    </row>
    <row r="77" spans="1:17" ht="21">
      <c r="A77" s="141" t="s">
        <v>324</v>
      </c>
      <c r="B77" s="142"/>
      <c r="C77" s="128">
        <v>1942978</v>
      </c>
      <c r="D77" s="142"/>
      <c r="E77" s="128">
        <v>3843351750</v>
      </c>
      <c r="F77" s="106"/>
      <c r="G77" s="128">
        <v>-4255384009</v>
      </c>
      <c r="H77" s="142"/>
      <c r="I77" s="128">
        <f t="shared" si="2"/>
        <v>-412032259</v>
      </c>
      <c r="J77" s="128"/>
      <c r="K77" s="106">
        <v>2164518</v>
      </c>
      <c r="L77" s="128"/>
      <c r="M77" s="128">
        <v>4340205928</v>
      </c>
      <c r="N77" s="142"/>
      <c r="O77" s="128">
        <v>-4740586504</v>
      </c>
      <c r="P77" s="128"/>
      <c r="Q77" s="128">
        <f t="shared" si="3"/>
        <v>-400380576</v>
      </c>
    </row>
    <row r="78" spans="1:17" ht="21">
      <c r="A78" s="141" t="s">
        <v>163</v>
      </c>
      <c r="B78" s="142"/>
      <c r="C78" s="128">
        <v>3444373</v>
      </c>
      <c r="D78" s="142"/>
      <c r="E78" s="128">
        <v>4026263097</v>
      </c>
      <c r="F78" s="106"/>
      <c r="G78" s="128">
        <v>-4137101991</v>
      </c>
      <c r="H78" s="142"/>
      <c r="I78" s="128">
        <f t="shared" si="2"/>
        <v>-110838894</v>
      </c>
      <c r="J78" s="128"/>
      <c r="K78" s="106">
        <v>3844373</v>
      </c>
      <c r="L78" s="128"/>
      <c r="M78" s="128">
        <v>4511359507</v>
      </c>
      <c r="N78" s="142"/>
      <c r="O78" s="128">
        <v>-4620607911</v>
      </c>
      <c r="P78" s="128"/>
      <c r="Q78" s="128">
        <f t="shared" si="3"/>
        <v>-109248404</v>
      </c>
    </row>
    <row r="79" spans="1:17" ht="21">
      <c r="A79" s="141" t="s">
        <v>137</v>
      </c>
      <c r="B79" s="142"/>
      <c r="C79" s="128">
        <v>412238</v>
      </c>
      <c r="D79" s="142"/>
      <c r="E79" s="128">
        <v>3325960511</v>
      </c>
      <c r="F79" s="106"/>
      <c r="G79" s="128">
        <v>-3327455692</v>
      </c>
      <c r="H79" s="142"/>
      <c r="I79" s="128">
        <f t="shared" si="2"/>
        <v>-1495181</v>
      </c>
      <c r="J79" s="128"/>
      <c r="K79" s="106">
        <v>412818</v>
      </c>
      <c r="L79" s="128"/>
      <c r="M79" s="128">
        <v>3331005317</v>
      </c>
      <c r="N79" s="142"/>
      <c r="O79" s="128">
        <v>-3332137269</v>
      </c>
      <c r="P79" s="128"/>
      <c r="Q79" s="128">
        <f t="shared" si="3"/>
        <v>-1131952</v>
      </c>
    </row>
    <row r="80" spans="1:17" ht="21">
      <c r="A80" s="141" t="s">
        <v>149</v>
      </c>
      <c r="B80" s="142"/>
      <c r="C80" s="128">
        <v>8305759</v>
      </c>
      <c r="D80" s="142"/>
      <c r="E80" s="128">
        <v>8435982463</v>
      </c>
      <c r="F80" s="106"/>
      <c r="G80" s="128">
        <v>-7843522748</v>
      </c>
      <c r="H80" s="142"/>
      <c r="I80" s="128">
        <f t="shared" si="2"/>
        <v>592459715</v>
      </c>
      <c r="J80" s="128"/>
      <c r="K80" s="106">
        <v>9255759</v>
      </c>
      <c r="L80" s="128"/>
      <c r="M80" s="128">
        <v>9386283998</v>
      </c>
      <c r="N80" s="142"/>
      <c r="O80" s="128">
        <v>-8740652873</v>
      </c>
      <c r="P80" s="128"/>
      <c r="Q80" s="128">
        <f t="shared" si="3"/>
        <v>645631125</v>
      </c>
    </row>
    <row r="81" spans="1:17" ht="21">
      <c r="A81" s="141" t="s">
        <v>305</v>
      </c>
      <c r="B81" s="142"/>
      <c r="C81" s="128">
        <v>1336723</v>
      </c>
      <c r="D81" s="142"/>
      <c r="E81" s="128">
        <v>2220491256</v>
      </c>
      <c r="F81" s="106"/>
      <c r="G81" s="128">
        <v>-2921964129</v>
      </c>
      <c r="H81" s="142"/>
      <c r="I81" s="128">
        <f t="shared" si="2"/>
        <v>-701472873</v>
      </c>
      <c r="J81" s="128"/>
      <c r="K81" s="106">
        <v>1571723</v>
      </c>
      <c r="L81" s="128"/>
      <c r="M81" s="128">
        <v>2718087919</v>
      </c>
      <c r="N81" s="142"/>
      <c r="O81" s="128">
        <v>-3435654377</v>
      </c>
      <c r="P81" s="128"/>
      <c r="Q81" s="128">
        <f t="shared" si="3"/>
        <v>-717566458</v>
      </c>
    </row>
    <row r="82" spans="1:17" ht="21">
      <c r="A82" s="141" t="s">
        <v>258</v>
      </c>
      <c r="B82" s="142"/>
      <c r="C82" s="128">
        <v>246765</v>
      </c>
      <c r="D82" s="142"/>
      <c r="E82" s="128">
        <v>610529695</v>
      </c>
      <c r="F82" s="106"/>
      <c r="G82" s="128">
        <v>-742743805</v>
      </c>
      <c r="H82" s="142"/>
      <c r="I82" s="128">
        <f t="shared" si="2"/>
        <v>-132214110</v>
      </c>
      <c r="J82" s="128"/>
      <c r="K82" s="106">
        <v>443765</v>
      </c>
      <c r="L82" s="128"/>
      <c r="M82" s="128">
        <v>1112339756</v>
      </c>
      <c r="N82" s="142"/>
      <c r="O82" s="128">
        <v>-1335698761</v>
      </c>
      <c r="P82" s="128"/>
      <c r="Q82" s="128">
        <f t="shared" si="3"/>
        <v>-223359005</v>
      </c>
    </row>
    <row r="83" spans="1:17" ht="21">
      <c r="A83" s="141" t="s">
        <v>122</v>
      </c>
      <c r="B83" s="142"/>
      <c r="C83" s="128">
        <v>609263</v>
      </c>
      <c r="D83" s="142"/>
      <c r="E83" s="128">
        <v>2568302974</v>
      </c>
      <c r="F83" s="106"/>
      <c r="G83" s="128">
        <v>-3155373381</v>
      </c>
      <c r="H83" s="142"/>
      <c r="I83" s="128">
        <f t="shared" si="2"/>
        <v>-587070407</v>
      </c>
      <c r="J83" s="128"/>
      <c r="K83" s="106">
        <v>659263</v>
      </c>
      <c r="L83" s="128"/>
      <c r="M83" s="128">
        <v>2805497230</v>
      </c>
      <c r="N83" s="142"/>
      <c r="O83" s="128">
        <v>-3414323406</v>
      </c>
      <c r="P83" s="128"/>
      <c r="Q83" s="128">
        <f t="shared" si="3"/>
        <v>-608826176</v>
      </c>
    </row>
    <row r="84" spans="1:17" ht="21">
      <c r="A84" s="141" t="s">
        <v>282</v>
      </c>
      <c r="B84" s="142"/>
      <c r="C84" s="128">
        <v>339649</v>
      </c>
      <c r="D84" s="142"/>
      <c r="E84" s="128">
        <v>2488896740</v>
      </c>
      <c r="F84" s="106"/>
      <c r="G84" s="128">
        <v>-2913730401</v>
      </c>
      <c r="H84" s="142"/>
      <c r="I84" s="128">
        <f t="shared" si="2"/>
        <v>-424833661</v>
      </c>
      <c r="J84" s="128"/>
      <c r="K84" s="106">
        <v>399649</v>
      </c>
      <c r="L84" s="128"/>
      <c r="M84" s="128">
        <v>2984530071</v>
      </c>
      <c r="N84" s="142"/>
      <c r="O84" s="128">
        <v>-3428449491</v>
      </c>
      <c r="P84" s="128"/>
      <c r="Q84" s="128">
        <f t="shared" si="3"/>
        <v>-443919420</v>
      </c>
    </row>
    <row r="85" spans="1:17" ht="21">
      <c r="A85" s="141" t="s">
        <v>188</v>
      </c>
      <c r="B85" s="142"/>
      <c r="C85" s="128">
        <v>26682627</v>
      </c>
      <c r="D85" s="142"/>
      <c r="E85" s="128">
        <v>26107884022</v>
      </c>
      <c r="F85" s="106"/>
      <c r="G85" s="128">
        <v>-28804917790</v>
      </c>
      <c r="H85" s="142"/>
      <c r="I85" s="128">
        <f t="shared" si="2"/>
        <v>-2697033768</v>
      </c>
      <c r="J85" s="128"/>
      <c r="K85" s="106">
        <v>27132627</v>
      </c>
      <c r="L85" s="128"/>
      <c r="M85" s="128">
        <v>26600660103</v>
      </c>
      <c r="N85" s="142"/>
      <c r="O85" s="128">
        <v>-29290710025</v>
      </c>
      <c r="P85" s="128"/>
      <c r="Q85" s="128">
        <f t="shared" si="3"/>
        <v>-2690049922</v>
      </c>
    </row>
    <row r="86" spans="1:17" ht="21">
      <c r="A86" s="141" t="s">
        <v>245</v>
      </c>
      <c r="B86" s="142"/>
      <c r="C86" s="128">
        <v>771004</v>
      </c>
      <c r="D86" s="142"/>
      <c r="E86" s="128">
        <v>10872547524</v>
      </c>
      <c r="F86" s="106"/>
      <c r="G86" s="128">
        <v>-11396613743</v>
      </c>
      <c r="H86" s="142"/>
      <c r="I86" s="128">
        <f t="shared" si="2"/>
        <v>-524066219</v>
      </c>
      <c r="J86" s="128"/>
      <c r="K86" s="106">
        <v>800854</v>
      </c>
      <c r="L86" s="128"/>
      <c r="M86" s="128">
        <v>11370633461</v>
      </c>
      <c r="N86" s="142"/>
      <c r="O86" s="128">
        <v>-11837842219</v>
      </c>
      <c r="P86" s="128"/>
      <c r="Q86" s="128">
        <f t="shared" si="3"/>
        <v>-467208758</v>
      </c>
    </row>
    <row r="87" spans="1:17" ht="21">
      <c r="A87" s="141" t="s">
        <v>338</v>
      </c>
      <c r="B87" s="142"/>
      <c r="C87" s="128">
        <v>5088956</v>
      </c>
      <c r="D87" s="142"/>
      <c r="E87" s="128">
        <v>7286710844</v>
      </c>
      <c r="F87" s="106"/>
      <c r="G87" s="128">
        <v>-7522252274</v>
      </c>
      <c r="H87" s="142"/>
      <c r="I87" s="128">
        <f t="shared" si="2"/>
        <v>-235541430</v>
      </c>
      <c r="J87" s="128"/>
      <c r="K87" s="106">
        <v>5424752</v>
      </c>
      <c r="L87" s="128"/>
      <c r="M87" s="128">
        <v>7783736103</v>
      </c>
      <c r="N87" s="142"/>
      <c r="O87" s="128">
        <v>-8018609919</v>
      </c>
      <c r="P87" s="128"/>
      <c r="Q87" s="128">
        <f t="shared" si="3"/>
        <v>-234873816</v>
      </c>
    </row>
    <row r="88" spans="1:17" ht="21">
      <c r="A88" s="141" t="s">
        <v>109</v>
      </c>
      <c r="B88" s="142"/>
      <c r="C88" s="128">
        <v>1391283</v>
      </c>
      <c r="D88" s="142"/>
      <c r="E88" s="128">
        <v>3272025296</v>
      </c>
      <c r="F88" s="106"/>
      <c r="G88" s="128">
        <v>-4231994891</v>
      </c>
      <c r="H88" s="142"/>
      <c r="I88" s="128">
        <f t="shared" si="2"/>
        <v>-959969595</v>
      </c>
      <c r="J88" s="128"/>
      <c r="K88" s="106">
        <v>1572283</v>
      </c>
      <c r="L88" s="128"/>
      <c r="M88" s="128">
        <v>3775874071</v>
      </c>
      <c r="N88" s="142"/>
      <c r="O88" s="128">
        <v>-4782559424</v>
      </c>
      <c r="P88" s="128"/>
      <c r="Q88" s="128">
        <f t="shared" si="3"/>
        <v>-1006685353</v>
      </c>
    </row>
    <row r="89" spans="1:17" ht="21">
      <c r="A89" s="141" t="s">
        <v>164</v>
      </c>
      <c r="B89" s="142"/>
      <c r="C89" s="128">
        <v>3703755</v>
      </c>
      <c r="D89" s="142"/>
      <c r="E89" s="128">
        <v>11092520561</v>
      </c>
      <c r="F89" s="106"/>
      <c r="G89" s="128">
        <v>-12657728595</v>
      </c>
      <c r="H89" s="142"/>
      <c r="I89" s="128">
        <f t="shared" si="2"/>
        <v>-1565208034</v>
      </c>
      <c r="J89" s="128"/>
      <c r="K89" s="106">
        <v>3753755</v>
      </c>
      <c r="L89" s="128"/>
      <c r="M89" s="128">
        <v>11268964436</v>
      </c>
      <c r="N89" s="142"/>
      <c r="O89" s="128">
        <v>-12828605565</v>
      </c>
      <c r="P89" s="128"/>
      <c r="Q89" s="128">
        <f t="shared" si="3"/>
        <v>-1559641129</v>
      </c>
    </row>
    <row r="90" spans="1:17" ht="21">
      <c r="A90" s="141" t="s">
        <v>99</v>
      </c>
      <c r="B90" s="142"/>
      <c r="C90" s="128">
        <v>1157567</v>
      </c>
      <c r="D90" s="142"/>
      <c r="E90" s="128">
        <v>1683871465</v>
      </c>
      <c r="F90" s="106"/>
      <c r="G90" s="128">
        <v>-1755300505</v>
      </c>
      <c r="H90" s="142"/>
      <c r="I90" s="128">
        <f t="shared" si="2"/>
        <v>-71429040</v>
      </c>
      <c r="J90" s="128"/>
      <c r="K90" s="106">
        <v>1357567</v>
      </c>
      <c r="L90" s="128"/>
      <c r="M90" s="128">
        <v>2001984565</v>
      </c>
      <c r="N90" s="142"/>
      <c r="O90" s="128">
        <v>-2058574614</v>
      </c>
      <c r="P90" s="128"/>
      <c r="Q90" s="128">
        <f t="shared" si="3"/>
        <v>-56590049</v>
      </c>
    </row>
    <row r="91" spans="1:17" ht="21">
      <c r="A91" s="141" t="s">
        <v>287</v>
      </c>
      <c r="B91" s="142"/>
      <c r="C91" s="128">
        <v>2346515</v>
      </c>
      <c r="D91" s="142"/>
      <c r="E91" s="128">
        <v>6002995162</v>
      </c>
      <c r="F91" s="106"/>
      <c r="G91" s="128">
        <v>-5991060015</v>
      </c>
      <c r="H91" s="142"/>
      <c r="I91" s="128">
        <f t="shared" si="2"/>
        <v>11935147</v>
      </c>
      <c r="J91" s="128"/>
      <c r="K91" s="106">
        <v>2361026</v>
      </c>
      <c r="L91" s="128"/>
      <c r="M91" s="128">
        <v>6038049579</v>
      </c>
      <c r="N91" s="142"/>
      <c r="O91" s="128">
        <v>-6028109117</v>
      </c>
      <c r="P91" s="128"/>
      <c r="Q91" s="128">
        <f t="shared" si="3"/>
        <v>9940462</v>
      </c>
    </row>
    <row r="92" spans="1:17" ht="21">
      <c r="A92" s="141" t="s">
        <v>175</v>
      </c>
      <c r="B92" s="142"/>
      <c r="C92" s="128">
        <v>1531146</v>
      </c>
      <c r="D92" s="142"/>
      <c r="E92" s="128">
        <v>8793960977</v>
      </c>
      <c r="F92" s="106"/>
      <c r="G92" s="128">
        <v>-9695367287</v>
      </c>
      <c r="H92" s="142"/>
      <c r="I92" s="128">
        <f t="shared" si="2"/>
        <v>-901406310</v>
      </c>
      <c r="J92" s="128"/>
      <c r="K92" s="106">
        <v>1601146</v>
      </c>
      <c r="L92" s="128"/>
      <c r="M92" s="128">
        <v>9284568400</v>
      </c>
      <c r="N92" s="142"/>
      <c r="O92" s="128">
        <v>-10138614182</v>
      </c>
      <c r="P92" s="128"/>
      <c r="Q92" s="128">
        <f t="shared" si="3"/>
        <v>-854045782</v>
      </c>
    </row>
    <row r="93" spans="1:17" ht="21">
      <c r="A93" s="141" t="s">
        <v>142</v>
      </c>
      <c r="B93" s="142"/>
      <c r="C93" s="128">
        <v>685525</v>
      </c>
      <c r="D93" s="142"/>
      <c r="E93" s="128">
        <v>2330961603</v>
      </c>
      <c r="F93" s="106"/>
      <c r="G93" s="128">
        <v>-2102942746</v>
      </c>
      <c r="H93" s="142"/>
      <c r="I93" s="128">
        <f t="shared" si="2"/>
        <v>228018857</v>
      </c>
      <c r="J93" s="128"/>
      <c r="K93" s="106">
        <v>822525</v>
      </c>
      <c r="L93" s="128"/>
      <c r="M93" s="128">
        <v>2831000980</v>
      </c>
      <c r="N93" s="142"/>
      <c r="O93" s="128">
        <v>-2523209193</v>
      </c>
      <c r="P93" s="128"/>
      <c r="Q93" s="128">
        <f t="shared" si="3"/>
        <v>307791787</v>
      </c>
    </row>
    <row r="94" spans="1:17" ht="21">
      <c r="A94" s="141" t="s">
        <v>176</v>
      </c>
      <c r="B94" s="142"/>
      <c r="C94" s="128">
        <v>1185187</v>
      </c>
      <c r="D94" s="142"/>
      <c r="E94" s="128">
        <v>7179451468</v>
      </c>
      <c r="F94" s="106"/>
      <c r="G94" s="128">
        <v>-6597556772</v>
      </c>
      <c r="H94" s="142"/>
      <c r="I94" s="128">
        <f t="shared" si="2"/>
        <v>581894696</v>
      </c>
      <c r="J94" s="128"/>
      <c r="K94" s="106">
        <v>1265187</v>
      </c>
      <c r="L94" s="128"/>
      <c r="M94" s="128">
        <v>7674205491</v>
      </c>
      <c r="N94" s="142"/>
      <c r="O94" s="128">
        <v>-7042891172</v>
      </c>
      <c r="P94" s="128"/>
      <c r="Q94" s="128">
        <f t="shared" si="3"/>
        <v>631314319</v>
      </c>
    </row>
    <row r="95" spans="1:17" ht="21">
      <c r="A95" s="141" t="s">
        <v>107</v>
      </c>
      <c r="B95" s="142"/>
      <c r="C95" s="128">
        <v>547040</v>
      </c>
      <c r="D95" s="142"/>
      <c r="E95" s="128">
        <v>13417386756</v>
      </c>
      <c r="F95" s="106"/>
      <c r="G95" s="128">
        <v>-10707128852</v>
      </c>
      <c r="H95" s="142"/>
      <c r="I95" s="128">
        <f t="shared" si="2"/>
        <v>2710257904</v>
      </c>
      <c r="J95" s="128"/>
      <c r="K95" s="106">
        <v>568040</v>
      </c>
      <c r="L95" s="128"/>
      <c r="M95" s="128">
        <v>13918179209</v>
      </c>
      <c r="N95" s="142"/>
      <c r="O95" s="128">
        <v>-11118158586</v>
      </c>
      <c r="P95" s="128"/>
      <c r="Q95" s="128">
        <f t="shared" si="3"/>
        <v>2800020623</v>
      </c>
    </row>
    <row r="96" spans="1:17" ht="21">
      <c r="A96" s="141" t="s">
        <v>273</v>
      </c>
      <c r="B96" s="142"/>
      <c r="C96" s="128">
        <v>609398</v>
      </c>
      <c r="D96" s="142"/>
      <c r="E96" s="128">
        <v>3078740675</v>
      </c>
      <c r="F96" s="106"/>
      <c r="G96" s="128">
        <v>-3773960073</v>
      </c>
      <c r="H96" s="142"/>
      <c r="I96" s="128">
        <f t="shared" si="2"/>
        <v>-695219398</v>
      </c>
      <c r="J96" s="128"/>
      <c r="K96" s="106">
        <v>699398</v>
      </c>
      <c r="L96" s="128"/>
      <c r="M96" s="128">
        <v>3569900790</v>
      </c>
      <c r="N96" s="142"/>
      <c r="O96" s="128">
        <v>-4331323908</v>
      </c>
      <c r="P96" s="128"/>
      <c r="Q96" s="128">
        <f t="shared" si="3"/>
        <v>-761423118</v>
      </c>
    </row>
    <row r="97" spans="1:17" ht="21">
      <c r="A97" s="141" t="s">
        <v>115</v>
      </c>
      <c r="B97" s="142"/>
      <c r="C97" s="128">
        <v>3231790</v>
      </c>
      <c r="D97" s="142"/>
      <c r="E97" s="128">
        <v>6246636597</v>
      </c>
      <c r="F97" s="106"/>
      <c r="G97" s="128">
        <v>-7006595214</v>
      </c>
      <c r="H97" s="142"/>
      <c r="I97" s="128">
        <f t="shared" si="2"/>
        <v>-759958617</v>
      </c>
      <c r="J97" s="128"/>
      <c r="K97" s="106">
        <v>3467200</v>
      </c>
      <c r="L97" s="128"/>
      <c r="M97" s="128">
        <v>6743642210</v>
      </c>
      <c r="N97" s="142"/>
      <c r="O97" s="128">
        <v>-7516969520</v>
      </c>
      <c r="P97" s="128"/>
      <c r="Q97" s="128">
        <f t="shared" si="3"/>
        <v>-773327310</v>
      </c>
    </row>
    <row r="98" spans="1:17" ht="21">
      <c r="A98" s="141" t="s">
        <v>268</v>
      </c>
      <c r="B98" s="142"/>
      <c r="C98" s="128">
        <v>6195630</v>
      </c>
      <c r="D98" s="142"/>
      <c r="E98" s="128">
        <v>7421559063</v>
      </c>
      <c r="F98" s="106"/>
      <c r="G98" s="128">
        <v>-8573002274</v>
      </c>
      <c r="H98" s="142"/>
      <c r="I98" s="128">
        <f t="shared" si="2"/>
        <v>-1151443211</v>
      </c>
      <c r="J98" s="128"/>
      <c r="K98" s="106">
        <v>6555630</v>
      </c>
      <c r="L98" s="128"/>
      <c r="M98" s="128">
        <v>7915645675</v>
      </c>
      <c r="N98" s="142"/>
      <c r="O98" s="128">
        <v>-9071140610</v>
      </c>
      <c r="P98" s="128"/>
      <c r="Q98" s="128">
        <f t="shared" si="3"/>
        <v>-1155494935</v>
      </c>
    </row>
    <row r="99" spans="1:17" ht="21">
      <c r="A99" s="141" t="s">
        <v>221</v>
      </c>
      <c r="B99" s="142"/>
      <c r="C99" s="128">
        <v>430839</v>
      </c>
      <c r="D99" s="142"/>
      <c r="E99" s="128">
        <v>1550291416</v>
      </c>
      <c r="F99" s="106"/>
      <c r="G99" s="128">
        <v>-1707962727</v>
      </c>
      <c r="H99" s="142"/>
      <c r="I99" s="128">
        <f t="shared" si="2"/>
        <v>-157671311</v>
      </c>
      <c r="J99" s="128"/>
      <c r="K99" s="106">
        <v>553839</v>
      </c>
      <c r="L99" s="128"/>
      <c r="M99" s="128">
        <v>2048656605</v>
      </c>
      <c r="N99" s="142"/>
      <c r="O99" s="128">
        <v>-2195568110</v>
      </c>
      <c r="P99" s="128"/>
      <c r="Q99" s="128">
        <f t="shared" si="3"/>
        <v>-146911505</v>
      </c>
    </row>
    <row r="100" spans="1:17" ht="21">
      <c r="A100" s="141" t="s">
        <v>96</v>
      </c>
      <c r="B100" s="142"/>
      <c r="C100" s="128">
        <v>2079876</v>
      </c>
      <c r="D100" s="142"/>
      <c r="E100" s="128">
        <v>5405478478</v>
      </c>
      <c r="F100" s="106"/>
      <c r="G100" s="128">
        <v>-5697690431</v>
      </c>
      <c r="H100" s="142"/>
      <c r="I100" s="128">
        <f t="shared" si="2"/>
        <v>-292211953</v>
      </c>
      <c r="J100" s="128"/>
      <c r="K100" s="106">
        <v>2132220</v>
      </c>
      <c r="L100" s="128"/>
      <c r="M100" s="128">
        <v>5546746865</v>
      </c>
      <c r="N100" s="142"/>
      <c r="O100" s="128">
        <v>-5841083550</v>
      </c>
      <c r="P100" s="128"/>
      <c r="Q100" s="128">
        <f t="shared" si="3"/>
        <v>-294336685</v>
      </c>
    </row>
    <row r="101" spans="1:17" ht="21">
      <c r="A101" s="141" t="s">
        <v>259</v>
      </c>
      <c r="B101" s="142"/>
      <c r="C101" s="128">
        <v>3273961</v>
      </c>
      <c r="D101" s="142"/>
      <c r="E101" s="128">
        <v>5349718125</v>
      </c>
      <c r="F101" s="106"/>
      <c r="G101" s="128">
        <v>-5168115717</v>
      </c>
      <c r="H101" s="142"/>
      <c r="I101" s="128">
        <f t="shared" si="2"/>
        <v>181602408</v>
      </c>
      <c r="J101" s="128"/>
      <c r="K101" s="106">
        <v>3582222</v>
      </c>
      <c r="L101" s="128"/>
      <c r="M101" s="128">
        <v>5847337882</v>
      </c>
      <c r="N101" s="142"/>
      <c r="O101" s="128">
        <v>-5654721550</v>
      </c>
      <c r="P101" s="128"/>
      <c r="Q101" s="128">
        <f t="shared" si="3"/>
        <v>192616332</v>
      </c>
    </row>
    <row r="102" spans="1:17" ht="21">
      <c r="A102" s="141" t="s">
        <v>111</v>
      </c>
      <c r="B102" s="142"/>
      <c r="C102" s="128">
        <v>207641</v>
      </c>
      <c r="D102" s="142"/>
      <c r="E102" s="128">
        <v>2838341120</v>
      </c>
      <c r="F102" s="106"/>
      <c r="G102" s="128">
        <v>-2635010199</v>
      </c>
      <c r="H102" s="142"/>
      <c r="I102" s="128">
        <f t="shared" si="2"/>
        <v>203330921</v>
      </c>
      <c r="J102" s="128"/>
      <c r="K102" s="106">
        <v>242891</v>
      </c>
      <c r="L102" s="128"/>
      <c r="M102" s="128">
        <v>3335946303</v>
      </c>
      <c r="N102" s="142"/>
      <c r="O102" s="128">
        <v>-3081072741</v>
      </c>
      <c r="P102" s="128"/>
      <c r="Q102" s="128">
        <f t="shared" si="3"/>
        <v>254873562</v>
      </c>
    </row>
    <row r="103" spans="1:17" ht="21">
      <c r="A103" s="141" t="s">
        <v>370</v>
      </c>
      <c r="B103" s="142"/>
      <c r="C103" s="128">
        <v>231908</v>
      </c>
      <c r="D103" s="142"/>
      <c r="E103" s="128">
        <v>902314524</v>
      </c>
      <c r="F103" s="106"/>
      <c r="G103" s="128">
        <v>-1028091094</v>
      </c>
      <c r="H103" s="142"/>
      <c r="I103" s="128">
        <f t="shared" si="2"/>
        <v>-125776570</v>
      </c>
      <c r="J103" s="128"/>
      <c r="K103" s="106">
        <v>304908</v>
      </c>
      <c r="L103" s="128"/>
      <c r="M103" s="128">
        <v>1201682646</v>
      </c>
      <c r="N103" s="142"/>
      <c r="O103" s="128">
        <v>-1351713608</v>
      </c>
      <c r="P103" s="128"/>
      <c r="Q103" s="128">
        <f t="shared" si="3"/>
        <v>-150030962</v>
      </c>
    </row>
    <row r="104" spans="1:17" ht="21">
      <c r="A104" s="141" t="s">
        <v>349</v>
      </c>
      <c r="B104" s="142"/>
      <c r="C104" s="128">
        <v>3295648</v>
      </c>
      <c r="D104" s="142"/>
      <c r="E104" s="128">
        <v>6808539057</v>
      </c>
      <c r="F104" s="106"/>
      <c r="G104" s="128">
        <v>-7862493345</v>
      </c>
      <c r="H104" s="142"/>
      <c r="I104" s="128">
        <f t="shared" si="2"/>
        <v>-1053954288</v>
      </c>
      <c r="J104" s="128"/>
      <c r="K104" s="106">
        <v>3531648</v>
      </c>
      <c r="L104" s="128"/>
      <c r="M104" s="128">
        <v>7306753418</v>
      </c>
      <c r="N104" s="142"/>
      <c r="O104" s="128">
        <v>-8425523265</v>
      </c>
      <c r="P104" s="128"/>
      <c r="Q104" s="128">
        <f t="shared" si="3"/>
        <v>-1118769847</v>
      </c>
    </row>
    <row r="105" spans="1:17" ht="21">
      <c r="A105" s="141" t="s">
        <v>317</v>
      </c>
      <c r="B105" s="142"/>
      <c r="C105" s="128">
        <v>2560707</v>
      </c>
      <c r="D105" s="142"/>
      <c r="E105" s="128">
        <v>3695766619</v>
      </c>
      <c r="F105" s="106"/>
      <c r="G105" s="128">
        <v>-4416391828</v>
      </c>
      <c r="H105" s="142"/>
      <c r="I105" s="128">
        <f t="shared" si="2"/>
        <v>-720625209</v>
      </c>
      <c r="J105" s="128"/>
      <c r="K105" s="106">
        <v>2863707</v>
      </c>
      <c r="L105" s="128"/>
      <c r="M105" s="128">
        <v>4193912285</v>
      </c>
      <c r="N105" s="142"/>
      <c r="O105" s="128">
        <v>-4938968882</v>
      </c>
      <c r="P105" s="128"/>
      <c r="Q105" s="128">
        <f t="shared" si="3"/>
        <v>-745056597</v>
      </c>
    </row>
    <row r="106" spans="1:17" ht="21">
      <c r="A106" s="141" t="s">
        <v>246</v>
      </c>
      <c r="B106" s="142"/>
      <c r="C106" s="128">
        <v>575422</v>
      </c>
      <c r="D106" s="142"/>
      <c r="E106" s="128">
        <v>8937482417</v>
      </c>
      <c r="F106" s="106"/>
      <c r="G106" s="128">
        <v>-8768026252</v>
      </c>
      <c r="H106" s="142"/>
      <c r="I106" s="128">
        <f t="shared" si="2"/>
        <v>169456165</v>
      </c>
      <c r="J106" s="128"/>
      <c r="K106" s="106">
        <v>592672</v>
      </c>
      <c r="L106" s="128"/>
      <c r="M106" s="128">
        <v>9217327381</v>
      </c>
      <c r="N106" s="142"/>
      <c r="O106" s="128">
        <v>-9030874131</v>
      </c>
      <c r="P106" s="128"/>
      <c r="Q106" s="128">
        <f t="shared" si="3"/>
        <v>186453250</v>
      </c>
    </row>
    <row r="107" spans="1:17" ht="21">
      <c r="A107" s="141" t="s">
        <v>150</v>
      </c>
      <c r="B107" s="142"/>
      <c r="C107" s="128">
        <v>483698</v>
      </c>
      <c r="D107" s="142"/>
      <c r="E107" s="128">
        <v>11705695385</v>
      </c>
      <c r="F107" s="106"/>
      <c r="G107" s="128">
        <v>-11477173327</v>
      </c>
      <c r="H107" s="142"/>
      <c r="I107" s="128">
        <f t="shared" si="2"/>
        <v>228522058</v>
      </c>
      <c r="J107" s="128"/>
      <c r="K107" s="106">
        <v>486235</v>
      </c>
      <c r="L107" s="128"/>
      <c r="M107" s="128">
        <v>11771804042</v>
      </c>
      <c r="N107" s="142"/>
      <c r="O107" s="128">
        <v>-11537371196</v>
      </c>
      <c r="P107" s="128"/>
      <c r="Q107" s="128">
        <f t="shared" si="3"/>
        <v>234432846</v>
      </c>
    </row>
    <row r="108" spans="1:17" ht="21">
      <c r="A108" s="141" t="s">
        <v>117</v>
      </c>
      <c r="B108" s="142"/>
      <c r="C108" s="128">
        <v>475563</v>
      </c>
      <c r="D108" s="142"/>
      <c r="E108" s="128">
        <v>4330843530</v>
      </c>
      <c r="F108" s="106"/>
      <c r="G108" s="128">
        <v>-4788789343</v>
      </c>
      <c r="H108" s="142"/>
      <c r="I108" s="128">
        <f t="shared" si="2"/>
        <v>-457945813</v>
      </c>
      <c r="J108" s="128"/>
      <c r="K108" s="106">
        <v>525563</v>
      </c>
      <c r="L108" s="128"/>
      <c r="M108" s="128">
        <v>4840294155</v>
      </c>
      <c r="N108" s="142"/>
      <c r="O108" s="128">
        <v>-5292275668</v>
      </c>
      <c r="P108" s="128"/>
      <c r="Q108" s="128">
        <f t="shared" si="3"/>
        <v>-451981513</v>
      </c>
    </row>
    <row r="109" spans="1:17" ht="21">
      <c r="A109" s="141" t="s">
        <v>123</v>
      </c>
      <c r="B109" s="142"/>
      <c r="C109" s="128">
        <v>9917851</v>
      </c>
      <c r="D109" s="142"/>
      <c r="E109" s="128">
        <v>43448590499</v>
      </c>
      <c r="F109" s="106"/>
      <c r="G109" s="128">
        <v>-46287252797</v>
      </c>
      <c r="H109" s="142"/>
      <c r="I109" s="128">
        <f t="shared" si="2"/>
        <v>-2838662298</v>
      </c>
      <c r="J109" s="128"/>
      <c r="K109" s="106">
        <v>10253751</v>
      </c>
      <c r="L109" s="128"/>
      <c r="M109" s="128">
        <v>44953930728</v>
      </c>
      <c r="N109" s="142"/>
      <c r="O109" s="128">
        <v>-47854919847</v>
      </c>
      <c r="P109" s="128"/>
      <c r="Q109" s="128">
        <f t="shared" si="3"/>
        <v>-2900989119</v>
      </c>
    </row>
    <row r="110" spans="1:17" ht="21">
      <c r="A110" s="141" t="s">
        <v>162</v>
      </c>
      <c r="B110" s="142"/>
      <c r="C110" s="128">
        <v>3490218</v>
      </c>
      <c r="D110" s="142"/>
      <c r="E110" s="128">
        <v>7573280179</v>
      </c>
      <c r="F110" s="106"/>
      <c r="G110" s="128">
        <v>-8317397813</v>
      </c>
      <c r="H110" s="142"/>
      <c r="I110" s="128">
        <f t="shared" si="2"/>
        <v>-744117634</v>
      </c>
      <c r="J110" s="128"/>
      <c r="K110" s="106">
        <v>3693470</v>
      </c>
      <c r="L110" s="128"/>
      <c r="M110" s="128">
        <v>8064880677</v>
      </c>
      <c r="N110" s="142"/>
      <c r="O110" s="128">
        <v>-8800279749</v>
      </c>
      <c r="P110" s="128"/>
      <c r="Q110" s="128">
        <f t="shared" si="3"/>
        <v>-735399072</v>
      </c>
    </row>
    <row r="111" spans="1:17" ht="21">
      <c r="A111" s="141" t="s">
        <v>184</v>
      </c>
      <c r="B111" s="142"/>
      <c r="C111" s="128">
        <v>8046369</v>
      </c>
      <c r="D111" s="142"/>
      <c r="E111" s="128">
        <v>13931791803</v>
      </c>
      <c r="F111" s="106"/>
      <c r="G111" s="128">
        <v>-13861388553</v>
      </c>
      <c r="H111" s="142"/>
      <c r="I111" s="128">
        <f t="shared" si="2"/>
        <v>70403250</v>
      </c>
      <c r="J111" s="128"/>
      <c r="K111" s="106">
        <v>8321369</v>
      </c>
      <c r="L111" s="128"/>
      <c r="M111" s="128">
        <v>14430734594</v>
      </c>
      <c r="N111" s="142"/>
      <c r="O111" s="128">
        <v>-14335127932</v>
      </c>
      <c r="P111" s="128"/>
      <c r="Q111" s="128">
        <f t="shared" si="3"/>
        <v>95606662</v>
      </c>
    </row>
    <row r="112" spans="1:17" ht="21">
      <c r="A112" s="141" t="s">
        <v>312</v>
      </c>
      <c r="B112" s="142"/>
      <c r="C112" s="128">
        <v>0</v>
      </c>
      <c r="D112" s="142"/>
      <c r="E112" s="128">
        <v>0</v>
      </c>
      <c r="F112" s="106"/>
      <c r="G112" s="128">
        <v>0</v>
      </c>
      <c r="H112" s="142"/>
      <c r="I112" s="128">
        <f t="shared" si="2"/>
        <v>0</v>
      </c>
      <c r="J112" s="128"/>
      <c r="K112" s="106">
        <v>90000</v>
      </c>
      <c r="L112" s="128"/>
      <c r="M112" s="128">
        <v>429639403</v>
      </c>
      <c r="N112" s="142"/>
      <c r="O112" s="128">
        <v>-453585015</v>
      </c>
      <c r="P112" s="128"/>
      <c r="Q112" s="128">
        <f t="shared" si="3"/>
        <v>-23945612</v>
      </c>
    </row>
    <row r="113" spans="1:17" ht="21">
      <c r="A113" s="141" t="s">
        <v>229</v>
      </c>
      <c r="B113" s="142"/>
      <c r="C113" s="128">
        <v>256575</v>
      </c>
      <c r="D113" s="142"/>
      <c r="E113" s="128">
        <v>2640509313</v>
      </c>
      <c r="F113" s="106"/>
      <c r="G113" s="128">
        <v>-3035075708</v>
      </c>
      <c r="H113" s="142"/>
      <c r="I113" s="128">
        <f t="shared" si="2"/>
        <v>-394566395</v>
      </c>
      <c r="J113" s="128"/>
      <c r="K113" s="106">
        <v>301575</v>
      </c>
      <c r="L113" s="128"/>
      <c r="M113" s="128">
        <v>3136343914</v>
      </c>
      <c r="N113" s="142"/>
      <c r="O113" s="128">
        <v>-3567389483</v>
      </c>
      <c r="P113" s="128"/>
      <c r="Q113" s="128">
        <f t="shared" si="3"/>
        <v>-431045569</v>
      </c>
    </row>
    <row r="114" spans="1:17" ht="21">
      <c r="A114" s="141" t="s">
        <v>84</v>
      </c>
      <c r="B114" s="142"/>
      <c r="C114" s="128">
        <v>541658</v>
      </c>
      <c r="D114" s="142"/>
      <c r="E114" s="128">
        <v>12389543079</v>
      </c>
      <c r="F114" s="106"/>
      <c r="G114" s="128">
        <v>-11635583269</v>
      </c>
      <c r="H114" s="142"/>
      <c r="I114" s="128">
        <f t="shared" si="2"/>
        <v>753959810</v>
      </c>
      <c r="J114" s="128"/>
      <c r="K114" s="106">
        <v>562658</v>
      </c>
      <c r="L114" s="128"/>
      <c r="M114" s="128">
        <v>12908288077</v>
      </c>
      <c r="N114" s="142"/>
      <c r="O114" s="128">
        <v>-12086693100</v>
      </c>
      <c r="P114" s="128"/>
      <c r="Q114" s="128">
        <f t="shared" si="3"/>
        <v>821594977</v>
      </c>
    </row>
    <row r="115" spans="1:17" ht="21">
      <c r="A115" s="141" t="s">
        <v>139</v>
      </c>
      <c r="B115" s="142"/>
      <c r="C115" s="128">
        <v>290663</v>
      </c>
      <c r="D115" s="142"/>
      <c r="E115" s="128">
        <v>1762715970</v>
      </c>
      <c r="F115" s="106"/>
      <c r="G115" s="128">
        <v>-1951464704</v>
      </c>
      <c r="H115" s="142"/>
      <c r="I115" s="128">
        <f t="shared" si="2"/>
        <v>-188748734</v>
      </c>
      <c r="J115" s="128"/>
      <c r="K115" s="106">
        <v>362663</v>
      </c>
      <c r="L115" s="128"/>
      <c r="M115" s="128">
        <v>2266580037</v>
      </c>
      <c r="N115" s="142"/>
      <c r="O115" s="128">
        <v>-2458470323</v>
      </c>
      <c r="P115" s="128"/>
      <c r="Q115" s="128">
        <f t="shared" si="3"/>
        <v>-191890286</v>
      </c>
    </row>
    <row r="116" spans="1:17" ht="21">
      <c r="A116" s="141" t="s">
        <v>311</v>
      </c>
      <c r="B116" s="142"/>
      <c r="C116" s="128">
        <v>821889</v>
      </c>
      <c r="D116" s="142"/>
      <c r="E116" s="128">
        <v>2248333250</v>
      </c>
      <c r="F116" s="106"/>
      <c r="G116" s="128">
        <v>-2196909665</v>
      </c>
      <c r="H116" s="142"/>
      <c r="I116" s="128">
        <f t="shared" si="2"/>
        <v>51423585</v>
      </c>
      <c r="J116" s="128"/>
      <c r="K116" s="106">
        <v>1001889</v>
      </c>
      <c r="L116" s="128"/>
      <c r="M116" s="128">
        <v>2753135044</v>
      </c>
      <c r="N116" s="142"/>
      <c r="O116" s="128">
        <v>-2678049746</v>
      </c>
      <c r="P116" s="128"/>
      <c r="Q116" s="128">
        <f t="shared" si="3"/>
        <v>75085298</v>
      </c>
    </row>
    <row r="117" spans="1:17" ht="21">
      <c r="A117" s="141" t="s">
        <v>141</v>
      </c>
      <c r="B117" s="142"/>
      <c r="C117" s="128">
        <v>1061339</v>
      </c>
      <c r="D117" s="142"/>
      <c r="E117" s="128">
        <v>3128097678</v>
      </c>
      <c r="F117" s="106"/>
      <c r="G117" s="128">
        <v>-3842741027</v>
      </c>
      <c r="H117" s="142"/>
      <c r="I117" s="128">
        <f t="shared" si="2"/>
        <v>-714643349</v>
      </c>
      <c r="J117" s="128"/>
      <c r="K117" s="106">
        <v>1211339</v>
      </c>
      <c r="L117" s="128"/>
      <c r="M117" s="128">
        <v>3623392281</v>
      </c>
      <c r="N117" s="142"/>
      <c r="O117" s="128">
        <v>-4385839089</v>
      </c>
      <c r="P117" s="128"/>
      <c r="Q117" s="128">
        <f t="shared" si="3"/>
        <v>-762446808</v>
      </c>
    </row>
    <row r="118" spans="1:17" ht="21">
      <c r="A118" s="141" t="s">
        <v>244</v>
      </c>
      <c r="B118" s="142"/>
      <c r="C118" s="128">
        <v>491738</v>
      </c>
      <c r="D118" s="142"/>
      <c r="E118" s="128">
        <v>6420713488</v>
      </c>
      <c r="F118" s="106"/>
      <c r="G118" s="128">
        <v>-6286124363</v>
      </c>
      <c r="H118" s="142"/>
      <c r="I118" s="128">
        <f t="shared" si="2"/>
        <v>134589125</v>
      </c>
      <c r="J118" s="128"/>
      <c r="K118" s="106">
        <v>529738</v>
      </c>
      <c r="L118" s="128"/>
      <c r="M118" s="128">
        <v>6922830166</v>
      </c>
      <c r="N118" s="142"/>
      <c r="O118" s="128">
        <v>-6771896717</v>
      </c>
      <c r="P118" s="128"/>
      <c r="Q118" s="128">
        <f t="shared" si="3"/>
        <v>150933449</v>
      </c>
    </row>
    <row r="119" spans="1:17" ht="21">
      <c r="A119" s="141" t="s">
        <v>224</v>
      </c>
      <c r="B119" s="142"/>
      <c r="C119" s="128">
        <v>337230</v>
      </c>
      <c r="D119" s="142"/>
      <c r="E119" s="128">
        <v>3943778616</v>
      </c>
      <c r="F119" s="106"/>
      <c r="G119" s="128">
        <v>-4061834217</v>
      </c>
      <c r="H119" s="142"/>
      <c r="I119" s="128">
        <f t="shared" si="2"/>
        <v>-118055601</v>
      </c>
      <c r="J119" s="128"/>
      <c r="K119" s="106">
        <v>374530</v>
      </c>
      <c r="L119" s="128"/>
      <c r="M119" s="128">
        <v>4442088386</v>
      </c>
      <c r="N119" s="142"/>
      <c r="O119" s="128">
        <v>-4512980436</v>
      </c>
      <c r="P119" s="128"/>
      <c r="Q119" s="128">
        <f t="shared" si="3"/>
        <v>-70892050</v>
      </c>
    </row>
    <row r="120" spans="1:17" ht="21">
      <c r="A120" s="141" t="s">
        <v>226</v>
      </c>
      <c r="B120" s="142"/>
      <c r="C120" s="128">
        <v>289158</v>
      </c>
      <c r="D120" s="142"/>
      <c r="E120" s="128">
        <v>3916044292</v>
      </c>
      <c r="F120" s="106"/>
      <c r="G120" s="128">
        <v>-4484025157</v>
      </c>
      <c r="H120" s="142"/>
      <c r="I120" s="128">
        <f t="shared" si="2"/>
        <v>-567980865</v>
      </c>
      <c r="J120" s="128"/>
      <c r="K120" s="106">
        <v>306912</v>
      </c>
      <c r="L120" s="128"/>
      <c r="M120" s="128">
        <v>4188182063</v>
      </c>
      <c r="N120" s="142"/>
      <c r="O120" s="128">
        <v>-4759339630</v>
      </c>
      <c r="P120" s="128"/>
      <c r="Q120" s="128">
        <f t="shared" si="3"/>
        <v>-571157567</v>
      </c>
    </row>
    <row r="121" spans="1:17" ht="21">
      <c r="A121" s="141" t="s">
        <v>79</v>
      </c>
      <c r="B121" s="142"/>
      <c r="C121" s="128">
        <v>440412</v>
      </c>
      <c r="D121" s="142"/>
      <c r="E121" s="128">
        <v>15334079776</v>
      </c>
      <c r="F121" s="106"/>
      <c r="G121" s="128">
        <v>-14741722592</v>
      </c>
      <c r="H121" s="142"/>
      <c r="I121" s="128">
        <f t="shared" si="2"/>
        <v>592357184</v>
      </c>
      <c r="J121" s="128"/>
      <c r="K121" s="106">
        <v>455622</v>
      </c>
      <c r="L121" s="128"/>
      <c r="M121" s="128">
        <v>15831208955</v>
      </c>
      <c r="N121" s="142"/>
      <c r="O121" s="128">
        <v>-15203496951</v>
      </c>
      <c r="P121" s="128"/>
      <c r="Q121" s="128">
        <f t="shared" si="3"/>
        <v>627712004</v>
      </c>
    </row>
    <row r="122" spans="1:17" ht="21">
      <c r="A122" s="141" t="s">
        <v>343</v>
      </c>
      <c r="B122" s="142"/>
      <c r="C122" s="128">
        <v>2098232</v>
      </c>
      <c r="D122" s="142"/>
      <c r="E122" s="128">
        <v>3662335200</v>
      </c>
      <c r="F122" s="106"/>
      <c r="G122" s="128">
        <v>-3737659553</v>
      </c>
      <c r="H122" s="142"/>
      <c r="I122" s="128">
        <f t="shared" si="2"/>
        <v>-75324353</v>
      </c>
      <c r="J122" s="128"/>
      <c r="K122" s="106">
        <v>2358582</v>
      </c>
      <c r="L122" s="128"/>
      <c r="M122" s="128">
        <v>4159014431</v>
      </c>
      <c r="N122" s="142"/>
      <c r="O122" s="128">
        <v>-4201430797</v>
      </c>
      <c r="P122" s="128"/>
      <c r="Q122" s="128">
        <f t="shared" si="3"/>
        <v>-42416366</v>
      </c>
    </row>
    <row r="123" spans="1:17" ht="21">
      <c r="A123" s="141" t="s">
        <v>321</v>
      </c>
      <c r="B123" s="142"/>
      <c r="C123" s="128">
        <v>5266467</v>
      </c>
      <c r="D123" s="142"/>
      <c r="E123" s="128">
        <v>7740653883</v>
      </c>
      <c r="F123" s="106"/>
      <c r="G123" s="128">
        <v>-7949477862</v>
      </c>
      <c r="H123" s="142"/>
      <c r="I123" s="128">
        <f t="shared" si="2"/>
        <v>-208823979</v>
      </c>
      <c r="J123" s="128"/>
      <c r="K123" s="106">
        <v>12086467</v>
      </c>
      <c r="L123" s="128"/>
      <c r="M123" s="128">
        <v>18252362983</v>
      </c>
      <c r="N123" s="142"/>
      <c r="O123" s="128">
        <v>-18243938839</v>
      </c>
      <c r="P123" s="128"/>
      <c r="Q123" s="128">
        <f t="shared" si="3"/>
        <v>8424144</v>
      </c>
    </row>
    <row r="124" spans="1:17" ht="21">
      <c r="A124" s="141" t="s">
        <v>330</v>
      </c>
      <c r="B124" s="142"/>
      <c r="C124" s="128">
        <v>169493</v>
      </c>
      <c r="D124" s="142"/>
      <c r="E124" s="128">
        <v>343208527</v>
      </c>
      <c r="F124" s="106"/>
      <c r="G124" s="128">
        <v>-381920349</v>
      </c>
      <c r="H124" s="142"/>
      <c r="I124" s="128">
        <f t="shared" si="2"/>
        <v>-38711822</v>
      </c>
      <c r="J124" s="128"/>
      <c r="K124" s="106">
        <v>184018</v>
      </c>
      <c r="L124" s="128"/>
      <c r="M124" s="128">
        <v>374197334</v>
      </c>
      <c r="N124" s="142"/>
      <c r="O124" s="128">
        <v>-414649684</v>
      </c>
      <c r="P124" s="128"/>
      <c r="Q124" s="128">
        <f t="shared" si="3"/>
        <v>-40452350</v>
      </c>
    </row>
    <row r="125" spans="1:17" ht="21">
      <c r="A125" s="141" t="s">
        <v>136</v>
      </c>
      <c r="B125" s="142"/>
      <c r="C125" s="128">
        <v>1202418</v>
      </c>
      <c r="D125" s="142"/>
      <c r="E125" s="128">
        <v>19844543691</v>
      </c>
      <c r="F125" s="106"/>
      <c r="G125" s="128">
        <v>-20602183169</v>
      </c>
      <c r="H125" s="142"/>
      <c r="I125" s="128">
        <f t="shared" si="2"/>
        <v>-757639478</v>
      </c>
      <c r="J125" s="128"/>
      <c r="K125" s="106">
        <v>1234418</v>
      </c>
      <c r="L125" s="128"/>
      <c r="M125" s="128">
        <v>20344825651</v>
      </c>
      <c r="N125" s="142"/>
      <c r="O125" s="128">
        <v>-21142628273</v>
      </c>
      <c r="P125" s="128"/>
      <c r="Q125" s="128">
        <f t="shared" si="3"/>
        <v>-797802622</v>
      </c>
    </row>
    <row r="126" spans="1:17" ht="21">
      <c r="A126" s="141" t="s">
        <v>319</v>
      </c>
      <c r="B126" s="142"/>
      <c r="C126" s="128">
        <v>381209</v>
      </c>
      <c r="D126" s="142"/>
      <c r="E126" s="128">
        <v>1719886295</v>
      </c>
      <c r="F126" s="106"/>
      <c r="G126" s="128">
        <v>-2078405186</v>
      </c>
      <c r="H126" s="142"/>
      <c r="I126" s="128">
        <f t="shared" si="2"/>
        <v>-358518891</v>
      </c>
      <c r="J126" s="128"/>
      <c r="K126" s="106">
        <v>471209</v>
      </c>
      <c r="L126" s="128"/>
      <c r="M126" s="128">
        <v>2214100247</v>
      </c>
      <c r="N126" s="142"/>
      <c r="O126" s="128">
        <v>-2569097869</v>
      </c>
      <c r="P126" s="128"/>
      <c r="Q126" s="128">
        <f t="shared" si="3"/>
        <v>-354997622</v>
      </c>
    </row>
    <row r="127" spans="1:17" ht="21">
      <c r="A127" s="141" t="s">
        <v>143</v>
      </c>
      <c r="B127" s="142"/>
      <c r="C127" s="128">
        <v>9421179</v>
      </c>
      <c r="D127" s="142"/>
      <c r="E127" s="128">
        <v>6608811939</v>
      </c>
      <c r="F127" s="106"/>
      <c r="G127" s="128">
        <v>-8709564377</v>
      </c>
      <c r="H127" s="142"/>
      <c r="I127" s="128">
        <f t="shared" si="2"/>
        <v>-2100752438</v>
      </c>
      <c r="J127" s="128"/>
      <c r="K127" s="106">
        <v>10021179</v>
      </c>
      <c r="L127" s="128"/>
      <c r="M127" s="128">
        <v>7104368549</v>
      </c>
      <c r="N127" s="142"/>
      <c r="O127" s="128">
        <v>-9264244277</v>
      </c>
      <c r="P127" s="128"/>
      <c r="Q127" s="128">
        <f t="shared" si="3"/>
        <v>-2159875728</v>
      </c>
    </row>
    <row r="128" spans="1:17" ht="21">
      <c r="A128" s="141" t="s">
        <v>236</v>
      </c>
      <c r="B128" s="142"/>
      <c r="C128" s="128">
        <v>5941875</v>
      </c>
      <c r="D128" s="142"/>
      <c r="E128" s="128">
        <v>21554976128</v>
      </c>
      <c r="F128" s="106"/>
      <c r="G128" s="128">
        <v>-22515657458</v>
      </c>
      <c r="H128" s="142"/>
      <c r="I128" s="128">
        <f t="shared" si="2"/>
        <v>-960681330</v>
      </c>
      <c r="J128" s="128"/>
      <c r="K128" s="106">
        <v>6066275</v>
      </c>
      <c r="L128" s="128"/>
      <c r="M128" s="128">
        <v>22047371565</v>
      </c>
      <c r="N128" s="142"/>
      <c r="O128" s="128">
        <v>-22987048693</v>
      </c>
      <c r="P128" s="128"/>
      <c r="Q128" s="128">
        <f t="shared" si="3"/>
        <v>-939677128</v>
      </c>
    </row>
    <row r="129" spans="1:17" ht="21">
      <c r="A129" s="141" t="s">
        <v>156</v>
      </c>
      <c r="B129" s="142"/>
      <c r="C129" s="128">
        <v>1578864</v>
      </c>
      <c r="D129" s="142"/>
      <c r="E129" s="128">
        <v>2689040553</v>
      </c>
      <c r="F129" s="106"/>
      <c r="G129" s="128">
        <v>-2562820070</v>
      </c>
      <c r="H129" s="142"/>
      <c r="I129" s="128">
        <f t="shared" si="2"/>
        <v>126220483</v>
      </c>
      <c r="J129" s="128"/>
      <c r="K129" s="106">
        <v>1858864</v>
      </c>
      <c r="L129" s="128"/>
      <c r="M129" s="128">
        <v>3180797095</v>
      </c>
      <c r="N129" s="142"/>
      <c r="O129" s="128">
        <v>-3017317493</v>
      </c>
      <c r="P129" s="128"/>
      <c r="Q129" s="128">
        <f t="shared" si="3"/>
        <v>163479602</v>
      </c>
    </row>
    <row r="130" spans="1:17" ht="21">
      <c r="A130" s="141" t="s">
        <v>128</v>
      </c>
      <c r="B130" s="142"/>
      <c r="C130" s="128">
        <v>9819</v>
      </c>
      <c r="D130" s="142"/>
      <c r="E130" s="128">
        <v>30017705</v>
      </c>
      <c r="F130" s="106"/>
      <c r="G130" s="128">
        <v>-38154096</v>
      </c>
      <c r="H130" s="142"/>
      <c r="I130" s="128">
        <f t="shared" si="2"/>
        <v>-8136391</v>
      </c>
      <c r="J130" s="128"/>
      <c r="K130" s="106">
        <v>159819</v>
      </c>
      <c r="L130" s="128"/>
      <c r="M130" s="128">
        <v>550490510</v>
      </c>
      <c r="N130" s="142"/>
      <c r="O130" s="128">
        <v>-621015314</v>
      </c>
      <c r="P130" s="128"/>
      <c r="Q130" s="128">
        <f t="shared" si="3"/>
        <v>-70524804</v>
      </c>
    </row>
    <row r="131" spans="1:17" ht="21">
      <c r="A131" s="141" t="s">
        <v>369</v>
      </c>
      <c r="B131" s="142"/>
      <c r="C131" s="128">
        <v>768575</v>
      </c>
      <c r="D131" s="142"/>
      <c r="E131" s="128">
        <v>3472829592</v>
      </c>
      <c r="F131" s="106"/>
      <c r="G131" s="128">
        <v>-4581787094</v>
      </c>
      <c r="H131" s="142"/>
      <c r="I131" s="128">
        <f t="shared" si="2"/>
        <v>-1108957502</v>
      </c>
      <c r="J131" s="128"/>
      <c r="K131" s="106">
        <v>858575</v>
      </c>
      <c r="L131" s="128"/>
      <c r="M131" s="128">
        <v>3968363534</v>
      </c>
      <c r="N131" s="142"/>
      <c r="O131" s="128">
        <v>-5118313573</v>
      </c>
      <c r="P131" s="128"/>
      <c r="Q131" s="128">
        <f t="shared" si="3"/>
        <v>-1149950039</v>
      </c>
    </row>
    <row r="132" spans="1:17" ht="21">
      <c r="A132" s="141" t="s">
        <v>295</v>
      </c>
      <c r="B132" s="142"/>
      <c r="C132" s="128">
        <v>4000123</v>
      </c>
      <c r="D132" s="142"/>
      <c r="E132" s="128">
        <v>6071238682</v>
      </c>
      <c r="F132" s="106"/>
      <c r="G132" s="128">
        <v>-5549622027</v>
      </c>
      <c r="H132" s="142"/>
      <c r="I132" s="128">
        <f t="shared" si="2"/>
        <v>521616655</v>
      </c>
      <c r="J132" s="128"/>
      <c r="K132" s="106">
        <v>4332823</v>
      </c>
      <c r="L132" s="128"/>
      <c r="M132" s="128">
        <v>6568311508</v>
      </c>
      <c r="N132" s="142"/>
      <c r="O132" s="128">
        <v>-6011197645</v>
      </c>
      <c r="P132" s="128"/>
      <c r="Q132" s="128">
        <f t="shared" si="3"/>
        <v>557113863</v>
      </c>
    </row>
    <row r="133" spans="1:17" ht="21">
      <c r="A133" s="141" t="s">
        <v>222</v>
      </c>
      <c r="B133" s="142"/>
      <c r="C133" s="128">
        <v>1013887</v>
      </c>
      <c r="D133" s="142"/>
      <c r="E133" s="128">
        <v>4875048335</v>
      </c>
      <c r="F133" s="106"/>
      <c r="G133" s="128">
        <v>-5723034800</v>
      </c>
      <c r="H133" s="142"/>
      <c r="I133" s="128">
        <f t="shared" si="2"/>
        <v>-847986465</v>
      </c>
      <c r="J133" s="128"/>
      <c r="K133" s="106">
        <v>1103887</v>
      </c>
      <c r="L133" s="128"/>
      <c r="M133" s="128">
        <v>5398415660</v>
      </c>
      <c r="N133" s="142"/>
      <c r="O133" s="128">
        <v>-6250875350</v>
      </c>
      <c r="P133" s="128"/>
      <c r="Q133" s="128">
        <f t="shared" si="3"/>
        <v>-852459690</v>
      </c>
    </row>
    <row r="134" spans="1:17" ht="21">
      <c r="A134" s="141" t="s">
        <v>114</v>
      </c>
      <c r="B134" s="142"/>
      <c r="C134" s="128">
        <v>937418</v>
      </c>
      <c r="D134" s="142"/>
      <c r="E134" s="128">
        <v>3461850046</v>
      </c>
      <c r="F134" s="106"/>
      <c r="G134" s="128">
        <v>-3839776888</v>
      </c>
      <c r="H134" s="142"/>
      <c r="I134" s="128">
        <f t="shared" si="2"/>
        <v>-377926842</v>
      </c>
      <c r="J134" s="128"/>
      <c r="K134" s="106">
        <v>1037381</v>
      </c>
      <c r="L134" s="128"/>
      <c r="M134" s="128">
        <v>3854851401</v>
      </c>
      <c r="N134" s="142"/>
      <c r="O134" s="128">
        <v>-4249237359</v>
      </c>
      <c r="P134" s="128"/>
      <c r="Q134" s="128">
        <f t="shared" si="3"/>
        <v>-394385958</v>
      </c>
    </row>
    <row r="135" spans="1:17" ht="21">
      <c r="A135" s="141" t="s">
        <v>182</v>
      </c>
      <c r="B135" s="142"/>
      <c r="C135" s="128">
        <v>928492</v>
      </c>
      <c r="D135" s="142"/>
      <c r="E135" s="128">
        <v>4204793231</v>
      </c>
      <c r="F135" s="106"/>
      <c r="G135" s="128">
        <v>-5380900364</v>
      </c>
      <c r="H135" s="142"/>
      <c r="I135" s="128">
        <f t="shared" si="2"/>
        <v>-1176107133</v>
      </c>
      <c r="J135" s="128"/>
      <c r="K135" s="106">
        <v>1028492</v>
      </c>
      <c r="L135" s="128"/>
      <c r="M135" s="128">
        <v>4700824219</v>
      </c>
      <c r="N135" s="142"/>
      <c r="O135" s="128">
        <v>-5960431514</v>
      </c>
      <c r="P135" s="128"/>
      <c r="Q135" s="128">
        <f t="shared" si="3"/>
        <v>-1259607295</v>
      </c>
    </row>
    <row r="136" spans="1:17" ht="21">
      <c r="A136" s="141" t="s">
        <v>203</v>
      </c>
      <c r="B136" s="142"/>
      <c r="C136" s="128">
        <v>869923</v>
      </c>
      <c r="D136" s="142"/>
      <c r="E136" s="128">
        <v>4350511168</v>
      </c>
      <c r="F136" s="106"/>
      <c r="G136" s="128">
        <v>-4539921533</v>
      </c>
      <c r="H136" s="142"/>
      <c r="I136" s="128">
        <f t="shared" si="2"/>
        <v>-189410365</v>
      </c>
      <c r="J136" s="128"/>
      <c r="K136" s="106">
        <v>969923</v>
      </c>
      <c r="L136" s="128"/>
      <c r="M136" s="128">
        <v>4881433274</v>
      </c>
      <c r="N136" s="142"/>
      <c r="O136" s="128">
        <v>-5061797783</v>
      </c>
      <c r="P136" s="128"/>
      <c r="Q136" s="128">
        <f t="shared" si="3"/>
        <v>-180364509</v>
      </c>
    </row>
    <row r="137" spans="1:17" ht="21">
      <c r="A137" s="141" t="s">
        <v>95</v>
      </c>
      <c r="B137" s="142"/>
      <c r="C137" s="128">
        <v>1210827</v>
      </c>
      <c r="D137" s="142"/>
      <c r="E137" s="128">
        <v>3297031457</v>
      </c>
      <c r="F137" s="106"/>
      <c r="G137" s="128">
        <v>-3482080124</v>
      </c>
      <c r="H137" s="142"/>
      <c r="I137" s="128">
        <f t="shared" ref="I137:I200" si="4">G137+E137</f>
        <v>-185048667</v>
      </c>
      <c r="J137" s="128"/>
      <c r="K137" s="106">
        <v>1383327</v>
      </c>
      <c r="L137" s="128"/>
      <c r="M137" s="128">
        <v>3794499742</v>
      </c>
      <c r="N137" s="142"/>
      <c r="O137" s="128">
        <v>-3978153321</v>
      </c>
      <c r="P137" s="128"/>
      <c r="Q137" s="128">
        <f t="shared" ref="Q137:Q200" si="5">M137+O137</f>
        <v>-183653579</v>
      </c>
    </row>
    <row r="138" spans="1:17" ht="21">
      <c r="A138" s="141" t="s">
        <v>233</v>
      </c>
      <c r="B138" s="142"/>
      <c r="C138" s="128">
        <v>1168830</v>
      </c>
      <c r="D138" s="142"/>
      <c r="E138" s="128">
        <v>7174068317</v>
      </c>
      <c r="F138" s="106"/>
      <c r="G138" s="128">
        <v>-7645140536</v>
      </c>
      <c r="H138" s="142"/>
      <c r="I138" s="128">
        <f t="shared" si="4"/>
        <v>-471072219</v>
      </c>
      <c r="J138" s="128"/>
      <c r="K138" s="106">
        <v>1248830</v>
      </c>
      <c r="L138" s="128"/>
      <c r="M138" s="128">
        <v>7715626768</v>
      </c>
      <c r="N138" s="142"/>
      <c r="O138" s="128">
        <v>-8168408456</v>
      </c>
      <c r="P138" s="128"/>
      <c r="Q138" s="128">
        <f t="shared" si="5"/>
        <v>-452781688</v>
      </c>
    </row>
    <row r="139" spans="1:17" ht="21">
      <c r="A139" s="141" t="s">
        <v>179</v>
      </c>
      <c r="B139" s="142"/>
      <c r="C139" s="128">
        <v>962296</v>
      </c>
      <c r="D139" s="142"/>
      <c r="E139" s="128">
        <v>4958217759</v>
      </c>
      <c r="F139" s="106"/>
      <c r="G139" s="128">
        <v>-4945468650</v>
      </c>
      <c r="H139" s="142"/>
      <c r="I139" s="128">
        <f t="shared" si="4"/>
        <v>12749109</v>
      </c>
      <c r="J139" s="128"/>
      <c r="K139" s="106">
        <v>1052296</v>
      </c>
      <c r="L139" s="128"/>
      <c r="M139" s="128">
        <v>5466408940</v>
      </c>
      <c r="N139" s="142"/>
      <c r="O139" s="128">
        <v>-5408000115</v>
      </c>
      <c r="P139" s="128"/>
      <c r="Q139" s="128">
        <f t="shared" si="5"/>
        <v>58408825</v>
      </c>
    </row>
    <row r="140" spans="1:17" ht="21">
      <c r="A140" s="141" t="s">
        <v>120</v>
      </c>
      <c r="B140" s="142"/>
      <c r="C140" s="128">
        <v>1173494</v>
      </c>
      <c r="D140" s="142"/>
      <c r="E140" s="128">
        <v>4254536875</v>
      </c>
      <c r="F140" s="106"/>
      <c r="G140" s="128">
        <v>-4690543588</v>
      </c>
      <c r="H140" s="142"/>
      <c r="I140" s="128">
        <f t="shared" si="4"/>
        <v>-436006713</v>
      </c>
      <c r="J140" s="128"/>
      <c r="K140" s="106">
        <v>1273494</v>
      </c>
      <c r="L140" s="128"/>
      <c r="M140" s="128">
        <v>4652653900</v>
      </c>
      <c r="N140" s="142"/>
      <c r="O140" s="128">
        <v>-5090251093</v>
      </c>
      <c r="P140" s="128"/>
      <c r="Q140" s="128">
        <f t="shared" si="5"/>
        <v>-437597193</v>
      </c>
    </row>
    <row r="141" spans="1:17" ht="21">
      <c r="A141" s="141" t="s">
        <v>202</v>
      </c>
      <c r="B141" s="142"/>
      <c r="C141" s="128">
        <v>290038</v>
      </c>
      <c r="D141" s="142"/>
      <c r="E141" s="128">
        <v>910941927</v>
      </c>
      <c r="F141" s="106"/>
      <c r="G141" s="128">
        <v>-791110001</v>
      </c>
      <c r="H141" s="142"/>
      <c r="I141" s="128">
        <f t="shared" si="4"/>
        <v>119831926</v>
      </c>
      <c r="J141" s="128"/>
      <c r="K141" s="106">
        <v>442038</v>
      </c>
      <c r="L141" s="128"/>
      <c r="M141" s="128">
        <v>1408348654</v>
      </c>
      <c r="N141" s="142"/>
      <c r="O141" s="128">
        <v>-1203521808</v>
      </c>
      <c r="P141" s="128"/>
      <c r="Q141" s="128">
        <f t="shared" si="5"/>
        <v>204826846</v>
      </c>
    </row>
    <row r="142" spans="1:17" ht="21">
      <c r="A142" s="141" t="s">
        <v>85</v>
      </c>
      <c r="B142" s="142"/>
      <c r="C142" s="128">
        <v>446152</v>
      </c>
      <c r="D142" s="142"/>
      <c r="E142" s="128">
        <v>5641585347</v>
      </c>
      <c r="F142" s="106"/>
      <c r="G142" s="128">
        <v>-6098089194</v>
      </c>
      <c r="H142" s="142"/>
      <c r="I142" s="128">
        <f t="shared" si="4"/>
        <v>-456503847</v>
      </c>
      <c r="J142" s="128"/>
      <c r="K142" s="106">
        <v>483152</v>
      </c>
      <c r="L142" s="128"/>
      <c r="M142" s="128">
        <v>6144906499</v>
      </c>
      <c r="N142" s="142"/>
      <c r="O142" s="128">
        <v>-6603812131</v>
      </c>
      <c r="P142" s="128"/>
      <c r="Q142" s="128">
        <f t="shared" si="5"/>
        <v>-458905632</v>
      </c>
    </row>
    <row r="143" spans="1:17" ht="21">
      <c r="A143" s="141" t="s">
        <v>253</v>
      </c>
      <c r="B143" s="142"/>
      <c r="C143" s="128">
        <v>1485558</v>
      </c>
      <c r="D143" s="142"/>
      <c r="E143" s="128">
        <v>4131994727</v>
      </c>
      <c r="F143" s="106"/>
      <c r="G143" s="128">
        <v>-4213079109</v>
      </c>
      <c r="H143" s="142"/>
      <c r="I143" s="128">
        <f t="shared" si="4"/>
        <v>-81084382</v>
      </c>
      <c r="J143" s="128"/>
      <c r="K143" s="106">
        <v>1585558</v>
      </c>
      <c r="L143" s="128"/>
      <c r="M143" s="128">
        <v>4446722711</v>
      </c>
      <c r="N143" s="142"/>
      <c r="O143" s="128">
        <v>-4496681574</v>
      </c>
      <c r="P143" s="128"/>
      <c r="Q143" s="128">
        <f t="shared" si="5"/>
        <v>-49958863</v>
      </c>
    </row>
    <row r="144" spans="1:17" ht="21">
      <c r="A144" s="141" t="s">
        <v>167</v>
      </c>
      <c r="B144" s="142"/>
      <c r="C144" s="128">
        <v>1384757</v>
      </c>
      <c r="D144" s="142"/>
      <c r="E144" s="128">
        <v>5225571429</v>
      </c>
      <c r="F144" s="106"/>
      <c r="G144" s="128">
        <v>-5148176183</v>
      </c>
      <c r="H144" s="142"/>
      <c r="I144" s="128">
        <f t="shared" si="4"/>
        <v>77395246</v>
      </c>
      <c r="J144" s="128"/>
      <c r="K144" s="106">
        <v>1484757</v>
      </c>
      <c r="L144" s="128"/>
      <c r="M144" s="128">
        <v>5637108129</v>
      </c>
      <c r="N144" s="142"/>
      <c r="O144" s="128">
        <v>-5519950883</v>
      </c>
      <c r="P144" s="128"/>
      <c r="Q144" s="128">
        <f t="shared" si="5"/>
        <v>117157246</v>
      </c>
    </row>
    <row r="145" spans="1:17" ht="21">
      <c r="A145" s="141" t="s">
        <v>347</v>
      </c>
      <c r="B145" s="142"/>
      <c r="C145" s="128">
        <v>425542</v>
      </c>
      <c r="D145" s="142"/>
      <c r="E145" s="128">
        <v>7585141041</v>
      </c>
      <c r="F145" s="106"/>
      <c r="G145" s="128">
        <v>-8269845991</v>
      </c>
      <c r="H145" s="142"/>
      <c r="I145" s="128">
        <f t="shared" si="4"/>
        <v>-684704950</v>
      </c>
      <c r="J145" s="128"/>
      <c r="K145" s="106">
        <v>450172</v>
      </c>
      <c r="L145" s="128"/>
      <c r="M145" s="128">
        <v>8075544594</v>
      </c>
      <c r="N145" s="142"/>
      <c r="O145" s="128">
        <v>-8748497468</v>
      </c>
      <c r="P145" s="128"/>
      <c r="Q145" s="128">
        <f t="shared" si="5"/>
        <v>-672952874</v>
      </c>
    </row>
    <row r="146" spans="1:17" ht="21">
      <c r="A146" s="141" t="s">
        <v>315</v>
      </c>
      <c r="B146" s="142"/>
      <c r="C146" s="128">
        <v>2541470</v>
      </c>
      <c r="D146" s="142"/>
      <c r="E146" s="128">
        <v>2500540167</v>
      </c>
      <c r="F146" s="106"/>
      <c r="G146" s="128">
        <v>-2794141169</v>
      </c>
      <c r="H146" s="142"/>
      <c r="I146" s="128">
        <f t="shared" si="4"/>
        <v>-293601002</v>
      </c>
      <c r="J146" s="128"/>
      <c r="K146" s="106">
        <v>2958137</v>
      </c>
      <c r="L146" s="128"/>
      <c r="M146" s="128">
        <v>2998272300</v>
      </c>
      <c r="N146" s="142"/>
      <c r="O146" s="128">
        <v>-3252232911</v>
      </c>
      <c r="P146" s="128"/>
      <c r="Q146" s="128">
        <f t="shared" si="5"/>
        <v>-253960611</v>
      </c>
    </row>
    <row r="147" spans="1:17" ht="21">
      <c r="A147" s="141" t="s">
        <v>269</v>
      </c>
      <c r="B147" s="142"/>
      <c r="C147" s="128">
        <v>100889</v>
      </c>
      <c r="D147" s="142"/>
      <c r="E147" s="128">
        <v>4720498311</v>
      </c>
      <c r="F147" s="106"/>
      <c r="G147" s="128">
        <v>-4253501936</v>
      </c>
      <c r="H147" s="142"/>
      <c r="I147" s="128">
        <f t="shared" si="4"/>
        <v>466996375</v>
      </c>
      <c r="J147" s="128"/>
      <c r="K147" s="106">
        <v>110889</v>
      </c>
      <c r="L147" s="128"/>
      <c r="M147" s="128">
        <v>5207582821</v>
      </c>
      <c r="N147" s="142"/>
      <c r="O147" s="128">
        <v>-4675104086</v>
      </c>
      <c r="P147" s="128"/>
      <c r="Q147" s="128">
        <f t="shared" si="5"/>
        <v>532478735</v>
      </c>
    </row>
    <row r="148" spans="1:17" ht="21">
      <c r="A148" s="141" t="s">
        <v>129</v>
      </c>
      <c r="B148" s="142"/>
      <c r="C148" s="128">
        <v>1025250</v>
      </c>
      <c r="D148" s="142"/>
      <c r="E148" s="128">
        <v>6795298614</v>
      </c>
      <c r="F148" s="106"/>
      <c r="G148" s="128">
        <v>-5890685626</v>
      </c>
      <c r="H148" s="142"/>
      <c r="I148" s="128">
        <f t="shared" si="4"/>
        <v>904612988</v>
      </c>
      <c r="J148" s="128"/>
      <c r="K148" s="106">
        <v>1102250</v>
      </c>
      <c r="L148" s="128"/>
      <c r="M148" s="128">
        <v>7289057087</v>
      </c>
      <c r="N148" s="142"/>
      <c r="O148" s="128">
        <v>-6333097519</v>
      </c>
      <c r="P148" s="128"/>
      <c r="Q148" s="128">
        <f t="shared" si="5"/>
        <v>955959568</v>
      </c>
    </row>
    <row r="149" spans="1:17" ht="21">
      <c r="A149" s="141" t="s">
        <v>325</v>
      </c>
      <c r="B149" s="142"/>
      <c r="C149" s="128">
        <v>2829970</v>
      </c>
      <c r="D149" s="142"/>
      <c r="E149" s="128">
        <v>7778015811</v>
      </c>
      <c r="F149" s="106"/>
      <c r="G149" s="128">
        <v>-8025864680</v>
      </c>
      <c r="H149" s="142"/>
      <c r="I149" s="128">
        <f t="shared" si="4"/>
        <v>-247848869</v>
      </c>
      <c r="J149" s="128"/>
      <c r="K149" s="106">
        <v>2998970</v>
      </c>
      <c r="L149" s="128"/>
      <c r="M149" s="128">
        <v>8277487384</v>
      </c>
      <c r="N149" s="142"/>
      <c r="O149" s="128">
        <v>-8505152845</v>
      </c>
      <c r="P149" s="128"/>
      <c r="Q149" s="128">
        <f t="shared" si="5"/>
        <v>-227665461</v>
      </c>
    </row>
    <row r="150" spans="1:17" ht="21">
      <c r="A150" s="141" t="s">
        <v>353</v>
      </c>
      <c r="B150" s="142"/>
      <c r="C150" s="128">
        <v>124094</v>
      </c>
      <c r="D150" s="142"/>
      <c r="E150" s="128">
        <v>3864417217</v>
      </c>
      <c r="F150" s="106"/>
      <c r="G150" s="128">
        <v>-4052232798</v>
      </c>
      <c r="H150" s="142"/>
      <c r="I150" s="128">
        <f t="shared" si="4"/>
        <v>-187815581</v>
      </c>
      <c r="J150" s="128"/>
      <c r="K150" s="106">
        <v>139094</v>
      </c>
      <c r="L150" s="128"/>
      <c r="M150" s="128">
        <v>4387039016</v>
      </c>
      <c r="N150" s="142"/>
      <c r="O150" s="128">
        <v>-4542050935</v>
      </c>
      <c r="P150" s="128"/>
      <c r="Q150" s="128">
        <f t="shared" si="5"/>
        <v>-155011919</v>
      </c>
    </row>
    <row r="151" spans="1:17" ht="21">
      <c r="A151" s="141" t="s">
        <v>302</v>
      </c>
      <c r="B151" s="142"/>
      <c r="C151" s="128">
        <v>664794</v>
      </c>
      <c r="D151" s="142"/>
      <c r="E151" s="128">
        <v>4109453939</v>
      </c>
      <c r="F151" s="106"/>
      <c r="G151" s="128">
        <v>-4727921600</v>
      </c>
      <c r="H151" s="142"/>
      <c r="I151" s="128">
        <f t="shared" si="4"/>
        <v>-618467661</v>
      </c>
      <c r="J151" s="128"/>
      <c r="K151" s="106">
        <v>744794</v>
      </c>
      <c r="L151" s="128"/>
      <c r="M151" s="128">
        <v>4651293399</v>
      </c>
      <c r="N151" s="142"/>
      <c r="O151" s="128">
        <v>-5296870368</v>
      </c>
      <c r="P151" s="128"/>
      <c r="Q151" s="128">
        <f t="shared" si="5"/>
        <v>-645576969</v>
      </c>
    </row>
    <row r="152" spans="1:17" ht="21">
      <c r="A152" s="141" t="s">
        <v>102</v>
      </c>
      <c r="B152" s="142"/>
      <c r="C152" s="128">
        <v>310501</v>
      </c>
      <c r="D152" s="142"/>
      <c r="E152" s="128">
        <v>2161867676</v>
      </c>
      <c r="F152" s="106"/>
      <c r="G152" s="128">
        <v>-2552522147</v>
      </c>
      <c r="H152" s="142"/>
      <c r="I152" s="128">
        <f t="shared" si="4"/>
        <v>-390654471</v>
      </c>
      <c r="J152" s="128"/>
      <c r="K152" s="106">
        <v>373501</v>
      </c>
      <c r="L152" s="128"/>
      <c r="M152" s="128">
        <v>2655980116</v>
      </c>
      <c r="N152" s="142"/>
      <c r="O152" s="128">
        <v>-3070423524</v>
      </c>
      <c r="P152" s="128"/>
      <c r="Q152" s="128">
        <f t="shared" si="5"/>
        <v>-414443408</v>
      </c>
    </row>
    <row r="153" spans="1:17" ht="21">
      <c r="A153" s="141" t="s">
        <v>256</v>
      </c>
      <c r="B153" s="142"/>
      <c r="C153" s="128">
        <v>610577</v>
      </c>
      <c r="D153" s="142"/>
      <c r="E153" s="128">
        <v>2324119549</v>
      </c>
      <c r="F153" s="106"/>
      <c r="G153" s="128">
        <v>-2312456895</v>
      </c>
      <c r="H153" s="142"/>
      <c r="I153" s="128">
        <f t="shared" si="4"/>
        <v>11662654</v>
      </c>
      <c r="J153" s="128"/>
      <c r="K153" s="106">
        <v>737577</v>
      </c>
      <c r="L153" s="128"/>
      <c r="M153" s="128">
        <v>2825523457</v>
      </c>
      <c r="N153" s="142"/>
      <c r="O153" s="128">
        <v>-2793447869</v>
      </c>
      <c r="P153" s="128"/>
      <c r="Q153" s="128">
        <f t="shared" si="5"/>
        <v>32075588</v>
      </c>
    </row>
    <row r="154" spans="1:17" ht="21">
      <c r="A154" s="141" t="s">
        <v>152</v>
      </c>
      <c r="B154" s="142"/>
      <c r="C154" s="128">
        <v>229336</v>
      </c>
      <c r="D154" s="142"/>
      <c r="E154" s="128">
        <v>5710657234</v>
      </c>
      <c r="F154" s="106"/>
      <c r="G154" s="128">
        <v>-5031329918</v>
      </c>
      <c r="H154" s="142"/>
      <c r="I154" s="128">
        <f t="shared" si="4"/>
        <v>679327316</v>
      </c>
      <c r="J154" s="128"/>
      <c r="K154" s="106">
        <v>249336</v>
      </c>
      <c r="L154" s="128"/>
      <c r="M154" s="128">
        <v>6202513183</v>
      </c>
      <c r="N154" s="142"/>
      <c r="O154" s="128">
        <v>-5470103588</v>
      </c>
      <c r="P154" s="128"/>
      <c r="Q154" s="128">
        <f t="shared" si="5"/>
        <v>732409595</v>
      </c>
    </row>
    <row r="155" spans="1:17" ht="21">
      <c r="A155" s="141" t="s">
        <v>250</v>
      </c>
      <c r="B155" s="142"/>
      <c r="C155" s="128">
        <v>647109</v>
      </c>
      <c r="D155" s="142"/>
      <c r="E155" s="128">
        <v>1563463997</v>
      </c>
      <c r="F155" s="106"/>
      <c r="G155" s="128">
        <v>-1428055778</v>
      </c>
      <c r="H155" s="142"/>
      <c r="I155" s="128">
        <f t="shared" si="4"/>
        <v>135408219</v>
      </c>
      <c r="J155" s="128"/>
      <c r="K155" s="106">
        <v>877109</v>
      </c>
      <c r="L155" s="128"/>
      <c r="M155" s="128">
        <v>2071277884</v>
      </c>
      <c r="N155" s="142"/>
      <c r="O155" s="128">
        <v>-1920869762</v>
      </c>
      <c r="P155" s="128"/>
      <c r="Q155" s="128">
        <f t="shared" si="5"/>
        <v>150408122</v>
      </c>
    </row>
    <row r="156" spans="1:17" ht="21">
      <c r="A156" s="141" t="s">
        <v>108</v>
      </c>
      <c r="B156" s="142"/>
      <c r="C156" s="128">
        <v>157255</v>
      </c>
      <c r="D156" s="142"/>
      <c r="E156" s="128">
        <v>2468294002</v>
      </c>
      <c r="F156" s="106"/>
      <c r="G156" s="128">
        <v>-2554257895</v>
      </c>
      <c r="H156" s="142"/>
      <c r="I156" s="128">
        <f t="shared" si="4"/>
        <v>-85963893</v>
      </c>
      <c r="J156" s="128"/>
      <c r="K156" s="106">
        <v>190255</v>
      </c>
      <c r="L156" s="128"/>
      <c r="M156" s="128">
        <v>3011194417</v>
      </c>
      <c r="N156" s="142"/>
      <c r="O156" s="128">
        <v>-3090269536</v>
      </c>
      <c r="P156" s="128"/>
      <c r="Q156" s="128">
        <f t="shared" si="5"/>
        <v>-79075119</v>
      </c>
    </row>
    <row r="157" spans="1:17" ht="21">
      <c r="A157" s="141" t="s">
        <v>185</v>
      </c>
      <c r="B157" s="142"/>
      <c r="C157" s="128">
        <v>1326916</v>
      </c>
      <c r="D157" s="142"/>
      <c r="E157" s="128">
        <v>9328659044</v>
      </c>
      <c r="F157" s="106"/>
      <c r="G157" s="128">
        <v>-8204309686</v>
      </c>
      <c r="H157" s="142"/>
      <c r="I157" s="128">
        <f t="shared" si="4"/>
        <v>1124349358</v>
      </c>
      <c r="J157" s="128"/>
      <c r="K157" s="106">
        <v>1406916</v>
      </c>
      <c r="L157" s="128"/>
      <c r="M157" s="128">
        <v>9876869587</v>
      </c>
      <c r="N157" s="142"/>
      <c r="O157" s="128">
        <v>-8698948966</v>
      </c>
      <c r="P157" s="128"/>
      <c r="Q157" s="128">
        <f t="shared" si="5"/>
        <v>1177920621</v>
      </c>
    </row>
    <row r="158" spans="1:17" ht="21">
      <c r="A158" s="141" t="s">
        <v>220</v>
      </c>
      <c r="B158" s="142"/>
      <c r="C158" s="128">
        <v>527030</v>
      </c>
      <c r="D158" s="142"/>
      <c r="E158" s="128">
        <v>1785046018</v>
      </c>
      <c r="F158" s="106"/>
      <c r="G158" s="128">
        <v>-2158967883</v>
      </c>
      <c r="H158" s="142"/>
      <c r="I158" s="128">
        <f t="shared" si="4"/>
        <v>-373921865</v>
      </c>
      <c r="J158" s="128"/>
      <c r="K158" s="106">
        <v>553030</v>
      </c>
      <c r="L158" s="128"/>
      <c r="M158" s="128">
        <v>1889719502</v>
      </c>
      <c r="N158" s="142"/>
      <c r="O158" s="128">
        <v>-2265476365</v>
      </c>
      <c r="P158" s="128"/>
      <c r="Q158" s="128">
        <f t="shared" si="5"/>
        <v>-375756863</v>
      </c>
    </row>
    <row r="159" spans="1:17" ht="21">
      <c r="A159" s="141" t="s">
        <v>94</v>
      </c>
      <c r="B159" s="142"/>
      <c r="C159" s="128">
        <v>194586</v>
      </c>
      <c r="D159" s="142"/>
      <c r="E159" s="128">
        <v>7843585438</v>
      </c>
      <c r="F159" s="106"/>
      <c r="G159" s="128">
        <v>-9197511543</v>
      </c>
      <c r="H159" s="142"/>
      <c r="I159" s="128">
        <f t="shared" si="4"/>
        <v>-1353926105</v>
      </c>
      <c r="J159" s="128"/>
      <c r="K159" s="106">
        <v>203675</v>
      </c>
      <c r="L159" s="128"/>
      <c r="M159" s="128">
        <v>8246542900</v>
      </c>
      <c r="N159" s="142"/>
      <c r="O159" s="128">
        <v>-9627122011</v>
      </c>
      <c r="P159" s="128"/>
      <c r="Q159" s="128">
        <f t="shared" si="5"/>
        <v>-1380579111</v>
      </c>
    </row>
    <row r="160" spans="1:17" ht="21">
      <c r="A160" s="141" t="s">
        <v>300</v>
      </c>
      <c r="B160" s="142"/>
      <c r="C160" s="128">
        <v>246627</v>
      </c>
      <c r="D160" s="142"/>
      <c r="E160" s="128">
        <v>7159730955</v>
      </c>
      <c r="F160" s="106"/>
      <c r="G160" s="128">
        <v>-6908596664</v>
      </c>
      <c r="H160" s="142"/>
      <c r="I160" s="128">
        <f t="shared" si="4"/>
        <v>251134291</v>
      </c>
      <c r="J160" s="128"/>
      <c r="K160" s="106">
        <v>263581</v>
      </c>
      <c r="L160" s="128"/>
      <c r="M160" s="128">
        <v>7656729582</v>
      </c>
      <c r="N160" s="142"/>
      <c r="O160" s="128">
        <v>-7383517689</v>
      </c>
      <c r="P160" s="128"/>
      <c r="Q160" s="128">
        <f t="shared" si="5"/>
        <v>273211893</v>
      </c>
    </row>
    <row r="161" spans="1:17" ht="21">
      <c r="A161" s="141" t="s">
        <v>265</v>
      </c>
      <c r="B161" s="142"/>
      <c r="C161" s="128">
        <v>3060032</v>
      </c>
      <c r="D161" s="142"/>
      <c r="E161" s="128">
        <v>5442670952</v>
      </c>
      <c r="F161" s="106"/>
      <c r="G161" s="128">
        <v>-5727756115</v>
      </c>
      <c r="H161" s="142"/>
      <c r="I161" s="128">
        <f t="shared" si="4"/>
        <v>-285085163</v>
      </c>
      <c r="J161" s="128"/>
      <c r="K161" s="106">
        <v>3328302</v>
      </c>
      <c r="L161" s="128"/>
      <c r="M161" s="128">
        <v>5934974123</v>
      </c>
      <c r="N161" s="142"/>
      <c r="O161" s="128">
        <v>-6229902868</v>
      </c>
      <c r="P161" s="128"/>
      <c r="Q161" s="128">
        <f t="shared" si="5"/>
        <v>-294928745</v>
      </c>
    </row>
    <row r="162" spans="1:17" ht="21">
      <c r="A162" s="141" t="s">
        <v>289</v>
      </c>
      <c r="B162" s="142"/>
      <c r="C162" s="128">
        <v>349952</v>
      </c>
      <c r="D162" s="142"/>
      <c r="E162" s="128">
        <v>7067695686</v>
      </c>
      <c r="F162" s="106"/>
      <c r="G162" s="128">
        <v>-6459941918</v>
      </c>
      <c r="H162" s="142"/>
      <c r="I162" s="128">
        <f t="shared" si="4"/>
        <v>607753768</v>
      </c>
      <c r="J162" s="128"/>
      <c r="K162" s="106">
        <v>360082</v>
      </c>
      <c r="L162" s="128"/>
      <c r="M162" s="128">
        <v>7282932865</v>
      </c>
      <c r="N162" s="142"/>
      <c r="O162" s="128">
        <v>-6646936739</v>
      </c>
      <c r="P162" s="128"/>
      <c r="Q162" s="128">
        <f t="shared" si="5"/>
        <v>635996126</v>
      </c>
    </row>
    <row r="163" spans="1:17" ht="21">
      <c r="A163" s="141" t="s">
        <v>158</v>
      </c>
      <c r="B163" s="142"/>
      <c r="C163" s="128">
        <v>0</v>
      </c>
      <c r="D163" s="142"/>
      <c r="E163" s="128">
        <v>0</v>
      </c>
      <c r="F163" s="106"/>
      <c r="G163" s="128">
        <v>0</v>
      </c>
      <c r="H163" s="142"/>
      <c r="I163" s="128">
        <f t="shared" si="4"/>
        <v>0</v>
      </c>
      <c r="J163" s="128"/>
      <c r="K163" s="106">
        <v>1700</v>
      </c>
      <c r="L163" s="128"/>
      <c r="M163" s="128">
        <v>36755001</v>
      </c>
      <c r="N163" s="142"/>
      <c r="O163" s="128">
        <v>-39847489</v>
      </c>
      <c r="P163" s="128"/>
      <c r="Q163" s="128">
        <f t="shared" si="5"/>
        <v>-3092488</v>
      </c>
    </row>
    <row r="164" spans="1:17" ht="21">
      <c r="A164" s="141" t="s">
        <v>103</v>
      </c>
      <c r="B164" s="142"/>
      <c r="C164" s="128">
        <v>402059</v>
      </c>
      <c r="D164" s="142"/>
      <c r="E164" s="128">
        <v>24275912683</v>
      </c>
      <c r="F164" s="106"/>
      <c r="G164" s="128">
        <v>-20147200816</v>
      </c>
      <c r="H164" s="142"/>
      <c r="I164" s="128">
        <f t="shared" si="4"/>
        <v>4128711867</v>
      </c>
      <c r="J164" s="128"/>
      <c r="K164" s="106">
        <v>410249</v>
      </c>
      <c r="L164" s="128"/>
      <c r="M164" s="128">
        <v>24772900318</v>
      </c>
      <c r="N164" s="142"/>
      <c r="O164" s="128">
        <v>-20557602211</v>
      </c>
      <c r="P164" s="128"/>
      <c r="Q164" s="128">
        <f t="shared" si="5"/>
        <v>4215298107</v>
      </c>
    </row>
    <row r="165" spans="1:17" ht="21">
      <c r="A165" s="141" t="s">
        <v>159</v>
      </c>
      <c r="B165" s="142"/>
      <c r="C165" s="128">
        <v>3837757</v>
      </c>
      <c r="D165" s="142"/>
      <c r="E165" s="128">
        <v>17712342130</v>
      </c>
      <c r="F165" s="106"/>
      <c r="G165" s="128">
        <v>-17949209636</v>
      </c>
      <c r="H165" s="142"/>
      <c r="I165" s="128">
        <f t="shared" si="4"/>
        <v>-236867506</v>
      </c>
      <c r="J165" s="128"/>
      <c r="K165" s="106">
        <v>3942757</v>
      </c>
      <c r="L165" s="128"/>
      <c r="M165" s="128">
        <v>18204238073</v>
      </c>
      <c r="N165" s="142"/>
      <c r="O165" s="128">
        <v>-18440295187</v>
      </c>
      <c r="P165" s="128"/>
      <c r="Q165" s="128">
        <f t="shared" si="5"/>
        <v>-236057114</v>
      </c>
    </row>
    <row r="166" spans="1:17" ht="21">
      <c r="A166" s="141" t="s">
        <v>301</v>
      </c>
      <c r="B166" s="142"/>
      <c r="C166" s="128">
        <v>715171</v>
      </c>
      <c r="D166" s="142"/>
      <c r="E166" s="128">
        <v>5195765782</v>
      </c>
      <c r="F166" s="106"/>
      <c r="G166" s="128">
        <v>-5651780076</v>
      </c>
      <c r="H166" s="142"/>
      <c r="I166" s="128">
        <f t="shared" si="4"/>
        <v>-456014294</v>
      </c>
      <c r="J166" s="128"/>
      <c r="K166" s="106">
        <v>778171</v>
      </c>
      <c r="L166" s="128"/>
      <c r="M166" s="128">
        <v>5687940246</v>
      </c>
      <c r="N166" s="142"/>
      <c r="O166" s="128">
        <v>-6149650018</v>
      </c>
      <c r="P166" s="128"/>
      <c r="Q166" s="128">
        <f t="shared" si="5"/>
        <v>-461709772</v>
      </c>
    </row>
    <row r="167" spans="1:17" ht="21">
      <c r="A167" s="141" t="s">
        <v>105</v>
      </c>
      <c r="B167" s="142"/>
      <c r="C167" s="128">
        <v>260028</v>
      </c>
      <c r="D167" s="142"/>
      <c r="E167" s="128">
        <v>5689356608</v>
      </c>
      <c r="F167" s="106"/>
      <c r="G167" s="128">
        <v>-5223897642</v>
      </c>
      <c r="H167" s="142"/>
      <c r="I167" s="128">
        <f t="shared" si="4"/>
        <v>465458966</v>
      </c>
      <c r="J167" s="128"/>
      <c r="K167" s="106">
        <v>281028</v>
      </c>
      <c r="L167" s="128"/>
      <c r="M167" s="128">
        <v>6189522844</v>
      </c>
      <c r="N167" s="142"/>
      <c r="O167" s="128">
        <v>-5645782402</v>
      </c>
      <c r="P167" s="128"/>
      <c r="Q167" s="128">
        <f t="shared" si="5"/>
        <v>543740442</v>
      </c>
    </row>
    <row r="168" spans="1:17" ht="21">
      <c r="A168" s="141" t="s">
        <v>88</v>
      </c>
      <c r="B168" s="142"/>
      <c r="C168" s="128">
        <v>274428</v>
      </c>
      <c r="D168" s="142"/>
      <c r="E168" s="128">
        <v>1108691330</v>
      </c>
      <c r="F168" s="106"/>
      <c r="G168" s="128">
        <v>-1236051689</v>
      </c>
      <c r="H168" s="142"/>
      <c r="I168" s="128">
        <f t="shared" si="4"/>
        <v>-127360359</v>
      </c>
      <c r="J168" s="128"/>
      <c r="K168" s="106">
        <v>324428</v>
      </c>
      <c r="L168" s="128"/>
      <c r="M168" s="128">
        <v>1339315810</v>
      </c>
      <c r="N168" s="142"/>
      <c r="O168" s="128">
        <v>-1461256786</v>
      </c>
      <c r="P168" s="128"/>
      <c r="Q168" s="128">
        <f t="shared" si="5"/>
        <v>-121940976</v>
      </c>
    </row>
    <row r="169" spans="1:17" ht="21">
      <c r="A169" s="141" t="s">
        <v>232</v>
      </c>
      <c r="B169" s="142"/>
      <c r="C169" s="128">
        <v>1609741</v>
      </c>
      <c r="D169" s="142"/>
      <c r="E169" s="128">
        <v>6227115597</v>
      </c>
      <c r="F169" s="106"/>
      <c r="G169" s="128">
        <v>-7099923413</v>
      </c>
      <c r="H169" s="142"/>
      <c r="I169" s="128">
        <f t="shared" si="4"/>
        <v>-872807816</v>
      </c>
      <c r="J169" s="128"/>
      <c r="K169" s="106">
        <v>1659741</v>
      </c>
      <c r="L169" s="128"/>
      <c r="M169" s="128">
        <v>6445806617</v>
      </c>
      <c r="N169" s="142"/>
      <c r="O169" s="128">
        <v>-7320453405</v>
      </c>
      <c r="P169" s="128"/>
      <c r="Q169" s="128">
        <f t="shared" si="5"/>
        <v>-874646788</v>
      </c>
    </row>
    <row r="170" spans="1:17" ht="21">
      <c r="A170" s="141" t="s">
        <v>264</v>
      </c>
      <c r="B170" s="142"/>
      <c r="C170" s="128">
        <v>570789</v>
      </c>
      <c r="D170" s="142"/>
      <c r="E170" s="128">
        <v>1190278011</v>
      </c>
      <c r="F170" s="106"/>
      <c r="G170" s="128">
        <v>-1174830477</v>
      </c>
      <c r="H170" s="142"/>
      <c r="I170" s="128">
        <f t="shared" si="4"/>
        <v>15447534</v>
      </c>
      <c r="J170" s="128"/>
      <c r="K170" s="106">
        <v>814216</v>
      </c>
      <c r="L170" s="128"/>
      <c r="M170" s="128">
        <v>1691663682</v>
      </c>
      <c r="N170" s="142"/>
      <c r="O170" s="128">
        <v>-1676071312</v>
      </c>
      <c r="P170" s="128"/>
      <c r="Q170" s="128">
        <f t="shared" si="5"/>
        <v>15592370</v>
      </c>
    </row>
    <row r="171" spans="1:17" ht="21">
      <c r="A171" s="141" t="s">
        <v>291</v>
      </c>
      <c r="B171" s="142"/>
      <c r="C171" s="128">
        <v>77154</v>
      </c>
      <c r="D171" s="142"/>
      <c r="E171" s="128">
        <v>84932746</v>
      </c>
      <c r="F171" s="106"/>
      <c r="G171" s="128">
        <v>-102387737</v>
      </c>
      <c r="H171" s="142"/>
      <c r="I171" s="128">
        <f t="shared" si="4"/>
        <v>-17454991</v>
      </c>
      <c r="J171" s="128"/>
      <c r="K171" s="106">
        <v>477154</v>
      </c>
      <c r="L171" s="128"/>
      <c r="M171" s="128">
        <v>564181826</v>
      </c>
      <c r="N171" s="142"/>
      <c r="O171" s="128">
        <v>-633210437</v>
      </c>
      <c r="P171" s="128"/>
      <c r="Q171" s="128">
        <f t="shared" si="5"/>
        <v>-69028611</v>
      </c>
    </row>
    <row r="172" spans="1:17" ht="21">
      <c r="A172" s="141" t="s">
        <v>260</v>
      </c>
      <c r="B172" s="142"/>
      <c r="C172" s="128">
        <v>708457</v>
      </c>
      <c r="D172" s="142"/>
      <c r="E172" s="128">
        <v>2804300759</v>
      </c>
      <c r="F172" s="106"/>
      <c r="G172" s="128">
        <v>-3845159579</v>
      </c>
      <c r="H172" s="142"/>
      <c r="I172" s="128">
        <f t="shared" si="4"/>
        <v>-1040858820</v>
      </c>
      <c r="J172" s="128"/>
      <c r="K172" s="106">
        <v>728457</v>
      </c>
      <c r="L172" s="128"/>
      <c r="M172" s="128">
        <v>2892211939</v>
      </c>
      <c r="N172" s="142"/>
      <c r="O172" s="128">
        <v>-3953709839</v>
      </c>
      <c r="P172" s="128"/>
      <c r="Q172" s="128">
        <f t="shared" si="5"/>
        <v>-1061497900</v>
      </c>
    </row>
    <row r="173" spans="1:17" ht="21">
      <c r="A173" s="141" t="s">
        <v>110</v>
      </c>
      <c r="B173" s="142"/>
      <c r="C173" s="128">
        <v>399558</v>
      </c>
      <c r="D173" s="142"/>
      <c r="E173" s="128">
        <v>439701988</v>
      </c>
      <c r="F173" s="106"/>
      <c r="G173" s="128">
        <v>-502036316</v>
      </c>
      <c r="H173" s="142"/>
      <c r="I173" s="128">
        <f t="shared" si="4"/>
        <v>-62334328</v>
      </c>
      <c r="J173" s="128"/>
      <c r="K173" s="106">
        <v>789558</v>
      </c>
      <c r="L173" s="128"/>
      <c r="M173" s="128">
        <v>932434046</v>
      </c>
      <c r="N173" s="142"/>
      <c r="O173" s="128">
        <v>-992063204</v>
      </c>
      <c r="P173" s="128"/>
      <c r="Q173" s="128">
        <f t="shared" si="5"/>
        <v>-59629158</v>
      </c>
    </row>
    <row r="174" spans="1:17" ht="21">
      <c r="A174" s="141" t="s">
        <v>272</v>
      </c>
      <c r="B174" s="142"/>
      <c r="C174" s="128">
        <v>2442517</v>
      </c>
      <c r="D174" s="142"/>
      <c r="E174" s="128">
        <v>4354743570</v>
      </c>
      <c r="F174" s="106"/>
      <c r="G174" s="128">
        <v>-4682907225</v>
      </c>
      <c r="H174" s="142"/>
      <c r="I174" s="128">
        <f t="shared" si="4"/>
        <v>-328163655</v>
      </c>
      <c r="J174" s="128"/>
      <c r="K174" s="106">
        <v>2700517</v>
      </c>
      <c r="L174" s="128"/>
      <c r="M174" s="128">
        <v>4855876023</v>
      </c>
      <c r="N174" s="142"/>
      <c r="O174" s="128">
        <v>-5177556826</v>
      </c>
      <c r="P174" s="128"/>
      <c r="Q174" s="128">
        <f t="shared" si="5"/>
        <v>-321680803</v>
      </c>
    </row>
    <row r="175" spans="1:17" ht="21">
      <c r="A175" s="141" t="s">
        <v>183</v>
      </c>
      <c r="B175" s="142"/>
      <c r="C175" s="128">
        <v>3228462</v>
      </c>
      <c r="D175" s="142"/>
      <c r="E175" s="128">
        <v>24853258252</v>
      </c>
      <c r="F175" s="106"/>
      <c r="G175" s="128">
        <v>-23694079234</v>
      </c>
      <c r="H175" s="142"/>
      <c r="I175" s="128">
        <f t="shared" si="4"/>
        <v>1159179018</v>
      </c>
      <c r="J175" s="128"/>
      <c r="K175" s="106">
        <v>3278462</v>
      </c>
      <c r="L175" s="128"/>
      <c r="M175" s="128">
        <v>25245908012</v>
      </c>
      <c r="N175" s="142"/>
      <c r="O175" s="128">
        <v>-24061035377</v>
      </c>
      <c r="P175" s="128"/>
      <c r="Q175" s="128">
        <f t="shared" si="5"/>
        <v>1184872635</v>
      </c>
    </row>
    <row r="176" spans="1:17" ht="21">
      <c r="A176" s="141" t="s">
        <v>121</v>
      </c>
      <c r="B176" s="142"/>
      <c r="C176" s="128">
        <v>19466485</v>
      </c>
      <c r="D176" s="142"/>
      <c r="E176" s="128">
        <v>41077199920</v>
      </c>
      <c r="F176" s="106"/>
      <c r="G176" s="128">
        <v>-41120151259</v>
      </c>
      <c r="H176" s="142"/>
      <c r="I176" s="128">
        <f t="shared" si="4"/>
        <v>-42951339</v>
      </c>
      <c r="J176" s="128"/>
      <c r="K176" s="106">
        <v>19706485</v>
      </c>
      <c r="L176" s="128"/>
      <c r="M176" s="128">
        <v>41574072525</v>
      </c>
      <c r="N176" s="142"/>
      <c r="O176" s="128">
        <v>-41627116759</v>
      </c>
      <c r="P176" s="128"/>
      <c r="Q176" s="128">
        <f t="shared" si="5"/>
        <v>-53044234</v>
      </c>
    </row>
    <row r="177" spans="1:17" ht="21">
      <c r="A177" s="141" t="s">
        <v>216</v>
      </c>
      <c r="B177" s="142"/>
      <c r="C177" s="128">
        <v>519766</v>
      </c>
      <c r="D177" s="142"/>
      <c r="E177" s="128">
        <v>2071636237</v>
      </c>
      <c r="F177" s="106"/>
      <c r="G177" s="128">
        <v>-2377730952</v>
      </c>
      <c r="H177" s="142"/>
      <c r="I177" s="128">
        <f t="shared" si="4"/>
        <v>-306094715</v>
      </c>
      <c r="J177" s="128"/>
      <c r="K177" s="106">
        <v>626766</v>
      </c>
      <c r="L177" s="128"/>
      <c r="M177" s="128">
        <v>2574734885</v>
      </c>
      <c r="N177" s="142"/>
      <c r="O177" s="128">
        <v>-2867215089</v>
      </c>
      <c r="P177" s="128"/>
      <c r="Q177" s="128">
        <f t="shared" si="5"/>
        <v>-292480204</v>
      </c>
    </row>
    <row r="178" spans="1:17" ht="21">
      <c r="A178" s="141" t="s">
        <v>125</v>
      </c>
      <c r="B178" s="142"/>
      <c r="C178" s="128">
        <v>1475417</v>
      </c>
      <c r="D178" s="142"/>
      <c r="E178" s="128">
        <v>2131036203</v>
      </c>
      <c r="F178" s="106"/>
      <c r="G178" s="128">
        <v>-2799812454</v>
      </c>
      <c r="H178" s="142"/>
      <c r="I178" s="128">
        <f t="shared" si="4"/>
        <v>-668776251</v>
      </c>
      <c r="J178" s="128"/>
      <c r="K178" s="106">
        <v>1767815</v>
      </c>
      <c r="L178" s="128"/>
      <c r="M178" s="128">
        <v>2628061800</v>
      </c>
      <c r="N178" s="142"/>
      <c r="O178" s="128">
        <v>-3354679019</v>
      </c>
      <c r="P178" s="128"/>
      <c r="Q178" s="128">
        <f t="shared" si="5"/>
        <v>-726617219</v>
      </c>
    </row>
    <row r="179" spans="1:17" ht="21">
      <c r="A179" s="141" t="s">
        <v>106</v>
      </c>
      <c r="B179" s="142"/>
      <c r="C179" s="128">
        <v>307873</v>
      </c>
      <c r="D179" s="142"/>
      <c r="E179" s="128">
        <v>2657259141</v>
      </c>
      <c r="F179" s="106"/>
      <c r="G179" s="128">
        <v>-2506477064</v>
      </c>
      <c r="H179" s="142"/>
      <c r="I179" s="128">
        <f t="shared" si="4"/>
        <v>150782077</v>
      </c>
      <c r="J179" s="128"/>
      <c r="K179" s="106">
        <v>362873</v>
      </c>
      <c r="L179" s="128"/>
      <c r="M179" s="128">
        <v>3165715724</v>
      </c>
      <c r="N179" s="142"/>
      <c r="O179" s="128">
        <v>-2954246887</v>
      </c>
      <c r="P179" s="128"/>
      <c r="Q179" s="128">
        <f t="shared" si="5"/>
        <v>211468837</v>
      </c>
    </row>
    <row r="180" spans="1:17" ht="21">
      <c r="A180" s="141" t="s">
        <v>157</v>
      </c>
      <c r="B180" s="142"/>
      <c r="C180" s="128">
        <v>10362796</v>
      </c>
      <c r="D180" s="142"/>
      <c r="E180" s="128">
        <v>47461322293</v>
      </c>
      <c r="F180" s="106"/>
      <c r="G180" s="128">
        <v>-50841437159</v>
      </c>
      <c r="H180" s="142"/>
      <c r="I180" s="128">
        <f t="shared" si="4"/>
        <v>-3380114866</v>
      </c>
      <c r="J180" s="128"/>
      <c r="K180" s="106">
        <v>10362796</v>
      </c>
      <c r="L180" s="128"/>
      <c r="M180" s="128">
        <v>47461322293</v>
      </c>
      <c r="N180" s="142"/>
      <c r="O180" s="128">
        <v>-50841437159</v>
      </c>
      <c r="P180" s="128"/>
      <c r="Q180" s="128">
        <f t="shared" si="5"/>
        <v>-3380114866</v>
      </c>
    </row>
    <row r="181" spans="1:17" ht="21">
      <c r="A181" s="141" t="s">
        <v>87</v>
      </c>
      <c r="B181" s="142"/>
      <c r="C181" s="128">
        <v>11982911</v>
      </c>
      <c r="D181" s="142"/>
      <c r="E181" s="128">
        <v>68683821974</v>
      </c>
      <c r="F181" s="106"/>
      <c r="G181" s="128">
        <v>-74447579251</v>
      </c>
      <c r="H181" s="142"/>
      <c r="I181" s="128">
        <f t="shared" si="4"/>
        <v>-5763757277</v>
      </c>
      <c r="J181" s="128"/>
      <c r="K181" s="106">
        <v>11982911</v>
      </c>
      <c r="L181" s="128"/>
      <c r="M181" s="128">
        <v>68683821974</v>
      </c>
      <c r="N181" s="142"/>
      <c r="O181" s="128">
        <v>-74447579251</v>
      </c>
      <c r="P181" s="128"/>
      <c r="Q181" s="128">
        <f t="shared" si="5"/>
        <v>-5763757277</v>
      </c>
    </row>
    <row r="182" spans="1:17" ht="21">
      <c r="A182" s="141" t="s">
        <v>145</v>
      </c>
      <c r="B182" s="142"/>
      <c r="C182" s="128">
        <v>319846</v>
      </c>
      <c r="D182" s="142"/>
      <c r="E182" s="128">
        <v>1859744623</v>
      </c>
      <c r="F182" s="106"/>
      <c r="G182" s="128">
        <v>-1984696831</v>
      </c>
      <c r="H182" s="142"/>
      <c r="I182" s="128">
        <f t="shared" si="4"/>
        <v>-124952208</v>
      </c>
      <c r="J182" s="128"/>
      <c r="K182" s="106">
        <v>319846</v>
      </c>
      <c r="L182" s="128"/>
      <c r="M182" s="128">
        <v>1859744623</v>
      </c>
      <c r="N182" s="142"/>
      <c r="O182" s="128">
        <v>-1984696831</v>
      </c>
      <c r="P182" s="128"/>
      <c r="Q182" s="128">
        <f t="shared" si="5"/>
        <v>-124952208</v>
      </c>
    </row>
    <row r="183" spans="1:17" ht="21">
      <c r="A183" s="141" t="s">
        <v>293</v>
      </c>
      <c r="B183" s="142"/>
      <c r="C183" s="128">
        <v>14033</v>
      </c>
      <c r="D183" s="142"/>
      <c r="E183" s="128">
        <v>373784184</v>
      </c>
      <c r="F183" s="106"/>
      <c r="G183" s="128">
        <v>-455590788</v>
      </c>
      <c r="H183" s="142"/>
      <c r="I183" s="128">
        <f t="shared" si="4"/>
        <v>-81806604</v>
      </c>
      <c r="J183" s="128"/>
      <c r="K183" s="106">
        <v>14033</v>
      </c>
      <c r="L183" s="128"/>
      <c r="M183" s="128">
        <v>373784184</v>
      </c>
      <c r="N183" s="142"/>
      <c r="O183" s="128">
        <v>-455590788</v>
      </c>
      <c r="P183" s="128"/>
      <c r="Q183" s="128">
        <f t="shared" si="5"/>
        <v>-81806604</v>
      </c>
    </row>
    <row r="184" spans="1:17" ht="21">
      <c r="A184" s="141" t="s">
        <v>168</v>
      </c>
      <c r="B184" s="142"/>
      <c r="C184" s="128">
        <v>793618</v>
      </c>
      <c r="D184" s="142"/>
      <c r="E184" s="128">
        <v>3091904021</v>
      </c>
      <c r="F184" s="106"/>
      <c r="G184" s="128">
        <v>-3245518032</v>
      </c>
      <c r="H184" s="142"/>
      <c r="I184" s="128">
        <f t="shared" si="4"/>
        <v>-153614011</v>
      </c>
      <c r="J184" s="128"/>
      <c r="K184" s="106">
        <v>793618</v>
      </c>
      <c r="L184" s="128"/>
      <c r="M184" s="128">
        <v>3091904021</v>
      </c>
      <c r="N184" s="142"/>
      <c r="O184" s="128">
        <v>-3245518032</v>
      </c>
      <c r="P184" s="128"/>
      <c r="Q184" s="128">
        <f t="shared" si="5"/>
        <v>-153614011</v>
      </c>
    </row>
    <row r="185" spans="1:17" ht="21">
      <c r="A185" s="141" t="s">
        <v>235</v>
      </c>
      <c r="B185" s="142"/>
      <c r="C185" s="128">
        <v>3734510</v>
      </c>
      <c r="D185" s="142"/>
      <c r="E185" s="128">
        <v>39232077082</v>
      </c>
      <c r="F185" s="106"/>
      <c r="G185" s="128">
        <v>-45215688130</v>
      </c>
      <c r="H185" s="142"/>
      <c r="I185" s="128">
        <f t="shared" si="4"/>
        <v>-5983611048</v>
      </c>
      <c r="J185" s="128"/>
      <c r="K185" s="106">
        <v>3734510</v>
      </c>
      <c r="L185" s="128"/>
      <c r="M185" s="128">
        <v>39232077082</v>
      </c>
      <c r="N185" s="142"/>
      <c r="O185" s="128">
        <v>-45215688130</v>
      </c>
      <c r="P185" s="128"/>
      <c r="Q185" s="128">
        <f t="shared" si="5"/>
        <v>-5983611048</v>
      </c>
    </row>
    <row r="186" spans="1:17" ht="21">
      <c r="A186" s="141" t="s">
        <v>345</v>
      </c>
      <c r="B186" s="142"/>
      <c r="C186" s="128">
        <v>59000</v>
      </c>
      <c r="D186" s="142"/>
      <c r="E186" s="128">
        <v>297976438</v>
      </c>
      <c r="F186" s="106"/>
      <c r="G186" s="128">
        <v>-357758597</v>
      </c>
      <c r="H186" s="142"/>
      <c r="I186" s="128">
        <f t="shared" si="4"/>
        <v>-59782159</v>
      </c>
      <c r="J186" s="128"/>
      <c r="K186" s="106">
        <v>59000</v>
      </c>
      <c r="L186" s="128"/>
      <c r="M186" s="128">
        <v>297976438</v>
      </c>
      <c r="N186" s="142"/>
      <c r="O186" s="128">
        <v>-357758597</v>
      </c>
      <c r="P186" s="128"/>
      <c r="Q186" s="128">
        <f t="shared" si="5"/>
        <v>-59782159</v>
      </c>
    </row>
    <row r="187" spans="1:17" ht="21">
      <c r="A187" s="141" t="s">
        <v>153</v>
      </c>
      <c r="B187" s="142"/>
      <c r="C187" s="128">
        <v>185567</v>
      </c>
      <c r="D187" s="142"/>
      <c r="E187" s="128">
        <v>8210987342</v>
      </c>
      <c r="F187" s="106"/>
      <c r="G187" s="128">
        <v>-9031302426</v>
      </c>
      <c r="H187" s="142"/>
      <c r="I187" s="128">
        <f t="shared" si="4"/>
        <v>-820315084</v>
      </c>
      <c r="J187" s="128"/>
      <c r="K187" s="106">
        <v>185567</v>
      </c>
      <c r="L187" s="128"/>
      <c r="M187" s="128">
        <v>8210987342</v>
      </c>
      <c r="N187" s="142"/>
      <c r="O187" s="128">
        <v>-9031302426</v>
      </c>
      <c r="P187" s="128"/>
      <c r="Q187" s="128">
        <f t="shared" si="5"/>
        <v>-820315084</v>
      </c>
    </row>
    <row r="188" spans="1:17" ht="21">
      <c r="A188" s="141" t="s">
        <v>344</v>
      </c>
      <c r="B188" s="142"/>
      <c r="C188" s="128">
        <v>207376</v>
      </c>
      <c r="D188" s="142"/>
      <c r="E188" s="128">
        <v>691112549</v>
      </c>
      <c r="F188" s="106"/>
      <c r="G188" s="128">
        <v>-724589528</v>
      </c>
      <c r="H188" s="142"/>
      <c r="I188" s="128">
        <f t="shared" si="4"/>
        <v>-33476979</v>
      </c>
      <c r="J188" s="128"/>
      <c r="K188" s="106">
        <v>207376</v>
      </c>
      <c r="L188" s="128"/>
      <c r="M188" s="128">
        <v>691112549</v>
      </c>
      <c r="N188" s="142"/>
      <c r="O188" s="128">
        <v>-724589528</v>
      </c>
      <c r="P188" s="128"/>
      <c r="Q188" s="128">
        <f t="shared" si="5"/>
        <v>-33476979</v>
      </c>
    </row>
    <row r="189" spans="1:17" ht="21">
      <c r="A189" s="141" t="s">
        <v>230</v>
      </c>
      <c r="B189" s="142"/>
      <c r="C189" s="128">
        <v>1582859</v>
      </c>
      <c r="D189" s="142"/>
      <c r="E189" s="128">
        <v>2573845148</v>
      </c>
      <c r="F189" s="106"/>
      <c r="G189" s="128">
        <v>-3068209930</v>
      </c>
      <c r="H189" s="142"/>
      <c r="I189" s="128">
        <f t="shared" si="4"/>
        <v>-494364782</v>
      </c>
      <c r="J189" s="128"/>
      <c r="K189" s="106">
        <v>1582859</v>
      </c>
      <c r="L189" s="128"/>
      <c r="M189" s="128">
        <v>2573845148</v>
      </c>
      <c r="N189" s="142"/>
      <c r="O189" s="128">
        <v>-3068209930</v>
      </c>
      <c r="P189" s="128"/>
      <c r="Q189" s="128">
        <f t="shared" si="5"/>
        <v>-494364782</v>
      </c>
    </row>
    <row r="190" spans="1:17" ht="21">
      <c r="A190" s="141" t="s">
        <v>341</v>
      </c>
      <c r="B190" s="142"/>
      <c r="C190" s="128">
        <v>70146</v>
      </c>
      <c r="D190" s="142"/>
      <c r="E190" s="128">
        <v>1160630120</v>
      </c>
      <c r="F190" s="106"/>
      <c r="G190" s="128">
        <v>-1366681173</v>
      </c>
      <c r="H190" s="142"/>
      <c r="I190" s="128">
        <f t="shared" si="4"/>
        <v>-206051053</v>
      </c>
      <c r="J190" s="128"/>
      <c r="K190" s="106">
        <v>70146</v>
      </c>
      <c r="L190" s="128"/>
      <c r="M190" s="128">
        <v>1160630120</v>
      </c>
      <c r="N190" s="142"/>
      <c r="O190" s="128">
        <v>-1366681173</v>
      </c>
      <c r="P190" s="128"/>
      <c r="Q190" s="128">
        <f t="shared" si="5"/>
        <v>-206051053</v>
      </c>
    </row>
    <row r="191" spans="1:17" ht="21">
      <c r="A191" s="141" t="s">
        <v>292</v>
      </c>
      <c r="B191" s="142"/>
      <c r="C191" s="128">
        <v>282696</v>
      </c>
      <c r="D191" s="142"/>
      <c r="E191" s="128">
        <v>4150474891</v>
      </c>
      <c r="F191" s="106"/>
      <c r="G191" s="128">
        <v>-5415138984</v>
      </c>
      <c r="H191" s="142"/>
      <c r="I191" s="128">
        <f t="shared" si="4"/>
        <v>-1264664093</v>
      </c>
      <c r="J191" s="128"/>
      <c r="K191" s="106">
        <v>282696</v>
      </c>
      <c r="L191" s="128"/>
      <c r="M191" s="128">
        <v>4150474891</v>
      </c>
      <c r="N191" s="142"/>
      <c r="O191" s="128">
        <v>-5415138984</v>
      </c>
      <c r="P191" s="128"/>
      <c r="Q191" s="128">
        <f t="shared" si="5"/>
        <v>-1264664093</v>
      </c>
    </row>
    <row r="192" spans="1:17" ht="21">
      <c r="A192" s="141" t="s">
        <v>126</v>
      </c>
      <c r="B192" s="142"/>
      <c r="C192" s="128">
        <v>1095127</v>
      </c>
      <c r="D192" s="142"/>
      <c r="E192" s="128">
        <v>2087197591</v>
      </c>
      <c r="F192" s="106"/>
      <c r="G192" s="128">
        <v>-2495096399</v>
      </c>
      <c r="H192" s="142"/>
      <c r="I192" s="128">
        <f t="shared" si="4"/>
        <v>-407898808</v>
      </c>
      <c r="J192" s="128"/>
      <c r="K192" s="106">
        <v>1095127</v>
      </c>
      <c r="L192" s="128"/>
      <c r="M192" s="128">
        <v>2087197591</v>
      </c>
      <c r="N192" s="142"/>
      <c r="O192" s="128">
        <v>-2495096399</v>
      </c>
      <c r="P192" s="128"/>
      <c r="Q192" s="128">
        <f t="shared" si="5"/>
        <v>-407898808</v>
      </c>
    </row>
    <row r="193" spans="1:17" ht="21">
      <c r="A193" s="141" t="s">
        <v>231</v>
      </c>
      <c r="B193" s="142"/>
      <c r="C193" s="128">
        <v>262166</v>
      </c>
      <c r="D193" s="142"/>
      <c r="E193" s="128">
        <v>6574351268</v>
      </c>
      <c r="F193" s="106"/>
      <c r="G193" s="128">
        <v>-5871455710</v>
      </c>
      <c r="H193" s="142"/>
      <c r="I193" s="128">
        <f t="shared" si="4"/>
        <v>702895558</v>
      </c>
      <c r="J193" s="128"/>
      <c r="K193" s="106">
        <v>262166</v>
      </c>
      <c r="L193" s="128"/>
      <c r="M193" s="128">
        <v>6574351268</v>
      </c>
      <c r="N193" s="142"/>
      <c r="O193" s="128">
        <v>-5871455710</v>
      </c>
      <c r="P193" s="128"/>
      <c r="Q193" s="128">
        <f t="shared" si="5"/>
        <v>702895558</v>
      </c>
    </row>
    <row r="194" spans="1:17" ht="21">
      <c r="A194" s="141" t="s">
        <v>242</v>
      </c>
      <c r="B194" s="142"/>
      <c r="C194" s="128">
        <v>167209</v>
      </c>
      <c r="D194" s="142"/>
      <c r="E194" s="128">
        <v>6627543652</v>
      </c>
      <c r="F194" s="106"/>
      <c r="G194" s="128">
        <v>-6680163807</v>
      </c>
      <c r="H194" s="142"/>
      <c r="I194" s="128">
        <f t="shared" si="4"/>
        <v>-52620155</v>
      </c>
      <c r="J194" s="128"/>
      <c r="K194" s="106">
        <v>167209</v>
      </c>
      <c r="L194" s="128"/>
      <c r="M194" s="128">
        <v>6627543652</v>
      </c>
      <c r="N194" s="142"/>
      <c r="O194" s="128">
        <v>-6680163807</v>
      </c>
      <c r="P194" s="128"/>
      <c r="Q194" s="128">
        <f t="shared" si="5"/>
        <v>-52620155</v>
      </c>
    </row>
    <row r="195" spans="1:17" ht="21">
      <c r="A195" s="141" t="s">
        <v>112</v>
      </c>
      <c r="B195" s="142"/>
      <c r="C195" s="128">
        <v>148265</v>
      </c>
      <c r="D195" s="142"/>
      <c r="E195" s="128">
        <v>665495472</v>
      </c>
      <c r="F195" s="106"/>
      <c r="G195" s="128">
        <v>-734460479</v>
      </c>
      <c r="H195" s="142"/>
      <c r="I195" s="128">
        <f t="shared" si="4"/>
        <v>-68965007</v>
      </c>
      <c r="J195" s="128"/>
      <c r="K195" s="106">
        <v>148265</v>
      </c>
      <c r="L195" s="128"/>
      <c r="M195" s="128">
        <v>665495472</v>
      </c>
      <c r="N195" s="142"/>
      <c r="O195" s="128">
        <v>-734460479</v>
      </c>
      <c r="P195" s="128"/>
      <c r="Q195" s="128">
        <f t="shared" si="5"/>
        <v>-68965007</v>
      </c>
    </row>
    <row r="196" spans="1:17" ht="21">
      <c r="A196" s="141" t="s">
        <v>218</v>
      </c>
      <c r="B196" s="142"/>
      <c r="C196" s="128">
        <v>166270</v>
      </c>
      <c r="D196" s="142"/>
      <c r="E196" s="128">
        <v>1484244866</v>
      </c>
      <c r="F196" s="106"/>
      <c r="G196" s="128">
        <v>-1651154129</v>
      </c>
      <c r="H196" s="142"/>
      <c r="I196" s="128">
        <f t="shared" si="4"/>
        <v>-166909263</v>
      </c>
      <c r="J196" s="128"/>
      <c r="K196" s="106">
        <v>166270</v>
      </c>
      <c r="L196" s="128"/>
      <c r="M196" s="128">
        <v>1484244866</v>
      </c>
      <c r="N196" s="142"/>
      <c r="O196" s="128">
        <v>-1651154129</v>
      </c>
      <c r="P196" s="128"/>
      <c r="Q196" s="128">
        <f t="shared" si="5"/>
        <v>-166909263</v>
      </c>
    </row>
    <row r="197" spans="1:17" ht="21">
      <c r="A197" s="141" t="s">
        <v>340</v>
      </c>
      <c r="B197" s="142"/>
      <c r="C197" s="128">
        <v>206690</v>
      </c>
      <c r="D197" s="142"/>
      <c r="E197" s="128">
        <v>4035223118</v>
      </c>
      <c r="F197" s="106"/>
      <c r="G197" s="128">
        <v>-5280327001</v>
      </c>
      <c r="H197" s="142"/>
      <c r="I197" s="128">
        <f t="shared" si="4"/>
        <v>-1245103883</v>
      </c>
      <c r="J197" s="128"/>
      <c r="K197" s="106">
        <v>206690</v>
      </c>
      <c r="L197" s="128"/>
      <c r="M197" s="128">
        <v>4035223118</v>
      </c>
      <c r="N197" s="142"/>
      <c r="O197" s="128">
        <v>-5280327001</v>
      </c>
      <c r="P197" s="128"/>
      <c r="Q197" s="128">
        <f t="shared" si="5"/>
        <v>-1245103883</v>
      </c>
    </row>
    <row r="198" spans="1:17" ht="21">
      <c r="A198" s="141" t="s">
        <v>350</v>
      </c>
      <c r="B198" s="142"/>
      <c r="C198" s="128">
        <v>246482</v>
      </c>
      <c r="D198" s="142"/>
      <c r="E198" s="128">
        <v>688926076</v>
      </c>
      <c r="F198" s="106"/>
      <c r="G198" s="128">
        <v>-855838905</v>
      </c>
      <c r="H198" s="142"/>
      <c r="I198" s="128">
        <f t="shared" si="4"/>
        <v>-166912829</v>
      </c>
      <c r="J198" s="128"/>
      <c r="K198" s="106">
        <v>246482</v>
      </c>
      <c r="L198" s="128"/>
      <c r="M198" s="128">
        <v>688926076</v>
      </c>
      <c r="N198" s="142"/>
      <c r="O198" s="128">
        <v>-855838905</v>
      </c>
      <c r="P198" s="128"/>
      <c r="Q198" s="128">
        <f t="shared" si="5"/>
        <v>-166912829</v>
      </c>
    </row>
    <row r="199" spans="1:17" ht="21">
      <c r="A199" s="141" t="s">
        <v>328</v>
      </c>
      <c r="B199" s="142"/>
      <c r="C199" s="128">
        <v>230033</v>
      </c>
      <c r="D199" s="142"/>
      <c r="E199" s="128">
        <v>1866549737</v>
      </c>
      <c r="F199" s="106"/>
      <c r="G199" s="128">
        <v>-1948219869</v>
      </c>
      <c r="H199" s="142"/>
      <c r="I199" s="128">
        <f t="shared" si="4"/>
        <v>-81670132</v>
      </c>
      <c r="J199" s="128"/>
      <c r="K199" s="106">
        <v>230033</v>
      </c>
      <c r="L199" s="128"/>
      <c r="M199" s="128">
        <v>1866549737</v>
      </c>
      <c r="N199" s="142"/>
      <c r="O199" s="128">
        <v>-1948219869</v>
      </c>
      <c r="P199" s="128"/>
      <c r="Q199" s="128">
        <f t="shared" si="5"/>
        <v>-81670132</v>
      </c>
    </row>
    <row r="200" spans="1:17" ht="21">
      <c r="A200" s="141" t="s">
        <v>131</v>
      </c>
      <c r="B200" s="142"/>
      <c r="C200" s="128">
        <v>797921</v>
      </c>
      <c r="D200" s="142"/>
      <c r="E200" s="128">
        <v>13530127877</v>
      </c>
      <c r="F200" s="106"/>
      <c r="G200" s="128">
        <v>-14205735057</v>
      </c>
      <c r="H200" s="142"/>
      <c r="I200" s="128">
        <f t="shared" si="4"/>
        <v>-675607180</v>
      </c>
      <c r="J200" s="128"/>
      <c r="K200" s="106">
        <v>797921</v>
      </c>
      <c r="L200" s="128"/>
      <c r="M200" s="128">
        <v>13530127877</v>
      </c>
      <c r="N200" s="142"/>
      <c r="O200" s="128">
        <v>-14205735057</v>
      </c>
      <c r="P200" s="128"/>
      <c r="Q200" s="128">
        <f t="shared" si="5"/>
        <v>-675607180</v>
      </c>
    </row>
    <row r="201" spans="1:17" ht="21">
      <c r="A201" s="141" t="s">
        <v>306</v>
      </c>
      <c r="B201" s="142"/>
      <c r="C201" s="128">
        <v>977728</v>
      </c>
      <c r="D201" s="142"/>
      <c r="E201" s="128">
        <v>2596240907</v>
      </c>
      <c r="F201" s="106"/>
      <c r="G201" s="128">
        <v>-3380304780</v>
      </c>
      <c r="H201" s="142"/>
      <c r="I201" s="128">
        <f t="shared" ref="I201:I264" si="6">G201+E201</f>
        <v>-784063873</v>
      </c>
      <c r="J201" s="128"/>
      <c r="K201" s="106">
        <v>977728</v>
      </c>
      <c r="L201" s="128"/>
      <c r="M201" s="128">
        <v>2596240907</v>
      </c>
      <c r="N201" s="142"/>
      <c r="O201" s="128">
        <v>-3380304780</v>
      </c>
      <c r="P201" s="128"/>
      <c r="Q201" s="128">
        <f t="shared" ref="Q201:Q264" si="7">M201+O201</f>
        <v>-784063873</v>
      </c>
    </row>
    <row r="202" spans="1:17" ht="21">
      <c r="A202" s="141" t="s">
        <v>286</v>
      </c>
      <c r="B202" s="142"/>
      <c r="C202" s="128">
        <v>62293</v>
      </c>
      <c r="D202" s="142"/>
      <c r="E202" s="128">
        <v>2782826248</v>
      </c>
      <c r="F202" s="106"/>
      <c r="G202" s="128">
        <v>-3478178773</v>
      </c>
      <c r="H202" s="142"/>
      <c r="I202" s="128">
        <f t="shared" si="6"/>
        <v>-695352525</v>
      </c>
      <c r="J202" s="128"/>
      <c r="K202" s="106">
        <v>62293</v>
      </c>
      <c r="L202" s="128"/>
      <c r="M202" s="128">
        <v>2782826248</v>
      </c>
      <c r="N202" s="142"/>
      <c r="O202" s="128">
        <v>-3478178773</v>
      </c>
      <c r="P202" s="128"/>
      <c r="Q202" s="128">
        <f t="shared" si="7"/>
        <v>-695352525</v>
      </c>
    </row>
    <row r="203" spans="1:17" ht="21">
      <c r="A203" s="141" t="s">
        <v>331</v>
      </c>
      <c r="B203" s="142"/>
      <c r="C203" s="128">
        <v>420493</v>
      </c>
      <c r="D203" s="142"/>
      <c r="E203" s="128">
        <v>4049864832</v>
      </c>
      <c r="F203" s="106"/>
      <c r="G203" s="128">
        <v>-5329386102</v>
      </c>
      <c r="H203" s="142"/>
      <c r="I203" s="128">
        <f t="shared" si="6"/>
        <v>-1279521270</v>
      </c>
      <c r="J203" s="128"/>
      <c r="K203" s="106">
        <v>420493</v>
      </c>
      <c r="L203" s="128"/>
      <c r="M203" s="128">
        <v>4049864832</v>
      </c>
      <c r="N203" s="142"/>
      <c r="O203" s="128">
        <v>-5329386102</v>
      </c>
      <c r="P203" s="128"/>
      <c r="Q203" s="128">
        <f t="shared" si="7"/>
        <v>-1279521270</v>
      </c>
    </row>
    <row r="204" spans="1:17" ht="21">
      <c r="A204" s="141" t="s">
        <v>310</v>
      </c>
      <c r="B204" s="142"/>
      <c r="C204" s="128">
        <v>1471751</v>
      </c>
      <c r="D204" s="142"/>
      <c r="E204" s="128">
        <v>2813132763</v>
      </c>
      <c r="F204" s="106"/>
      <c r="G204" s="128">
        <v>-4393371227</v>
      </c>
      <c r="H204" s="142"/>
      <c r="I204" s="128">
        <f t="shared" si="6"/>
        <v>-1580238464</v>
      </c>
      <c r="J204" s="128"/>
      <c r="K204" s="106">
        <v>1471751</v>
      </c>
      <c r="L204" s="128"/>
      <c r="M204" s="128">
        <v>2813132763</v>
      </c>
      <c r="N204" s="142"/>
      <c r="O204" s="128">
        <v>-4393371227</v>
      </c>
      <c r="P204" s="128"/>
      <c r="Q204" s="128">
        <f t="shared" si="7"/>
        <v>-1580238464</v>
      </c>
    </row>
    <row r="205" spans="1:17" ht="21">
      <c r="A205" s="141" t="s">
        <v>308</v>
      </c>
      <c r="B205" s="142"/>
      <c r="C205" s="128">
        <v>244580</v>
      </c>
      <c r="D205" s="142"/>
      <c r="E205" s="128">
        <v>3437025087</v>
      </c>
      <c r="F205" s="106"/>
      <c r="G205" s="128">
        <v>-3308927834</v>
      </c>
      <c r="H205" s="142"/>
      <c r="I205" s="128">
        <f t="shared" si="6"/>
        <v>128097253</v>
      </c>
      <c r="J205" s="128"/>
      <c r="K205" s="106">
        <v>244580</v>
      </c>
      <c r="L205" s="128"/>
      <c r="M205" s="128">
        <v>3437025087</v>
      </c>
      <c r="N205" s="142"/>
      <c r="O205" s="128">
        <v>-3308927834</v>
      </c>
      <c r="P205" s="128"/>
      <c r="Q205" s="128">
        <f t="shared" si="7"/>
        <v>128097253</v>
      </c>
    </row>
    <row r="206" spans="1:17" ht="21">
      <c r="A206" s="141" t="s">
        <v>339</v>
      </c>
      <c r="B206" s="142"/>
      <c r="C206" s="128">
        <v>24567</v>
      </c>
      <c r="D206" s="142"/>
      <c r="E206" s="128">
        <v>1220586681</v>
      </c>
      <c r="F206" s="106"/>
      <c r="G206" s="128">
        <v>-1329469789</v>
      </c>
      <c r="H206" s="142"/>
      <c r="I206" s="128">
        <f t="shared" si="6"/>
        <v>-108883108</v>
      </c>
      <c r="J206" s="128"/>
      <c r="K206" s="106">
        <v>24567</v>
      </c>
      <c r="L206" s="128"/>
      <c r="M206" s="128">
        <v>1220586681</v>
      </c>
      <c r="N206" s="142"/>
      <c r="O206" s="128">
        <v>-1329469789</v>
      </c>
      <c r="P206" s="128"/>
      <c r="Q206" s="128">
        <f t="shared" si="7"/>
        <v>-108883108</v>
      </c>
    </row>
    <row r="207" spans="1:17" ht="21">
      <c r="A207" s="141" t="s">
        <v>364</v>
      </c>
      <c r="B207" s="142"/>
      <c r="C207" s="128">
        <v>232038</v>
      </c>
      <c r="D207" s="142"/>
      <c r="E207" s="128">
        <v>2658718748</v>
      </c>
      <c r="F207" s="106"/>
      <c r="G207" s="128">
        <v>-2739500175</v>
      </c>
      <c r="H207" s="142"/>
      <c r="I207" s="128">
        <f t="shared" si="6"/>
        <v>-80781427</v>
      </c>
      <c r="J207" s="128"/>
      <c r="K207" s="106">
        <v>232038</v>
      </c>
      <c r="L207" s="128"/>
      <c r="M207" s="128">
        <v>2658718748</v>
      </c>
      <c r="N207" s="142"/>
      <c r="O207" s="128">
        <v>-2739500175</v>
      </c>
      <c r="P207" s="128"/>
      <c r="Q207" s="128">
        <f t="shared" si="7"/>
        <v>-80781427</v>
      </c>
    </row>
    <row r="208" spans="1:17" ht="21">
      <c r="A208" s="141" t="s">
        <v>271</v>
      </c>
      <c r="B208" s="142"/>
      <c r="C208" s="128">
        <v>49908</v>
      </c>
      <c r="D208" s="142"/>
      <c r="E208" s="128">
        <v>1681302970</v>
      </c>
      <c r="F208" s="106"/>
      <c r="G208" s="128">
        <v>-1893831572</v>
      </c>
      <c r="H208" s="142"/>
      <c r="I208" s="128">
        <f t="shared" si="6"/>
        <v>-212528602</v>
      </c>
      <c r="J208" s="128"/>
      <c r="K208" s="106">
        <v>49908</v>
      </c>
      <c r="L208" s="128"/>
      <c r="M208" s="128">
        <v>1681302970</v>
      </c>
      <c r="N208" s="142"/>
      <c r="O208" s="128">
        <v>-1893831572</v>
      </c>
      <c r="P208" s="128"/>
      <c r="Q208" s="128">
        <f t="shared" si="7"/>
        <v>-212528602</v>
      </c>
    </row>
    <row r="209" spans="1:17" ht="21">
      <c r="A209" s="141" t="s">
        <v>320</v>
      </c>
      <c r="B209" s="142"/>
      <c r="C209" s="128">
        <v>114482</v>
      </c>
      <c r="D209" s="142"/>
      <c r="E209" s="128">
        <v>7445235773</v>
      </c>
      <c r="F209" s="106"/>
      <c r="G209" s="128">
        <v>-7488094752</v>
      </c>
      <c r="H209" s="142"/>
      <c r="I209" s="128">
        <f t="shared" si="6"/>
        <v>-42858979</v>
      </c>
      <c r="J209" s="128"/>
      <c r="K209" s="106">
        <v>114482</v>
      </c>
      <c r="L209" s="128"/>
      <c r="M209" s="128">
        <v>7445235773</v>
      </c>
      <c r="N209" s="142"/>
      <c r="O209" s="128">
        <v>-7488094752</v>
      </c>
      <c r="P209" s="128"/>
      <c r="Q209" s="128">
        <f t="shared" si="7"/>
        <v>-42858979</v>
      </c>
    </row>
    <row r="210" spans="1:17" ht="21">
      <c r="A210" s="141" t="s">
        <v>303</v>
      </c>
      <c r="B210" s="142"/>
      <c r="C210" s="128">
        <v>1882585</v>
      </c>
      <c r="D210" s="142"/>
      <c r="E210" s="128">
        <v>5668709157</v>
      </c>
      <c r="F210" s="106"/>
      <c r="G210" s="128">
        <v>-6400131979</v>
      </c>
      <c r="H210" s="142"/>
      <c r="I210" s="128">
        <f t="shared" si="6"/>
        <v>-731422822</v>
      </c>
      <c r="J210" s="128"/>
      <c r="K210" s="106">
        <v>1882585</v>
      </c>
      <c r="L210" s="128"/>
      <c r="M210" s="128">
        <v>5668709157</v>
      </c>
      <c r="N210" s="142"/>
      <c r="O210" s="128">
        <v>-6400131979</v>
      </c>
      <c r="P210" s="128"/>
      <c r="Q210" s="128">
        <f t="shared" si="7"/>
        <v>-731422822</v>
      </c>
    </row>
    <row r="211" spans="1:17" ht="21">
      <c r="A211" s="141" t="s">
        <v>148</v>
      </c>
      <c r="B211" s="142"/>
      <c r="C211" s="128">
        <v>618291</v>
      </c>
      <c r="D211" s="142"/>
      <c r="E211" s="128">
        <v>1555673472</v>
      </c>
      <c r="F211" s="106"/>
      <c r="G211" s="128">
        <v>-2267304289</v>
      </c>
      <c r="H211" s="142"/>
      <c r="I211" s="128">
        <f t="shared" si="6"/>
        <v>-711630817</v>
      </c>
      <c r="J211" s="128"/>
      <c r="K211" s="106">
        <v>618291</v>
      </c>
      <c r="L211" s="128"/>
      <c r="M211" s="128">
        <v>1555673472</v>
      </c>
      <c r="N211" s="142"/>
      <c r="O211" s="128">
        <v>-2267304289</v>
      </c>
      <c r="P211" s="128"/>
      <c r="Q211" s="128">
        <f t="shared" si="7"/>
        <v>-711630817</v>
      </c>
    </row>
    <row r="212" spans="1:17" ht="21">
      <c r="A212" s="141" t="s">
        <v>154</v>
      </c>
      <c r="B212" s="142"/>
      <c r="C212" s="128">
        <v>115325</v>
      </c>
      <c r="D212" s="142"/>
      <c r="E212" s="128">
        <v>6465319052</v>
      </c>
      <c r="F212" s="106"/>
      <c r="G212" s="128">
        <v>-6238644382</v>
      </c>
      <c r="H212" s="142"/>
      <c r="I212" s="128">
        <f t="shared" si="6"/>
        <v>226674670</v>
      </c>
      <c r="J212" s="128"/>
      <c r="K212" s="106">
        <v>115325</v>
      </c>
      <c r="L212" s="128"/>
      <c r="M212" s="128">
        <v>6465319052</v>
      </c>
      <c r="N212" s="142"/>
      <c r="O212" s="128">
        <v>-6238644382</v>
      </c>
      <c r="P212" s="128"/>
      <c r="Q212" s="128">
        <f t="shared" si="7"/>
        <v>226674670</v>
      </c>
    </row>
    <row r="213" spans="1:17" ht="21">
      <c r="A213" s="141" t="s">
        <v>290</v>
      </c>
      <c r="B213" s="142"/>
      <c r="C213" s="128">
        <v>742664</v>
      </c>
      <c r="D213" s="142"/>
      <c r="E213" s="128">
        <v>6283837114</v>
      </c>
      <c r="F213" s="106"/>
      <c r="G213" s="128">
        <v>-7235505946</v>
      </c>
      <c r="H213" s="142"/>
      <c r="I213" s="128">
        <f t="shared" si="6"/>
        <v>-951668832</v>
      </c>
      <c r="J213" s="128"/>
      <c r="K213" s="106">
        <v>742664</v>
      </c>
      <c r="L213" s="128"/>
      <c r="M213" s="128">
        <v>6283837114</v>
      </c>
      <c r="N213" s="142"/>
      <c r="O213" s="128">
        <v>-7235505946</v>
      </c>
      <c r="P213" s="128"/>
      <c r="Q213" s="128">
        <f t="shared" si="7"/>
        <v>-951668832</v>
      </c>
    </row>
    <row r="214" spans="1:17" ht="21">
      <c r="A214" s="141" t="s">
        <v>352</v>
      </c>
      <c r="B214" s="142"/>
      <c r="C214" s="128">
        <v>280963</v>
      </c>
      <c r="D214" s="142"/>
      <c r="E214" s="128">
        <v>635605617</v>
      </c>
      <c r="F214" s="106"/>
      <c r="G214" s="128">
        <v>-787601383</v>
      </c>
      <c r="H214" s="142"/>
      <c r="I214" s="128">
        <f t="shared" si="6"/>
        <v>-151995766</v>
      </c>
      <c r="J214" s="128"/>
      <c r="K214" s="106">
        <v>280963</v>
      </c>
      <c r="L214" s="128"/>
      <c r="M214" s="128">
        <v>635605617</v>
      </c>
      <c r="N214" s="142"/>
      <c r="O214" s="128">
        <v>-787601383</v>
      </c>
      <c r="P214" s="128"/>
      <c r="Q214" s="128">
        <f t="shared" si="7"/>
        <v>-151995766</v>
      </c>
    </row>
    <row r="215" spans="1:17" ht="21">
      <c r="A215" s="141" t="s">
        <v>309</v>
      </c>
      <c r="B215" s="142"/>
      <c r="C215" s="128">
        <v>156449</v>
      </c>
      <c r="D215" s="142"/>
      <c r="E215" s="128">
        <v>4356589260</v>
      </c>
      <c r="F215" s="106"/>
      <c r="G215" s="128">
        <v>-4262751904</v>
      </c>
      <c r="H215" s="142"/>
      <c r="I215" s="128">
        <f t="shared" si="6"/>
        <v>93837356</v>
      </c>
      <c r="J215" s="128"/>
      <c r="K215" s="106">
        <v>156449</v>
      </c>
      <c r="L215" s="128"/>
      <c r="M215" s="128">
        <v>4356589260</v>
      </c>
      <c r="N215" s="142"/>
      <c r="O215" s="128">
        <v>-4262751904</v>
      </c>
      <c r="P215" s="128"/>
      <c r="Q215" s="128">
        <f t="shared" si="7"/>
        <v>93837356</v>
      </c>
    </row>
    <row r="216" spans="1:17" ht="21">
      <c r="A216" s="141" t="s">
        <v>116</v>
      </c>
      <c r="B216" s="142"/>
      <c r="C216" s="128">
        <v>864473</v>
      </c>
      <c r="D216" s="142"/>
      <c r="E216" s="128">
        <v>4386031008</v>
      </c>
      <c r="F216" s="106"/>
      <c r="G216" s="128">
        <v>-4588818921</v>
      </c>
      <c r="H216" s="142"/>
      <c r="I216" s="128">
        <f t="shared" si="6"/>
        <v>-202787913</v>
      </c>
      <c r="J216" s="128"/>
      <c r="K216" s="106">
        <v>864473</v>
      </c>
      <c r="L216" s="128"/>
      <c r="M216" s="128">
        <v>4386031008</v>
      </c>
      <c r="N216" s="142"/>
      <c r="O216" s="128">
        <v>-4588818921</v>
      </c>
      <c r="P216" s="128"/>
      <c r="Q216" s="128">
        <f t="shared" si="7"/>
        <v>-202787913</v>
      </c>
    </row>
    <row r="217" spans="1:17" ht="21">
      <c r="A217" s="141" t="s">
        <v>314</v>
      </c>
      <c r="B217" s="142"/>
      <c r="C217" s="128">
        <v>1270684</v>
      </c>
      <c r="D217" s="142"/>
      <c r="E217" s="128">
        <v>1373105705</v>
      </c>
      <c r="F217" s="106"/>
      <c r="G217" s="128">
        <v>-1625639854</v>
      </c>
      <c r="H217" s="142"/>
      <c r="I217" s="128">
        <f t="shared" si="6"/>
        <v>-252534149</v>
      </c>
      <c r="J217" s="128"/>
      <c r="K217" s="106">
        <v>1270684</v>
      </c>
      <c r="L217" s="128"/>
      <c r="M217" s="128">
        <v>1373105705</v>
      </c>
      <c r="N217" s="142"/>
      <c r="O217" s="128">
        <v>-1625639854</v>
      </c>
      <c r="P217" s="128"/>
      <c r="Q217" s="128">
        <f t="shared" si="7"/>
        <v>-252534149</v>
      </c>
    </row>
    <row r="218" spans="1:17" ht="21">
      <c r="A218" s="141" t="s">
        <v>322</v>
      </c>
      <c r="B218" s="142"/>
      <c r="C218" s="128">
        <v>1921081</v>
      </c>
      <c r="D218" s="142"/>
      <c r="E218" s="128">
        <v>4174169672</v>
      </c>
      <c r="F218" s="106"/>
      <c r="G218" s="128">
        <v>-4601139123</v>
      </c>
      <c r="H218" s="142"/>
      <c r="I218" s="128">
        <f t="shared" si="6"/>
        <v>-426969451</v>
      </c>
      <c r="J218" s="128"/>
      <c r="K218" s="106">
        <v>1921081</v>
      </c>
      <c r="L218" s="128"/>
      <c r="M218" s="128">
        <v>4174169672</v>
      </c>
      <c r="N218" s="142"/>
      <c r="O218" s="128">
        <v>-4601139123</v>
      </c>
      <c r="P218" s="128"/>
      <c r="Q218" s="128">
        <f t="shared" si="7"/>
        <v>-426969451</v>
      </c>
    </row>
    <row r="219" spans="1:17" ht="21">
      <c r="A219" s="141" t="s">
        <v>80</v>
      </c>
      <c r="B219" s="142"/>
      <c r="C219" s="128">
        <v>931668</v>
      </c>
      <c r="D219" s="142"/>
      <c r="E219" s="128">
        <v>3427021188</v>
      </c>
      <c r="F219" s="106"/>
      <c r="G219" s="128">
        <v>-3573914735</v>
      </c>
      <c r="H219" s="142"/>
      <c r="I219" s="128">
        <f t="shared" si="6"/>
        <v>-146893547</v>
      </c>
      <c r="J219" s="128"/>
      <c r="K219" s="106">
        <v>931668</v>
      </c>
      <c r="L219" s="128"/>
      <c r="M219" s="128">
        <v>3427021188</v>
      </c>
      <c r="N219" s="142"/>
      <c r="O219" s="128">
        <v>-3573914735</v>
      </c>
      <c r="P219" s="128"/>
      <c r="Q219" s="128">
        <f t="shared" si="7"/>
        <v>-146893547</v>
      </c>
    </row>
    <row r="220" spans="1:17" ht="21">
      <c r="A220" s="141" t="s">
        <v>135</v>
      </c>
      <c r="B220" s="142"/>
      <c r="C220" s="128">
        <v>608503</v>
      </c>
      <c r="D220" s="142"/>
      <c r="E220" s="128">
        <v>2656917858</v>
      </c>
      <c r="F220" s="106"/>
      <c r="G220" s="128">
        <v>-2484252049</v>
      </c>
      <c r="H220" s="142"/>
      <c r="I220" s="128">
        <f t="shared" si="6"/>
        <v>172665809</v>
      </c>
      <c r="J220" s="128"/>
      <c r="K220" s="106">
        <v>608503</v>
      </c>
      <c r="L220" s="128"/>
      <c r="M220" s="128">
        <v>2656917858</v>
      </c>
      <c r="N220" s="142"/>
      <c r="O220" s="128">
        <v>-2484252049</v>
      </c>
      <c r="P220" s="128"/>
      <c r="Q220" s="128">
        <f t="shared" si="7"/>
        <v>172665809</v>
      </c>
    </row>
    <row r="221" spans="1:17" ht="21">
      <c r="A221" s="141" t="s">
        <v>248</v>
      </c>
      <c r="B221" s="142"/>
      <c r="C221" s="128">
        <v>387974</v>
      </c>
      <c r="D221" s="142"/>
      <c r="E221" s="128">
        <v>675221792</v>
      </c>
      <c r="F221" s="106"/>
      <c r="G221" s="128">
        <v>-789071728</v>
      </c>
      <c r="H221" s="142"/>
      <c r="I221" s="128">
        <f t="shared" si="6"/>
        <v>-113849936</v>
      </c>
      <c r="J221" s="128"/>
      <c r="K221" s="106">
        <v>387974</v>
      </c>
      <c r="L221" s="128"/>
      <c r="M221" s="128">
        <v>675221792</v>
      </c>
      <c r="N221" s="142"/>
      <c r="O221" s="128">
        <v>-789071728</v>
      </c>
      <c r="P221" s="128"/>
      <c r="Q221" s="128">
        <f t="shared" si="7"/>
        <v>-113849936</v>
      </c>
    </row>
    <row r="222" spans="1:17" ht="21">
      <c r="A222" s="141" t="s">
        <v>181</v>
      </c>
      <c r="B222" s="142"/>
      <c r="C222" s="128">
        <v>91467</v>
      </c>
      <c r="D222" s="142"/>
      <c r="E222" s="128">
        <v>4146291620</v>
      </c>
      <c r="F222" s="106"/>
      <c r="G222" s="128">
        <v>-4145169144</v>
      </c>
      <c r="H222" s="142"/>
      <c r="I222" s="128">
        <f t="shared" si="6"/>
        <v>1122476</v>
      </c>
      <c r="J222" s="128"/>
      <c r="K222" s="106">
        <v>91467</v>
      </c>
      <c r="L222" s="128"/>
      <c r="M222" s="128">
        <v>4146291620</v>
      </c>
      <c r="N222" s="142"/>
      <c r="O222" s="128">
        <v>-4145169144</v>
      </c>
      <c r="P222" s="128"/>
      <c r="Q222" s="128">
        <f t="shared" si="7"/>
        <v>1122476</v>
      </c>
    </row>
    <row r="223" spans="1:17" ht="21">
      <c r="A223" s="141" t="s">
        <v>266</v>
      </c>
      <c r="B223" s="142"/>
      <c r="C223" s="128">
        <v>112191</v>
      </c>
      <c r="D223" s="142"/>
      <c r="E223" s="128">
        <v>425029495</v>
      </c>
      <c r="F223" s="106"/>
      <c r="G223" s="128">
        <v>-456947890</v>
      </c>
      <c r="H223" s="142"/>
      <c r="I223" s="128">
        <f t="shared" si="6"/>
        <v>-31918395</v>
      </c>
      <c r="J223" s="128"/>
      <c r="K223" s="106">
        <v>112191</v>
      </c>
      <c r="L223" s="128"/>
      <c r="M223" s="128">
        <v>425029495</v>
      </c>
      <c r="N223" s="142"/>
      <c r="O223" s="128">
        <v>-456947890</v>
      </c>
      <c r="P223" s="128"/>
      <c r="Q223" s="128">
        <f t="shared" si="7"/>
        <v>-31918395</v>
      </c>
    </row>
    <row r="224" spans="1:17" ht="21">
      <c r="A224" s="141" t="s">
        <v>161</v>
      </c>
      <c r="B224" s="142"/>
      <c r="C224" s="128">
        <v>431729</v>
      </c>
      <c r="D224" s="142"/>
      <c r="E224" s="128">
        <v>8534243540</v>
      </c>
      <c r="F224" s="106"/>
      <c r="G224" s="128">
        <v>-9617480361</v>
      </c>
      <c r="H224" s="142"/>
      <c r="I224" s="128">
        <f t="shared" si="6"/>
        <v>-1083236821</v>
      </c>
      <c r="J224" s="128"/>
      <c r="K224" s="106">
        <v>431729</v>
      </c>
      <c r="L224" s="128"/>
      <c r="M224" s="128">
        <v>8534243540</v>
      </c>
      <c r="N224" s="142"/>
      <c r="O224" s="128">
        <v>-9617480361</v>
      </c>
      <c r="P224" s="128"/>
      <c r="Q224" s="128">
        <f t="shared" si="7"/>
        <v>-1083236821</v>
      </c>
    </row>
    <row r="225" spans="1:17" ht="21">
      <c r="A225" s="141" t="s">
        <v>223</v>
      </c>
      <c r="B225" s="142"/>
      <c r="C225" s="128">
        <v>107636</v>
      </c>
      <c r="D225" s="142"/>
      <c r="E225" s="128">
        <v>3268963905</v>
      </c>
      <c r="F225" s="106"/>
      <c r="G225" s="128">
        <v>-3138179948</v>
      </c>
      <c r="H225" s="142"/>
      <c r="I225" s="128">
        <f t="shared" si="6"/>
        <v>130783957</v>
      </c>
      <c r="J225" s="128"/>
      <c r="K225" s="106">
        <v>107636</v>
      </c>
      <c r="L225" s="128"/>
      <c r="M225" s="128">
        <v>3268963905</v>
      </c>
      <c r="N225" s="142"/>
      <c r="O225" s="128">
        <v>-3138179948</v>
      </c>
      <c r="P225" s="128"/>
      <c r="Q225" s="128">
        <f t="shared" si="7"/>
        <v>130783957</v>
      </c>
    </row>
    <row r="226" spans="1:17" ht="21">
      <c r="A226" s="141" t="s">
        <v>304</v>
      </c>
      <c r="B226" s="142"/>
      <c r="C226" s="128">
        <v>489318</v>
      </c>
      <c r="D226" s="142"/>
      <c r="E226" s="128">
        <v>5921670819</v>
      </c>
      <c r="F226" s="106"/>
      <c r="G226" s="128">
        <v>-5063025705</v>
      </c>
      <c r="H226" s="142"/>
      <c r="I226" s="128">
        <f t="shared" si="6"/>
        <v>858645114</v>
      </c>
      <c r="J226" s="128"/>
      <c r="K226" s="106">
        <v>489318</v>
      </c>
      <c r="L226" s="128"/>
      <c r="M226" s="128">
        <v>5921670819</v>
      </c>
      <c r="N226" s="142"/>
      <c r="O226" s="128">
        <v>-5063025705</v>
      </c>
      <c r="P226" s="128"/>
      <c r="Q226" s="128">
        <f t="shared" si="7"/>
        <v>858645114</v>
      </c>
    </row>
    <row r="227" spans="1:17" ht="21">
      <c r="A227" s="141" t="s">
        <v>172</v>
      </c>
      <c r="B227" s="142"/>
      <c r="C227" s="128">
        <v>969274</v>
      </c>
      <c r="D227" s="142"/>
      <c r="E227" s="128">
        <v>7555572818</v>
      </c>
      <c r="F227" s="106"/>
      <c r="G227" s="128">
        <v>-7139585536</v>
      </c>
      <c r="H227" s="142"/>
      <c r="I227" s="128">
        <f t="shared" si="6"/>
        <v>415987282</v>
      </c>
      <c r="J227" s="128"/>
      <c r="K227" s="106">
        <v>969274</v>
      </c>
      <c r="L227" s="128"/>
      <c r="M227" s="128">
        <v>7555572818</v>
      </c>
      <c r="N227" s="142"/>
      <c r="O227" s="128">
        <v>-7139585536</v>
      </c>
      <c r="P227" s="128"/>
      <c r="Q227" s="128">
        <f t="shared" si="7"/>
        <v>415987282</v>
      </c>
    </row>
    <row r="228" spans="1:17" ht="21">
      <c r="A228" s="141" t="s">
        <v>327</v>
      </c>
      <c r="B228" s="142"/>
      <c r="C228" s="128">
        <v>32947</v>
      </c>
      <c r="D228" s="142"/>
      <c r="E228" s="128">
        <v>1822005053</v>
      </c>
      <c r="F228" s="106"/>
      <c r="G228" s="128">
        <v>-1445300101</v>
      </c>
      <c r="H228" s="142"/>
      <c r="I228" s="128">
        <f t="shared" si="6"/>
        <v>376704952</v>
      </c>
      <c r="J228" s="128"/>
      <c r="K228" s="106">
        <v>32947</v>
      </c>
      <c r="L228" s="128"/>
      <c r="M228" s="128">
        <v>1822005053</v>
      </c>
      <c r="N228" s="142"/>
      <c r="O228" s="128">
        <v>-1445300101</v>
      </c>
      <c r="P228" s="128"/>
      <c r="Q228" s="128">
        <f t="shared" si="7"/>
        <v>376704952</v>
      </c>
    </row>
    <row r="229" spans="1:17" ht="21">
      <c r="A229" s="141" t="s">
        <v>313</v>
      </c>
      <c r="B229" s="142"/>
      <c r="C229" s="128">
        <v>104855</v>
      </c>
      <c r="D229" s="142"/>
      <c r="E229" s="128">
        <v>661281546</v>
      </c>
      <c r="F229" s="106"/>
      <c r="G229" s="128">
        <v>-687925345</v>
      </c>
      <c r="H229" s="142"/>
      <c r="I229" s="128">
        <f t="shared" si="6"/>
        <v>-26643799</v>
      </c>
      <c r="J229" s="128"/>
      <c r="K229" s="106">
        <v>104855</v>
      </c>
      <c r="L229" s="128"/>
      <c r="M229" s="128">
        <v>661281546</v>
      </c>
      <c r="N229" s="142"/>
      <c r="O229" s="128">
        <v>-687925345</v>
      </c>
      <c r="P229" s="128"/>
      <c r="Q229" s="128">
        <f t="shared" si="7"/>
        <v>-26643799</v>
      </c>
    </row>
    <row r="230" spans="1:17" ht="21">
      <c r="A230" s="141" t="s">
        <v>215</v>
      </c>
      <c r="B230" s="142"/>
      <c r="C230" s="128">
        <v>40666</v>
      </c>
      <c r="D230" s="142"/>
      <c r="E230" s="128">
        <v>340064565</v>
      </c>
      <c r="F230" s="106"/>
      <c r="G230" s="128">
        <v>-394942843</v>
      </c>
      <c r="H230" s="142"/>
      <c r="I230" s="128">
        <f t="shared" si="6"/>
        <v>-54878278</v>
      </c>
      <c r="J230" s="128"/>
      <c r="K230" s="106">
        <v>40666</v>
      </c>
      <c r="L230" s="128"/>
      <c r="M230" s="128">
        <v>340064565</v>
      </c>
      <c r="N230" s="142"/>
      <c r="O230" s="128">
        <v>-394942843</v>
      </c>
      <c r="P230" s="128"/>
      <c r="Q230" s="128">
        <f t="shared" si="7"/>
        <v>-54878278</v>
      </c>
    </row>
    <row r="231" spans="1:17" ht="21">
      <c r="A231" s="141" t="s">
        <v>237</v>
      </c>
      <c r="B231" s="142"/>
      <c r="C231" s="128">
        <v>1553961</v>
      </c>
      <c r="D231" s="142"/>
      <c r="E231" s="128">
        <v>14760864066</v>
      </c>
      <c r="F231" s="106"/>
      <c r="G231" s="128">
        <v>-14026011585</v>
      </c>
      <c r="H231" s="142"/>
      <c r="I231" s="128">
        <f t="shared" si="6"/>
        <v>734852481</v>
      </c>
      <c r="J231" s="128"/>
      <c r="K231" s="106">
        <v>1553961</v>
      </c>
      <c r="L231" s="128"/>
      <c r="M231" s="128">
        <v>14760864066</v>
      </c>
      <c r="N231" s="142"/>
      <c r="O231" s="128">
        <v>-14026011585</v>
      </c>
      <c r="P231" s="128"/>
      <c r="Q231" s="128">
        <f t="shared" si="7"/>
        <v>734852481</v>
      </c>
    </row>
    <row r="232" spans="1:17" ht="21">
      <c r="A232" s="141" t="s">
        <v>263</v>
      </c>
      <c r="B232" s="142"/>
      <c r="C232" s="128">
        <v>1632086</v>
      </c>
      <c r="D232" s="142"/>
      <c r="E232" s="128">
        <v>6935629653</v>
      </c>
      <c r="F232" s="106"/>
      <c r="G232" s="128">
        <v>-7380725871</v>
      </c>
      <c r="H232" s="142"/>
      <c r="I232" s="128">
        <f t="shared" si="6"/>
        <v>-445096218</v>
      </c>
      <c r="J232" s="128"/>
      <c r="K232" s="106">
        <v>1632086</v>
      </c>
      <c r="L232" s="128"/>
      <c r="M232" s="128">
        <v>6935629653</v>
      </c>
      <c r="N232" s="142"/>
      <c r="O232" s="128">
        <v>-7380725871</v>
      </c>
      <c r="P232" s="128"/>
      <c r="Q232" s="128">
        <f t="shared" si="7"/>
        <v>-445096218</v>
      </c>
    </row>
    <row r="233" spans="1:17" ht="21">
      <c r="A233" s="141" t="s">
        <v>342</v>
      </c>
      <c r="B233" s="142"/>
      <c r="C233" s="128">
        <v>220076</v>
      </c>
      <c r="D233" s="142"/>
      <c r="E233" s="128">
        <v>1393513824</v>
      </c>
      <c r="F233" s="106"/>
      <c r="G233" s="128">
        <v>-1544441048</v>
      </c>
      <c r="H233" s="142"/>
      <c r="I233" s="128">
        <f t="shared" si="6"/>
        <v>-150927224</v>
      </c>
      <c r="J233" s="128"/>
      <c r="K233" s="106">
        <v>220076</v>
      </c>
      <c r="L233" s="128"/>
      <c r="M233" s="128">
        <v>1393513824</v>
      </c>
      <c r="N233" s="142"/>
      <c r="O233" s="128">
        <v>-1544441048</v>
      </c>
      <c r="P233" s="128"/>
      <c r="Q233" s="128">
        <f t="shared" si="7"/>
        <v>-150927224</v>
      </c>
    </row>
    <row r="234" spans="1:17" ht="21">
      <c r="A234" s="141" t="s">
        <v>195</v>
      </c>
      <c r="B234" s="142"/>
      <c r="C234" s="128">
        <v>279195</v>
      </c>
      <c r="D234" s="142"/>
      <c r="E234" s="128">
        <v>2032335232</v>
      </c>
      <c r="F234" s="106"/>
      <c r="G234" s="128">
        <v>-2353486539</v>
      </c>
      <c r="H234" s="142"/>
      <c r="I234" s="128">
        <f t="shared" si="6"/>
        <v>-321151307</v>
      </c>
      <c r="J234" s="128"/>
      <c r="K234" s="106">
        <v>279195</v>
      </c>
      <c r="L234" s="128"/>
      <c r="M234" s="128">
        <v>2032335232</v>
      </c>
      <c r="N234" s="142"/>
      <c r="O234" s="128">
        <v>-2353486539</v>
      </c>
      <c r="P234" s="128"/>
      <c r="Q234" s="128">
        <f t="shared" si="7"/>
        <v>-321151307</v>
      </c>
    </row>
    <row r="235" spans="1:17" ht="21">
      <c r="A235" s="141" t="s">
        <v>275</v>
      </c>
      <c r="B235" s="142"/>
      <c r="C235" s="128">
        <v>114096</v>
      </c>
      <c r="D235" s="142"/>
      <c r="E235" s="128">
        <v>414612131</v>
      </c>
      <c r="F235" s="106"/>
      <c r="G235" s="128">
        <v>-408188245</v>
      </c>
      <c r="H235" s="142"/>
      <c r="I235" s="128">
        <f t="shared" si="6"/>
        <v>6423886</v>
      </c>
      <c r="J235" s="128"/>
      <c r="K235" s="106">
        <v>114096</v>
      </c>
      <c r="L235" s="128"/>
      <c r="M235" s="128">
        <v>414612131</v>
      </c>
      <c r="N235" s="142"/>
      <c r="O235" s="128">
        <v>-408188245</v>
      </c>
      <c r="P235" s="128"/>
      <c r="Q235" s="128">
        <f t="shared" si="7"/>
        <v>6423886</v>
      </c>
    </row>
    <row r="236" spans="1:17" ht="21">
      <c r="A236" s="141" t="s">
        <v>227</v>
      </c>
      <c r="B236" s="142"/>
      <c r="C236" s="128">
        <v>160767</v>
      </c>
      <c r="D236" s="142"/>
      <c r="E236" s="128">
        <v>1764667152</v>
      </c>
      <c r="F236" s="106"/>
      <c r="G236" s="128">
        <v>-2250130947</v>
      </c>
      <c r="H236" s="142"/>
      <c r="I236" s="128">
        <f t="shared" si="6"/>
        <v>-485463795</v>
      </c>
      <c r="J236" s="128"/>
      <c r="K236" s="106">
        <v>160767</v>
      </c>
      <c r="L236" s="128"/>
      <c r="M236" s="128">
        <v>1764667152</v>
      </c>
      <c r="N236" s="142"/>
      <c r="O236" s="128">
        <v>-2250130947</v>
      </c>
      <c r="P236" s="128"/>
      <c r="Q236" s="128">
        <f t="shared" si="7"/>
        <v>-485463795</v>
      </c>
    </row>
    <row r="237" spans="1:17" ht="21">
      <c r="A237" s="141" t="s">
        <v>178</v>
      </c>
      <c r="B237" s="142"/>
      <c r="C237" s="128">
        <v>1628477</v>
      </c>
      <c r="D237" s="142"/>
      <c r="E237" s="128">
        <v>6008755480</v>
      </c>
      <c r="F237" s="106"/>
      <c r="G237" s="128">
        <v>-6144917586</v>
      </c>
      <c r="H237" s="142"/>
      <c r="I237" s="128">
        <f t="shared" si="6"/>
        <v>-136162106</v>
      </c>
      <c r="J237" s="128"/>
      <c r="K237" s="106">
        <v>1628477</v>
      </c>
      <c r="L237" s="128"/>
      <c r="M237" s="128">
        <v>6008755480</v>
      </c>
      <c r="N237" s="142"/>
      <c r="O237" s="128">
        <v>-6144917586</v>
      </c>
      <c r="P237" s="128"/>
      <c r="Q237" s="128">
        <f t="shared" si="7"/>
        <v>-136162106</v>
      </c>
    </row>
    <row r="238" spans="1:17" ht="21">
      <c r="A238" s="141" t="s">
        <v>299</v>
      </c>
      <c r="B238" s="142"/>
      <c r="C238" s="128">
        <v>102966</v>
      </c>
      <c r="D238" s="142"/>
      <c r="E238" s="128">
        <v>2160894857</v>
      </c>
      <c r="F238" s="106"/>
      <c r="G238" s="128">
        <v>-2474904060</v>
      </c>
      <c r="H238" s="142"/>
      <c r="I238" s="128">
        <f t="shared" si="6"/>
        <v>-314009203</v>
      </c>
      <c r="J238" s="128"/>
      <c r="K238" s="106">
        <v>102966</v>
      </c>
      <c r="L238" s="128"/>
      <c r="M238" s="128">
        <v>2160894857</v>
      </c>
      <c r="N238" s="142"/>
      <c r="O238" s="128">
        <v>-2474904060</v>
      </c>
      <c r="P238" s="128"/>
      <c r="Q238" s="128">
        <f t="shared" si="7"/>
        <v>-314009203</v>
      </c>
    </row>
    <row r="239" spans="1:17" ht="21">
      <c r="A239" s="141" t="s">
        <v>348</v>
      </c>
      <c r="B239" s="142"/>
      <c r="C239" s="128">
        <v>3992762</v>
      </c>
      <c r="D239" s="142"/>
      <c r="E239" s="128">
        <v>10794464022</v>
      </c>
      <c r="F239" s="106"/>
      <c r="G239" s="128">
        <v>-13134165805</v>
      </c>
      <c r="H239" s="142"/>
      <c r="I239" s="128">
        <f t="shared" si="6"/>
        <v>-2339701783</v>
      </c>
      <c r="J239" s="128"/>
      <c r="K239" s="106">
        <v>3992762</v>
      </c>
      <c r="L239" s="128"/>
      <c r="M239" s="128">
        <v>10794464022</v>
      </c>
      <c r="N239" s="142"/>
      <c r="O239" s="128">
        <v>-13134165805</v>
      </c>
      <c r="P239" s="128"/>
      <c r="Q239" s="128">
        <f t="shared" si="7"/>
        <v>-2339701783</v>
      </c>
    </row>
    <row r="240" spans="1:17" ht="21">
      <c r="A240" s="141" t="s">
        <v>278</v>
      </c>
      <c r="B240" s="142"/>
      <c r="C240" s="128">
        <v>403243</v>
      </c>
      <c r="D240" s="142"/>
      <c r="E240" s="128">
        <v>996192058</v>
      </c>
      <c r="F240" s="106"/>
      <c r="G240" s="128">
        <v>-1104236217</v>
      </c>
      <c r="H240" s="142"/>
      <c r="I240" s="128">
        <f t="shared" si="6"/>
        <v>-108044159</v>
      </c>
      <c r="J240" s="128"/>
      <c r="K240" s="106">
        <v>403243</v>
      </c>
      <c r="L240" s="128"/>
      <c r="M240" s="128">
        <v>996192058</v>
      </c>
      <c r="N240" s="142"/>
      <c r="O240" s="128">
        <v>-1104236217</v>
      </c>
      <c r="P240" s="128"/>
      <c r="Q240" s="128">
        <f t="shared" si="7"/>
        <v>-108044159</v>
      </c>
    </row>
    <row r="241" spans="1:17" ht="21">
      <c r="A241" s="141" t="s">
        <v>337</v>
      </c>
      <c r="B241" s="142"/>
      <c r="C241" s="128">
        <v>241081</v>
      </c>
      <c r="D241" s="142"/>
      <c r="E241" s="128">
        <v>1195249720</v>
      </c>
      <c r="F241" s="106"/>
      <c r="G241" s="128">
        <v>-1356399575</v>
      </c>
      <c r="H241" s="142"/>
      <c r="I241" s="128">
        <f t="shared" si="6"/>
        <v>-161149855</v>
      </c>
      <c r="J241" s="128"/>
      <c r="K241" s="106">
        <v>241081</v>
      </c>
      <c r="L241" s="128"/>
      <c r="M241" s="128">
        <v>1195249720</v>
      </c>
      <c r="N241" s="142"/>
      <c r="O241" s="128">
        <v>-1356399575</v>
      </c>
      <c r="P241" s="128"/>
      <c r="Q241" s="128">
        <f t="shared" si="7"/>
        <v>-161149855</v>
      </c>
    </row>
    <row r="242" spans="1:17" ht="21">
      <c r="A242" s="141" t="s">
        <v>366</v>
      </c>
      <c r="B242" s="142"/>
      <c r="C242" s="128">
        <v>275771</v>
      </c>
      <c r="D242" s="142"/>
      <c r="E242" s="128">
        <v>2730405569</v>
      </c>
      <c r="F242" s="106"/>
      <c r="G242" s="128">
        <v>-3299141947</v>
      </c>
      <c r="H242" s="142"/>
      <c r="I242" s="128">
        <f t="shared" si="6"/>
        <v>-568736378</v>
      </c>
      <c r="J242" s="128"/>
      <c r="K242" s="106">
        <v>275771</v>
      </c>
      <c r="L242" s="128"/>
      <c r="M242" s="128">
        <v>2730405569</v>
      </c>
      <c r="N242" s="142"/>
      <c r="O242" s="128">
        <v>-3299141947</v>
      </c>
      <c r="P242" s="128"/>
      <c r="Q242" s="128">
        <f t="shared" si="7"/>
        <v>-568736378</v>
      </c>
    </row>
    <row r="243" spans="1:17" ht="21">
      <c r="A243" s="141" t="s">
        <v>332</v>
      </c>
      <c r="B243" s="142"/>
      <c r="C243" s="128">
        <v>50237</v>
      </c>
      <c r="D243" s="142"/>
      <c r="E243" s="128">
        <v>2257659708</v>
      </c>
      <c r="F243" s="106"/>
      <c r="G243" s="128">
        <v>-2222244999</v>
      </c>
      <c r="H243" s="142"/>
      <c r="I243" s="128">
        <f t="shared" si="6"/>
        <v>35414709</v>
      </c>
      <c r="J243" s="128"/>
      <c r="K243" s="106">
        <v>50237</v>
      </c>
      <c r="L243" s="128"/>
      <c r="M243" s="128">
        <v>2257659708</v>
      </c>
      <c r="N243" s="142"/>
      <c r="O243" s="128">
        <v>-2222244999</v>
      </c>
      <c r="P243" s="128"/>
      <c r="Q243" s="128">
        <f t="shared" si="7"/>
        <v>35414709</v>
      </c>
    </row>
    <row r="244" spans="1:17" ht="21">
      <c r="A244" s="141" t="s">
        <v>101</v>
      </c>
      <c r="B244" s="142"/>
      <c r="C244" s="128">
        <v>1607220</v>
      </c>
      <c r="D244" s="142"/>
      <c r="E244" s="128">
        <v>5689432885</v>
      </c>
      <c r="F244" s="106"/>
      <c r="G244" s="128">
        <v>-6234057778</v>
      </c>
      <c r="H244" s="142"/>
      <c r="I244" s="128">
        <f t="shared" si="6"/>
        <v>-544624893</v>
      </c>
      <c r="J244" s="128"/>
      <c r="K244" s="106">
        <v>1607220</v>
      </c>
      <c r="L244" s="128"/>
      <c r="M244" s="128">
        <v>5689432885</v>
      </c>
      <c r="N244" s="142"/>
      <c r="O244" s="128">
        <v>-6234057778</v>
      </c>
      <c r="P244" s="128"/>
      <c r="Q244" s="128">
        <f t="shared" si="7"/>
        <v>-544624893</v>
      </c>
    </row>
    <row r="245" spans="1:17" ht="21">
      <c r="A245" s="141" t="s">
        <v>190</v>
      </c>
      <c r="B245" s="142"/>
      <c r="C245" s="128">
        <v>685731</v>
      </c>
      <c r="D245" s="142"/>
      <c r="E245" s="128">
        <v>2069816976</v>
      </c>
      <c r="F245" s="106"/>
      <c r="G245" s="128">
        <v>-2560962435</v>
      </c>
      <c r="H245" s="142"/>
      <c r="I245" s="128">
        <f t="shared" si="6"/>
        <v>-491145459</v>
      </c>
      <c r="J245" s="128"/>
      <c r="K245" s="106">
        <v>685731</v>
      </c>
      <c r="L245" s="128"/>
      <c r="M245" s="128">
        <v>2069816976</v>
      </c>
      <c r="N245" s="142"/>
      <c r="O245" s="128">
        <v>-2560962435</v>
      </c>
      <c r="P245" s="128"/>
      <c r="Q245" s="128">
        <f t="shared" si="7"/>
        <v>-491145459</v>
      </c>
    </row>
    <row r="246" spans="1:17" ht="21">
      <c r="A246" s="141" t="s">
        <v>249</v>
      </c>
      <c r="B246" s="142"/>
      <c r="C246" s="128">
        <v>52183</v>
      </c>
      <c r="D246" s="142"/>
      <c r="E246" s="128">
        <v>1279948606</v>
      </c>
      <c r="F246" s="106"/>
      <c r="G246" s="128">
        <v>-1469548240</v>
      </c>
      <c r="H246" s="142"/>
      <c r="I246" s="128">
        <f t="shared" si="6"/>
        <v>-189599634</v>
      </c>
      <c r="J246" s="128"/>
      <c r="K246" s="106">
        <v>52183</v>
      </c>
      <c r="L246" s="128"/>
      <c r="M246" s="128">
        <v>1279948606</v>
      </c>
      <c r="N246" s="142"/>
      <c r="O246" s="128">
        <v>-1469548240</v>
      </c>
      <c r="P246" s="128"/>
      <c r="Q246" s="128">
        <f t="shared" si="7"/>
        <v>-189599634</v>
      </c>
    </row>
    <row r="247" spans="1:17" ht="21">
      <c r="A247" s="141" t="s">
        <v>274</v>
      </c>
      <c r="B247" s="142"/>
      <c r="C247" s="128">
        <v>140540</v>
      </c>
      <c r="D247" s="142"/>
      <c r="E247" s="128">
        <v>4735244839</v>
      </c>
      <c r="F247" s="106"/>
      <c r="G247" s="128">
        <v>-5294773528</v>
      </c>
      <c r="H247" s="142"/>
      <c r="I247" s="128">
        <f t="shared" si="6"/>
        <v>-559528689</v>
      </c>
      <c r="J247" s="128"/>
      <c r="K247" s="106">
        <v>140540</v>
      </c>
      <c r="L247" s="128"/>
      <c r="M247" s="128">
        <v>4735244839</v>
      </c>
      <c r="N247" s="142"/>
      <c r="O247" s="128">
        <v>-5294773528</v>
      </c>
      <c r="P247" s="128"/>
      <c r="Q247" s="128">
        <f t="shared" si="7"/>
        <v>-559528689</v>
      </c>
    </row>
    <row r="248" spans="1:17" ht="21">
      <c r="A248" s="141" t="s">
        <v>243</v>
      </c>
      <c r="B248" s="142"/>
      <c r="C248" s="128">
        <v>307135</v>
      </c>
      <c r="D248" s="142"/>
      <c r="E248" s="128">
        <v>648502664</v>
      </c>
      <c r="F248" s="106"/>
      <c r="G248" s="128">
        <v>-704039204</v>
      </c>
      <c r="H248" s="142"/>
      <c r="I248" s="128">
        <f t="shared" si="6"/>
        <v>-55536540</v>
      </c>
      <c r="J248" s="128"/>
      <c r="K248" s="106">
        <v>307135</v>
      </c>
      <c r="L248" s="128"/>
      <c r="M248" s="128">
        <v>648502664</v>
      </c>
      <c r="N248" s="142"/>
      <c r="O248" s="128">
        <v>-704039204</v>
      </c>
      <c r="P248" s="128"/>
      <c r="Q248" s="128">
        <f t="shared" si="7"/>
        <v>-55536540</v>
      </c>
    </row>
    <row r="249" spans="1:17" ht="21">
      <c r="A249" s="141" t="s">
        <v>219</v>
      </c>
      <c r="B249" s="142"/>
      <c r="C249" s="128">
        <v>1318375</v>
      </c>
      <c r="D249" s="142"/>
      <c r="E249" s="128">
        <v>2265500823</v>
      </c>
      <c r="F249" s="106"/>
      <c r="G249" s="128">
        <v>-2680929320</v>
      </c>
      <c r="H249" s="142"/>
      <c r="I249" s="128">
        <f t="shared" si="6"/>
        <v>-415428497</v>
      </c>
      <c r="J249" s="128"/>
      <c r="K249" s="106">
        <v>1318375</v>
      </c>
      <c r="L249" s="128"/>
      <c r="M249" s="128">
        <v>2265500823</v>
      </c>
      <c r="N249" s="142"/>
      <c r="O249" s="128">
        <v>-2680929320</v>
      </c>
      <c r="P249" s="128"/>
      <c r="Q249" s="128">
        <f t="shared" si="7"/>
        <v>-415428497</v>
      </c>
    </row>
    <row r="250" spans="1:17" ht="21">
      <c r="A250" s="141" t="s">
        <v>239</v>
      </c>
      <c r="B250" s="142"/>
      <c r="C250" s="128">
        <v>2031663</v>
      </c>
      <c r="D250" s="142"/>
      <c r="E250" s="128">
        <v>6183850934</v>
      </c>
      <c r="F250" s="106"/>
      <c r="G250" s="128">
        <v>-7085269487</v>
      </c>
      <c r="H250" s="142"/>
      <c r="I250" s="128">
        <f t="shared" si="6"/>
        <v>-901418553</v>
      </c>
      <c r="J250" s="128"/>
      <c r="K250" s="106">
        <v>2031663</v>
      </c>
      <c r="L250" s="128"/>
      <c r="M250" s="128">
        <v>6183850934</v>
      </c>
      <c r="N250" s="142"/>
      <c r="O250" s="128">
        <v>-7085269487</v>
      </c>
      <c r="P250" s="128"/>
      <c r="Q250" s="128">
        <f t="shared" si="7"/>
        <v>-901418553</v>
      </c>
    </row>
    <row r="251" spans="1:17" ht="21">
      <c r="A251" s="141" t="s">
        <v>173</v>
      </c>
      <c r="B251" s="142"/>
      <c r="C251" s="128">
        <v>493121</v>
      </c>
      <c r="D251" s="142"/>
      <c r="E251" s="128">
        <v>1630340620</v>
      </c>
      <c r="F251" s="106"/>
      <c r="G251" s="128">
        <v>-1705850519</v>
      </c>
      <c r="H251" s="142"/>
      <c r="I251" s="128">
        <f t="shared" si="6"/>
        <v>-75509899</v>
      </c>
      <c r="J251" s="128"/>
      <c r="K251" s="106">
        <v>493121</v>
      </c>
      <c r="L251" s="128"/>
      <c r="M251" s="128">
        <v>1630340620</v>
      </c>
      <c r="N251" s="142"/>
      <c r="O251" s="128">
        <v>-1705850519</v>
      </c>
      <c r="P251" s="128"/>
      <c r="Q251" s="128">
        <f t="shared" si="7"/>
        <v>-75509899</v>
      </c>
    </row>
    <row r="252" spans="1:17" ht="21">
      <c r="A252" s="141" t="s">
        <v>294</v>
      </c>
      <c r="B252" s="142"/>
      <c r="C252" s="128">
        <v>171129</v>
      </c>
      <c r="D252" s="142"/>
      <c r="E252" s="128">
        <v>858013237</v>
      </c>
      <c r="F252" s="106"/>
      <c r="G252" s="128">
        <v>-1064551070</v>
      </c>
      <c r="H252" s="142"/>
      <c r="I252" s="128">
        <f t="shared" si="6"/>
        <v>-206537833</v>
      </c>
      <c r="J252" s="128"/>
      <c r="K252" s="106">
        <v>171129</v>
      </c>
      <c r="L252" s="128"/>
      <c r="M252" s="128">
        <v>858013237</v>
      </c>
      <c r="N252" s="142"/>
      <c r="O252" s="128">
        <v>-1064551070</v>
      </c>
      <c r="P252" s="128"/>
      <c r="Q252" s="128">
        <f t="shared" si="7"/>
        <v>-206537833</v>
      </c>
    </row>
    <row r="253" spans="1:17" ht="21">
      <c r="A253" s="141" t="s">
        <v>198</v>
      </c>
      <c r="B253" s="142"/>
      <c r="C253" s="128">
        <v>2118924</v>
      </c>
      <c r="D253" s="142"/>
      <c r="E253" s="128">
        <v>5055620586</v>
      </c>
      <c r="F253" s="106"/>
      <c r="G253" s="128">
        <v>-5682841652</v>
      </c>
      <c r="H253" s="142"/>
      <c r="I253" s="128">
        <f t="shared" si="6"/>
        <v>-627221066</v>
      </c>
      <c r="J253" s="128"/>
      <c r="K253" s="106">
        <v>2118924</v>
      </c>
      <c r="L253" s="128"/>
      <c r="M253" s="128">
        <v>5055620586</v>
      </c>
      <c r="N253" s="142"/>
      <c r="O253" s="128">
        <v>-5682841652</v>
      </c>
      <c r="P253" s="128"/>
      <c r="Q253" s="128">
        <f t="shared" si="7"/>
        <v>-627221066</v>
      </c>
    </row>
    <row r="254" spans="1:17" ht="21">
      <c r="A254" s="141" t="s">
        <v>365</v>
      </c>
      <c r="B254" s="142"/>
      <c r="C254" s="128">
        <v>354598</v>
      </c>
      <c r="D254" s="142"/>
      <c r="E254" s="128">
        <v>1878392467</v>
      </c>
      <c r="F254" s="106"/>
      <c r="G254" s="128">
        <v>-2185426480</v>
      </c>
      <c r="H254" s="142"/>
      <c r="I254" s="128">
        <f t="shared" si="6"/>
        <v>-307034013</v>
      </c>
      <c r="J254" s="128"/>
      <c r="K254" s="106">
        <v>354598</v>
      </c>
      <c r="L254" s="128"/>
      <c r="M254" s="128">
        <v>1878392467</v>
      </c>
      <c r="N254" s="142"/>
      <c r="O254" s="128">
        <v>-2185426480</v>
      </c>
      <c r="P254" s="128"/>
      <c r="Q254" s="128">
        <f t="shared" si="7"/>
        <v>-307034013</v>
      </c>
    </row>
    <row r="255" spans="1:17" ht="21">
      <c r="A255" s="141" t="s">
        <v>132</v>
      </c>
      <c r="B255" s="142"/>
      <c r="C255" s="128">
        <v>136265</v>
      </c>
      <c r="D255" s="142"/>
      <c r="E255" s="128">
        <v>3207629661</v>
      </c>
      <c r="F255" s="106"/>
      <c r="G255" s="128">
        <v>-3571192308</v>
      </c>
      <c r="H255" s="142"/>
      <c r="I255" s="128">
        <f t="shared" si="6"/>
        <v>-363562647</v>
      </c>
      <c r="J255" s="128"/>
      <c r="K255" s="106">
        <v>136265</v>
      </c>
      <c r="L255" s="128"/>
      <c r="M255" s="128">
        <v>3207629661</v>
      </c>
      <c r="N255" s="142"/>
      <c r="O255" s="128">
        <v>-3571192308</v>
      </c>
      <c r="P255" s="128"/>
      <c r="Q255" s="128">
        <f t="shared" si="7"/>
        <v>-363562647</v>
      </c>
    </row>
    <row r="256" spans="1:17" ht="21">
      <c r="A256" s="141" t="s">
        <v>376</v>
      </c>
      <c r="B256" s="142"/>
      <c r="C256" s="128">
        <v>431505</v>
      </c>
      <c r="D256" s="142"/>
      <c r="E256" s="128">
        <v>4622671146</v>
      </c>
      <c r="F256" s="106"/>
      <c r="G256" s="128">
        <v>-4783373948</v>
      </c>
      <c r="H256" s="142"/>
      <c r="I256" s="128">
        <f t="shared" si="6"/>
        <v>-160702802</v>
      </c>
      <c r="J256" s="128"/>
      <c r="K256" s="106">
        <v>431505</v>
      </c>
      <c r="L256" s="128"/>
      <c r="M256" s="128">
        <v>4622671146</v>
      </c>
      <c r="N256" s="142"/>
      <c r="O256" s="128">
        <v>-4783373948</v>
      </c>
      <c r="P256" s="128"/>
      <c r="Q256" s="128">
        <f t="shared" si="7"/>
        <v>-160702802</v>
      </c>
    </row>
    <row r="257" spans="1:17" ht="21">
      <c r="A257" s="141" t="s">
        <v>174</v>
      </c>
      <c r="B257" s="142"/>
      <c r="C257" s="128">
        <v>13363427</v>
      </c>
      <c r="D257" s="142"/>
      <c r="E257" s="128">
        <v>31872854614</v>
      </c>
      <c r="F257" s="106"/>
      <c r="G257" s="128">
        <v>-30579571431</v>
      </c>
      <c r="H257" s="142"/>
      <c r="I257" s="128">
        <f t="shared" si="6"/>
        <v>1293283183</v>
      </c>
      <c r="J257" s="128"/>
      <c r="K257" s="106">
        <v>13363427</v>
      </c>
      <c r="L257" s="128"/>
      <c r="M257" s="128">
        <v>31872854614</v>
      </c>
      <c r="N257" s="142"/>
      <c r="O257" s="128">
        <v>-30579571431</v>
      </c>
      <c r="P257" s="128"/>
      <c r="Q257" s="128">
        <f t="shared" si="7"/>
        <v>1293283183</v>
      </c>
    </row>
    <row r="258" spans="1:17" ht="21">
      <c r="A258" s="141" t="s">
        <v>177</v>
      </c>
      <c r="B258" s="142"/>
      <c r="C258" s="128">
        <v>4555317</v>
      </c>
      <c r="D258" s="142"/>
      <c r="E258" s="128">
        <v>6197596644</v>
      </c>
      <c r="F258" s="106"/>
      <c r="G258" s="128">
        <v>-6941750322</v>
      </c>
      <c r="H258" s="142"/>
      <c r="I258" s="128">
        <f t="shared" si="6"/>
        <v>-744153678</v>
      </c>
      <c r="J258" s="128"/>
      <c r="K258" s="106">
        <v>4555317</v>
      </c>
      <c r="L258" s="128"/>
      <c r="M258" s="128">
        <v>6197596644</v>
      </c>
      <c r="N258" s="142"/>
      <c r="O258" s="128">
        <v>-6941750322</v>
      </c>
      <c r="P258" s="128"/>
      <c r="Q258" s="128">
        <f t="shared" si="7"/>
        <v>-744153678</v>
      </c>
    </row>
    <row r="259" spans="1:17" ht="21">
      <c r="A259" s="141" t="s">
        <v>329</v>
      </c>
      <c r="B259" s="142"/>
      <c r="C259" s="128">
        <v>171276</v>
      </c>
      <c r="D259" s="142"/>
      <c r="E259" s="128">
        <v>904903987</v>
      </c>
      <c r="F259" s="106"/>
      <c r="G259" s="128">
        <v>-933007855</v>
      </c>
      <c r="H259" s="142"/>
      <c r="I259" s="128">
        <f t="shared" si="6"/>
        <v>-28103868</v>
      </c>
      <c r="J259" s="128"/>
      <c r="K259" s="106">
        <v>171276</v>
      </c>
      <c r="L259" s="128"/>
      <c r="M259" s="128">
        <v>904903987</v>
      </c>
      <c r="N259" s="142"/>
      <c r="O259" s="128">
        <v>-933007855</v>
      </c>
      <c r="P259" s="128"/>
      <c r="Q259" s="128">
        <f t="shared" si="7"/>
        <v>-28103868</v>
      </c>
    </row>
    <row r="260" spans="1:17" ht="21">
      <c r="A260" s="141" t="s">
        <v>90</v>
      </c>
      <c r="B260" s="142"/>
      <c r="C260" s="128">
        <v>6531526</v>
      </c>
      <c r="D260" s="142"/>
      <c r="E260" s="128">
        <v>20335751338</v>
      </c>
      <c r="F260" s="106"/>
      <c r="G260" s="128">
        <v>-19250747041</v>
      </c>
      <c r="H260" s="142"/>
      <c r="I260" s="128">
        <f t="shared" si="6"/>
        <v>1085004297</v>
      </c>
      <c r="J260" s="128"/>
      <c r="K260" s="106">
        <v>6531526</v>
      </c>
      <c r="L260" s="128"/>
      <c r="M260" s="128">
        <v>20335751338</v>
      </c>
      <c r="N260" s="142"/>
      <c r="O260" s="128">
        <v>-19250747041</v>
      </c>
      <c r="P260" s="128"/>
      <c r="Q260" s="128">
        <f t="shared" si="7"/>
        <v>1085004297</v>
      </c>
    </row>
    <row r="261" spans="1:17" ht="21">
      <c r="A261" s="141" t="s">
        <v>261</v>
      </c>
      <c r="B261" s="142"/>
      <c r="C261" s="128">
        <v>3956401</v>
      </c>
      <c r="D261" s="142"/>
      <c r="E261" s="128">
        <v>2454308367</v>
      </c>
      <c r="F261" s="106"/>
      <c r="G261" s="128">
        <v>-2949645313</v>
      </c>
      <c r="H261" s="142"/>
      <c r="I261" s="128">
        <f t="shared" si="6"/>
        <v>-495336946</v>
      </c>
      <c r="J261" s="128"/>
      <c r="K261" s="106">
        <v>3956401</v>
      </c>
      <c r="L261" s="128"/>
      <c r="M261" s="128">
        <v>2454308367</v>
      </c>
      <c r="N261" s="142"/>
      <c r="O261" s="128">
        <v>-2949645313</v>
      </c>
      <c r="P261" s="128"/>
      <c r="Q261" s="128">
        <f t="shared" si="7"/>
        <v>-495336946</v>
      </c>
    </row>
    <row r="262" spans="1:17" ht="21">
      <c r="A262" s="141" t="s">
        <v>83</v>
      </c>
      <c r="B262" s="142"/>
      <c r="C262" s="128">
        <v>1485775</v>
      </c>
      <c r="D262" s="142"/>
      <c r="E262" s="128">
        <v>3552642895</v>
      </c>
      <c r="F262" s="106"/>
      <c r="G262" s="128">
        <v>-3993631261</v>
      </c>
      <c r="H262" s="142"/>
      <c r="I262" s="128">
        <f t="shared" si="6"/>
        <v>-440988366</v>
      </c>
      <c r="J262" s="128"/>
      <c r="K262" s="106">
        <v>1485775</v>
      </c>
      <c r="L262" s="128"/>
      <c r="M262" s="128">
        <v>3552642895</v>
      </c>
      <c r="N262" s="142"/>
      <c r="O262" s="128">
        <v>-3993631261</v>
      </c>
      <c r="P262" s="128"/>
      <c r="Q262" s="128">
        <f t="shared" si="7"/>
        <v>-440988366</v>
      </c>
    </row>
    <row r="263" spans="1:17" ht="21">
      <c r="A263" s="141" t="s">
        <v>277</v>
      </c>
      <c r="B263" s="142"/>
      <c r="C263" s="128">
        <v>1171041</v>
      </c>
      <c r="D263" s="142"/>
      <c r="E263" s="128">
        <v>7058363680</v>
      </c>
      <c r="F263" s="106"/>
      <c r="G263" s="128">
        <v>-6914595440</v>
      </c>
      <c r="H263" s="142"/>
      <c r="I263" s="128">
        <f t="shared" si="6"/>
        <v>143768240</v>
      </c>
      <c r="J263" s="128"/>
      <c r="K263" s="106">
        <v>1171041</v>
      </c>
      <c r="L263" s="128"/>
      <c r="M263" s="128">
        <v>7058363680</v>
      </c>
      <c r="N263" s="142"/>
      <c r="O263" s="128">
        <v>-6914595440</v>
      </c>
      <c r="P263" s="128"/>
      <c r="Q263" s="128">
        <f t="shared" si="7"/>
        <v>143768240</v>
      </c>
    </row>
    <row r="264" spans="1:17" ht="21">
      <c r="A264" s="141" t="s">
        <v>166</v>
      </c>
      <c r="B264" s="142"/>
      <c r="C264" s="128">
        <v>66403</v>
      </c>
      <c r="D264" s="142"/>
      <c r="E264" s="128">
        <v>3956969771</v>
      </c>
      <c r="F264" s="106"/>
      <c r="G264" s="128">
        <v>-3830662424</v>
      </c>
      <c r="H264" s="142"/>
      <c r="I264" s="128">
        <f t="shared" si="6"/>
        <v>126307347</v>
      </c>
      <c r="J264" s="128"/>
      <c r="K264" s="106">
        <v>66403</v>
      </c>
      <c r="L264" s="128"/>
      <c r="M264" s="128">
        <v>3956969771</v>
      </c>
      <c r="N264" s="142"/>
      <c r="O264" s="128">
        <v>-3830662424</v>
      </c>
      <c r="P264" s="128"/>
      <c r="Q264" s="128">
        <f t="shared" si="7"/>
        <v>126307347</v>
      </c>
    </row>
    <row r="265" spans="1:17" ht="21">
      <c r="A265" s="141" t="s">
        <v>146</v>
      </c>
      <c r="B265" s="142"/>
      <c r="C265" s="128">
        <v>107143</v>
      </c>
      <c r="D265" s="142"/>
      <c r="E265" s="128">
        <v>404934715</v>
      </c>
      <c r="F265" s="106"/>
      <c r="G265" s="128">
        <v>-414057894</v>
      </c>
      <c r="H265" s="142"/>
      <c r="I265" s="128">
        <f t="shared" ref="I265:I284" si="8">G265+E265</f>
        <v>-9123179</v>
      </c>
      <c r="J265" s="128"/>
      <c r="K265" s="106">
        <v>107143</v>
      </c>
      <c r="L265" s="128"/>
      <c r="M265" s="128">
        <v>404934715</v>
      </c>
      <c r="N265" s="142"/>
      <c r="O265" s="128">
        <v>-414057894</v>
      </c>
      <c r="P265" s="128"/>
      <c r="Q265" s="128">
        <f t="shared" ref="Q265:Q284" si="9">M265+O265</f>
        <v>-9123179</v>
      </c>
    </row>
    <row r="266" spans="1:17" ht="21">
      <c r="A266" s="141" t="s">
        <v>169</v>
      </c>
      <c r="B266" s="142"/>
      <c r="C266" s="128">
        <v>849651</v>
      </c>
      <c r="D266" s="142"/>
      <c r="E266" s="128">
        <v>2978648615</v>
      </c>
      <c r="F266" s="106"/>
      <c r="G266" s="128">
        <v>-3182105598</v>
      </c>
      <c r="H266" s="142"/>
      <c r="I266" s="128">
        <f t="shared" si="8"/>
        <v>-203456983</v>
      </c>
      <c r="J266" s="128"/>
      <c r="K266" s="106">
        <v>849651</v>
      </c>
      <c r="L266" s="128"/>
      <c r="M266" s="128">
        <v>2978648615</v>
      </c>
      <c r="N266" s="142"/>
      <c r="O266" s="128">
        <v>-3182105598</v>
      </c>
      <c r="P266" s="128"/>
      <c r="Q266" s="128">
        <f t="shared" si="9"/>
        <v>-203456983</v>
      </c>
    </row>
    <row r="267" spans="1:17" ht="21">
      <c r="A267" s="141" t="s">
        <v>241</v>
      </c>
      <c r="B267" s="142"/>
      <c r="C267" s="128">
        <v>728276</v>
      </c>
      <c r="D267" s="142"/>
      <c r="E267" s="128">
        <v>5401433453</v>
      </c>
      <c r="F267" s="106"/>
      <c r="G267" s="128">
        <v>-5386134118</v>
      </c>
      <c r="H267" s="142"/>
      <c r="I267" s="128">
        <f t="shared" si="8"/>
        <v>15299335</v>
      </c>
      <c r="J267" s="128"/>
      <c r="K267" s="106">
        <v>728276</v>
      </c>
      <c r="L267" s="128"/>
      <c r="M267" s="128">
        <v>5401433453</v>
      </c>
      <c r="N267" s="142"/>
      <c r="O267" s="128">
        <v>-5386134118</v>
      </c>
      <c r="P267" s="128"/>
      <c r="Q267" s="128">
        <f t="shared" si="9"/>
        <v>15299335</v>
      </c>
    </row>
    <row r="268" spans="1:17" ht="21">
      <c r="A268" s="141" t="s">
        <v>368</v>
      </c>
      <c r="B268" s="142"/>
      <c r="C268" s="128">
        <v>419692</v>
      </c>
      <c r="D268" s="142"/>
      <c r="E268" s="128">
        <v>2119652369</v>
      </c>
      <c r="F268" s="106"/>
      <c r="G268" s="128">
        <v>-2648900122</v>
      </c>
      <c r="H268" s="142"/>
      <c r="I268" s="128">
        <f t="shared" si="8"/>
        <v>-529247753</v>
      </c>
      <c r="J268" s="128"/>
      <c r="K268" s="106">
        <v>419692</v>
      </c>
      <c r="L268" s="128"/>
      <c r="M268" s="128">
        <v>2119652369</v>
      </c>
      <c r="N268" s="142"/>
      <c r="O268" s="128">
        <v>-2648900122</v>
      </c>
      <c r="P268" s="128"/>
      <c r="Q268" s="128">
        <f t="shared" si="9"/>
        <v>-529247753</v>
      </c>
    </row>
    <row r="269" spans="1:17" ht="21">
      <c r="A269" s="141" t="s">
        <v>262</v>
      </c>
      <c r="B269" s="142"/>
      <c r="C269" s="128">
        <v>161363</v>
      </c>
      <c r="D269" s="142"/>
      <c r="E269" s="128">
        <v>2765313883</v>
      </c>
      <c r="F269" s="106"/>
      <c r="G269" s="128">
        <v>-3015574335</v>
      </c>
      <c r="H269" s="142"/>
      <c r="I269" s="128">
        <f t="shared" si="8"/>
        <v>-250260452</v>
      </c>
      <c r="J269" s="128"/>
      <c r="K269" s="106">
        <v>161363</v>
      </c>
      <c r="L269" s="128"/>
      <c r="M269" s="128">
        <v>2765313883</v>
      </c>
      <c r="N269" s="142"/>
      <c r="O269" s="128">
        <v>-3015574335</v>
      </c>
      <c r="P269" s="128"/>
      <c r="Q269" s="128">
        <f t="shared" si="9"/>
        <v>-250260452</v>
      </c>
    </row>
    <row r="270" spans="1:17" ht="21">
      <c r="A270" s="141" t="s">
        <v>113</v>
      </c>
      <c r="B270" s="142"/>
      <c r="C270" s="128">
        <v>789487</v>
      </c>
      <c r="D270" s="142"/>
      <c r="E270" s="128">
        <v>4870988202</v>
      </c>
      <c r="F270" s="106"/>
      <c r="G270" s="128">
        <v>-5097768450</v>
      </c>
      <c r="H270" s="142"/>
      <c r="I270" s="128">
        <f t="shared" si="8"/>
        <v>-226780248</v>
      </c>
      <c r="J270" s="128"/>
      <c r="K270" s="106">
        <v>789487</v>
      </c>
      <c r="L270" s="128"/>
      <c r="M270" s="128">
        <v>4870988202</v>
      </c>
      <c r="N270" s="142"/>
      <c r="O270" s="128">
        <v>-5097768450</v>
      </c>
      <c r="P270" s="128"/>
      <c r="Q270" s="128">
        <f t="shared" si="9"/>
        <v>-226780248</v>
      </c>
    </row>
    <row r="271" spans="1:17" ht="21">
      <c r="A271" s="141" t="s">
        <v>165</v>
      </c>
      <c r="B271" s="142"/>
      <c r="C271" s="128">
        <v>1216045</v>
      </c>
      <c r="D271" s="142"/>
      <c r="E271" s="128">
        <v>3365266726</v>
      </c>
      <c r="F271" s="106"/>
      <c r="G271" s="128">
        <v>-3408842883</v>
      </c>
      <c r="H271" s="142"/>
      <c r="I271" s="128">
        <f t="shared" si="8"/>
        <v>-43576157</v>
      </c>
      <c r="J271" s="128"/>
      <c r="K271" s="106">
        <v>1216045</v>
      </c>
      <c r="L271" s="128"/>
      <c r="M271" s="128">
        <v>3365266726</v>
      </c>
      <c r="N271" s="142"/>
      <c r="O271" s="128">
        <v>-3408842883</v>
      </c>
      <c r="P271" s="128"/>
      <c r="Q271" s="128">
        <f t="shared" si="9"/>
        <v>-43576157</v>
      </c>
    </row>
    <row r="272" spans="1:17" ht="21">
      <c r="A272" s="141" t="s">
        <v>127</v>
      </c>
      <c r="B272" s="142"/>
      <c r="C272" s="128">
        <v>1450293</v>
      </c>
      <c r="D272" s="142"/>
      <c r="E272" s="128">
        <v>12011075734</v>
      </c>
      <c r="F272" s="106"/>
      <c r="G272" s="128">
        <v>-12081142281</v>
      </c>
      <c r="H272" s="142"/>
      <c r="I272" s="128">
        <f t="shared" si="8"/>
        <v>-70066547</v>
      </c>
      <c r="J272" s="128"/>
      <c r="K272" s="106">
        <v>1450293</v>
      </c>
      <c r="L272" s="128"/>
      <c r="M272" s="128">
        <v>12011075734</v>
      </c>
      <c r="N272" s="142"/>
      <c r="O272" s="128">
        <v>-12081142281</v>
      </c>
      <c r="P272" s="128"/>
      <c r="Q272" s="128">
        <f t="shared" si="9"/>
        <v>-70066547</v>
      </c>
    </row>
    <row r="273" spans="1:17 16356:16378" ht="21">
      <c r="A273" s="141" t="s">
        <v>92</v>
      </c>
      <c r="B273" s="142"/>
      <c r="C273" s="128">
        <v>5354966</v>
      </c>
      <c r="D273" s="142"/>
      <c r="E273" s="128">
        <v>9415579704</v>
      </c>
      <c r="F273" s="106"/>
      <c r="G273" s="128">
        <v>-10108574405</v>
      </c>
      <c r="H273" s="142"/>
      <c r="I273" s="128">
        <f t="shared" si="8"/>
        <v>-692994701</v>
      </c>
      <c r="J273" s="128"/>
      <c r="K273" s="106">
        <v>5354966</v>
      </c>
      <c r="L273" s="128"/>
      <c r="M273" s="128">
        <v>9415579704</v>
      </c>
      <c r="N273" s="142"/>
      <c r="O273" s="128">
        <v>-10108574405</v>
      </c>
      <c r="P273" s="128"/>
      <c r="Q273" s="128">
        <f t="shared" si="9"/>
        <v>-692994701</v>
      </c>
    </row>
    <row r="274" spans="1:17 16356:16378" ht="21">
      <c r="A274" s="141" t="s">
        <v>81</v>
      </c>
      <c r="B274" s="142"/>
      <c r="C274" s="128">
        <v>6534067</v>
      </c>
      <c r="D274" s="142"/>
      <c r="E274" s="128">
        <v>6338380281</v>
      </c>
      <c r="F274" s="106"/>
      <c r="G274" s="128">
        <v>-7777350337</v>
      </c>
      <c r="H274" s="142"/>
      <c r="I274" s="128">
        <f t="shared" si="8"/>
        <v>-1438970056</v>
      </c>
      <c r="J274" s="128"/>
      <c r="K274" s="106">
        <v>6534067</v>
      </c>
      <c r="L274" s="128"/>
      <c r="M274" s="128">
        <v>6338380281</v>
      </c>
      <c r="N274" s="142"/>
      <c r="O274" s="128">
        <v>-7777350337</v>
      </c>
      <c r="P274" s="128"/>
      <c r="Q274" s="128">
        <f t="shared" si="9"/>
        <v>-1438970056</v>
      </c>
    </row>
    <row r="275" spans="1:17 16356:16378" ht="21">
      <c r="A275" s="141" t="s">
        <v>254</v>
      </c>
      <c r="B275" s="142"/>
      <c r="C275" s="128">
        <v>572424</v>
      </c>
      <c r="D275" s="142"/>
      <c r="E275" s="128">
        <v>2843158828</v>
      </c>
      <c r="F275" s="106"/>
      <c r="G275" s="128">
        <v>-3986751019</v>
      </c>
      <c r="H275" s="142"/>
      <c r="I275" s="128">
        <f t="shared" si="8"/>
        <v>-1143592191</v>
      </c>
      <c r="J275" s="128"/>
      <c r="K275" s="106">
        <v>572424</v>
      </c>
      <c r="L275" s="128"/>
      <c r="M275" s="128">
        <v>2843158828</v>
      </c>
      <c r="N275" s="142"/>
      <c r="O275" s="128">
        <v>-3986751019</v>
      </c>
      <c r="P275" s="128"/>
      <c r="Q275" s="128">
        <f t="shared" si="9"/>
        <v>-1143592191</v>
      </c>
    </row>
    <row r="276" spans="1:17 16356:16378" ht="21">
      <c r="A276" s="141" t="s">
        <v>409</v>
      </c>
      <c r="B276" s="142"/>
      <c r="C276" s="128">
        <v>436474</v>
      </c>
      <c r="D276" s="142"/>
      <c r="E276" s="128">
        <v>963470988</v>
      </c>
      <c r="F276" s="106"/>
      <c r="G276" s="128">
        <v>-913119253</v>
      </c>
      <c r="H276" s="142"/>
      <c r="I276" s="128">
        <f t="shared" si="8"/>
        <v>50351735</v>
      </c>
      <c r="J276" s="128"/>
      <c r="K276" s="106">
        <v>436474</v>
      </c>
      <c r="L276" s="128"/>
      <c r="M276" s="128">
        <v>963470988</v>
      </c>
      <c r="N276" s="142"/>
      <c r="O276" s="128">
        <v>-913119253</v>
      </c>
      <c r="P276" s="128"/>
      <c r="Q276" s="128">
        <f t="shared" si="9"/>
        <v>50351735</v>
      </c>
    </row>
    <row r="277" spans="1:17 16356:16378" ht="21">
      <c r="A277" s="141" t="s">
        <v>326</v>
      </c>
      <c r="B277" s="142"/>
      <c r="C277" s="128">
        <v>301461</v>
      </c>
      <c r="D277" s="142"/>
      <c r="E277" s="128">
        <v>6708353156</v>
      </c>
      <c r="F277" s="106"/>
      <c r="G277" s="128">
        <v>-8996012557</v>
      </c>
      <c r="H277" s="142"/>
      <c r="I277" s="128">
        <f t="shared" si="8"/>
        <v>-2287659401</v>
      </c>
      <c r="J277" s="128"/>
      <c r="K277" s="106">
        <v>301461</v>
      </c>
      <c r="L277" s="128"/>
      <c r="M277" s="128">
        <v>6708353156</v>
      </c>
      <c r="N277" s="142"/>
      <c r="O277" s="128">
        <v>-8996012557</v>
      </c>
      <c r="P277" s="128"/>
      <c r="Q277" s="128">
        <f t="shared" si="9"/>
        <v>-2287659401</v>
      </c>
    </row>
    <row r="278" spans="1:17 16356:16378" ht="21">
      <c r="A278" s="141" t="s">
        <v>411</v>
      </c>
      <c r="B278" s="142"/>
      <c r="C278" s="128">
        <v>21933</v>
      </c>
      <c r="D278" s="142"/>
      <c r="E278" s="128">
        <v>1043428275</v>
      </c>
      <c r="F278" s="106"/>
      <c r="G278" s="128">
        <v>-1041730597</v>
      </c>
      <c r="H278" s="142"/>
      <c r="I278" s="128">
        <f t="shared" si="8"/>
        <v>1697678</v>
      </c>
      <c r="J278" s="128"/>
      <c r="K278" s="106">
        <v>21933</v>
      </c>
      <c r="L278" s="128"/>
      <c r="M278" s="128">
        <v>1043428275</v>
      </c>
      <c r="N278" s="142"/>
      <c r="O278" s="128">
        <v>-1041730597</v>
      </c>
      <c r="P278" s="128"/>
      <c r="Q278" s="128">
        <f t="shared" si="9"/>
        <v>1697678</v>
      </c>
    </row>
    <row r="279" spans="1:17 16356:16378" ht="21">
      <c r="A279" s="141" t="s">
        <v>408</v>
      </c>
      <c r="B279" s="142"/>
      <c r="C279" s="128">
        <v>102252</v>
      </c>
      <c r="D279" s="142"/>
      <c r="E279" s="128">
        <v>289629033</v>
      </c>
      <c r="F279" s="106"/>
      <c r="G279" s="128">
        <v>-280070397</v>
      </c>
      <c r="H279" s="142"/>
      <c r="I279" s="128">
        <f t="shared" si="8"/>
        <v>9558636</v>
      </c>
      <c r="J279" s="128"/>
      <c r="K279" s="106">
        <v>102252</v>
      </c>
      <c r="L279" s="128"/>
      <c r="M279" s="128">
        <v>289629033</v>
      </c>
      <c r="N279" s="142"/>
      <c r="O279" s="128">
        <v>-280070397</v>
      </c>
      <c r="P279" s="128"/>
      <c r="Q279" s="128">
        <f t="shared" si="9"/>
        <v>9558636</v>
      </c>
    </row>
    <row r="280" spans="1:17 16356:16378" ht="21">
      <c r="A280" s="141" t="s">
        <v>410</v>
      </c>
      <c r="B280" s="142"/>
      <c r="C280" s="128">
        <v>73204</v>
      </c>
      <c r="D280" s="142"/>
      <c r="E280" s="128">
        <v>2056366131</v>
      </c>
      <c r="F280" s="106"/>
      <c r="G280" s="128">
        <v>-2532679771</v>
      </c>
      <c r="H280" s="142"/>
      <c r="I280" s="128">
        <f t="shared" si="8"/>
        <v>-476313640</v>
      </c>
      <c r="J280" s="128"/>
      <c r="K280" s="106">
        <v>73204</v>
      </c>
      <c r="L280" s="128"/>
      <c r="M280" s="128">
        <v>2056366131</v>
      </c>
      <c r="N280" s="142"/>
      <c r="O280" s="128">
        <v>-2532679771</v>
      </c>
      <c r="P280" s="128"/>
      <c r="Q280" s="128">
        <f t="shared" si="9"/>
        <v>-476313640</v>
      </c>
    </row>
    <row r="281" spans="1:17 16356:16378" ht="21">
      <c r="A281" s="141" t="s">
        <v>234</v>
      </c>
      <c r="B281" s="142"/>
      <c r="C281" s="128">
        <v>205984</v>
      </c>
      <c r="D281" s="142"/>
      <c r="E281" s="128">
        <v>1475271251</v>
      </c>
      <c r="F281" s="106"/>
      <c r="G281" s="128">
        <v>-1531592797</v>
      </c>
      <c r="H281" s="142"/>
      <c r="I281" s="128">
        <f t="shared" si="8"/>
        <v>-56321546</v>
      </c>
      <c r="J281" s="128"/>
      <c r="K281" s="106">
        <v>205984</v>
      </c>
      <c r="L281" s="128"/>
      <c r="M281" s="128">
        <v>1475271251</v>
      </c>
      <c r="N281" s="142"/>
      <c r="O281" s="128">
        <v>-1531592797</v>
      </c>
      <c r="P281" s="128"/>
      <c r="Q281" s="128">
        <f t="shared" si="9"/>
        <v>-56321546</v>
      </c>
    </row>
    <row r="282" spans="1:17 16356:16378" ht="21">
      <c r="A282" s="141" t="s">
        <v>371</v>
      </c>
      <c r="B282" s="142"/>
      <c r="C282" s="128">
        <v>17160</v>
      </c>
      <c r="D282" s="142"/>
      <c r="E282" s="128">
        <v>31188528</v>
      </c>
      <c r="F282" s="106"/>
      <c r="G282" s="128">
        <v>-45072520</v>
      </c>
      <c r="H282" s="142"/>
      <c r="I282" s="128">
        <f t="shared" si="8"/>
        <v>-13883992</v>
      </c>
      <c r="J282" s="128"/>
      <c r="K282" s="106">
        <v>17160</v>
      </c>
      <c r="L282" s="128"/>
      <c r="M282" s="128">
        <v>31188528</v>
      </c>
      <c r="N282" s="142"/>
      <c r="O282" s="128">
        <v>-45072520</v>
      </c>
      <c r="P282" s="128"/>
      <c r="Q282" s="128">
        <f t="shared" si="9"/>
        <v>-13883992</v>
      </c>
    </row>
    <row r="283" spans="1:17 16356:16378" ht="21">
      <c r="A283" s="141" t="s">
        <v>381</v>
      </c>
      <c r="B283" s="142"/>
      <c r="C283" s="128">
        <v>33380</v>
      </c>
      <c r="D283" s="142"/>
      <c r="E283" s="128">
        <v>12243935</v>
      </c>
      <c r="F283" s="106"/>
      <c r="G283" s="128">
        <v>-48774350</v>
      </c>
      <c r="H283" s="142"/>
      <c r="I283" s="128">
        <f t="shared" si="8"/>
        <v>-36530415</v>
      </c>
      <c r="J283" s="128"/>
      <c r="K283" s="106">
        <v>33380</v>
      </c>
      <c r="L283" s="128"/>
      <c r="M283" s="128">
        <v>12243935</v>
      </c>
      <c r="N283" s="142"/>
      <c r="O283" s="128">
        <v>-48774350</v>
      </c>
      <c r="P283" s="128"/>
      <c r="Q283" s="128">
        <f t="shared" si="9"/>
        <v>-36530415</v>
      </c>
    </row>
    <row r="284" spans="1:17 16356:16378" ht="21">
      <c r="A284" s="141" t="s">
        <v>380</v>
      </c>
      <c r="B284" s="142"/>
      <c r="C284" s="128">
        <v>1</v>
      </c>
      <c r="D284" s="142"/>
      <c r="E284" s="128">
        <v>1</v>
      </c>
      <c r="F284" s="106"/>
      <c r="G284" s="128">
        <v>-1537</v>
      </c>
      <c r="H284" s="142"/>
      <c r="I284" s="128">
        <f t="shared" si="8"/>
        <v>-1536</v>
      </c>
      <c r="J284" s="128"/>
      <c r="K284" s="106">
        <v>1</v>
      </c>
      <c r="L284" s="128"/>
      <c r="M284" s="128">
        <v>1</v>
      </c>
      <c r="N284" s="142"/>
      <c r="O284" s="128">
        <v>-1537</v>
      </c>
      <c r="P284" s="128"/>
      <c r="Q284" s="128">
        <f t="shared" si="9"/>
        <v>-1536</v>
      </c>
    </row>
    <row r="285" spans="1:17 16356:16378" ht="21.6" thickBot="1">
      <c r="A285" s="141" t="s">
        <v>2</v>
      </c>
      <c r="B285" s="142"/>
      <c r="D285" s="142"/>
      <c r="E285" s="129">
        <f>SUM(E8:E284)</f>
        <v>1614365297829</v>
      </c>
      <c r="F285" s="106"/>
      <c r="G285" s="129">
        <f>SUM(G8:G284)</f>
        <v>-1702274093331</v>
      </c>
      <c r="H285" s="142"/>
      <c r="I285" s="129">
        <f>SUM(I8:I284)</f>
        <v>-87908795502</v>
      </c>
      <c r="J285" s="128"/>
      <c r="L285" s="128"/>
      <c r="M285" s="129">
        <f>SUM(M8:M284)</f>
        <v>2116790070019</v>
      </c>
      <c r="N285" s="106"/>
      <c r="O285" s="129">
        <f>SUM(O8:O284)</f>
        <v>-2177250408480</v>
      </c>
      <c r="P285" s="142"/>
      <c r="Q285" s="129">
        <f>SUM(Q8:Q284)</f>
        <v>-60460338461</v>
      </c>
      <c r="XEB285" s="12">
        <f>SUM(C285:XEA285)</f>
        <v>-296738267926</v>
      </c>
      <c r="XEX285" s="12">
        <f>SUM(E285:XEW285)</f>
        <v>-593476535852</v>
      </c>
    </row>
    <row r="286" spans="1:17 16356:16378" s="13" customFormat="1" ht="24.75" customHeight="1" thickTop="1">
      <c r="A286" s="92"/>
      <c r="B286" s="92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</row>
    <row r="287" spans="1:17 16356:16378" s="13" customFormat="1" ht="24.6">
      <c r="A287" s="58"/>
      <c r="B287" s="58"/>
      <c r="C287" s="58"/>
      <c r="D287" s="58"/>
      <c r="E287" s="131"/>
      <c r="F287" s="131"/>
      <c r="G287" s="131"/>
      <c r="H287" s="131"/>
      <c r="I287" s="121"/>
      <c r="J287" s="121"/>
      <c r="K287" s="121"/>
      <c r="L287" s="121"/>
      <c r="M287" s="121"/>
      <c r="N287" s="121"/>
      <c r="O287" s="143"/>
      <c r="P287" s="121"/>
      <c r="Q287" s="121"/>
    </row>
    <row r="288" spans="1:17 16356:16378" s="13" customFormat="1" ht="24.6">
      <c r="A288" s="297" t="s">
        <v>38</v>
      </c>
      <c r="B288" s="298"/>
      <c r="C288" s="298"/>
      <c r="D288" s="298"/>
      <c r="E288" s="298"/>
      <c r="F288" s="298"/>
      <c r="G288" s="298"/>
      <c r="H288" s="298"/>
      <c r="I288" s="298"/>
      <c r="J288" s="298"/>
      <c r="K288" s="298"/>
      <c r="L288" s="298"/>
      <c r="M288" s="298"/>
      <c r="N288" s="298"/>
      <c r="O288" s="298"/>
      <c r="P288" s="298"/>
      <c r="Q288" s="299"/>
    </row>
    <row r="289" spans="1:17" s="13" customFormat="1" ht="24.6">
      <c r="A289" s="144"/>
      <c r="B289" s="144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</row>
    <row r="290" spans="1:17" s="35" customFormat="1" ht="21">
      <c r="A290" s="128"/>
      <c r="B290" s="128"/>
      <c r="C290" s="128"/>
      <c r="D290" s="128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  <c r="P290" s="128"/>
      <c r="Q290" s="128"/>
    </row>
    <row r="291" spans="1:17" s="35" customFormat="1" ht="21">
      <c r="A291" s="128"/>
      <c r="B291" s="128"/>
      <c r="C291" s="128"/>
      <c r="D291" s="128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  <c r="P291" s="128"/>
      <c r="Q291" s="128"/>
    </row>
    <row r="292" spans="1:17" s="35" customFormat="1" ht="21">
      <c r="A292" s="128"/>
      <c r="B292" s="128"/>
      <c r="C292" s="128"/>
      <c r="D292" s="128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  <c r="P292" s="128"/>
      <c r="Q292" s="128"/>
    </row>
    <row r="293" spans="1:17" s="35" customFormat="1" ht="21">
      <c r="A293" s="128"/>
      <c r="B293" s="128"/>
      <c r="C293" s="128"/>
      <c r="D293" s="128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  <c r="P293" s="128"/>
      <c r="Q293" s="128"/>
    </row>
  </sheetData>
  <autoFilter ref="A7:Q179" xr:uid="{00000000-0009-0000-0000-000007000000}">
    <sortState xmlns:xlrd2="http://schemas.microsoft.com/office/spreadsheetml/2017/richdata2" ref="A8:Q179">
      <sortCondition ref="A7"/>
    </sortState>
  </autoFilter>
  <mergeCells count="6">
    <mergeCell ref="A288:Q288"/>
    <mergeCell ref="K6:Q6"/>
    <mergeCell ref="C6:I6"/>
    <mergeCell ref="A1:Q1"/>
    <mergeCell ref="A2:Q2"/>
    <mergeCell ref="A3:Q3"/>
  </mergeCells>
  <printOptions horizontalCentered="1"/>
  <pageMargins left="0.25" right="0.25" top="0.75" bottom="0.75" header="0.3" footer="0.3"/>
  <pageSetup paperSize="9" scale="57" fitToHeight="0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XFB299"/>
  <sheetViews>
    <sheetView rightToLeft="1" view="pageBreakPreview" zoomScale="80" zoomScaleNormal="100" zoomScaleSheetLayoutView="80" workbookViewId="0">
      <selection activeCell="O12" sqref="O12"/>
    </sheetView>
  </sheetViews>
  <sheetFormatPr defaultColWidth="9.109375" defaultRowHeight="21"/>
  <cols>
    <col min="1" max="1" width="31.109375" style="92" bestFit="1" customWidth="1"/>
    <col min="2" max="2" width="0.5546875" style="92" customWidth="1"/>
    <col min="3" max="3" width="17" style="121" bestFit="1" customWidth="1"/>
    <col min="4" max="4" width="0.88671875" style="121" customWidth="1"/>
    <col min="5" max="5" width="26.5546875" style="121" bestFit="1" customWidth="1"/>
    <col min="6" max="6" width="1.33203125" style="121" customWidth="1"/>
    <col min="7" max="7" width="27.33203125" style="121" bestFit="1" customWidth="1"/>
    <col min="8" max="8" width="1" style="121" customWidth="1"/>
    <col min="9" max="9" width="26.6640625" style="127" bestFit="1" customWidth="1"/>
    <col min="10" max="10" width="1.109375" style="127" customWidth="1"/>
    <col min="11" max="11" width="18.88671875" style="121" bestFit="1" customWidth="1"/>
    <col min="12" max="12" width="1.109375" style="121" customWidth="1"/>
    <col min="13" max="13" width="26" style="121" bestFit="1" customWidth="1"/>
    <col min="14" max="14" width="1" style="121" customWidth="1"/>
    <col min="15" max="15" width="26.6640625" style="121" bestFit="1" customWidth="1"/>
    <col min="16" max="16" width="1.109375" style="121" customWidth="1"/>
    <col min="17" max="17" width="24.6640625" style="121" bestFit="1" customWidth="1"/>
    <col min="18" max="16384" width="9.109375" style="11"/>
  </cols>
  <sheetData>
    <row r="1" spans="1:17" ht="21.6">
      <c r="A1" s="282" t="s">
        <v>77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21.6">
      <c r="A2" s="282" t="s">
        <v>49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</row>
    <row r="3" spans="1:17" ht="21.6">
      <c r="A3" s="282" t="s">
        <v>373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</row>
    <row r="4" spans="1:17" ht="21.6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</row>
    <row r="5" spans="1:17">
      <c r="A5" s="265" t="s">
        <v>362</v>
      </c>
      <c r="B5" s="265"/>
      <c r="C5" s="265"/>
      <c r="D5" s="265"/>
      <c r="E5" s="265"/>
      <c r="F5" s="265"/>
      <c r="G5" s="265"/>
      <c r="H5" s="74"/>
    </row>
    <row r="6" spans="1:17" ht="22.2" thickBot="1">
      <c r="A6" s="61"/>
      <c r="B6" s="61"/>
      <c r="C6" s="306" t="s">
        <v>421</v>
      </c>
      <c r="D6" s="306"/>
      <c r="E6" s="306"/>
      <c r="F6" s="306"/>
      <c r="G6" s="306"/>
      <c r="H6" s="306"/>
      <c r="I6" s="306"/>
      <c r="J6" s="132"/>
      <c r="K6" s="300" t="s">
        <v>406</v>
      </c>
      <c r="L6" s="300"/>
      <c r="M6" s="300"/>
      <c r="N6" s="300"/>
      <c r="O6" s="300"/>
      <c r="P6" s="300"/>
      <c r="Q6" s="300"/>
    </row>
    <row r="7" spans="1:17" ht="42.6" thickBot="1">
      <c r="A7" s="77" t="s">
        <v>33</v>
      </c>
      <c r="B7" s="77"/>
      <c r="C7" s="126" t="s">
        <v>3</v>
      </c>
      <c r="D7" s="127"/>
      <c r="E7" s="125" t="s">
        <v>18</v>
      </c>
      <c r="F7" s="127"/>
      <c r="G7" s="126" t="s">
        <v>37</v>
      </c>
      <c r="H7" s="127"/>
      <c r="I7" s="125" t="s">
        <v>209</v>
      </c>
      <c r="J7" s="125"/>
      <c r="K7" s="126" t="s">
        <v>3</v>
      </c>
      <c r="L7" s="127"/>
      <c r="M7" s="125" t="s">
        <v>18</v>
      </c>
      <c r="N7" s="127"/>
      <c r="O7" s="126" t="s">
        <v>37</v>
      </c>
      <c r="P7" s="127"/>
      <c r="Q7" s="125" t="s">
        <v>209</v>
      </c>
    </row>
    <row r="8" spans="1:17">
      <c r="A8" s="137" t="s">
        <v>246</v>
      </c>
      <c r="C8" s="106">
        <v>1498506</v>
      </c>
      <c r="D8" s="106"/>
      <c r="E8" s="106">
        <v>23073747389</v>
      </c>
      <c r="F8" s="106"/>
      <c r="G8" s="106">
        <v>-24217383805</v>
      </c>
      <c r="H8" s="106"/>
      <c r="I8" s="123">
        <f t="shared" ref="I8:I39" si="0">E8+G8</f>
        <v>-1143636416</v>
      </c>
      <c r="J8" s="123"/>
      <c r="K8" s="106">
        <v>1498506</v>
      </c>
      <c r="L8" s="106"/>
      <c r="M8" s="106">
        <v>23073747389</v>
      </c>
      <c r="N8" s="106"/>
      <c r="O8" s="106">
        <v>-22833572489</v>
      </c>
      <c r="P8" s="106"/>
      <c r="Q8" s="106">
        <f>M8+O8</f>
        <v>240174900</v>
      </c>
    </row>
    <row r="9" spans="1:17">
      <c r="A9" s="137" t="s">
        <v>326</v>
      </c>
      <c r="C9" s="106">
        <v>1028206</v>
      </c>
      <c r="D9" s="106"/>
      <c r="E9" s="106">
        <v>22557486009</v>
      </c>
      <c r="F9" s="106"/>
      <c r="G9" s="106">
        <v>-27074694532</v>
      </c>
      <c r="H9" s="106"/>
      <c r="I9" s="123">
        <f t="shared" si="0"/>
        <v>-4517208523</v>
      </c>
      <c r="J9" s="123"/>
      <c r="K9" s="106">
        <v>1028206</v>
      </c>
      <c r="L9" s="106"/>
      <c r="M9" s="106">
        <v>22557486009</v>
      </c>
      <c r="N9" s="106"/>
      <c r="O9" s="106">
        <v>-30683086996</v>
      </c>
      <c r="P9" s="106"/>
      <c r="Q9" s="106">
        <f t="shared" ref="Q9:Q72" si="1">M9+O9</f>
        <v>-8125600987</v>
      </c>
    </row>
    <row r="10" spans="1:17">
      <c r="A10" s="137" t="s">
        <v>229</v>
      </c>
      <c r="C10" s="106">
        <v>3318343</v>
      </c>
      <c r="D10" s="106"/>
      <c r="E10" s="106">
        <v>32985988596</v>
      </c>
      <c r="F10" s="106"/>
      <c r="G10" s="106">
        <v>-36978992194</v>
      </c>
      <c r="H10" s="106"/>
      <c r="I10" s="123">
        <f t="shared" si="0"/>
        <v>-3993003598</v>
      </c>
      <c r="J10" s="123"/>
      <c r="K10" s="106">
        <v>3318343</v>
      </c>
      <c r="L10" s="106"/>
      <c r="M10" s="106">
        <v>32985988596</v>
      </c>
      <c r="N10" s="106"/>
      <c r="O10" s="106">
        <v>-39253326426</v>
      </c>
      <c r="P10" s="106"/>
      <c r="Q10" s="106">
        <f t="shared" si="1"/>
        <v>-6267337830</v>
      </c>
    </row>
    <row r="11" spans="1:17">
      <c r="A11" s="137" t="s">
        <v>304</v>
      </c>
      <c r="C11" s="106">
        <v>2212794</v>
      </c>
      <c r="D11" s="106"/>
      <c r="E11" s="106">
        <v>27231393105</v>
      </c>
      <c r="F11" s="106"/>
      <c r="G11" s="106">
        <v>-23817048544</v>
      </c>
      <c r="H11" s="106"/>
      <c r="I11" s="123">
        <f t="shared" si="0"/>
        <v>3414344561</v>
      </c>
      <c r="J11" s="123"/>
      <c r="K11" s="106">
        <v>2212794</v>
      </c>
      <c r="L11" s="106"/>
      <c r="M11" s="106">
        <v>27231393105</v>
      </c>
      <c r="N11" s="106"/>
      <c r="O11" s="106">
        <v>-22896016291</v>
      </c>
      <c r="P11" s="106"/>
      <c r="Q11" s="106">
        <f t="shared" si="1"/>
        <v>4335376814</v>
      </c>
    </row>
    <row r="12" spans="1:17">
      <c r="A12" s="137" t="s">
        <v>239</v>
      </c>
      <c r="C12" s="106">
        <v>6261197</v>
      </c>
      <c r="D12" s="106"/>
      <c r="E12" s="106">
        <v>18995473665</v>
      </c>
      <c r="F12" s="106"/>
      <c r="G12" s="106">
        <v>-21684606532</v>
      </c>
      <c r="H12" s="106"/>
      <c r="I12" s="123">
        <f t="shared" si="0"/>
        <v>-2689132867</v>
      </c>
      <c r="J12" s="123"/>
      <c r="K12" s="106">
        <v>6261197</v>
      </c>
      <c r="L12" s="106"/>
      <c r="M12" s="106">
        <v>18995473665</v>
      </c>
      <c r="N12" s="106"/>
      <c r="O12" s="106">
        <v>-21835446161</v>
      </c>
      <c r="P12" s="106"/>
      <c r="Q12" s="106">
        <f t="shared" si="1"/>
        <v>-2839972496</v>
      </c>
    </row>
    <row r="13" spans="1:17">
      <c r="A13" s="137" t="s">
        <v>221</v>
      </c>
      <c r="C13" s="106">
        <v>15472312</v>
      </c>
      <c r="D13" s="106"/>
      <c r="E13" s="106">
        <v>54030824380</v>
      </c>
      <c r="F13" s="106"/>
      <c r="G13" s="106">
        <v>-62790828463</v>
      </c>
      <c r="H13" s="106"/>
      <c r="I13" s="123">
        <f t="shared" si="0"/>
        <v>-8760004083</v>
      </c>
      <c r="J13" s="123"/>
      <c r="K13" s="106">
        <v>15472312</v>
      </c>
      <c r="L13" s="106"/>
      <c r="M13" s="106">
        <v>54030824380</v>
      </c>
      <c r="N13" s="106"/>
      <c r="O13" s="106">
        <v>-61336443956</v>
      </c>
      <c r="P13" s="106"/>
      <c r="Q13" s="106">
        <f t="shared" si="1"/>
        <v>-7305619576</v>
      </c>
    </row>
    <row r="14" spans="1:17">
      <c r="A14" s="137" t="s">
        <v>129</v>
      </c>
      <c r="C14" s="106">
        <v>5120562</v>
      </c>
      <c r="D14" s="106"/>
      <c r="E14" s="106">
        <v>35986969222</v>
      </c>
      <c r="F14" s="106"/>
      <c r="G14" s="106">
        <v>-33880495541</v>
      </c>
      <c r="H14" s="106"/>
      <c r="I14" s="123">
        <f t="shared" si="0"/>
        <v>2106473681</v>
      </c>
      <c r="J14" s="123"/>
      <c r="K14" s="106">
        <v>5120562</v>
      </c>
      <c r="L14" s="106"/>
      <c r="M14" s="106">
        <v>35986969222</v>
      </c>
      <c r="N14" s="106"/>
      <c r="O14" s="106">
        <v>-29420747117</v>
      </c>
      <c r="P14" s="106"/>
      <c r="Q14" s="106">
        <f t="shared" si="1"/>
        <v>6566222105</v>
      </c>
    </row>
    <row r="15" spans="1:17">
      <c r="A15" s="137" t="s">
        <v>363</v>
      </c>
      <c r="C15" s="106">
        <v>7174</v>
      </c>
      <c r="D15" s="106"/>
      <c r="E15" s="106">
        <v>280260669</v>
      </c>
      <c r="F15" s="106"/>
      <c r="G15" s="106">
        <v>-326574376</v>
      </c>
      <c r="H15" s="106"/>
      <c r="I15" s="123">
        <f t="shared" si="0"/>
        <v>-46313707</v>
      </c>
      <c r="J15" s="123"/>
      <c r="K15" s="106">
        <v>7174</v>
      </c>
      <c r="L15" s="106"/>
      <c r="M15" s="106">
        <v>280260669</v>
      </c>
      <c r="N15" s="106"/>
      <c r="O15" s="106">
        <v>-238685106</v>
      </c>
      <c r="P15" s="106"/>
      <c r="Q15" s="106">
        <f t="shared" si="1"/>
        <v>41575563</v>
      </c>
    </row>
    <row r="16" spans="1:17">
      <c r="A16" s="137" t="s">
        <v>114</v>
      </c>
      <c r="C16" s="106">
        <v>7561083</v>
      </c>
      <c r="D16" s="106"/>
      <c r="E16" s="106">
        <v>27854646429</v>
      </c>
      <c r="F16" s="106"/>
      <c r="G16" s="106">
        <v>-29614045396</v>
      </c>
      <c r="H16" s="106"/>
      <c r="I16" s="123">
        <f t="shared" si="0"/>
        <v>-1759398967</v>
      </c>
      <c r="J16" s="123"/>
      <c r="K16" s="106">
        <v>7561083</v>
      </c>
      <c r="L16" s="106"/>
      <c r="M16" s="106">
        <v>27854646429</v>
      </c>
      <c r="N16" s="106"/>
      <c r="O16" s="106">
        <v>-30971105467</v>
      </c>
      <c r="P16" s="106"/>
      <c r="Q16" s="106">
        <f t="shared" si="1"/>
        <v>-3116459038</v>
      </c>
    </row>
    <row r="17" spans="1:17">
      <c r="A17" s="137" t="s">
        <v>196</v>
      </c>
      <c r="C17" s="106">
        <v>2733830</v>
      </c>
      <c r="D17" s="106"/>
      <c r="E17" s="106">
        <v>23262345373</v>
      </c>
      <c r="F17" s="106"/>
      <c r="G17" s="106">
        <v>-23677262307</v>
      </c>
      <c r="H17" s="106"/>
      <c r="I17" s="123">
        <f t="shared" si="0"/>
        <v>-414916934</v>
      </c>
      <c r="J17" s="123"/>
      <c r="K17" s="106">
        <v>2733830</v>
      </c>
      <c r="L17" s="106"/>
      <c r="M17" s="106">
        <v>23262345373</v>
      </c>
      <c r="N17" s="106"/>
      <c r="O17" s="106">
        <v>-20810264294</v>
      </c>
      <c r="P17" s="106"/>
      <c r="Q17" s="106">
        <f t="shared" si="1"/>
        <v>2452081079</v>
      </c>
    </row>
    <row r="18" spans="1:17">
      <c r="A18" s="137" t="s">
        <v>312</v>
      </c>
      <c r="C18" s="106">
        <v>4972284</v>
      </c>
      <c r="D18" s="106"/>
      <c r="E18" s="106">
        <v>21214063726</v>
      </c>
      <c r="F18" s="106"/>
      <c r="G18" s="106">
        <v>-23675527783</v>
      </c>
      <c r="H18" s="106"/>
      <c r="I18" s="123">
        <f t="shared" si="0"/>
        <v>-2461464057</v>
      </c>
      <c r="J18" s="123"/>
      <c r="K18" s="106">
        <v>4972284</v>
      </c>
      <c r="L18" s="106"/>
      <c r="M18" s="106">
        <v>21214063726</v>
      </c>
      <c r="N18" s="106"/>
      <c r="O18" s="106">
        <v>-25059483479</v>
      </c>
      <c r="P18" s="106"/>
      <c r="Q18" s="106">
        <f t="shared" si="1"/>
        <v>-3845419753</v>
      </c>
    </row>
    <row r="19" spans="1:17">
      <c r="A19" s="137" t="s">
        <v>84</v>
      </c>
      <c r="C19" s="106">
        <v>1455065</v>
      </c>
      <c r="D19" s="106"/>
      <c r="E19" s="106">
        <v>32992551960</v>
      </c>
      <c r="F19" s="106"/>
      <c r="G19" s="106">
        <v>-38382447688</v>
      </c>
      <c r="H19" s="106"/>
      <c r="I19" s="123">
        <f t="shared" si="0"/>
        <v>-5389895728</v>
      </c>
      <c r="J19" s="123"/>
      <c r="K19" s="106">
        <v>1455065</v>
      </c>
      <c r="L19" s="106"/>
      <c r="M19" s="106">
        <v>32992551960</v>
      </c>
      <c r="N19" s="106"/>
      <c r="O19" s="106">
        <v>-31256863120</v>
      </c>
      <c r="P19" s="106"/>
      <c r="Q19" s="106">
        <f t="shared" si="1"/>
        <v>1735688840</v>
      </c>
    </row>
    <row r="20" spans="1:17">
      <c r="A20" s="137" t="s">
        <v>333</v>
      </c>
      <c r="C20" s="106">
        <v>9316956</v>
      </c>
      <c r="D20" s="106"/>
      <c r="E20" s="106">
        <v>26089702159</v>
      </c>
      <c r="F20" s="106"/>
      <c r="G20" s="106">
        <v>-26089702159</v>
      </c>
      <c r="H20" s="106"/>
      <c r="I20" s="123">
        <f t="shared" si="0"/>
        <v>0</v>
      </c>
      <c r="J20" s="123"/>
      <c r="K20" s="106">
        <v>9316956</v>
      </c>
      <c r="L20" s="106"/>
      <c r="M20" s="106">
        <v>26089702159</v>
      </c>
      <c r="N20" s="106"/>
      <c r="O20" s="106">
        <v>-24867181504</v>
      </c>
      <c r="P20" s="106"/>
      <c r="Q20" s="106">
        <f t="shared" si="1"/>
        <v>1222520655</v>
      </c>
    </row>
    <row r="21" spans="1:17">
      <c r="A21" s="137" t="s">
        <v>108</v>
      </c>
      <c r="C21" s="106">
        <v>2999759</v>
      </c>
      <c r="D21" s="106"/>
      <c r="E21" s="106">
        <v>48515682764</v>
      </c>
      <c r="F21" s="106"/>
      <c r="G21" s="106">
        <v>-49383444747</v>
      </c>
      <c r="H21" s="106"/>
      <c r="I21" s="123">
        <f t="shared" si="0"/>
        <v>-867761983</v>
      </c>
      <c r="J21" s="123"/>
      <c r="K21" s="106">
        <v>2999759</v>
      </c>
      <c r="L21" s="106"/>
      <c r="M21" s="106">
        <v>48515682764</v>
      </c>
      <c r="N21" s="106"/>
      <c r="O21" s="106">
        <v>-48724416498</v>
      </c>
      <c r="P21" s="106"/>
      <c r="Q21" s="106">
        <f t="shared" si="1"/>
        <v>-208733734</v>
      </c>
    </row>
    <row r="22" spans="1:17">
      <c r="A22" s="137" t="s">
        <v>143</v>
      </c>
      <c r="C22" s="106">
        <v>32212112</v>
      </c>
      <c r="D22" s="106"/>
      <c r="E22" s="106">
        <v>22702499006</v>
      </c>
      <c r="F22" s="106"/>
      <c r="G22" s="106">
        <v>-26095702452</v>
      </c>
      <c r="H22" s="106"/>
      <c r="I22" s="123">
        <f t="shared" si="0"/>
        <v>-3393203446</v>
      </c>
      <c r="J22" s="123"/>
      <c r="K22" s="106">
        <v>32212112</v>
      </c>
      <c r="L22" s="106"/>
      <c r="M22" s="106">
        <v>22702499006</v>
      </c>
      <c r="N22" s="106"/>
      <c r="O22" s="106">
        <v>-29779018441</v>
      </c>
      <c r="P22" s="106"/>
      <c r="Q22" s="106">
        <f t="shared" si="1"/>
        <v>-7076519435</v>
      </c>
    </row>
    <row r="23" spans="1:17">
      <c r="A23" s="137" t="s">
        <v>339</v>
      </c>
      <c r="C23" s="106">
        <v>106674</v>
      </c>
      <c r="D23" s="106"/>
      <c r="E23" s="106">
        <v>5111093767</v>
      </c>
      <c r="F23" s="106"/>
      <c r="G23" s="106">
        <v>-6272441177</v>
      </c>
      <c r="H23" s="106"/>
      <c r="I23" s="123">
        <f t="shared" si="0"/>
        <v>-1161347410</v>
      </c>
      <c r="J23" s="123"/>
      <c r="K23" s="106">
        <v>106674</v>
      </c>
      <c r="L23" s="106"/>
      <c r="M23" s="106">
        <v>5111093767</v>
      </c>
      <c r="N23" s="106"/>
      <c r="O23" s="106">
        <v>-5772778933</v>
      </c>
      <c r="P23" s="106"/>
      <c r="Q23" s="106">
        <f t="shared" si="1"/>
        <v>-661685166</v>
      </c>
    </row>
    <row r="24" spans="1:17">
      <c r="A24" s="137" t="s">
        <v>103</v>
      </c>
      <c r="C24" s="106">
        <v>396211</v>
      </c>
      <c r="D24" s="106"/>
      <c r="E24" s="106">
        <v>23883278943</v>
      </c>
      <c r="F24" s="106"/>
      <c r="G24" s="106">
        <v>-28654297237</v>
      </c>
      <c r="H24" s="106"/>
      <c r="I24" s="123">
        <f t="shared" si="0"/>
        <v>-4771018294</v>
      </c>
      <c r="J24" s="123"/>
      <c r="K24" s="106">
        <v>396211</v>
      </c>
      <c r="L24" s="106"/>
      <c r="M24" s="106">
        <v>23883278943</v>
      </c>
      <c r="N24" s="106"/>
      <c r="O24" s="106">
        <v>-19854157184</v>
      </c>
      <c r="P24" s="106"/>
      <c r="Q24" s="106">
        <f t="shared" si="1"/>
        <v>4029121759</v>
      </c>
    </row>
    <row r="25" spans="1:17">
      <c r="A25" s="137" t="s">
        <v>322</v>
      </c>
      <c r="C25" s="106">
        <v>12884853</v>
      </c>
      <c r="D25" s="106"/>
      <c r="E25" s="106">
        <v>28152397500</v>
      </c>
      <c r="F25" s="106"/>
      <c r="G25" s="106">
        <v>-31179650912</v>
      </c>
      <c r="H25" s="106"/>
      <c r="I25" s="123">
        <f t="shared" si="0"/>
        <v>-3027253412</v>
      </c>
      <c r="J25" s="123"/>
      <c r="K25" s="106">
        <v>12884853</v>
      </c>
      <c r="L25" s="106"/>
      <c r="M25" s="106">
        <v>28152397500</v>
      </c>
      <c r="N25" s="106"/>
      <c r="O25" s="106">
        <v>-30674034045</v>
      </c>
      <c r="P25" s="106"/>
      <c r="Q25" s="106">
        <f t="shared" si="1"/>
        <v>-2521636545</v>
      </c>
    </row>
    <row r="26" spans="1:17">
      <c r="A26" s="137" t="s">
        <v>130</v>
      </c>
      <c r="C26" s="106">
        <v>2718834</v>
      </c>
      <c r="D26" s="106"/>
      <c r="E26" s="106">
        <v>19891555065</v>
      </c>
      <c r="F26" s="106"/>
      <c r="G26" s="106">
        <v>-19855519637</v>
      </c>
      <c r="H26" s="106"/>
      <c r="I26" s="123">
        <f t="shared" si="0"/>
        <v>36035428</v>
      </c>
      <c r="J26" s="123"/>
      <c r="K26" s="106">
        <v>2718834</v>
      </c>
      <c r="L26" s="106"/>
      <c r="M26" s="106">
        <v>19891555065</v>
      </c>
      <c r="N26" s="106"/>
      <c r="O26" s="106">
        <v>-17837535791</v>
      </c>
      <c r="P26" s="106"/>
      <c r="Q26" s="106">
        <f t="shared" si="1"/>
        <v>2054019274</v>
      </c>
    </row>
    <row r="27" spans="1:17">
      <c r="A27" s="137" t="s">
        <v>218</v>
      </c>
      <c r="C27" s="106">
        <v>896321</v>
      </c>
      <c r="D27" s="106"/>
      <c r="E27" s="106">
        <v>7760504526</v>
      </c>
      <c r="F27" s="106"/>
      <c r="G27" s="106">
        <v>-8689715308</v>
      </c>
      <c r="H27" s="106"/>
      <c r="I27" s="123">
        <f t="shared" si="0"/>
        <v>-929210782</v>
      </c>
      <c r="J27" s="123"/>
      <c r="K27" s="106">
        <v>896321</v>
      </c>
      <c r="L27" s="106"/>
      <c r="M27" s="106">
        <v>7760504526</v>
      </c>
      <c r="N27" s="106"/>
      <c r="O27" s="106">
        <v>-8900969024</v>
      </c>
      <c r="P27" s="106"/>
      <c r="Q27" s="106">
        <f t="shared" si="1"/>
        <v>-1140464498</v>
      </c>
    </row>
    <row r="28" spans="1:17">
      <c r="A28" s="137" t="s">
        <v>164</v>
      </c>
      <c r="C28" s="106">
        <v>5948228</v>
      </c>
      <c r="D28" s="106"/>
      <c r="E28" s="106">
        <v>17525646036</v>
      </c>
      <c r="F28" s="106"/>
      <c r="G28" s="106">
        <v>-21019154901</v>
      </c>
      <c r="H28" s="106"/>
      <c r="I28" s="123">
        <f t="shared" si="0"/>
        <v>-3493508865</v>
      </c>
      <c r="J28" s="123"/>
      <c r="K28" s="106">
        <v>5948228</v>
      </c>
      <c r="L28" s="106"/>
      <c r="M28" s="106">
        <v>17525646036</v>
      </c>
      <c r="N28" s="106"/>
      <c r="O28" s="106">
        <v>-20328303478</v>
      </c>
      <c r="P28" s="106"/>
      <c r="Q28" s="106">
        <f t="shared" si="1"/>
        <v>-2802657442</v>
      </c>
    </row>
    <row r="29" spans="1:17">
      <c r="A29" s="137" t="s">
        <v>150</v>
      </c>
      <c r="C29" s="106">
        <v>1663942</v>
      </c>
      <c r="D29" s="106"/>
      <c r="E29" s="106">
        <v>40540558274</v>
      </c>
      <c r="F29" s="106"/>
      <c r="G29" s="106">
        <v>-44413501846</v>
      </c>
      <c r="H29" s="106"/>
      <c r="I29" s="123">
        <f t="shared" si="0"/>
        <v>-3872943572</v>
      </c>
      <c r="J29" s="123"/>
      <c r="K29" s="106">
        <v>1663942</v>
      </c>
      <c r="L29" s="106"/>
      <c r="M29" s="106">
        <v>40540558274</v>
      </c>
      <c r="N29" s="106"/>
      <c r="O29" s="106">
        <v>-39481971685</v>
      </c>
      <c r="P29" s="106"/>
      <c r="Q29" s="106">
        <f t="shared" si="1"/>
        <v>1058586589</v>
      </c>
    </row>
    <row r="30" spans="1:17">
      <c r="A30" s="137" t="s">
        <v>345</v>
      </c>
      <c r="C30" s="106">
        <v>142382</v>
      </c>
      <c r="D30" s="106"/>
      <c r="E30" s="106">
        <v>667619783</v>
      </c>
      <c r="F30" s="106"/>
      <c r="G30" s="106">
        <v>-697209912</v>
      </c>
      <c r="H30" s="106"/>
      <c r="I30" s="123">
        <f t="shared" si="0"/>
        <v>-29590129</v>
      </c>
      <c r="J30" s="123"/>
      <c r="K30" s="106">
        <v>142382</v>
      </c>
      <c r="L30" s="106"/>
      <c r="M30" s="106">
        <v>667619783</v>
      </c>
      <c r="N30" s="106"/>
      <c r="O30" s="106">
        <v>-863362448</v>
      </c>
      <c r="P30" s="106"/>
      <c r="Q30" s="106">
        <f t="shared" si="1"/>
        <v>-195742665</v>
      </c>
    </row>
    <row r="31" spans="1:17">
      <c r="A31" s="137" t="s">
        <v>283</v>
      </c>
      <c r="C31" s="106">
        <v>16664680</v>
      </c>
      <c r="D31" s="106"/>
      <c r="E31" s="106">
        <v>21121044574</v>
      </c>
      <c r="F31" s="106"/>
      <c r="G31" s="106">
        <v>-22421298948</v>
      </c>
      <c r="H31" s="106"/>
      <c r="I31" s="123">
        <f t="shared" si="0"/>
        <v>-1300254374</v>
      </c>
      <c r="J31" s="123"/>
      <c r="K31" s="106">
        <v>16664680</v>
      </c>
      <c r="L31" s="106"/>
      <c r="M31" s="106">
        <v>21121044574</v>
      </c>
      <c r="N31" s="106"/>
      <c r="O31" s="106">
        <v>-24251928827</v>
      </c>
      <c r="P31" s="106"/>
      <c r="Q31" s="106">
        <f t="shared" si="1"/>
        <v>-3130884253</v>
      </c>
    </row>
    <row r="32" spans="1:17">
      <c r="A32" s="137" t="s">
        <v>135</v>
      </c>
      <c r="C32" s="106">
        <v>14307519</v>
      </c>
      <c r="D32" s="106"/>
      <c r="E32" s="106">
        <v>64967874153</v>
      </c>
      <c r="F32" s="106"/>
      <c r="G32" s="106">
        <v>-69278084793</v>
      </c>
      <c r="H32" s="106"/>
      <c r="I32" s="123">
        <f t="shared" si="0"/>
        <v>-4310210640</v>
      </c>
      <c r="J32" s="123"/>
      <c r="K32" s="106">
        <v>14307519</v>
      </c>
      <c r="L32" s="106"/>
      <c r="M32" s="106">
        <v>64967874153</v>
      </c>
      <c r="N32" s="106"/>
      <c r="O32" s="106">
        <v>-60131671849</v>
      </c>
      <c r="P32" s="106"/>
      <c r="Q32" s="106">
        <f t="shared" si="1"/>
        <v>4836202304</v>
      </c>
    </row>
    <row r="33" spans="1:17">
      <c r="A33" s="137" t="s">
        <v>266</v>
      </c>
      <c r="C33" s="106">
        <v>4160941</v>
      </c>
      <c r="D33" s="106"/>
      <c r="E33" s="106">
        <v>15469325924</v>
      </c>
      <c r="F33" s="106"/>
      <c r="G33" s="106">
        <v>-15878010507</v>
      </c>
      <c r="H33" s="106"/>
      <c r="I33" s="123">
        <f t="shared" si="0"/>
        <v>-408684583</v>
      </c>
      <c r="J33" s="123"/>
      <c r="K33" s="106">
        <v>4160941</v>
      </c>
      <c r="L33" s="106"/>
      <c r="M33" s="106">
        <v>15469325924</v>
      </c>
      <c r="N33" s="106"/>
      <c r="O33" s="106">
        <v>-16947288237</v>
      </c>
      <c r="P33" s="106"/>
      <c r="Q33" s="106">
        <f t="shared" si="1"/>
        <v>-1477962313</v>
      </c>
    </row>
    <row r="34" spans="1:17">
      <c r="A34" s="137" t="s">
        <v>79</v>
      </c>
      <c r="C34" s="106">
        <v>1205655</v>
      </c>
      <c r="D34" s="106"/>
      <c r="E34" s="106">
        <v>43097389448</v>
      </c>
      <c r="F34" s="106"/>
      <c r="G34" s="106">
        <v>-42267842509</v>
      </c>
      <c r="H34" s="106"/>
      <c r="I34" s="123">
        <f t="shared" si="0"/>
        <v>829546939</v>
      </c>
      <c r="J34" s="123"/>
      <c r="K34" s="106">
        <v>1205655</v>
      </c>
      <c r="L34" s="106"/>
      <c r="M34" s="106">
        <v>43097389448</v>
      </c>
      <c r="N34" s="106"/>
      <c r="O34" s="106">
        <v>-40356374393</v>
      </c>
      <c r="P34" s="106"/>
      <c r="Q34" s="106">
        <f t="shared" si="1"/>
        <v>2741015055</v>
      </c>
    </row>
    <row r="35" spans="1:17">
      <c r="A35" s="137" t="s">
        <v>365</v>
      </c>
      <c r="C35" s="106">
        <v>872724</v>
      </c>
      <c r="D35" s="106"/>
      <c r="E35" s="106">
        <v>4537188661</v>
      </c>
      <c r="F35" s="106"/>
      <c r="G35" s="106">
        <v>-5134690129</v>
      </c>
      <c r="H35" s="106"/>
      <c r="I35" s="123">
        <f t="shared" si="0"/>
        <v>-597501468</v>
      </c>
      <c r="J35" s="123"/>
      <c r="K35" s="106">
        <v>872724</v>
      </c>
      <c r="L35" s="106"/>
      <c r="M35" s="106">
        <v>4537188661</v>
      </c>
      <c r="N35" s="106"/>
      <c r="O35" s="106">
        <v>-5378694015</v>
      </c>
      <c r="P35" s="106"/>
      <c r="Q35" s="106">
        <f t="shared" si="1"/>
        <v>-841505354</v>
      </c>
    </row>
    <row r="36" spans="1:17">
      <c r="A36" s="137" t="s">
        <v>307</v>
      </c>
      <c r="C36" s="106">
        <v>1858633</v>
      </c>
      <c r="D36" s="106"/>
      <c r="E36" s="106">
        <v>14688214368</v>
      </c>
      <c r="F36" s="106"/>
      <c r="G36" s="106">
        <v>-18007991909</v>
      </c>
      <c r="H36" s="106"/>
      <c r="I36" s="123">
        <f t="shared" si="0"/>
        <v>-3319777541</v>
      </c>
      <c r="J36" s="123"/>
      <c r="K36" s="106">
        <v>1858633</v>
      </c>
      <c r="L36" s="106"/>
      <c r="M36" s="106">
        <v>14688214368</v>
      </c>
      <c r="N36" s="106"/>
      <c r="O36" s="106">
        <v>-19769043232</v>
      </c>
      <c r="P36" s="106"/>
      <c r="Q36" s="106">
        <f t="shared" si="1"/>
        <v>-5080828864</v>
      </c>
    </row>
    <row r="37" spans="1:17">
      <c r="A37" s="137" t="s">
        <v>324</v>
      </c>
      <c r="C37" s="106">
        <v>11022780</v>
      </c>
      <c r="D37" s="106"/>
      <c r="E37" s="106">
        <v>21585673086</v>
      </c>
      <c r="F37" s="106"/>
      <c r="G37" s="106">
        <v>-24872878527</v>
      </c>
      <c r="H37" s="106"/>
      <c r="I37" s="123">
        <f t="shared" si="0"/>
        <v>-3287205441</v>
      </c>
      <c r="J37" s="123"/>
      <c r="K37" s="106">
        <v>11022780</v>
      </c>
      <c r="L37" s="106"/>
      <c r="M37" s="106">
        <v>21585673086</v>
      </c>
      <c r="N37" s="106"/>
      <c r="O37" s="106">
        <v>-24141375639</v>
      </c>
      <c r="P37" s="106"/>
      <c r="Q37" s="106">
        <f t="shared" si="1"/>
        <v>-2555702553</v>
      </c>
    </row>
    <row r="38" spans="1:17">
      <c r="A38" s="137" t="s">
        <v>300</v>
      </c>
      <c r="C38" s="106">
        <v>831654</v>
      </c>
      <c r="D38" s="106"/>
      <c r="E38" s="106">
        <v>24553158067</v>
      </c>
      <c r="F38" s="106"/>
      <c r="G38" s="106">
        <v>-24818614089</v>
      </c>
      <c r="H38" s="106"/>
      <c r="I38" s="123">
        <f t="shared" si="0"/>
        <v>-265456022</v>
      </c>
      <c r="J38" s="123"/>
      <c r="K38" s="106">
        <v>831654</v>
      </c>
      <c r="L38" s="106"/>
      <c r="M38" s="106">
        <v>24553158067</v>
      </c>
      <c r="N38" s="106"/>
      <c r="O38" s="106">
        <v>-23296565467</v>
      </c>
      <c r="P38" s="106"/>
      <c r="Q38" s="106">
        <f t="shared" si="1"/>
        <v>1256592600</v>
      </c>
    </row>
    <row r="39" spans="1:17">
      <c r="A39" s="137" t="s">
        <v>199</v>
      </c>
      <c r="C39" s="106">
        <v>45793258</v>
      </c>
      <c r="D39" s="106"/>
      <c r="E39" s="106">
        <v>70830346310</v>
      </c>
      <c r="F39" s="106"/>
      <c r="G39" s="106">
        <v>-80758104045</v>
      </c>
      <c r="H39" s="106"/>
      <c r="I39" s="123">
        <f t="shared" si="0"/>
        <v>-9927757735</v>
      </c>
      <c r="J39" s="123"/>
      <c r="K39" s="106">
        <v>45793258</v>
      </c>
      <c r="L39" s="106"/>
      <c r="M39" s="106">
        <v>70830346310</v>
      </c>
      <c r="N39" s="106"/>
      <c r="O39" s="106">
        <v>-81531916624</v>
      </c>
      <c r="P39" s="106"/>
      <c r="Q39" s="106">
        <f t="shared" si="1"/>
        <v>-10701570314</v>
      </c>
    </row>
    <row r="40" spans="1:17">
      <c r="A40" s="137" t="s">
        <v>299</v>
      </c>
      <c r="C40" s="106">
        <v>1032731</v>
      </c>
      <c r="D40" s="106"/>
      <c r="E40" s="106">
        <v>21127145039</v>
      </c>
      <c r="F40" s="106"/>
      <c r="G40" s="106">
        <v>-23626179561</v>
      </c>
      <c r="H40" s="106"/>
      <c r="I40" s="123">
        <f t="shared" ref="I40:I71" si="2">E40+G40</f>
        <v>-2499034522</v>
      </c>
      <c r="J40" s="123"/>
      <c r="K40" s="106">
        <v>1032731</v>
      </c>
      <c r="L40" s="106"/>
      <c r="M40" s="106">
        <v>21127145039</v>
      </c>
      <c r="N40" s="106"/>
      <c r="O40" s="106">
        <v>-24822855541</v>
      </c>
      <c r="P40" s="106"/>
      <c r="Q40" s="106">
        <f t="shared" si="1"/>
        <v>-3695710502</v>
      </c>
    </row>
    <row r="41" spans="1:17">
      <c r="A41" s="137" t="s">
        <v>294</v>
      </c>
      <c r="C41" s="106">
        <v>4132488</v>
      </c>
      <c r="D41" s="106"/>
      <c r="E41" s="106">
        <v>19491984064</v>
      </c>
      <c r="F41" s="106"/>
      <c r="G41" s="106">
        <v>-22954910365</v>
      </c>
      <c r="H41" s="106"/>
      <c r="I41" s="123">
        <f t="shared" si="2"/>
        <v>-3462926301</v>
      </c>
      <c r="J41" s="123"/>
      <c r="K41" s="106">
        <v>4132488</v>
      </c>
      <c r="L41" s="106"/>
      <c r="M41" s="106">
        <v>19491984064</v>
      </c>
      <c r="N41" s="106"/>
      <c r="O41" s="106">
        <v>-24556169841</v>
      </c>
      <c r="P41" s="106"/>
      <c r="Q41" s="106">
        <f t="shared" si="1"/>
        <v>-5064185777</v>
      </c>
    </row>
    <row r="42" spans="1:17">
      <c r="A42" s="137" t="s">
        <v>321</v>
      </c>
      <c r="C42" s="106">
        <v>29335529</v>
      </c>
      <c r="D42" s="106"/>
      <c r="E42" s="106">
        <v>42545873619</v>
      </c>
      <c r="F42" s="106"/>
      <c r="G42" s="106">
        <v>-46086817428</v>
      </c>
      <c r="H42" s="106"/>
      <c r="I42" s="123">
        <f t="shared" si="2"/>
        <v>-3540943809</v>
      </c>
      <c r="J42" s="123"/>
      <c r="K42" s="106">
        <v>29335529</v>
      </c>
      <c r="L42" s="106"/>
      <c r="M42" s="106">
        <v>42545873619</v>
      </c>
      <c r="N42" s="106"/>
      <c r="O42" s="106">
        <v>-44280565769</v>
      </c>
      <c r="P42" s="106"/>
      <c r="Q42" s="106">
        <f t="shared" si="1"/>
        <v>-1734692150</v>
      </c>
    </row>
    <row r="43" spans="1:17">
      <c r="A43" s="137" t="s">
        <v>260</v>
      </c>
      <c r="C43" s="106">
        <v>4390145</v>
      </c>
      <c r="D43" s="106"/>
      <c r="E43" s="106">
        <v>17216073253</v>
      </c>
      <c r="F43" s="106"/>
      <c r="G43" s="106">
        <v>-18303159865</v>
      </c>
      <c r="H43" s="106"/>
      <c r="I43" s="123">
        <f t="shared" si="2"/>
        <v>-1087086612</v>
      </c>
      <c r="J43" s="123"/>
      <c r="K43" s="106">
        <v>4390145</v>
      </c>
      <c r="L43" s="106"/>
      <c r="M43" s="106">
        <v>17216073253</v>
      </c>
      <c r="N43" s="106"/>
      <c r="O43" s="106">
        <v>-23827569060</v>
      </c>
      <c r="P43" s="106"/>
      <c r="Q43" s="106">
        <f t="shared" si="1"/>
        <v>-6611495807</v>
      </c>
    </row>
    <row r="44" spans="1:17">
      <c r="A44" s="137" t="s">
        <v>134</v>
      </c>
      <c r="C44" s="106">
        <v>8669912</v>
      </c>
      <c r="D44" s="106"/>
      <c r="E44" s="106">
        <v>25380970142</v>
      </c>
      <c r="F44" s="106"/>
      <c r="G44" s="106">
        <v>-30742274906</v>
      </c>
      <c r="H44" s="106"/>
      <c r="I44" s="123">
        <f t="shared" si="2"/>
        <v>-5361304764</v>
      </c>
      <c r="J44" s="123"/>
      <c r="K44" s="106">
        <v>8669912</v>
      </c>
      <c r="L44" s="106"/>
      <c r="M44" s="106">
        <v>25380970142</v>
      </c>
      <c r="N44" s="106"/>
      <c r="O44" s="106">
        <v>-32447869149</v>
      </c>
      <c r="P44" s="106"/>
      <c r="Q44" s="106">
        <f t="shared" si="1"/>
        <v>-7066899007</v>
      </c>
    </row>
    <row r="45" spans="1:17">
      <c r="A45" s="137" t="s">
        <v>279</v>
      </c>
      <c r="C45" s="106">
        <v>1881279</v>
      </c>
      <c r="D45" s="106"/>
      <c r="E45" s="106">
        <v>22777640053</v>
      </c>
      <c r="F45" s="106"/>
      <c r="G45" s="106">
        <v>-25843615087</v>
      </c>
      <c r="H45" s="106"/>
      <c r="I45" s="123">
        <f t="shared" si="2"/>
        <v>-3065975034</v>
      </c>
      <c r="J45" s="123"/>
      <c r="K45" s="106">
        <v>1881279</v>
      </c>
      <c r="L45" s="106"/>
      <c r="M45" s="106">
        <v>22777640053</v>
      </c>
      <c r="N45" s="106"/>
      <c r="O45" s="106">
        <v>-23002050296</v>
      </c>
      <c r="P45" s="106"/>
      <c r="Q45" s="106">
        <f t="shared" si="1"/>
        <v>-224410243</v>
      </c>
    </row>
    <row r="46" spans="1:17">
      <c r="A46" s="137" t="s">
        <v>181</v>
      </c>
      <c r="C46" s="106">
        <v>518030</v>
      </c>
      <c r="D46" s="106"/>
      <c r="E46" s="106">
        <v>24130450232</v>
      </c>
      <c r="F46" s="106"/>
      <c r="G46" s="106">
        <v>-23664286481</v>
      </c>
      <c r="H46" s="106"/>
      <c r="I46" s="123">
        <f t="shared" si="2"/>
        <v>466163751</v>
      </c>
      <c r="J46" s="123"/>
      <c r="K46" s="106">
        <v>518030</v>
      </c>
      <c r="L46" s="106"/>
      <c r="M46" s="106">
        <v>24130450232</v>
      </c>
      <c r="N46" s="106"/>
      <c r="O46" s="106">
        <v>-23476466628</v>
      </c>
      <c r="P46" s="106"/>
      <c r="Q46" s="106">
        <f t="shared" si="1"/>
        <v>653983604</v>
      </c>
    </row>
    <row r="47" spans="1:17">
      <c r="A47" s="137" t="s">
        <v>291</v>
      </c>
      <c r="C47" s="106">
        <v>23122071</v>
      </c>
      <c r="D47" s="106"/>
      <c r="E47" s="106">
        <v>20709029708</v>
      </c>
      <c r="F47" s="106"/>
      <c r="G47" s="106">
        <v>-27778590507</v>
      </c>
      <c r="H47" s="106"/>
      <c r="I47" s="123">
        <f t="shared" si="2"/>
        <v>-7069560799</v>
      </c>
      <c r="J47" s="123"/>
      <c r="K47" s="106">
        <v>23122071</v>
      </c>
      <c r="L47" s="106"/>
      <c r="M47" s="106">
        <v>20709029708</v>
      </c>
      <c r="N47" s="106"/>
      <c r="O47" s="106">
        <v>-30684300400</v>
      </c>
      <c r="P47" s="106"/>
      <c r="Q47" s="106">
        <f t="shared" si="1"/>
        <v>-9975270692</v>
      </c>
    </row>
    <row r="48" spans="1:17">
      <c r="A48" s="137" t="s">
        <v>109</v>
      </c>
      <c r="C48" s="106">
        <v>12810506</v>
      </c>
      <c r="D48" s="106"/>
      <c r="E48" s="106">
        <v>29925566203</v>
      </c>
      <c r="F48" s="106"/>
      <c r="G48" s="106">
        <v>-36468147442</v>
      </c>
      <c r="H48" s="106"/>
      <c r="I48" s="123">
        <f t="shared" si="2"/>
        <v>-6542581239</v>
      </c>
      <c r="J48" s="123"/>
      <c r="K48" s="106">
        <v>12810506</v>
      </c>
      <c r="L48" s="106"/>
      <c r="M48" s="106">
        <v>29925566203</v>
      </c>
      <c r="N48" s="106"/>
      <c r="O48" s="106">
        <v>-38966907478</v>
      </c>
      <c r="P48" s="106"/>
      <c r="Q48" s="106">
        <f t="shared" si="1"/>
        <v>-9041341275</v>
      </c>
    </row>
    <row r="49" spans="1:17">
      <c r="A49" s="137" t="s">
        <v>118</v>
      </c>
      <c r="C49" s="106">
        <v>8281964</v>
      </c>
      <c r="D49" s="106"/>
      <c r="E49" s="106">
        <v>23866557628</v>
      </c>
      <c r="F49" s="106"/>
      <c r="G49" s="106">
        <v>-27489673830</v>
      </c>
      <c r="H49" s="106"/>
      <c r="I49" s="123">
        <f t="shared" si="2"/>
        <v>-3623116202</v>
      </c>
      <c r="J49" s="123"/>
      <c r="K49" s="106">
        <v>8281964</v>
      </c>
      <c r="L49" s="106"/>
      <c r="M49" s="106">
        <v>23866557628</v>
      </c>
      <c r="N49" s="106"/>
      <c r="O49" s="106">
        <v>-30134022946</v>
      </c>
      <c r="P49" s="106"/>
      <c r="Q49" s="106">
        <f t="shared" si="1"/>
        <v>-6267465318</v>
      </c>
    </row>
    <row r="50" spans="1:17">
      <c r="A50" s="137" t="s">
        <v>262</v>
      </c>
      <c r="C50" s="106">
        <v>654476</v>
      </c>
      <c r="D50" s="106"/>
      <c r="E50" s="106">
        <v>11150973217</v>
      </c>
      <c r="F50" s="106"/>
      <c r="G50" s="106">
        <v>-12303927747</v>
      </c>
      <c r="H50" s="106"/>
      <c r="I50" s="123">
        <f t="shared" si="2"/>
        <v>-1152954530</v>
      </c>
      <c r="J50" s="123"/>
      <c r="K50" s="106">
        <v>654476</v>
      </c>
      <c r="L50" s="106"/>
      <c r="M50" s="106">
        <v>11150973217</v>
      </c>
      <c r="N50" s="106"/>
      <c r="O50" s="106">
        <v>-12230939117</v>
      </c>
      <c r="P50" s="106"/>
      <c r="Q50" s="106">
        <f t="shared" si="1"/>
        <v>-1079965900</v>
      </c>
    </row>
    <row r="51" spans="1:17">
      <c r="A51" s="137" t="s">
        <v>206</v>
      </c>
      <c r="C51" s="106">
        <v>11875535</v>
      </c>
      <c r="D51" s="106"/>
      <c r="E51" s="106">
        <v>27021360177</v>
      </c>
      <c r="F51" s="106"/>
      <c r="G51" s="106">
        <v>-31199970913</v>
      </c>
      <c r="H51" s="106"/>
      <c r="I51" s="123">
        <f t="shared" si="2"/>
        <v>-4178610736</v>
      </c>
      <c r="J51" s="123"/>
      <c r="K51" s="106">
        <v>11875535</v>
      </c>
      <c r="L51" s="106"/>
      <c r="M51" s="106">
        <v>27021360177</v>
      </c>
      <c r="N51" s="106"/>
      <c r="O51" s="106">
        <v>-28650433003</v>
      </c>
      <c r="P51" s="106"/>
      <c r="Q51" s="106">
        <f t="shared" si="1"/>
        <v>-1629072826</v>
      </c>
    </row>
    <row r="52" spans="1:17">
      <c r="A52" s="137" t="s">
        <v>178</v>
      </c>
      <c r="C52" s="106">
        <v>6144551</v>
      </c>
      <c r="D52" s="106"/>
      <c r="E52" s="106">
        <v>23210365506</v>
      </c>
      <c r="F52" s="106"/>
      <c r="G52" s="106">
        <v>-24947639036</v>
      </c>
      <c r="H52" s="106"/>
      <c r="I52" s="123">
        <f t="shared" si="2"/>
        <v>-1737273530</v>
      </c>
      <c r="J52" s="123"/>
      <c r="K52" s="106">
        <v>6144551</v>
      </c>
      <c r="L52" s="106"/>
      <c r="M52" s="106">
        <v>23210365506</v>
      </c>
      <c r="N52" s="106"/>
      <c r="O52" s="106">
        <v>-23185933541</v>
      </c>
      <c r="P52" s="106"/>
      <c r="Q52" s="106">
        <f t="shared" si="1"/>
        <v>24431965</v>
      </c>
    </row>
    <row r="53" spans="1:17">
      <c r="A53" s="137" t="s">
        <v>298</v>
      </c>
      <c r="C53" s="106">
        <v>6728776</v>
      </c>
      <c r="D53" s="106"/>
      <c r="E53" s="106">
        <v>6849269542</v>
      </c>
      <c r="F53" s="106"/>
      <c r="G53" s="106">
        <v>-7104732633</v>
      </c>
      <c r="H53" s="106"/>
      <c r="I53" s="123">
        <f t="shared" si="2"/>
        <v>-255463091</v>
      </c>
      <c r="J53" s="123"/>
      <c r="K53" s="106">
        <v>6728776</v>
      </c>
      <c r="L53" s="106"/>
      <c r="M53" s="106">
        <v>6849269542</v>
      </c>
      <c r="N53" s="106"/>
      <c r="O53" s="106">
        <v>-7123507871</v>
      </c>
      <c r="P53" s="106"/>
      <c r="Q53" s="106">
        <f t="shared" si="1"/>
        <v>-274238329</v>
      </c>
    </row>
    <row r="54" spans="1:17">
      <c r="A54" s="137" t="s">
        <v>364</v>
      </c>
      <c r="C54" s="106">
        <v>788197</v>
      </c>
      <c r="D54" s="106"/>
      <c r="E54" s="106">
        <v>9104353991</v>
      </c>
      <c r="F54" s="106"/>
      <c r="G54" s="106">
        <v>-8716947760</v>
      </c>
      <c r="H54" s="106"/>
      <c r="I54" s="123">
        <f t="shared" si="2"/>
        <v>387406231</v>
      </c>
      <c r="J54" s="123"/>
      <c r="K54" s="106">
        <v>788197</v>
      </c>
      <c r="L54" s="106"/>
      <c r="M54" s="106">
        <v>9104353991</v>
      </c>
      <c r="N54" s="106"/>
      <c r="O54" s="106">
        <v>-9282192484</v>
      </c>
      <c r="P54" s="106"/>
      <c r="Q54" s="106">
        <f t="shared" si="1"/>
        <v>-177838493</v>
      </c>
    </row>
    <row r="55" spans="1:17">
      <c r="A55" s="137" t="s">
        <v>146</v>
      </c>
      <c r="C55" s="106">
        <v>6284368</v>
      </c>
      <c r="D55" s="106"/>
      <c r="E55" s="106">
        <v>22639041065</v>
      </c>
      <c r="F55" s="106"/>
      <c r="G55" s="106">
        <v>-26552235462</v>
      </c>
      <c r="H55" s="106"/>
      <c r="I55" s="123">
        <f t="shared" si="2"/>
        <v>-3913194397</v>
      </c>
      <c r="J55" s="123"/>
      <c r="K55" s="106">
        <v>6284368</v>
      </c>
      <c r="L55" s="106"/>
      <c r="M55" s="106">
        <v>22639041065</v>
      </c>
      <c r="N55" s="106"/>
      <c r="O55" s="106">
        <v>-24286161223</v>
      </c>
      <c r="P55" s="106"/>
      <c r="Q55" s="106">
        <f t="shared" si="1"/>
        <v>-1647120158</v>
      </c>
    </row>
    <row r="56" spans="1:17">
      <c r="A56" s="137" t="s">
        <v>264</v>
      </c>
      <c r="C56" s="106">
        <v>14861837</v>
      </c>
      <c r="D56" s="106"/>
      <c r="E56" s="106">
        <v>30728690870</v>
      </c>
      <c r="F56" s="106"/>
      <c r="G56" s="106">
        <v>-31253365736</v>
      </c>
      <c r="H56" s="106"/>
      <c r="I56" s="123">
        <f t="shared" si="2"/>
        <v>-524674866</v>
      </c>
      <c r="J56" s="123"/>
      <c r="K56" s="106">
        <v>14861837</v>
      </c>
      <c r="L56" s="106"/>
      <c r="M56" s="106">
        <v>30728690870</v>
      </c>
      <c r="N56" s="106"/>
      <c r="O56" s="106">
        <v>-30580112484</v>
      </c>
      <c r="P56" s="106"/>
      <c r="Q56" s="106">
        <f t="shared" si="1"/>
        <v>148578386</v>
      </c>
    </row>
    <row r="57" spans="1:17">
      <c r="A57" s="137" t="s">
        <v>245</v>
      </c>
      <c r="C57" s="106">
        <v>1831535</v>
      </c>
      <c r="D57" s="106"/>
      <c r="E57" s="106">
        <v>26308209953</v>
      </c>
      <c r="F57" s="106"/>
      <c r="G57" s="106">
        <v>-32065891663</v>
      </c>
      <c r="H57" s="106"/>
      <c r="I57" s="123">
        <f t="shared" si="2"/>
        <v>-5757681710</v>
      </c>
      <c r="J57" s="123"/>
      <c r="K57" s="106">
        <v>1831535</v>
      </c>
      <c r="L57" s="106"/>
      <c r="M57" s="106">
        <v>26308209953</v>
      </c>
      <c r="N57" s="106"/>
      <c r="O57" s="106">
        <v>-27072877650</v>
      </c>
      <c r="P57" s="106"/>
      <c r="Q57" s="106">
        <f t="shared" si="1"/>
        <v>-764667697</v>
      </c>
    </row>
    <row r="58" spans="1:17">
      <c r="A58" s="137" t="s">
        <v>170</v>
      </c>
      <c r="C58" s="106">
        <v>3190503</v>
      </c>
      <c r="D58" s="106"/>
      <c r="E58" s="106">
        <v>33554676389</v>
      </c>
      <c r="F58" s="106"/>
      <c r="G58" s="106">
        <v>-36748273530</v>
      </c>
      <c r="H58" s="106"/>
      <c r="I58" s="123">
        <f t="shared" si="2"/>
        <v>-3193597141</v>
      </c>
      <c r="J58" s="123"/>
      <c r="K58" s="106">
        <v>3190503</v>
      </c>
      <c r="L58" s="106"/>
      <c r="M58" s="106">
        <v>33554676389</v>
      </c>
      <c r="N58" s="106"/>
      <c r="O58" s="106">
        <v>-34854999387</v>
      </c>
      <c r="P58" s="106"/>
      <c r="Q58" s="106">
        <f t="shared" si="1"/>
        <v>-1300322998</v>
      </c>
    </row>
    <row r="59" spans="1:17">
      <c r="A59" s="137" t="s">
        <v>350</v>
      </c>
      <c r="C59" s="106">
        <v>594638</v>
      </c>
      <c r="D59" s="106"/>
      <c r="E59" s="106">
        <v>1610156143</v>
      </c>
      <c r="F59" s="106"/>
      <c r="G59" s="106">
        <v>-1701001796</v>
      </c>
      <c r="H59" s="106"/>
      <c r="I59" s="123">
        <f t="shared" si="2"/>
        <v>-90845653</v>
      </c>
      <c r="J59" s="123"/>
      <c r="K59" s="106">
        <v>594638</v>
      </c>
      <c r="L59" s="106"/>
      <c r="M59" s="106">
        <v>1610156143</v>
      </c>
      <c r="N59" s="106"/>
      <c r="O59" s="106">
        <v>-2064711968</v>
      </c>
      <c r="P59" s="106"/>
      <c r="Q59" s="106">
        <f t="shared" si="1"/>
        <v>-454555825</v>
      </c>
    </row>
    <row r="60" spans="1:17">
      <c r="A60" s="137" t="s">
        <v>132</v>
      </c>
      <c r="C60" s="106">
        <v>1089030</v>
      </c>
      <c r="D60" s="106"/>
      <c r="E60" s="106">
        <v>25310025350</v>
      </c>
      <c r="F60" s="106"/>
      <c r="G60" s="106">
        <v>-27000720513</v>
      </c>
      <c r="H60" s="106"/>
      <c r="I60" s="123">
        <f t="shared" si="2"/>
        <v>-1690695163</v>
      </c>
      <c r="J60" s="123"/>
      <c r="K60" s="106">
        <v>1089030</v>
      </c>
      <c r="L60" s="106"/>
      <c r="M60" s="106">
        <v>25310025350</v>
      </c>
      <c r="N60" s="106"/>
      <c r="O60" s="106">
        <v>-28540972075</v>
      </c>
      <c r="P60" s="106"/>
      <c r="Q60" s="106">
        <f t="shared" si="1"/>
        <v>-3230946725</v>
      </c>
    </row>
    <row r="61" spans="1:17">
      <c r="A61" s="137" t="s">
        <v>332</v>
      </c>
      <c r="C61" s="106">
        <v>558978</v>
      </c>
      <c r="D61" s="106"/>
      <c r="E61" s="106">
        <v>24448691563</v>
      </c>
      <c r="F61" s="106"/>
      <c r="G61" s="106">
        <v>-27560679602</v>
      </c>
      <c r="H61" s="106"/>
      <c r="I61" s="123">
        <f t="shared" si="2"/>
        <v>-3111988039</v>
      </c>
      <c r="J61" s="123"/>
      <c r="K61" s="106">
        <v>558978</v>
      </c>
      <c r="L61" s="106"/>
      <c r="M61" s="106">
        <v>24448691563</v>
      </c>
      <c r="N61" s="106"/>
      <c r="O61" s="106">
        <v>-24726517601</v>
      </c>
      <c r="P61" s="106"/>
      <c r="Q61" s="106">
        <f t="shared" si="1"/>
        <v>-277826038</v>
      </c>
    </row>
    <row r="62" spans="1:17">
      <c r="A62" s="137" t="s">
        <v>81</v>
      </c>
      <c r="C62" s="106">
        <v>18140730</v>
      </c>
      <c r="D62" s="106"/>
      <c r="E62" s="106">
        <v>17690169600</v>
      </c>
      <c r="F62" s="106"/>
      <c r="G62" s="106">
        <v>-21950563799</v>
      </c>
      <c r="H62" s="106"/>
      <c r="I62" s="123">
        <f t="shared" si="2"/>
        <v>-4260394199</v>
      </c>
      <c r="J62" s="123"/>
      <c r="K62" s="106">
        <v>18140730</v>
      </c>
      <c r="L62" s="106"/>
      <c r="M62" s="106">
        <v>17690169600</v>
      </c>
      <c r="N62" s="106"/>
      <c r="O62" s="106">
        <v>-21592495543</v>
      </c>
      <c r="P62" s="106"/>
      <c r="Q62" s="106">
        <f t="shared" si="1"/>
        <v>-3902325943</v>
      </c>
    </row>
    <row r="63" spans="1:17">
      <c r="A63" s="137" t="s">
        <v>278</v>
      </c>
      <c r="C63" s="106">
        <v>13515311</v>
      </c>
      <c r="D63" s="106"/>
      <c r="E63" s="106">
        <v>31961614970</v>
      </c>
      <c r="F63" s="106"/>
      <c r="G63" s="106">
        <v>-36727245565</v>
      </c>
      <c r="H63" s="106"/>
      <c r="I63" s="123">
        <f t="shared" si="2"/>
        <v>-4765630595</v>
      </c>
      <c r="J63" s="123"/>
      <c r="K63" s="106">
        <v>13515311</v>
      </c>
      <c r="L63" s="106"/>
      <c r="M63" s="106">
        <v>31961614970</v>
      </c>
      <c r="N63" s="106"/>
      <c r="O63" s="106">
        <v>-36566945306</v>
      </c>
      <c r="P63" s="106"/>
      <c r="Q63" s="106">
        <f t="shared" si="1"/>
        <v>-4605330336</v>
      </c>
    </row>
    <row r="64" spans="1:17">
      <c r="A64" s="137" t="s">
        <v>157</v>
      </c>
      <c r="C64" s="106">
        <v>4923134</v>
      </c>
      <c r="D64" s="106"/>
      <c r="E64" s="106">
        <v>21273528364</v>
      </c>
      <c r="F64" s="106"/>
      <c r="G64" s="106">
        <v>-21942510896</v>
      </c>
      <c r="H64" s="106"/>
      <c r="I64" s="123">
        <f t="shared" si="2"/>
        <v>-668982532</v>
      </c>
      <c r="J64" s="123"/>
      <c r="K64" s="106">
        <v>4923134</v>
      </c>
      <c r="L64" s="106"/>
      <c r="M64" s="106">
        <v>21273528364</v>
      </c>
      <c r="N64" s="106"/>
      <c r="O64" s="106">
        <v>-24153636513</v>
      </c>
      <c r="P64" s="106"/>
      <c r="Q64" s="106">
        <f t="shared" si="1"/>
        <v>-2880108149</v>
      </c>
    </row>
    <row r="65" spans="1:17">
      <c r="A65" s="137" t="s">
        <v>186</v>
      </c>
      <c r="C65" s="106">
        <v>8566331</v>
      </c>
      <c r="D65" s="106"/>
      <c r="E65" s="106">
        <v>16426132011</v>
      </c>
      <c r="F65" s="106"/>
      <c r="G65" s="106">
        <v>-21087918974</v>
      </c>
      <c r="H65" s="106"/>
      <c r="I65" s="123">
        <f t="shared" si="2"/>
        <v>-4661786963</v>
      </c>
      <c r="J65" s="123"/>
      <c r="K65" s="106">
        <v>8566331</v>
      </c>
      <c r="L65" s="106"/>
      <c r="M65" s="106">
        <v>16426132011</v>
      </c>
      <c r="N65" s="106"/>
      <c r="O65" s="106">
        <v>-20462413282</v>
      </c>
      <c r="P65" s="106"/>
      <c r="Q65" s="106">
        <f t="shared" si="1"/>
        <v>-4036281271</v>
      </c>
    </row>
    <row r="66" spans="1:17">
      <c r="A66" s="137" t="s">
        <v>241</v>
      </c>
      <c r="C66" s="106">
        <v>4889551</v>
      </c>
      <c r="D66" s="106"/>
      <c r="E66" s="106">
        <v>36939482107</v>
      </c>
      <c r="F66" s="106"/>
      <c r="G66" s="106">
        <v>-38842321245</v>
      </c>
      <c r="H66" s="106"/>
      <c r="I66" s="123">
        <f t="shared" si="2"/>
        <v>-1902839138</v>
      </c>
      <c r="J66" s="123"/>
      <c r="K66" s="106">
        <v>4889551</v>
      </c>
      <c r="L66" s="106"/>
      <c r="M66" s="106">
        <v>36939482107</v>
      </c>
      <c r="N66" s="106"/>
      <c r="O66" s="106">
        <v>-36161808802</v>
      </c>
      <c r="P66" s="106"/>
      <c r="Q66" s="106">
        <f t="shared" si="1"/>
        <v>777673305</v>
      </c>
    </row>
    <row r="67" spans="1:17">
      <c r="A67" s="137" t="s">
        <v>95</v>
      </c>
      <c r="C67" s="106">
        <v>12081963</v>
      </c>
      <c r="D67" s="106"/>
      <c r="E67" s="106">
        <v>34589016925</v>
      </c>
      <c r="F67" s="106"/>
      <c r="G67" s="106">
        <v>-35326550610</v>
      </c>
      <c r="H67" s="106"/>
      <c r="I67" s="123">
        <f t="shared" si="2"/>
        <v>-737533685</v>
      </c>
      <c r="J67" s="123"/>
      <c r="K67" s="106">
        <v>12081963</v>
      </c>
      <c r="L67" s="106"/>
      <c r="M67" s="106">
        <v>34589016925</v>
      </c>
      <c r="N67" s="106"/>
      <c r="O67" s="106">
        <v>-34745147903</v>
      </c>
      <c r="P67" s="106"/>
      <c r="Q67" s="106">
        <f t="shared" si="1"/>
        <v>-156130978</v>
      </c>
    </row>
    <row r="68" spans="1:17">
      <c r="A68" s="137" t="s">
        <v>120</v>
      </c>
      <c r="C68" s="106">
        <v>6265711</v>
      </c>
      <c r="D68" s="106"/>
      <c r="E68" s="106">
        <v>22559373534</v>
      </c>
      <c r="F68" s="106"/>
      <c r="G68" s="106">
        <v>-25059306997</v>
      </c>
      <c r="H68" s="106"/>
      <c r="I68" s="123">
        <f t="shared" si="2"/>
        <v>-2499933463</v>
      </c>
      <c r="J68" s="123"/>
      <c r="K68" s="106">
        <v>6265711</v>
      </c>
      <c r="L68" s="106"/>
      <c r="M68" s="106">
        <v>22559373534</v>
      </c>
      <c r="N68" s="106"/>
      <c r="O68" s="106">
        <v>-25044517113</v>
      </c>
      <c r="P68" s="106"/>
      <c r="Q68" s="106">
        <f t="shared" si="1"/>
        <v>-2485143579</v>
      </c>
    </row>
    <row r="69" spans="1:17">
      <c r="A69" s="137" t="s">
        <v>198</v>
      </c>
      <c r="C69" s="106">
        <v>7829728</v>
      </c>
      <c r="D69" s="106"/>
      <c r="E69" s="106">
        <v>18679538687</v>
      </c>
      <c r="F69" s="106"/>
      <c r="G69" s="106">
        <v>-20919799081</v>
      </c>
      <c r="H69" s="106"/>
      <c r="I69" s="123">
        <f t="shared" si="2"/>
        <v>-2240260394</v>
      </c>
      <c r="J69" s="123"/>
      <c r="K69" s="106">
        <v>7829728</v>
      </c>
      <c r="L69" s="106"/>
      <c r="M69" s="106">
        <v>18679538687</v>
      </c>
      <c r="N69" s="106"/>
      <c r="O69" s="106">
        <v>-20998914744</v>
      </c>
      <c r="P69" s="106"/>
      <c r="Q69" s="106">
        <f t="shared" si="1"/>
        <v>-2319376057</v>
      </c>
    </row>
    <row r="70" spans="1:17">
      <c r="A70" s="137" t="s">
        <v>138</v>
      </c>
      <c r="C70" s="106">
        <v>314296</v>
      </c>
      <c r="D70" s="106"/>
      <c r="E70" s="106">
        <v>4058412947</v>
      </c>
      <c r="F70" s="106"/>
      <c r="G70" s="106">
        <v>-2604614425</v>
      </c>
      <c r="H70" s="106"/>
      <c r="I70" s="123">
        <f t="shared" si="2"/>
        <v>1453798522</v>
      </c>
      <c r="J70" s="123"/>
      <c r="K70" s="106">
        <v>314296</v>
      </c>
      <c r="L70" s="106"/>
      <c r="M70" s="106">
        <v>4058412947</v>
      </c>
      <c r="N70" s="106"/>
      <c r="O70" s="106">
        <v>-4870720388</v>
      </c>
      <c r="P70" s="106"/>
      <c r="Q70" s="106">
        <f t="shared" si="1"/>
        <v>-812307441</v>
      </c>
    </row>
    <row r="71" spans="1:17">
      <c r="A71" s="137" t="s">
        <v>306</v>
      </c>
      <c r="C71" s="106">
        <v>3386658</v>
      </c>
      <c r="D71" s="106"/>
      <c r="E71" s="106">
        <v>8550928761</v>
      </c>
      <c r="F71" s="106"/>
      <c r="G71" s="106">
        <v>-11318255079</v>
      </c>
      <c r="H71" s="106"/>
      <c r="I71" s="123">
        <f t="shared" si="2"/>
        <v>-2767326318</v>
      </c>
      <c r="J71" s="123"/>
      <c r="K71" s="106">
        <v>3386658</v>
      </c>
      <c r="L71" s="106"/>
      <c r="M71" s="106">
        <v>8550928761</v>
      </c>
      <c r="N71" s="106"/>
      <c r="O71" s="106">
        <v>-11708712689</v>
      </c>
      <c r="P71" s="106"/>
      <c r="Q71" s="106">
        <f t="shared" si="1"/>
        <v>-3157783928</v>
      </c>
    </row>
    <row r="72" spans="1:17">
      <c r="A72" s="137" t="s">
        <v>189</v>
      </c>
      <c r="C72" s="106">
        <v>5432612</v>
      </c>
      <c r="D72" s="106"/>
      <c r="E72" s="106">
        <v>29107552101</v>
      </c>
      <c r="F72" s="106"/>
      <c r="G72" s="106">
        <v>-31194541030</v>
      </c>
      <c r="H72" s="106"/>
      <c r="I72" s="123">
        <f t="shared" ref="I72:I99" si="3">E72+G72</f>
        <v>-2086988929</v>
      </c>
      <c r="J72" s="123"/>
      <c r="K72" s="106">
        <v>5432612</v>
      </c>
      <c r="L72" s="106"/>
      <c r="M72" s="106">
        <v>29107552101</v>
      </c>
      <c r="N72" s="106"/>
      <c r="O72" s="106">
        <v>-33697796866</v>
      </c>
      <c r="P72" s="106"/>
      <c r="Q72" s="106">
        <f t="shared" si="1"/>
        <v>-4590244765</v>
      </c>
    </row>
    <row r="73" spans="1:17">
      <c r="A73" s="137" t="s">
        <v>340</v>
      </c>
      <c r="C73" s="106">
        <v>649950</v>
      </c>
      <c r="D73" s="106"/>
      <c r="E73" s="106">
        <v>12559849587</v>
      </c>
      <c r="F73" s="106"/>
      <c r="G73" s="106">
        <v>-14449924126</v>
      </c>
      <c r="H73" s="106"/>
      <c r="I73" s="123">
        <f t="shared" si="3"/>
        <v>-1890074539</v>
      </c>
      <c r="J73" s="123"/>
      <c r="K73" s="106">
        <v>649950</v>
      </c>
      <c r="L73" s="106"/>
      <c r="M73" s="106">
        <v>12559849587</v>
      </c>
      <c r="N73" s="106"/>
      <c r="O73" s="106">
        <v>-16604327897</v>
      </c>
      <c r="P73" s="106"/>
      <c r="Q73" s="106">
        <f t="shared" ref="Q73:Q136" si="4">M73+O73</f>
        <v>-4044478310</v>
      </c>
    </row>
    <row r="74" spans="1:17">
      <c r="A74" s="137" t="s">
        <v>126</v>
      </c>
      <c r="C74" s="106">
        <v>12174769</v>
      </c>
      <c r="D74" s="106"/>
      <c r="E74" s="106">
        <v>22631355466</v>
      </c>
      <c r="F74" s="106"/>
      <c r="G74" s="106">
        <v>-26379871524</v>
      </c>
      <c r="H74" s="106"/>
      <c r="I74" s="123">
        <f t="shared" si="3"/>
        <v>-3748516058</v>
      </c>
      <c r="J74" s="123"/>
      <c r="K74" s="106">
        <v>12174769</v>
      </c>
      <c r="L74" s="106"/>
      <c r="M74" s="106">
        <v>22631355466</v>
      </c>
      <c r="N74" s="106"/>
      <c r="O74" s="106">
        <v>-27738538355</v>
      </c>
      <c r="P74" s="106"/>
      <c r="Q74" s="106">
        <f t="shared" si="4"/>
        <v>-5107182889</v>
      </c>
    </row>
    <row r="75" spans="1:17">
      <c r="A75" s="137" t="s">
        <v>410</v>
      </c>
      <c r="C75" s="106">
        <v>769966</v>
      </c>
      <c r="D75" s="106"/>
      <c r="E75" s="106">
        <v>21668040924</v>
      </c>
      <c r="F75" s="106"/>
      <c r="G75" s="106">
        <v>-26638944767</v>
      </c>
      <c r="H75" s="106"/>
      <c r="I75" s="123">
        <f t="shared" si="3"/>
        <v>-4970903843</v>
      </c>
      <c r="J75" s="123"/>
      <c r="K75" s="106">
        <v>769966</v>
      </c>
      <c r="L75" s="106"/>
      <c r="M75" s="106">
        <v>21668040924</v>
      </c>
      <c r="N75" s="106"/>
      <c r="O75" s="106">
        <v>-26638944767</v>
      </c>
      <c r="P75" s="106"/>
      <c r="Q75" s="106">
        <f t="shared" si="4"/>
        <v>-4970903843</v>
      </c>
    </row>
    <row r="76" spans="1:17">
      <c r="A76" s="137" t="s">
        <v>408</v>
      </c>
      <c r="C76" s="106">
        <v>389217</v>
      </c>
      <c r="D76" s="106"/>
      <c r="E76" s="106">
        <v>1116983648</v>
      </c>
      <c r="F76" s="106"/>
      <c r="G76" s="106">
        <v>-1066073619</v>
      </c>
      <c r="H76" s="106"/>
      <c r="I76" s="123">
        <f t="shared" si="3"/>
        <v>50910029</v>
      </c>
      <c r="J76" s="123"/>
      <c r="K76" s="106">
        <v>389217</v>
      </c>
      <c r="L76" s="106"/>
      <c r="M76" s="106">
        <v>1116983648</v>
      </c>
      <c r="N76" s="106"/>
      <c r="O76" s="106">
        <v>-1066073619</v>
      </c>
      <c r="P76" s="106"/>
      <c r="Q76" s="106">
        <f t="shared" si="4"/>
        <v>50910029</v>
      </c>
    </row>
    <row r="77" spans="1:17">
      <c r="A77" s="137" t="s">
        <v>346</v>
      </c>
      <c r="C77" s="106">
        <v>8944059</v>
      </c>
      <c r="D77" s="106"/>
      <c r="E77" s="106">
        <v>53167234259</v>
      </c>
      <c r="F77" s="106"/>
      <c r="G77" s="106">
        <v>-58870206455</v>
      </c>
      <c r="H77" s="106"/>
      <c r="I77" s="123">
        <f t="shared" si="3"/>
        <v>-5702972196</v>
      </c>
      <c r="J77" s="123"/>
      <c r="K77" s="106">
        <v>8944059</v>
      </c>
      <c r="L77" s="106"/>
      <c r="M77" s="106">
        <v>53167234259</v>
      </c>
      <c r="N77" s="106"/>
      <c r="O77" s="106">
        <v>-55301036301</v>
      </c>
      <c r="P77" s="106"/>
      <c r="Q77" s="106">
        <f t="shared" si="4"/>
        <v>-2133802042</v>
      </c>
    </row>
    <row r="78" spans="1:17">
      <c r="A78" s="137" t="s">
        <v>352</v>
      </c>
      <c r="C78" s="106">
        <v>953517</v>
      </c>
      <c r="D78" s="106"/>
      <c r="E78" s="106">
        <v>2040707218</v>
      </c>
      <c r="F78" s="106"/>
      <c r="G78" s="106">
        <v>-2371043708</v>
      </c>
      <c r="H78" s="106"/>
      <c r="I78" s="123">
        <f t="shared" si="3"/>
        <v>-330336490</v>
      </c>
      <c r="J78" s="123"/>
      <c r="K78" s="106">
        <v>953517</v>
      </c>
      <c r="L78" s="106"/>
      <c r="M78" s="106">
        <v>2040707218</v>
      </c>
      <c r="N78" s="106"/>
      <c r="O78" s="106">
        <v>-2672918879</v>
      </c>
      <c r="P78" s="106"/>
      <c r="Q78" s="106">
        <f t="shared" si="4"/>
        <v>-632211661</v>
      </c>
    </row>
    <row r="79" spans="1:17">
      <c r="A79" s="137" t="s">
        <v>203</v>
      </c>
      <c r="C79" s="106">
        <v>9236480</v>
      </c>
      <c r="D79" s="106"/>
      <c r="E79" s="106">
        <v>48111180231</v>
      </c>
      <c r="F79" s="106"/>
      <c r="G79" s="106">
        <v>-49117206019</v>
      </c>
      <c r="H79" s="106"/>
      <c r="I79" s="123">
        <f t="shared" si="3"/>
        <v>-1006025788</v>
      </c>
      <c r="J79" s="123"/>
      <c r="K79" s="106">
        <v>9236480</v>
      </c>
      <c r="L79" s="106"/>
      <c r="M79" s="106">
        <v>48111180231</v>
      </c>
      <c r="N79" s="106"/>
      <c r="O79" s="106">
        <v>-48202995458</v>
      </c>
      <c r="P79" s="106"/>
      <c r="Q79" s="106">
        <f t="shared" si="4"/>
        <v>-91815227</v>
      </c>
    </row>
    <row r="80" spans="1:17">
      <c r="A80" s="137" t="s">
        <v>325</v>
      </c>
      <c r="C80" s="106">
        <v>7572501</v>
      </c>
      <c r="D80" s="106"/>
      <c r="E80" s="106">
        <v>21129537049</v>
      </c>
      <c r="F80" s="106"/>
      <c r="G80" s="106">
        <v>-22633944047</v>
      </c>
      <c r="H80" s="106"/>
      <c r="I80" s="123">
        <f t="shared" si="3"/>
        <v>-1504406998</v>
      </c>
      <c r="J80" s="123"/>
      <c r="K80" s="106">
        <v>7572501</v>
      </c>
      <c r="L80" s="106"/>
      <c r="M80" s="106">
        <v>21129537049</v>
      </c>
      <c r="N80" s="106"/>
      <c r="O80" s="106">
        <v>-21475799500</v>
      </c>
      <c r="P80" s="106"/>
      <c r="Q80" s="106">
        <f t="shared" si="4"/>
        <v>-346262451</v>
      </c>
    </row>
    <row r="81" spans="1:17">
      <c r="A81" s="137" t="s">
        <v>319</v>
      </c>
      <c r="C81" s="106">
        <v>4619307</v>
      </c>
      <c r="D81" s="106"/>
      <c r="E81" s="106">
        <v>20676975024</v>
      </c>
      <c r="F81" s="106"/>
      <c r="G81" s="106">
        <v>-25608744336</v>
      </c>
      <c r="H81" s="106"/>
      <c r="I81" s="123">
        <f t="shared" si="3"/>
        <v>-4931769312</v>
      </c>
      <c r="J81" s="123"/>
      <c r="K81" s="106">
        <v>4619307</v>
      </c>
      <c r="L81" s="106"/>
      <c r="M81" s="106">
        <v>20676975024</v>
      </c>
      <c r="N81" s="106"/>
      <c r="O81" s="106">
        <v>-25185112714</v>
      </c>
      <c r="P81" s="106"/>
      <c r="Q81" s="106">
        <f t="shared" si="4"/>
        <v>-4508137690</v>
      </c>
    </row>
    <row r="82" spans="1:17">
      <c r="A82" s="137" t="s">
        <v>201</v>
      </c>
      <c r="C82" s="106">
        <v>28703</v>
      </c>
      <c r="D82" s="106"/>
      <c r="E82" s="106">
        <v>3812760181</v>
      </c>
      <c r="F82" s="106"/>
      <c r="G82" s="106">
        <v>-4037777434</v>
      </c>
      <c r="H82" s="106"/>
      <c r="I82" s="123">
        <f t="shared" si="3"/>
        <v>-225017253</v>
      </c>
      <c r="J82" s="123"/>
      <c r="K82" s="106">
        <v>28703</v>
      </c>
      <c r="L82" s="106"/>
      <c r="M82" s="106">
        <v>3812760181</v>
      </c>
      <c r="N82" s="106"/>
      <c r="O82" s="106">
        <v>-3864974136</v>
      </c>
      <c r="P82" s="106"/>
      <c r="Q82" s="106">
        <f t="shared" si="4"/>
        <v>-52213955</v>
      </c>
    </row>
    <row r="83" spans="1:17">
      <c r="A83" s="137" t="s">
        <v>285</v>
      </c>
      <c r="C83" s="106">
        <v>5275109</v>
      </c>
      <c r="D83" s="106"/>
      <c r="E83" s="106">
        <v>13004430814</v>
      </c>
      <c r="F83" s="106"/>
      <c r="G83" s="106">
        <v>-13113664449</v>
      </c>
      <c r="H83" s="106"/>
      <c r="I83" s="123">
        <f t="shared" si="3"/>
        <v>-109233635</v>
      </c>
      <c r="J83" s="123"/>
      <c r="K83" s="106">
        <v>5275109</v>
      </c>
      <c r="L83" s="106"/>
      <c r="M83" s="106">
        <v>13004430814</v>
      </c>
      <c r="N83" s="106"/>
      <c r="O83" s="106">
        <v>-13285386632</v>
      </c>
      <c r="P83" s="106"/>
      <c r="Q83" s="106">
        <f t="shared" si="4"/>
        <v>-280955818</v>
      </c>
    </row>
    <row r="84" spans="1:17">
      <c r="A84" s="137" t="s">
        <v>89</v>
      </c>
      <c r="C84" s="106">
        <v>1491511</v>
      </c>
      <c r="D84" s="106"/>
      <c r="E84" s="106">
        <v>12468973049</v>
      </c>
      <c r="F84" s="106"/>
      <c r="G84" s="106">
        <v>-14416810599</v>
      </c>
      <c r="H84" s="106"/>
      <c r="I84" s="123">
        <f t="shared" si="3"/>
        <v>-1947837550</v>
      </c>
      <c r="J84" s="123"/>
      <c r="K84" s="106">
        <v>1491511</v>
      </c>
      <c r="L84" s="106"/>
      <c r="M84" s="106">
        <v>12468973049</v>
      </c>
      <c r="N84" s="106"/>
      <c r="O84" s="106">
        <v>-13230052501</v>
      </c>
      <c r="P84" s="106"/>
      <c r="Q84" s="106">
        <f t="shared" si="4"/>
        <v>-761079452</v>
      </c>
    </row>
    <row r="85" spans="1:17">
      <c r="A85" s="137" t="s">
        <v>338</v>
      </c>
      <c r="C85" s="121">
        <v>13232164</v>
      </c>
      <c r="D85" s="106"/>
      <c r="E85" s="106">
        <v>19309239096</v>
      </c>
      <c r="F85" s="106"/>
      <c r="G85" s="106">
        <v>-20305850794</v>
      </c>
      <c r="H85" s="106"/>
      <c r="I85" s="123">
        <f t="shared" si="3"/>
        <v>-996611698</v>
      </c>
      <c r="J85" s="123"/>
      <c r="K85" s="106">
        <v>13232164</v>
      </c>
      <c r="L85" s="106"/>
      <c r="M85" s="106">
        <v>19309239096</v>
      </c>
      <c r="N85" s="106"/>
      <c r="O85" s="106">
        <v>-19559154312</v>
      </c>
      <c r="P85" s="106"/>
      <c r="Q85" s="106">
        <f t="shared" si="4"/>
        <v>-249915216</v>
      </c>
    </row>
    <row r="86" spans="1:17">
      <c r="A86" s="137" t="s">
        <v>232</v>
      </c>
      <c r="C86" s="106">
        <v>5894939</v>
      </c>
      <c r="D86" s="106"/>
      <c r="E86" s="106">
        <v>22443279557</v>
      </c>
      <c r="F86" s="106"/>
      <c r="G86" s="106">
        <v>-24978193353</v>
      </c>
      <c r="H86" s="106"/>
      <c r="I86" s="123">
        <f t="shared" si="3"/>
        <v>-2534913796</v>
      </c>
      <c r="J86" s="123"/>
      <c r="K86" s="106">
        <v>5894939</v>
      </c>
      <c r="L86" s="106"/>
      <c r="M86" s="106">
        <v>22443279557</v>
      </c>
      <c r="N86" s="106"/>
      <c r="O86" s="106">
        <v>-26000217074</v>
      </c>
      <c r="P86" s="106"/>
      <c r="Q86" s="106">
        <f t="shared" si="4"/>
        <v>-3556937517</v>
      </c>
    </row>
    <row r="87" spans="1:17">
      <c r="A87" s="137" t="s">
        <v>318</v>
      </c>
      <c r="C87" s="106">
        <v>3472532</v>
      </c>
      <c r="D87" s="106"/>
      <c r="E87" s="106">
        <v>19157880915</v>
      </c>
      <c r="F87" s="106"/>
      <c r="G87" s="106">
        <v>-24147853519</v>
      </c>
      <c r="H87" s="106"/>
      <c r="I87" s="123">
        <f t="shared" si="3"/>
        <v>-4989972604</v>
      </c>
      <c r="J87" s="123"/>
      <c r="K87" s="106">
        <v>3472532</v>
      </c>
      <c r="L87" s="106"/>
      <c r="M87" s="106">
        <v>19157880915</v>
      </c>
      <c r="N87" s="106"/>
      <c r="O87" s="106">
        <v>-25821993032</v>
      </c>
      <c r="P87" s="106"/>
      <c r="Q87" s="106">
        <f t="shared" si="4"/>
        <v>-6664112117</v>
      </c>
    </row>
    <row r="88" spans="1:17">
      <c r="A88" s="137" t="s">
        <v>179</v>
      </c>
      <c r="C88" s="121">
        <v>4095442</v>
      </c>
      <c r="D88" s="106"/>
      <c r="E88" s="106">
        <v>21535982099</v>
      </c>
      <c r="F88" s="106"/>
      <c r="G88" s="106">
        <v>-24466251436</v>
      </c>
      <c r="H88" s="106"/>
      <c r="I88" s="123">
        <f t="shared" si="3"/>
        <v>-2930269337</v>
      </c>
      <c r="J88" s="123"/>
      <c r="K88" s="106">
        <v>4095442</v>
      </c>
      <c r="L88" s="106"/>
      <c r="M88" s="106">
        <v>21535982099</v>
      </c>
      <c r="N88" s="106"/>
      <c r="O88" s="106">
        <v>-21047453205</v>
      </c>
      <c r="P88" s="106"/>
      <c r="Q88" s="106">
        <f t="shared" si="4"/>
        <v>488528894</v>
      </c>
    </row>
    <row r="89" spans="1:17">
      <c r="A89" s="137" t="s">
        <v>268</v>
      </c>
      <c r="C89" s="106">
        <v>20785842</v>
      </c>
      <c r="D89" s="106"/>
      <c r="E89" s="106">
        <v>25104531986</v>
      </c>
      <c r="F89" s="106"/>
      <c r="G89" s="106">
        <v>-28573988883</v>
      </c>
      <c r="H89" s="106"/>
      <c r="I89" s="123">
        <f t="shared" si="3"/>
        <v>-3469456897</v>
      </c>
      <c r="J89" s="123"/>
      <c r="K89" s="106">
        <v>20785842</v>
      </c>
      <c r="L89" s="106"/>
      <c r="M89" s="106">
        <v>25104531986</v>
      </c>
      <c r="N89" s="106"/>
      <c r="O89" s="106">
        <v>-28761735410</v>
      </c>
      <c r="P89" s="106"/>
      <c r="Q89" s="106">
        <f t="shared" si="4"/>
        <v>-3657203424</v>
      </c>
    </row>
    <row r="90" spans="1:17">
      <c r="A90" s="137" t="s">
        <v>342</v>
      </c>
      <c r="C90" s="106">
        <v>5106305</v>
      </c>
      <c r="D90" s="106"/>
      <c r="E90" s="106">
        <v>33095014607</v>
      </c>
      <c r="F90" s="106"/>
      <c r="G90" s="106">
        <v>-36156107148</v>
      </c>
      <c r="H90" s="106"/>
      <c r="I90" s="123">
        <f t="shared" si="3"/>
        <v>-3061092541</v>
      </c>
      <c r="J90" s="123"/>
      <c r="K90" s="106">
        <v>5106305</v>
      </c>
      <c r="L90" s="106"/>
      <c r="M90" s="106">
        <v>33095014607</v>
      </c>
      <c r="N90" s="106"/>
      <c r="O90" s="106">
        <v>-35355917573</v>
      </c>
      <c r="P90" s="106"/>
      <c r="Q90" s="106">
        <f t="shared" si="4"/>
        <v>-2260902966</v>
      </c>
    </row>
    <row r="91" spans="1:17">
      <c r="A91" s="137" t="s">
        <v>222</v>
      </c>
      <c r="C91" s="106">
        <v>3656487</v>
      </c>
      <c r="D91" s="106"/>
      <c r="E91" s="106">
        <v>17275875983</v>
      </c>
      <c r="F91" s="106"/>
      <c r="G91" s="106">
        <v>-20836467235</v>
      </c>
      <c r="H91" s="106"/>
      <c r="I91" s="123">
        <f t="shared" si="3"/>
        <v>-3560591252</v>
      </c>
      <c r="J91" s="123"/>
      <c r="K91" s="106">
        <v>3656487</v>
      </c>
      <c r="L91" s="106"/>
      <c r="M91" s="106">
        <v>17275875983</v>
      </c>
      <c r="N91" s="106"/>
      <c r="O91" s="106">
        <v>-20583591821</v>
      </c>
      <c r="P91" s="106"/>
      <c r="Q91" s="106">
        <f t="shared" si="4"/>
        <v>-3307715838</v>
      </c>
    </row>
    <row r="92" spans="1:17">
      <c r="A92" s="137" t="s">
        <v>286</v>
      </c>
      <c r="C92" s="106">
        <v>161355</v>
      </c>
      <c r="D92" s="106"/>
      <c r="E92" s="106">
        <v>7201732707</v>
      </c>
      <c r="F92" s="106"/>
      <c r="G92" s="106">
        <v>-7713273830</v>
      </c>
      <c r="H92" s="106"/>
      <c r="I92" s="123">
        <f t="shared" si="3"/>
        <v>-511541123</v>
      </c>
      <c r="J92" s="123"/>
      <c r="K92" s="106">
        <v>161355</v>
      </c>
      <c r="L92" s="106"/>
      <c r="M92" s="106">
        <v>7201732707</v>
      </c>
      <c r="N92" s="106"/>
      <c r="O92" s="106">
        <v>-9009383657</v>
      </c>
      <c r="P92" s="106"/>
      <c r="Q92" s="106">
        <f t="shared" si="4"/>
        <v>-1807650950</v>
      </c>
    </row>
    <row r="93" spans="1:17">
      <c r="A93" s="137" t="s">
        <v>161</v>
      </c>
      <c r="C93" s="106">
        <v>856951</v>
      </c>
      <c r="D93" s="106"/>
      <c r="E93" s="92">
        <v>16687783455</v>
      </c>
      <c r="F93" s="106"/>
      <c r="G93" s="106">
        <v>-18513550936</v>
      </c>
      <c r="H93" s="106"/>
      <c r="I93" s="123">
        <f t="shared" si="3"/>
        <v>-1825767481</v>
      </c>
      <c r="J93" s="123"/>
      <c r="K93" s="106">
        <v>856951</v>
      </c>
      <c r="L93" s="106"/>
      <c r="M93" s="106">
        <v>16687783455</v>
      </c>
      <c r="N93" s="106"/>
      <c r="O93" s="106">
        <v>-19090006495</v>
      </c>
      <c r="P93" s="106"/>
      <c r="Q93" s="106">
        <f t="shared" si="4"/>
        <v>-2402223040</v>
      </c>
    </row>
    <row r="94" spans="1:17">
      <c r="A94" s="137" t="s">
        <v>197</v>
      </c>
      <c r="C94" s="106">
        <v>3575793</v>
      </c>
      <c r="D94" s="106"/>
      <c r="E94" s="106">
        <v>16173052498</v>
      </c>
      <c r="F94" s="106"/>
      <c r="G94" s="106">
        <v>-18147927585</v>
      </c>
      <c r="H94" s="106"/>
      <c r="I94" s="123">
        <f t="shared" si="3"/>
        <v>-1974875087</v>
      </c>
      <c r="J94" s="123"/>
      <c r="K94" s="106">
        <v>3575793</v>
      </c>
      <c r="L94" s="106"/>
      <c r="M94" s="106">
        <v>16173052498</v>
      </c>
      <c r="N94" s="106"/>
      <c r="O94" s="106">
        <v>-19087756461</v>
      </c>
      <c r="P94" s="106"/>
      <c r="Q94" s="106">
        <f t="shared" si="4"/>
        <v>-2914703963</v>
      </c>
    </row>
    <row r="95" spans="1:17">
      <c r="A95" s="137" t="s">
        <v>91</v>
      </c>
      <c r="C95" s="106">
        <v>853157</v>
      </c>
      <c r="D95" s="106"/>
      <c r="E95" s="106">
        <v>37230743430</v>
      </c>
      <c r="F95" s="106"/>
      <c r="G95" s="106">
        <v>-36135669808</v>
      </c>
      <c r="H95" s="106"/>
      <c r="I95" s="123">
        <f t="shared" si="3"/>
        <v>1095073622</v>
      </c>
      <c r="J95" s="123"/>
      <c r="K95" s="106">
        <v>853157</v>
      </c>
      <c r="L95" s="106"/>
      <c r="M95" s="106">
        <v>37230743430</v>
      </c>
      <c r="N95" s="106"/>
      <c r="O95" s="106">
        <v>-25807096185</v>
      </c>
      <c r="P95" s="106"/>
      <c r="Q95" s="106">
        <f t="shared" si="4"/>
        <v>11423647245</v>
      </c>
    </row>
    <row r="96" spans="1:17">
      <c r="A96" s="137" t="s">
        <v>94</v>
      </c>
      <c r="C96" s="106">
        <v>575799</v>
      </c>
      <c r="D96" s="106"/>
      <c r="E96" s="106">
        <v>22894919842</v>
      </c>
      <c r="F96" s="106"/>
      <c r="G96" s="106">
        <v>-24957222392</v>
      </c>
      <c r="H96" s="106"/>
      <c r="I96" s="123">
        <f t="shared" si="3"/>
        <v>-2062302550</v>
      </c>
      <c r="J96" s="123"/>
      <c r="K96" s="106">
        <v>575799</v>
      </c>
      <c r="L96" s="106"/>
      <c r="M96" s="106">
        <v>22894919842</v>
      </c>
      <c r="N96" s="106"/>
      <c r="O96" s="106">
        <v>-27216335960</v>
      </c>
      <c r="P96" s="106"/>
      <c r="Q96" s="106">
        <f t="shared" si="4"/>
        <v>-4321416118</v>
      </c>
    </row>
    <row r="97" spans="1:17">
      <c r="A97" s="137" t="s">
        <v>344</v>
      </c>
      <c r="C97" s="106">
        <v>1531370</v>
      </c>
      <c r="D97" s="106"/>
      <c r="E97" s="106">
        <v>4854481876</v>
      </c>
      <c r="F97" s="106"/>
      <c r="G97" s="106">
        <v>-4859872366</v>
      </c>
      <c r="H97" s="106"/>
      <c r="I97" s="123">
        <f t="shared" si="3"/>
        <v>-5390490</v>
      </c>
      <c r="J97" s="123"/>
      <c r="K97" s="106">
        <v>1531370</v>
      </c>
      <c r="L97" s="106"/>
      <c r="M97" s="106">
        <v>4854481876</v>
      </c>
      <c r="N97" s="106"/>
      <c r="O97" s="106">
        <v>-5350738097</v>
      </c>
      <c r="P97" s="106"/>
      <c r="Q97" s="106">
        <f t="shared" si="4"/>
        <v>-496256221</v>
      </c>
    </row>
    <row r="98" spans="1:17">
      <c r="A98" s="137" t="s">
        <v>137</v>
      </c>
      <c r="C98" s="106">
        <v>7588764</v>
      </c>
      <c r="D98" s="106"/>
      <c r="E98" s="106">
        <v>58161239688</v>
      </c>
      <c r="F98" s="106"/>
      <c r="G98" s="106">
        <v>-65469420039</v>
      </c>
      <c r="H98" s="106"/>
      <c r="I98" s="123">
        <f t="shared" si="3"/>
        <v>-7308180351</v>
      </c>
      <c r="J98" s="123"/>
      <c r="K98" s="106">
        <v>7588764</v>
      </c>
      <c r="L98" s="106"/>
      <c r="M98" s="106">
        <v>58161239688</v>
      </c>
      <c r="N98" s="106"/>
      <c r="O98" s="106">
        <v>-61254120141</v>
      </c>
      <c r="P98" s="106"/>
      <c r="Q98" s="106">
        <f t="shared" si="4"/>
        <v>-3092880453</v>
      </c>
    </row>
    <row r="99" spans="1:17">
      <c r="A99" s="137" t="s">
        <v>115</v>
      </c>
      <c r="C99" s="106">
        <v>10926734</v>
      </c>
      <c r="D99" s="106"/>
      <c r="E99" s="106">
        <v>21256385911</v>
      </c>
      <c r="F99" s="106"/>
      <c r="G99" s="106">
        <v>-22971622857</v>
      </c>
      <c r="H99" s="106"/>
      <c r="I99" s="123">
        <f t="shared" si="3"/>
        <v>-1715236946</v>
      </c>
      <c r="J99" s="123"/>
      <c r="K99" s="106">
        <v>10926734</v>
      </c>
      <c r="L99" s="106"/>
      <c r="M99" s="106">
        <v>21256385911</v>
      </c>
      <c r="N99" s="106"/>
      <c r="O99" s="106">
        <v>-23689411174</v>
      </c>
      <c r="P99" s="106"/>
      <c r="Q99" s="106">
        <f t="shared" si="4"/>
        <v>-2433025263</v>
      </c>
    </row>
    <row r="100" spans="1:17">
      <c r="A100" s="137" t="s">
        <v>117</v>
      </c>
      <c r="C100" s="106">
        <v>2431956</v>
      </c>
      <c r="D100" s="106"/>
      <c r="E100" s="106">
        <v>22313394508</v>
      </c>
      <c r="F100" s="106"/>
      <c r="G100" s="106">
        <v>-25269490985</v>
      </c>
      <c r="H100" s="106"/>
      <c r="I100" s="123">
        <f t="shared" ref="I100:I163" si="5">E100+G100</f>
        <v>-2956096477</v>
      </c>
      <c r="J100" s="123"/>
      <c r="K100" s="106">
        <v>2431956</v>
      </c>
      <c r="L100" s="106"/>
      <c r="M100" s="106">
        <v>22313394508</v>
      </c>
      <c r="N100" s="106"/>
      <c r="O100" s="106">
        <v>-24489131782</v>
      </c>
      <c r="P100" s="106"/>
      <c r="Q100" s="106">
        <f t="shared" si="4"/>
        <v>-2175737274</v>
      </c>
    </row>
    <row r="101" spans="1:17">
      <c r="A101" s="137" t="s">
        <v>119</v>
      </c>
      <c r="C101" s="106">
        <v>4721154</v>
      </c>
      <c r="D101" s="106"/>
      <c r="E101" s="106">
        <v>115308561199</v>
      </c>
      <c r="F101" s="106"/>
      <c r="G101" s="106">
        <v>-113326004055</v>
      </c>
      <c r="H101" s="106"/>
      <c r="I101" s="123">
        <f t="shared" si="5"/>
        <v>1982557144</v>
      </c>
      <c r="J101" s="123"/>
      <c r="K101" s="106">
        <v>4721154</v>
      </c>
      <c r="L101" s="106"/>
      <c r="M101" s="106">
        <v>115308561199</v>
      </c>
      <c r="N101" s="106"/>
      <c r="O101" s="106">
        <v>-105402600839</v>
      </c>
      <c r="P101" s="106"/>
      <c r="Q101" s="106">
        <f t="shared" si="4"/>
        <v>9905960360</v>
      </c>
    </row>
    <row r="102" spans="1:17">
      <c r="A102" s="137" t="s">
        <v>305</v>
      </c>
      <c r="C102" s="106">
        <v>8983563</v>
      </c>
      <c r="D102" s="106"/>
      <c r="E102" s="106">
        <v>15065096923</v>
      </c>
      <c r="F102" s="106"/>
      <c r="G102" s="106">
        <v>-18908933147</v>
      </c>
      <c r="H102" s="106"/>
      <c r="I102" s="123">
        <f t="shared" si="5"/>
        <v>-3843836224</v>
      </c>
      <c r="J102" s="123"/>
      <c r="K102" s="106">
        <v>8983563</v>
      </c>
      <c r="L102" s="106"/>
      <c r="M102" s="106">
        <v>15065096923</v>
      </c>
      <c r="N102" s="106"/>
      <c r="O102" s="106">
        <v>-19637313650</v>
      </c>
      <c r="P102" s="106"/>
      <c r="Q102" s="106">
        <f t="shared" si="4"/>
        <v>-4572216727</v>
      </c>
    </row>
    <row r="103" spans="1:17">
      <c r="A103" s="137" t="s">
        <v>145</v>
      </c>
      <c r="C103" s="106">
        <v>3914914</v>
      </c>
      <c r="D103" s="106"/>
      <c r="E103" s="106">
        <v>23116224359</v>
      </c>
      <c r="F103" s="106"/>
      <c r="G103" s="106">
        <v>-23356873504</v>
      </c>
      <c r="H103" s="106"/>
      <c r="I103" s="123">
        <f t="shared" si="5"/>
        <v>-240649145</v>
      </c>
      <c r="J103" s="123"/>
      <c r="K103" s="106">
        <v>3914914</v>
      </c>
      <c r="L103" s="106"/>
      <c r="M103" s="106">
        <v>23116224359</v>
      </c>
      <c r="N103" s="106"/>
      <c r="O103" s="106">
        <v>-24292682782</v>
      </c>
      <c r="P103" s="106"/>
      <c r="Q103" s="106">
        <f t="shared" si="4"/>
        <v>-1176458423</v>
      </c>
    </row>
    <row r="104" spans="1:17">
      <c r="A104" s="137" t="s">
        <v>139</v>
      </c>
      <c r="C104" s="106">
        <v>3029692</v>
      </c>
      <c r="D104" s="106"/>
      <c r="E104" s="106">
        <v>18069991999</v>
      </c>
      <c r="F104" s="106"/>
      <c r="G104" s="106">
        <v>-20158943583</v>
      </c>
      <c r="H104" s="106"/>
      <c r="I104" s="123">
        <f t="shared" si="5"/>
        <v>-2088951584</v>
      </c>
      <c r="J104" s="123"/>
      <c r="K104" s="106">
        <v>3029692</v>
      </c>
      <c r="L104" s="106"/>
      <c r="M104" s="106">
        <v>18069991999</v>
      </c>
      <c r="N104" s="106"/>
      <c r="O104" s="106">
        <v>-20126713995</v>
      </c>
      <c r="P104" s="106"/>
      <c r="Q104" s="106">
        <f t="shared" si="4"/>
        <v>-2056721996</v>
      </c>
    </row>
    <row r="105" spans="1:17">
      <c r="A105" s="137" t="s">
        <v>253</v>
      </c>
      <c r="C105" s="121">
        <v>7976360</v>
      </c>
      <c r="D105" s="106"/>
      <c r="E105" s="106">
        <v>23271323435</v>
      </c>
      <c r="F105" s="106"/>
      <c r="G105" s="106">
        <v>-25254727063</v>
      </c>
      <c r="H105" s="106"/>
      <c r="I105" s="123">
        <f t="shared" si="5"/>
        <v>-1983403628</v>
      </c>
      <c r="J105" s="123"/>
      <c r="K105" s="106">
        <v>7976360</v>
      </c>
      <c r="L105" s="106"/>
      <c r="M105" s="106">
        <v>23271323435</v>
      </c>
      <c r="N105" s="106"/>
      <c r="O105" s="106">
        <v>-22621153579</v>
      </c>
      <c r="P105" s="106"/>
      <c r="Q105" s="106">
        <f t="shared" si="4"/>
        <v>650169856</v>
      </c>
    </row>
    <row r="106" spans="1:17">
      <c r="A106" s="137" t="s">
        <v>280</v>
      </c>
      <c r="C106" s="121">
        <v>3982811</v>
      </c>
      <c r="D106" s="106"/>
      <c r="E106" s="106">
        <v>22685719065</v>
      </c>
      <c r="F106" s="106"/>
      <c r="G106" s="106">
        <v>-23539882282</v>
      </c>
      <c r="H106" s="106"/>
      <c r="I106" s="123">
        <f t="shared" si="5"/>
        <v>-854163217</v>
      </c>
      <c r="J106" s="123"/>
      <c r="K106" s="106">
        <v>3982811</v>
      </c>
      <c r="L106" s="106"/>
      <c r="M106" s="106">
        <v>22685719065</v>
      </c>
      <c r="N106" s="106"/>
      <c r="O106" s="106">
        <v>-24902822497</v>
      </c>
      <c r="P106" s="106"/>
      <c r="Q106" s="106">
        <f t="shared" si="4"/>
        <v>-2217103432</v>
      </c>
    </row>
    <row r="107" spans="1:17">
      <c r="A107" s="137" t="s">
        <v>149</v>
      </c>
      <c r="C107" s="121">
        <v>24053636</v>
      </c>
      <c r="D107" s="106"/>
      <c r="E107" s="92">
        <v>25919000285</v>
      </c>
      <c r="F107" s="106"/>
      <c r="G107" s="106">
        <v>-24387667569</v>
      </c>
      <c r="H107" s="106"/>
      <c r="I107" s="123">
        <f t="shared" si="5"/>
        <v>1531332716</v>
      </c>
      <c r="J107" s="123"/>
      <c r="K107" s="106">
        <v>24053636</v>
      </c>
      <c r="L107" s="106"/>
      <c r="M107" s="106">
        <v>25919000285</v>
      </c>
      <c r="N107" s="106"/>
      <c r="O107" s="106">
        <v>-22714991025</v>
      </c>
      <c r="P107" s="106"/>
      <c r="Q107" s="106">
        <f t="shared" si="4"/>
        <v>3204009260</v>
      </c>
    </row>
    <row r="108" spans="1:17">
      <c r="A108" s="137" t="s">
        <v>367</v>
      </c>
      <c r="C108" s="106">
        <v>5709287</v>
      </c>
      <c r="D108" s="106"/>
      <c r="E108" s="106">
        <v>21730787810</v>
      </c>
      <c r="F108" s="106"/>
      <c r="G108" s="106">
        <v>-26623265488</v>
      </c>
      <c r="H108" s="106"/>
      <c r="I108" s="123">
        <f t="shared" si="5"/>
        <v>-4892477678</v>
      </c>
      <c r="J108" s="123"/>
      <c r="K108" s="106">
        <v>5709287</v>
      </c>
      <c r="L108" s="106"/>
      <c r="M108" s="106">
        <v>21730787810</v>
      </c>
      <c r="N108" s="106"/>
      <c r="O108" s="106">
        <v>-29231917409</v>
      </c>
      <c r="P108" s="106"/>
      <c r="Q108" s="106">
        <f t="shared" si="4"/>
        <v>-7501129599</v>
      </c>
    </row>
    <row r="109" spans="1:17">
      <c r="A109" s="137" t="s">
        <v>141</v>
      </c>
      <c r="C109" s="106">
        <v>4519953</v>
      </c>
      <c r="D109" s="106"/>
      <c r="E109" s="106">
        <v>13169156753</v>
      </c>
      <c r="F109" s="106"/>
      <c r="G109" s="106">
        <v>-15314790654</v>
      </c>
      <c r="H109" s="106"/>
      <c r="I109" s="123">
        <f t="shared" si="5"/>
        <v>-2145633901</v>
      </c>
      <c r="J109" s="123"/>
      <c r="K109" s="106">
        <v>4519953</v>
      </c>
      <c r="L109" s="106"/>
      <c r="M109" s="106">
        <v>13169156753</v>
      </c>
      <c r="N109" s="106"/>
      <c r="O109" s="106">
        <v>-16365184755</v>
      </c>
      <c r="P109" s="106"/>
      <c r="Q109" s="106">
        <f t="shared" si="4"/>
        <v>-3196028002</v>
      </c>
    </row>
    <row r="110" spans="1:17">
      <c r="A110" s="137" t="s">
        <v>282</v>
      </c>
      <c r="C110" s="106">
        <v>1680792</v>
      </c>
      <c r="D110" s="106"/>
      <c r="E110" s="106">
        <v>12063113100</v>
      </c>
      <c r="F110" s="106"/>
      <c r="G110" s="106">
        <v>-13776234618</v>
      </c>
      <c r="H110" s="106"/>
      <c r="I110" s="123">
        <f t="shared" si="5"/>
        <v>-1713121518</v>
      </c>
      <c r="J110" s="123"/>
      <c r="K110" s="106">
        <v>1680792</v>
      </c>
      <c r="L110" s="106"/>
      <c r="M110" s="106">
        <v>12063113100</v>
      </c>
      <c r="N110" s="106"/>
      <c r="O110" s="106">
        <v>-14418928816</v>
      </c>
      <c r="P110" s="106"/>
      <c r="Q110" s="106">
        <f t="shared" si="4"/>
        <v>-2355815716</v>
      </c>
    </row>
    <row r="111" spans="1:17">
      <c r="A111" s="137" t="s">
        <v>317</v>
      </c>
      <c r="C111" s="106">
        <v>9408566</v>
      </c>
      <c r="D111" s="106"/>
      <c r="E111" s="106">
        <v>13243260410</v>
      </c>
      <c r="F111" s="106"/>
      <c r="G111" s="106">
        <v>-15346278903</v>
      </c>
      <c r="H111" s="106"/>
      <c r="I111" s="123">
        <f t="shared" si="5"/>
        <v>-2103018493</v>
      </c>
      <c r="J111" s="123"/>
      <c r="K111" s="106">
        <v>9408566</v>
      </c>
      <c r="L111" s="106"/>
      <c r="M111" s="106">
        <v>13243260410</v>
      </c>
      <c r="N111" s="106"/>
      <c r="O111" s="106">
        <v>-16226735034</v>
      </c>
      <c r="P111" s="106"/>
      <c r="Q111" s="106">
        <f t="shared" si="4"/>
        <v>-2983474624</v>
      </c>
    </row>
    <row r="112" spans="1:17">
      <c r="A112" s="137" t="s">
        <v>205</v>
      </c>
      <c r="C112" s="106">
        <v>18050779</v>
      </c>
      <c r="D112" s="106"/>
      <c r="E112" s="106">
        <v>74267636846</v>
      </c>
      <c r="F112" s="106"/>
      <c r="G112" s="106">
        <v>-77220853632</v>
      </c>
      <c r="H112" s="106"/>
      <c r="I112" s="123">
        <f t="shared" si="5"/>
        <v>-2953216786</v>
      </c>
      <c r="J112" s="123"/>
      <c r="K112" s="106">
        <v>18050779</v>
      </c>
      <c r="L112" s="106"/>
      <c r="M112" s="106">
        <v>74267636846</v>
      </c>
      <c r="N112" s="106"/>
      <c r="O112" s="106">
        <v>-68775116207</v>
      </c>
      <c r="P112" s="106"/>
      <c r="Q112" s="106">
        <f t="shared" si="4"/>
        <v>5492520639</v>
      </c>
    </row>
    <row r="113" spans="1:17">
      <c r="A113" s="137" t="s">
        <v>195</v>
      </c>
      <c r="C113" s="106">
        <v>725832</v>
      </c>
      <c r="D113" s="106"/>
      <c r="E113" s="106">
        <v>5368058952</v>
      </c>
      <c r="F113" s="106"/>
      <c r="G113" s="106">
        <v>-6328232670</v>
      </c>
      <c r="H113" s="106"/>
      <c r="I113" s="123">
        <f t="shared" si="5"/>
        <v>-960173718</v>
      </c>
      <c r="J113" s="123"/>
      <c r="K113" s="106">
        <v>725832</v>
      </c>
      <c r="L113" s="106"/>
      <c r="M113" s="106">
        <v>5368058952</v>
      </c>
      <c r="N113" s="106"/>
      <c r="O113" s="106">
        <v>-6118432783</v>
      </c>
      <c r="P113" s="106"/>
      <c r="Q113" s="106">
        <f t="shared" si="4"/>
        <v>-750373831</v>
      </c>
    </row>
    <row r="114" spans="1:17">
      <c r="A114" s="137" t="s">
        <v>236</v>
      </c>
      <c r="C114" s="106">
        <v>7595035</v>
      </c>
      <c r="D114" s="106"/>
      <c r="E114" s="106">
        <v>28764907707</v>
      </c>
      <c r="F114" s="106"/>
      <c r="G114" s="106">
        <v>-31982622357</v>
      </c>
      <c r="H114" s="106"/>
      <c r="I114" s="123">
        <f t="shared" si="5"/>
        <v>-3217714650</v>
      </c>
      <c r="J114" s="123"/>
      <c r="K114" s="106">
        <v>7595035</v>
      </c>
      <c r="L114" s="106"/>
      <c r="M114" s="106">
        <v>28764907707</v>
      </c>
      <c r="N114" s="106"/>
      <c r="O114" s="106">
        <v>-28780007394</v>
      </c>
      <c r="P114" s="106"/>
      <c r="Q114" s="106">
        <f t="shared" si="4"/>
        <v>-15099687</v>
      </c>
    </row>
    <row r="115" spans="1:17">
      <c r="A115" s="137" t="s">
        <v>148</v>
      </c>
      <c r="C115" s="121">
        <v>1600193</v>
      </c>
      <c r="D115" s="106"/>
      <c r="E115" s="106">
        <v>3952819555</v>
      </c>
      <c r="F115" s="106"/>
      <c r="G115" s="106">
        <v>-4677135093</v>
      </c>
      <c r="H115" s="106"/>
      <c r="I115" s="123">
        <f t="shared" si="5"/>
        <v>-724315538</v>
      </c>
      <c r="J115" s="123"/>
      <c r="K115" s="106">
        <v>1600193</v>
      </c>
      <c r="L115" s="106"/>
      <c r="M115" s="106">
        <v>3952819555</v>
      </c>
      <c r="N115" s="106"/>
      <c r="O115" s="106">
        <v>-5867988465</v>
      </c>
      <c r="P115" s="106"/>
      <c r="Q115" s="106">
        <f t="shared" si="4"/>
        <v>-1915168910</v>
      </c>
    </row>
    <row r="116" spans="1:17">
      <c r="A116" s="137" t="s">
        <v>140</v>
      </c>
      <c r="C116" s="106">
        <v>16194362</v>
      </c>
      <c r="D116" s="106"/>
      <c r="E116" s="106">
        <v>15663359400</v>
      </c>
      <c r="F116" s="106"/>
      <c r="G116" s="106">
        <v>-17530728044</v>
      </c>
      <c r="H116" s="106"/>
      <c r="I116" s="123">
        <f t="shared" si="5"/>
        <v>-1867368644</v>
      </c>
      <c r="J116" s="123"/>
      <c r="K116" s="106">
        <v>16194362</v>
      </c>
      <c r="L116" s="106"/>
      <c r="M116" s="106">
        <v>15663359400</v>
      </c>
      <c r="N116" s="106"/>
      <c r="O116" s="106">
        <v>-17418042006</v>
      </c>
      <c r="P116" s="106"/>
      <c r="Q116" s="106">
        <f t="shared" si="4"/>
        <v>-1754682606</v>
      </c>
    </row>
    <row r="117" spans="1:17">
      <c r="A117" s="137" t="s">
        <v>248</v>
      </c>
      <c r="C117" s="106">
        <v>11132200</v>
      </c>
      <c r="D117" s="106"/>
      <c r="E117" s="106">
        <v>17760871276</v>
      </c>
      <c r="F117" s="106"/>
      <c r="G117" s="106">
        <v>-22572251365</v>
      </c>
      <c r="H117" s="106"/>
      <c r="I117" s="123">
        <f t="shared" si="5"/>
        <v>-4811380089</v>
      </c>
      <c r="J117" s="123"/>
      <c r="K117" s="106">
        <v>11132200</v>
      </c>
      <c r="L117" s="106"/>
      <c r="M117" s="106">
        <v>17760871276</v>
      </c>
      <c r="N117" s="106"/>
      <c r="O117" s="106">
        <v>-22640961137</v>
      </c>
      <c r="P117" s="106"/>
      <c r="Q117" s="106">
        <f t="shared" si="4"/>
        <v>-4880089861</v>
      </c>
    </row>
    <row r="118" spans="1:17">
      <c r="A118" s="137" t="s">
        <v>327</v>
      </c>
      <c r="C118" s="106">
        <v>367662</v>
      </c>
      <c r="D118" s="106"/>
      <c r="E118" s="106">
        <v>19465167138</v>
      </c>
      <c r="F118" s="106"/>
      <c r="G118" s="106">
        <v>-18008009543</v>
      </c>
      <c r="H118" s="106"/>
      <c r="I118" s="123">
        <f t="shared" si="5"/>
        <v>1457157595</v>
      </c>
      <c r="J118" s="123"/>
      <c r="K118" s="106">
        <v>367662</v>
      </c>
      <c r="L118" s="106"/>
      <c r="M118" s="106">
        <v>19465167138</v>
      </c>
      <c r="N118" s="106"/>
      <c r="O118" s="106">
        <v>-16128385764</v>
      </c>
      <c r="P118" s="106"/>
      <c r="Q118" s="106">
        <f t="shared" si="4"/>
        <v>3336781374</v>
      </c>
    </row>
    <row r="119" spans="1:17">
      <c r="A119" s="137" t="s">
        <v>375</v>
      </c>
      <c r="C119" s="106">
        <v>2014629</v>
      </c>
      <c r="D119" s="106"/>
      <c r="E119" s="106">
        <v>19625891187</v>
      </c>
      <c r="F119" s="106"/>
      <c r="G119" s="106">
        <v>-20632269525</v>
      </c>
      <c r="H119" s="106"/>
      <c r="I119" s="123">
        <f t="shared" si="5"/>
        <v>-1006378338</v>
      </c>
      <c r="J119" s="123"/>
      <c r="K119" s="106">
        <v>2014629</v>
      </c>
      <c r="L119" s="106"/>
      <c r="M119" s="106">
        <v>19625891187</v>
      </c>
      <c r="N119" s="106"/>
      <c r="O119" s="106">
        <v>-22401239059</v>
      </c>
      <c r="P119" s="106"/>
      <c r="Q119" s="106">
        <f t="shared" si="4"/>
        <v>-2775347872</v>
      </c>
    </row>
    <row r="120" spans="1:17">
      <c r="A120" s="137" t="s">
        <v>110</v>
      </c>
      <c r="C120" s="106">
        <v>21766789</v>
      </c>
      <c r="D120" s="106"/>
      <c r="E120" s="106">
        <v>23801004269</v>
      </c>
      <c r="F120" s="106"/>
      <c r="G120" s="106">
        <v>-27283414263</v>
      </c>
      <c r="H120" s="106"/>
      <c r="I120" s="123">
        <f t="shared" si="5"/>
        <v>-3482409994</v>
      </c>
      <c r="J120" s="123"/>
      <c r="K120" s="106">
        <v>21766789</v>
      </c>
      <c r="L120" s="106"/>
      <c r="M120" s="106">
        <v>23801004269</v>
      </c>
      <c r="N120" s="106"/>
      <c r="O120" s="106">
        <v>-27349517632</v>
      </c>
      <c r="P120" s="106"/>
      <c r="Q120" s="106">
        <f t="shared" si="4"/>
        <v>-3548513363</v>
      </c>
    </row>
    <row r="121" spans="1:17">
      <c r="A121" s="137" t="s">
        <v>191</v>
      </c>
      <c r="C121" s="106">
        <v>3585269</v>
      </c>
      <c r="D121" s="106"/>
      <c r="E121" s="106">
        <v>28440214466</v>
      </c>
      <c r="F121" s="106"/>
      <c r="G121" s="106">
        <v>-26661377032</v>
      </c>
      <c r="H121" s="106"/>
      <c r="I121" s="123">
        <f t="shared" si="5"/>
        <v>1778837434</v>
      </c>
      <c r="J121" s="123"/>
      <c r="K121" s="106">
        <v>3585269</v>
      </c>
      <c r="L121" s="106"/>
      <c r="M121" s="106">
        <v>28440214466</v>
      </c>
      <c r="N121" s="106"/>
      <c r="O121" s="106">
        <v>-29130998693</v>
      </c>
      <c r="P121" s="106"/>
      <c r="Q121" s="106">
        <f t="shared" si="4"/>
        <v>-690784227</v>
      </c>
    </row>
    <row r="122" spans="1:17">
      <c r="A122" s="137" t="s">
        <v>190</v>
      </c>
      <c r="C122" s="106">
        <v>7594809</v>
      </c>
      <c r="D122" s="106"/>
      <c r="E122" s="106">
        <v>22452569547</v>
      </c>
      <c r="F122" s="106"/>
      <c r="G122" s="106">
        <v>-26314335488</v>
      </c>
      <c r="H122" s="106"/>
      <c r="I122" s="123">
        <f t="shared" si="5"/>
        <v>-3861765941</v>
      </c>
      <c r="J122" s="123"/>
      <c r="K122" s="106">
        <v>7594809</v>
      </c>
      <c r="L122" s="106"/>
      <c r="M122" s="106">
        <v>22452569547</v>
      </c>
      <c r="N122" s="106"/>
      <c r="O122" s="106">
        <v>-28363921916</v>
      </c>
      <c r="P122" s="106"/>
      <c r="Q122" s="106">
        <f t="shared" si="4"/>
        <v>-5911352369</v>
      </c>
    </row>
    <row r="123" spans="1:17">
      <c r="A123" s="137" t="s">
        <v>168</v>
      </c>
      <c r="C123" s="106">
        <v>10439555</v>
      </c>
      <c r="D123" s="106"/>
      <c r="E123" s="106">
        <v>40534279266</v>
      </c>
      <c r="F123" s="106"/>
      <c r="G123" s="106">
        <v>-44155576682</v>
      </c>
      <c r="H123" s="106"/>
      <c r="I123" s="123">
        <f t="shared" si="5"/>
        <v>-3621297416</v>
      </c>
      <c r="J123" s="123"/>
      <c r="K123" s="106">
        <v>10439555</v>
      </c>
      <c r="L123" s="106"/>
      <c r="M123" s="106">
        <v>40534279266</v>
      </c>
      <c r="N123" s="106"/>
      <c r="O123" s="106">
        <v>-42692786714</v>
      </c>
      <c r="P123" s="106"/>
      <c r="Q123" s="106">
        <f t="shared" si="4"/>
        <v>-2158507448</v>
      </c>
    </row>
    <row r="124" spans="1:17">
      <c r="A124" s="137" t="s">
        <v>104</v>
      </c>
      <c r="C124" s="106">
        <v>2334878</v>
      </c>
      <c r="D124" s="106"/>
      <c r="E124" s="106">
        <v>19705166694</v>
      </c>
      <c r="F124" s="106"/>
      <c r="G124" s="106">
        <v>-23364403891</v>
      </c>
      <c r="H124" s="106"/>
      <c r="I124" s="123">
        <f t="shared" si="5"/>
        <v>-3659237197</v>
      </c>
      <c r="J124" s="123"/>
      <c r="K124" s="106">
        <v>2334878</v>
      </c>
      <c r="L124" s="106"/>
      <c r="M124" s="106">
        <v>19705166694</v>
      </c>
      <c r="N124" s="106"/>
      <c r="O124" s="106">
        <v>-23720471566</v>
      </c>
      <c r="P124" s="106"/>
      <c r="Q124" s="106">
        <f t="shared" si="4"/>
        <v>-4015304872</v>
      </c>
    </row>
    <row r="125" spans="1:17">
      <c r="A125" s="137" t="s">
        <v>105</v>
      </c>
      <c r="C125" s="106">
        <v>649598</v>
      </c>
      <c r="D125" s="106"/>
      <c r="E125" s="106">
        <v>14645221992</v>
      </c>
      <c r="F125" s="106"/>
      <c r="G125" s="106">
        <v>-16730411611</v>
      </c>
      <c r="H125" s="106"/>
      <c r="I125" s="123">
        <f t="shared" si="5"/>
        <v>-2085189619</v>
      </c>
      <c r="J125" s="123"/>
      <c r="K125" s="106">
        <v>649598</v>
      </c>
      <c r="L125" s="106"/>
      <c r="M125" s="106">
        <v>14645221992</v>
      </c>
      <c r="N125" s="106"/>
      <c r="O125" s="106">
        <v>-13050261750</v>
      </c>
      <c r="P125" s="106"/>
      <c r="Q125" s="106">
        <f t="shared" si="4"/>
        <v>1594960242</v>
      </c>
    </row>
    <row r="126" spans="1:17">
      <c r="A126" s="137" t="s">
        <v>152</v>
      </c>
      <c r="C126" s="106">
        <v>2817404</v>
      </c>
      <c r="D126" s="106"/>
      <c r="E126" s="106">
        <v>70296075202</v>
      </c>
      <c r="F126" s="106"/>
      <c r="G126" s="106">
        <v>-70623395273</v>
      </c>
      <c r="H126" s="106"/>
      <c r="I126" s="123">
        <f t="shared" si="5"/>
        <v>-327320071</v>
      </c>
      <c r="J126" s="123"/>
      <c r="K126" s="106">
        <v>2817404</v>
      </c>
      <c r="L126" s="106"/>
      <c r="M126" s="106">
        <v>70296075202</v>
      </c>
      <c r="N126" s="106"/>
      <c r="O126" s="106">
        <v>-61810134652</v>
      </c>
      <c r="P126" s="106"/>
      <c r="Q126" s="106">
        <f t="shared" si="4"/>
        <v>8485940550</v>
      </c>
    </row>
    <row r="127" spans="1:17">
      <c r="A127" s="137" t="s">
        <v>366</v>
      </c>
      <c r="C127" s="106">
        <v>917881</v>
      </c>
      <c r="D127" s="106"/>
      <c r="E127" s="106">
        <v>8914339575</v>
      </c>
      <c r="F127" s="106"/>
      <c r="G127" s="106">
        <v>-11247958243</v>
      </c>
      <c r="H127" s="106"/>
      <c r="I127" s="123">
        <f t="shared" si="5"/>
        <v>-2333618668</v>
      </c>
      <c r="J127" s="123"/>
      <c r="K127" s="106">
        <v>917881</v>
      </c>
      <c r="L127" s="106"/>
      <c r="M127" s="106">
        <v>8914339575</v>
      </c>
      <c r="N127" s="106"/>
      <c r="O127" s="106">
        <v>-10980921527</v>
      </c>
      <c r="P127" s="106"/>
      <c r="Q127" s="106">
        <f t="shared" si="4"/>
        <v>-2066581952</v>
      </c>
    </row>
    <row r="128" spans="1:17">
      <c r="A128" s="137" t="s">
        <v>330</v>
      </c>
      <c r="C128" s="106">
        <v>30199498</v>
      </c>
      <c r="D128" s="106"/>
      <c r="E128" s="106">
        <v>53135065450</v>
      </c>
      <c r="F128" s="106"/>
      <c r="G128" s="106">
        <v>-64311596919</v>
      </c>
      <c r="H128" s="106"/>
      <c r="I128" s="123">
        <f t="shared" si="5"/>
        <v>-11176531469</v>
      </c>
      <c r="J128" s="123"/>
      <c r="K128" s="106">
        <v>30199498</v>
      </c>
      <c r="L128" s="106"/>
      <c r="M128" s="106">
        <v>53135065450</v>
      </c>
      <c r="N128" s="106"/>
      <c r="O128" s="106">
        <v>-68048844495</v>
      </c>
      <c r="P128" s="106"/>
      <c r="Q128" s="106">
        <f t="shared" si="4"/>
        <v>-14913779045</v>
      </c>
    </row>
    <row r="129" spans="1:17">
      <c r="A129" s="137" t="s">
        <v>267</v>
      </c>
      <c r="C129" s="106">
        <v>4705969</v>
      </c>
      <c r="D129" s="106"/>
      <c r="E129" s="106">
        <v>54966129695</v>
      </c>
      <c r="F129" s="106"/>
      <c r="G129" s="106">
        <v>-63387858386</v>
      </c>
      <c r="H129" s="106"/>
      <c r="I129" s="123">
        <f t="shared" si="5"/>
        <v>-8421728691</v>
      </c>
      <c r="J129" s="123"/>
      <c r="K129" s="106">
        <v>4705969</v>
      </c>
      <c r="L129" s="106"/>
      <c r="M129" s="106">
        <v>54966129695</v>
      </c>
      <c r="N129" s="106"/>
      <c r="O129" s="106">
        <v>-50334940896</v>
      </c>
      <c r="P129" s="106"/>
      <c r="Q129" s="106">
        <f t="shared" si="4"/>
        <v>4631188799</v>
      </c>
    </row>
    <row r="130" spans="1:17">
      <c r="A130" s="137" t="s">
        <v>88</v>
      </c>
      <c r="C130" s="106">
        <v>6402168</v>
      </c>
      <c r="D130" s="106"/>
      <c r="E130" s="106">
        <v>25755411934</v>
      </c>
      <c r="F130" s="106"/>
      <c r="G130" s="106">
        <v>-29393104537</v>
      </c>
      <c r="H130" s="106"/>
      <c r="I130" s="123">
        <f t="shared" si="5"/>
        <v>-3637692603</v>
      </c>
      <c r="J130" s="123"/>
      <c r="K130" s="106">
        <v>6402168</v>
      </c>
      <c r="L130" s="106"/>
      <c r="M130" s="106">
        <v>25755411934</v>
      </c>
      <c r="N130" s="106"/>
      <c r="O130" s="106">
        <v>-28836017362</v>
      </c>
      <c r="P130" s="106"/>
      <c r="Q130" s="106">
        <f t="shared" si="4"/>
        <v>-3080605428</v>
      </c>
    </row>
    <row r="131" spans="1:17">
      <c r="A131" s="137" t="s">
        <v>320</v>
      </c>
      <c r="C131" s="106">
        <v>289173</v>
      </c>
      <c r="D131" s="106"/>
      <c r="E131" s="106">
        <v>19426034592</v>
      </c>
      <c r="F131" s="106"/>
      <c r="G131" s="106">
        <v>-20671858528</v>
      </c>
      <c r="H131" s="106"/>
      <c r="I131" s="123">
        <f t="shared" si="5"/>
        <v>-1245823936</v>
      </c>
      <c r="J131" s="123"/>
      <c r="K131" s="106">
        <v>289173</v>
      </c>
      <c r="L131" s="106"/>
      <c r="M131" s="106">
        <v>19426034592</v>
      </c>
      <c r="N131" s="106"/>
      <c r="O131" s="106">
        <v>-18914369284</v>
      </c>
      <c r="P131" s="106"/>
      <c r="Q131" s="106">
        <f t="shared" si="4"/>
        <v>511665308</v>
      </c>
    </row>
    <row r="132" spans="1:17">
      <c r="A132" s="137" t="s">
        <v>328</v>
      </c>
      <c r="C132" s="106">
        <v>597870</v>
      </c>
      <c r="D132" s="106"/>
      <c r="E132" s="106">
        <v>4956567698</v>
      </c>
      <c r="F132" s="106"/>
      <c r="G132" s="106">
        <v>-4668515030</v>
      </c>
      <c r="H132" s="106"/>
      <c r="I132" s="123">
        <f t="shared" si="5"/>
        <v>288052668</v>
      </c>
      <c r="J132" s="123"/>
      <c r="K132" s="106">
        <v>597870</v>
      </c>
      <c r="L132" s="106"/>
      <c r="M132" s="106">
        <v>4956567698</v>
      </c>
      <c r="N132" s="106"/>
      <c r="O132" s="106">
        <v>-5063543979</v>
      </c>
      <c r="P132" s="106"/>
      <c r="Q132" s="106">
        <f t="shared" si="4"/>
        <v>-106976281</v>
      </c>
    </row>
    <row r="133" spans="1:17">
      <c r="A133" s="137" t="s">
        <v>237</v>
      </c>
      <c r="C133" s="106">
        <v>948898</v>
      </c>
      <c r="D133" s="106"/>
      <c r="E133" s="106">
        <v>8715649009</v>
      </c>
      <c r="F133" s="106"/>
      <c r="G133" s="106">
        <v>-8987683067</v>
      </c>
      <c r="H133" s="106"/>
      <c r="I133" s="123">
        <f t="shared" si="5"/>
        <v>-272034058</v>
      </c>
      <c r="J133" s="123"/>
      <c r="K133" s="106">
        <v>948898</v>
      </c>
      <c r="L133" s="106"/>
      <c r="M133" s="106">
        <v>8715649009</v>
      </c>
      <c r="N133" s="106"/>
      <c r="O133" s="106">
        <v>-8564728679</v>
      </c>
      <c r="P133" s="106"/>
      <c r="Q133" s="106">
        <f t="shared" si="4"/>
        <v>150920330</v>
      </c>
    </row>
    <row r="134" spans="1:17">
      <c r="A134" s="137" t="s">
        <v>277</v>
      </c>
      <c r="C134" s="106">
        <v>3596585</v>
      </c>
      <c r="D134" s="106"/>
      <c r="E134" s="106">
        <v>21808630449</v>
      </c>
      <c r="F134" s="106"/>
      <c r="G134" s="106">
        <v>-23748407868</v>
      </c>
      <c r="H134" s="106"/>
      <c r="I134" s="123">
        <f t="shared" si="5"/>
        <v>-1939777419</v>
      </c>
      <c r="J134" s="123"/>
      <c r="K134" s="106">
        <v>3596585</v>
      </c>
      <c r="L134" s="106"/>
      <c r="M134" s="106">
        <v>21808630449</v>
      </c>
      <c r="N134" s="106"/>
      <c r="O134" s="106">
        <v>-21236600799</v>
      </c>
      <c r="P134" s="106"/>
      <c r="Q134" s="106">
        <f t="shared" si="4"/>
        <v>572029650</v>
      </c>
    </row>
    <row r="135" spans="1:17">
      <c r="A135" s="137" t="s">
        <v>185</v>
      </c>
      <c r="C135" s="106">
        <v>4091843</v>
      </c>
      <c r="D135" s="106"/>
      <c r="E135" s="106">
        <v>29611374772</v>
      </c>
      <c r="F135" s="106"/>
      <c r="G135" s="106">
        <v>-29285851310</v>
      </c>
      <c r="H135" s="106"/>
      <c r="I135" s="123">
        <f t="shared" si="5"/>
        <v>325523462</v>
      </c>
      <c r="J135" s="123"/>
      <c r="K135" s="106">
        <v>4091843</v>
      </c>
      <c r="L135" s="106"/>
      <c r="M135" s="106">
        <v>29611374772</v>
      </c>
      <c r="N135" s="106"/>
      <c r="O135" s="106">
        <v>-25299828447</v>
      </c>
      <c r="P135" s="106"/>
      <c r="Q135" s="106">
        <f t="shared" si="4"/>
        <v>4311546325</v>
      </c>
    </row>
    <row r="136" spans="1:17">
      <c r="A136" s="137" t="s">
        <v>270</v>
      </c>
      <c r="C136" s="106">
        <v>838254</v>
      </c>
      <c r="D136" s="106"/>
      <c r="E136" s="106">
        <v>32705705759</v>
      </c>
      <c r="F136" s="106"/>
      <c r="G136" s="106">
        <v>-32983249689</v>
      </c>
      <c r="H136" s="106"/>
      <c r="I136" s="123">
        <f t="shared" si="5"/>
        <v>-277543930</v>
      </c>
      <c r="J136" s="123"/>
      <c r="K136" s="106">
        <v>838254</v>
      </c>
      <c r="L136" s="106"/>
      <c r="M136" s="106">
        <v>32705705759</v>
      </c>
      <c r="N136" s="106"/>
      <c r="O136" s="106">
        <v>-33726528012</v>
      </c>
      <c r="P136" s="106"/>
      <c r="Q136" s="106">
        <f t="shared" si="4"/>
        <v>-1020822253</v>
      </c>
    </row>
    <row r="137" spans="1:17">
      <c r="A137" s="137" t="s">
        <v>127</v>
      </c>
      <c r="C137" s="106">
        <v>20091394</v>
      </c>
      <c r="D137" s="106"/>
      <c r="E137" s="106">
        <v>184739614407</v>
      </c>
      <c r="F137" s="106"/>
      <c r="G137" s="106">
        <v>-195415808018</v>
      </c>
      <c r="H137" s="106"/>
      <c r="I137" s="123">
        <f t="shared" si="5"/>
        <v>-10676193611</v>
      </c>
      <c r="J137" s="123"/>
      <c r="K137" s="106">
        <v>20091394</v>
      </c>
      <c r="L137" s="106"/>
      <c r="M137" s="106">
        <v>184739614407</v>
      </c>
      <c r="N137" s="106"/>
      <c r="O137" s="106">
        <v>-167364104725</v>
      </c>
      <c r="P137" s="106"/>
      <c r="Q137" s="106">
        <f t="shared" ref="Q137:Q200" si="6">M137+O137</f>
        <v>17375509682</v>
      </c>
    </row>
    <row r="138" spans="1:17">
      <c r="A138" s="137" t="s">
        <v>111</v>
      </c>
      <c r="C138" s="106">
        <v>2131390</v>
      </c>
      <c r="D138" s="106"/>
      <c r="E138" s="106">
        <v>30678895167</v>
      </c>
      <c r="F138" s="106"/>
      <c r="G138" s="106">
        <v>-30520487375</v>
      </c>
      <c r="H138" s="106"/>
      <c r="I138" s="123">
        <f t="shared" si="5"/>
        <v>158407792</v>
      </c>
      <c r="J138" s="123"/>
      <c r="K138" s="106">
        <v>2131390</v>
      </c>
      <c r="L138" s="106"/>
      <c r="M138" s="106">
        <v>30678895167</v>
      </c>
      <c r="N138" s="106"/>
      <c r="O138" s="106">
        <v>-27470031486</v>
      </c>
      <c r="P138" s="106"/>
      <c r="Q138" s="106">
        <f t="shared" si="6"/>
        <v>3208863681</v>
      </c>
    </row>
    <row r="139" spans="1:17">
      <c r="A139" s="137" t="s">
        <v>274</v>
      </c>
      <c r="C139" s="106">
        <v>473606</v>
      </c>
      <c r="D139" s="106"/>
      <c r="E139" s="106">
        <v>16100951119</v>
      </c>
      <c r="F139" s="106"/>
      <c r="G139" s="106">
        <v>-17659719332</v>
      </c>
      <c r="H139" s="106"/>
      <c r="I139" s="123">
        <f t="shared" si="5"/>
        <v>-1558768213</v>
      </c>
      <c r="J139" s="123"/>
      <c r="K139" s="106">
        <v>473606</v>
      </c>
      <c r="L139" s="106"/>
      <c r="M139" s="106">
        <v>16100951119</v>
      </c>
      <c r="N139" s="106"/>
      <c r="O139" s="106">
        <v>-17842866880</v>
      </c>
      <c r="P139" s="106"/>
      <c r="Q139" s="106">
        <f t="shared" si="6"/>
        <v>-1741915761</v>
      </c>
    </row>
    <row r="140" spans="1:17">
      <c r="A140" s="137" t="s">
        <v>153</v>
      </c>
      <c r="C140" s="106">
        <v>515516</v>
      </c>
      <c r="D140" s="106"/>
      <c r="E140" s="106">
        <v>22814215228</v>
      </c>
      <c r="F140" s="106"/>
      <c r="G140" s="106">
        <v>-23807170105</v>
      </c>
      <c r="H140" s="106"/>
      <c r="I140" s="123">
        <f t="shared" si="5"/>
        <v>-992954877</v>
      </c>
      <c r="J140" s="123"/>
      <c r="K140" s="106">
        <v>515516</v>
      </c>
      <c r="L140" s="106"/>
      <c r="M140" s="106">
        <v>22814215228</v>
      </c>
      <c r="N140" s="106"/>
      <c r="O140" s="106">
        <v>-25089487367</v>
      </c>
      <c r="P140" s="106"/>
      <c r="Q140" s="106">
        <f t="shared" si="6"/>
        <v>-2275272139</v>
      </c>
    </row>
    <row r="141" spans="1:17">
      <c r="A141" s="137" t="s">
        <v>171</v>
      </c>
      <c r="C141" s="106">
        <v>11460267</v>
      </c>
      <c r="D141" s="106"/>
      <c r="E141" s="106">
        <v>40252010390</v>
      </c>
      <c r="F141" s="106"/>
      <c r="G141" s="106">
        <v>-40252010390</v>
      </c>
      <c r="H141" s="106"/>
      <c r="I141" s="123">
        <f t="shared" si="5"/>
        <v>0</v>
      </c>
      <c r="J141" s="123"/>
      <c r="K141" s="106">
        <v>11460267</v>
      </c>
      <c r="L141" s="106"/>
      <c r="M141" s="106">
        <v>40252010390</v>
      </c>
      <c r="N141" s="106"/>
      <c r="O141" s="106">
        <v>-38846987386</v>
      </c>
      <c r="P141" s="106"/>
      <c r="Q141" s="106">
        <f t="shared" si="6"/>
        <v>1405023004</v>
      </c>
    </row>
    <row r="142" spans="1:17">
      <c r="A142" s="137" t="s">
        <v>131</v>
      </c>
      <c r="C142" s="106">
        <v>7593512</v>
      </c>
      <c r="D142" s="106"/>
      <c r="E142" s="106">
        <v>128850003408</v>
      </c>
      <c r="F142" s="106"/>
      <c r="G142" s="106">
        <v>-130519358890</v>
      </c>
      <c r="H142" s="106"/>
      <c r="I142" s="123">
        <f t="shared" si="5"/>
        <v>-1669355482</v>
      </c>
      <c r="J142" s="123"/>
      <c r="K142" s="106">
        <v>7593512</v>
      </c>
      <c r="L142" s="106"/>
      <c r="M142" s="106">
        <v>128850003408</v>
      </c>
      <c r="N142" s="106"/>
      <c r="O142" s="106">
        <v>-135190601115</v>
      </c>
      <c r="P142" s="106"/>
      <c r="Q142" s="106">
        <f t="shared" si="6"/>
        <v>-6340597707</v>
      </c>
    </row>
    <row r="143" spans="1:17">
      <c r="A143" s="137" t="s">
        <v>200</v>
      </c>
      <c r="C143" s="106">
        <v>6825070</v>
      </c>
      <c r="D143" s="106"/>
      <c r="E143" s="106">
        <v>42809947863</v>
      </c>
      <c r="F143" s="106"/>
      <c r="G143" s="106">
        <v>-46042059154</v>
      </c>
      <c r="H143" s="106"/>
      <c r="I143" s="123">
        <f t="shared" si="5"/>
        <v>-3232111291</v>
      </c>
      <c r="J143" s="123"/>
      <c r="K143" s="106">
        <v>6825070</v>
      </c>
      <c r="L143" s="106"/>
      <c r="M143" s="106">
        <v>42809947863</v>
      </c>
      <c r="N143" s="106"/>
      <c r="O143" s="106">
        <v>-32850359358</v>
      </c>
      <c r="P143" s="106"/>
      <c r="Q143" s="106">
        <f t="shared" si="6"/>
        <v>9959588505</v>
      </c>
    </row>
    <row r="144" spans="1:17">
      <c r="A144" s="137" t="s">
        <v>226</v>
      </c>
      <c r="C144" s="106">
        <v>778362</v>
      </c>
      <c r="D144" s="106"/>
      <c r="E144" s="106">
        <v>10437627768</v>
      </c>
      <c r="F144" s="106"/>
      <c r="G144" s="106">
        <v>-11847354308</v>
      </c>
      <c r="H144" s="106"/>
      <c r="I144" s="123">
        <f t="shared" si="5"/>
        <v>-1409726540</v>
      </c>
      <c r="J144" s="123"/>
      <c r="K144" s="106">
        <v>778362</v>
      </c>
      <c r="L144" s="106"/>
      <c r="M144" s="106">
        <v>10437627768</v>
      </c>
      <c r="N144" s="106"/>
      <c r="O144" s="106">
        <v>-12070199640</v>
      </c>
      <c r="P144" s="106"/>
      <c r="Q144" s="106">
        <f t="shared" si="6"/>
        <v>-1632571872</v>
      </c>
    </row>
    <row r="145" spans="1:17">
      <c r="A145" s="137" t="s">
        <v>228</v>
      </c>
      <c r="C145" s="106">
        <v>7410893</v>
      </c>
      <c r="D145" s="106"/>
      <c r="E145" s="106">
        <v>44863800959</v>
      </c>
      <c r="F145" s="106"/>
      <c r="G145" s="106">
        <v>-52472594831</v>
      </c>
      <c r="H145" s="106"/>
      <c r="I145" s="123">
        <f t="shared" si="5"/>
        <v>-7608793872</v>
      </c>
      <c r="J145" s="123"/>
      <c r="K145" s="106">
        <v>7410893</v>
      </c>
      <c r="L145" s="106"/>
      <c r="M145" s="106">
        <v>44863800959</v>
      </c>
      <c r="N145" s="106"/>
      <c r="O145" s="106">
        <v>-63722804314</v>
      </c>
      <c r="P145" s="106"/>
      <c r="Q145" s="106">
        <f t="shared" si="6"/>
        <v>-18859003355</v>
      </c>
    </row>
    <row r="146" spans="1:17">
      <c r="A146" s="137" t="s">
        <v>265</v>
      </c>
      <c r="C146" s="106">
        <v>12371089</v>
      </c>
      <c r="D146" s="106"/>
      <c r="E146" s="106">
        <v>21680459044</v>
      </c>
      <c r="F146" s="106"/>
      <c r="G146" s="106">
        <v>-22956745791</v>
      </c>
      <c r="H146" s="106"/>
      <c r="I146" s="123">
        <f t="shared" si="5"/>
        <v>-1276286747</v>
      </c>
      <c r="J146" s="123"/>
      <c r="K146" s="106">
        <v>12371089</v>
      </c>
      <c r="L146" s="106"/>
      <c r="M146" s="106">
        <v>21680459044</v>
      </c>
      <c r="N146" s="106"/>
      <c r="O146" s="106">
        <v>-23156156766</v>
      </c>
      <c r="P146" s="106"/>
      <c r="Q146" s="106">
        <f t="shared" si="6"/>
        <v>-1475697722</v>
      </c>
    </row>
    <row r="147" spans="1:17">
      <c r="A147" s="137" t="s">
        <v>254</v>
      </c>
      <c r="C147" s="106">
        <v>3782808</v>
      </c>
      <c r="D147" s="106"/>
      <c r="E147" s="106">
        <v>19519718822</v>
      </c>
      <c r="F147" s="106"/>
      <c r="G147" s="106">
        <v>-14513438707</v>
      </c>
      <c r="H147" s="106"/>
      <c r="I147" s="123">
        <f t="shared" si="5"/>
        <v>5006280115</v>
      </c>
      <c r="J147" s="123"/>
      <c r="K147" s="106">
        <v>3782808</v>
      </c>
      <c r="L147" s="106"/>
      <c r="M147" s="106">
        <v>19519718822</v>
      </c>
      <c r="N147" s="106"/>
      <c r="O147" s="106">
        <v>-26346054071</v>
      </c>
      <c r="P147" s="106"/>
      <c r="Q147" s="106">
        <f t="shared" si="6"/>
        <v>-6826335249</v>
      </c>
    </row>
    <row r="148" spans="1:17">
      <c r="A148" s="137" t="s">
        <v>243</v>
      </c>
      <c r="C148" s="106">
        <v>8652873</v>
      </c>
      <c r="D148" s="106"/>
      <c r="E148" s="106">
        <v>17933894828</v>
      </c>
      <c r="F148" s="106"/>
      <c r="G148" s="106">
        <v>-19816988274</v>
      </c>
      <c r="H148" s="106"/>
      <c r="I148" s="123">
        <f t="shared" si="5"/>
        <v>-1883093446</v>
      </c>
      <c r="J148" s="123"/>
      <c r="K148" s="106">
        <v>8652873</v>
      </c>
      <c r="L148" s="106"/>
      <c r="M148" s="106">
        <v>17933894828</v>
      </c>
      <c r="N148" s="106"/>
      <c r="O148" s="106">
        <v>-19834801666</v>
      </c>
      <c r="P148" s="106"/>
      <c r="Q148" s="106">
        <f t="shared" si="6"/>
        <v>-1900906838</v>
      </c>
    </row>
    <row r="149" spans="1:17">
      <c r="A149" s="137" t="s">
        <v>165</v>
      </c>
      <c r="C149" s="106">
        <v>3295780</v>
      </c>
      <c r="D149" s="106"/>
      <c r="E149" s="106">
        <v>9412436727</v>
      </c>
      <c r="F149" s="106"/>
      <c r="G149" s="106">
        <v>-12499379908</v>
      </c>
      <c r="H149" s="106"/>
      <c r="I149" s="123">
        <f t="shared" si="5"/>
        <v>-3086943181</v>
      </c>
      <c r="J149" s="123"/>
      <c r="K149" s="106">
        <v>3295780</v>
      </c>
      <c r="L149" s="106"/>
      <c r="M149" s="106">
        <v>9412436727</v>
      </c>
      <c r="N149" s="106"/>
      <c r="O149" s="106">
        <v>-9238799708</v>
      </c>
      <c r="P149" s="106"/>
      <c r="Q149" s="106">
        <f t="shared" si="6"/>
        <v>173637019</v>
      </c>
    </row>
    <row r="150" spans="1:17">
      <c r="A150" s="137" t="s">
        <v>99</v>
      </c>
      <c r="C150" s="106">
        <v>9697039</v>
      </c>
      <c r="D150" s="106"/>
      <c r="E150" s="106">
        <v>13697504443</v>
      </c>
      <c r="F150" s="106"/>
      <c r="G150" s="106">
        <v>-17170205897</v>
      </c>
      <c r="H150" s="106"/>
      <c r="I150" s="123">
        <f t="shared" si="5"/>
        <v>-3472701454</v>
      </c>
      <c r="J150" s="123"/>
      <c r="K150" s="106">
        <v>9697039</v>
      </c>
      <c r="L150" s="106"/>
      <c r="M150" s="106">
        <v>13697504443</v>
      </c>
      <c r="N150" s="106"/>
      <c r="O150" s="106">
        <v>-16397247569</v>
      </c>
      <c r="P150" s="106"/>
      <c r="Q150" s="106">
        <f t="shared" si="6"/>
        <v>-2699743126</v>
      </c>
    </row>
    <row r="151" spans="1:17">
      <c r="A151" s="137" t="s">
        <v>107</v>
      </c>
      <c r="C151" s="106">
        <v>1496860</v>
      </c>
      <c r="D151" s="106"/>
      <c r="E151" s="106">
        <v>37808903088</v>
      </c>
      <c r="F151" s="106"/>
      <c r="G151" s="106">
        <v>-37607619696</v>
      </c>
      <c r="H151" s="106"/>
      <c r="I151" s="123">
        <f t="shared" si="5"/>
        <v>201283392</v>
      </c>
      <c r="J151" s="123"/>
      <c r="K151" s="106">
        <v>1496860</v>
      </c>
      <c r="L151" s="106"/>
      <c r="M151" s="106">
        <v>37808903088</v>
      </c>
      <c r="N151" s="106"/>
      <c r="O151" s="106">
        <v>-29297808025</v>
      </c>
      <c r="P151" s="106"/>
      <c r="Q151" s="106">
        <f t="shared" si="6"/>
        <v>8511095063</v>
      </c>
    </row>
    <row r="152" spans="1:17">
      <c r="A152" s="137" t="s">
        <v>113</v>
      </c>
      <c r="C152" s="106">
        <v>3874564</v>
      </c>
      <c r="D152" s="106"/>
      <c r="E152" s="106">
        <v>23879364139</v>
      </c>
      <c r="F152" s="106"/>
      <c r="G152" s="106">
        <v>-24064557903</v>
      </c>
      <c r="H152" s="106"/>
      <c r="I152" s="123">
        <f t="shared" si="5"/>
        <v>-185193764</v>
      </c>
      <c r="J152" s="123"/>
      <c r="K152" s="106">
        <v>3874564</v>
      </c>
      <c r="L152" s="106"/>
      <c r="M152" s="106">
        <v>23879364139</v>
      </c>
      <c r="N152" s="106"/>
      <c r="O152" s="106">
        <v>-25018309518</v>
      </c>
      <c r="P152" s="106"/>
      <c r="Q152" s="106">
        <f t="shared" si="6"/>
        <v>-1138945379</v>
      </c>
    </row>
    <row r="153" spans="1:17">
      <c r="A153" s="137" t="s">
        <v>92</v>
      </c>
      <c r="C153" s="106">
        <v>15584500</v>
      </c>
      <c r="D153" s="106"/>
      <c r="E153" s="106">
        <v>27559862793</v>
      </c>
      <c r="F153" s="106"/>
      <c r="G153" s="106">
        <v>-33311257305</v>
      </c>
      <c r="H153" s="106"/>
      <c r="I153" s="123">
        <f t="shared" si="5"/>
        <v>-5751394512</v>
      </c>
      <c r="J153" s="123"/>
      <c r="K153" s="106">
        <v>15584500</v>
      </c>
      <c r="L153" s="106"/>
      <c r="M153" s="106">
        <v>27559862793</v>
      </c>
      <c r="N153" s="106"/>
      <c r="O153" s="106">
        <v>-29418875460</v>
      </c>
      <c r="P153" s="106"/>
      <c r="Q153" s="106">
        <f t="shared" si="6"/>
        <v>-1859012667</v>
      </c>
    </row>
    <row r="154" spans="1:17">
      <c r="A154" s="137" t="s">
        <v>296</v>
      </c>
      <c r="C154" s="106">
        <v>13138530</v>
      </c>
      <c r="D154" s="106"/>
      <c r="E154" s="106">
        <v>34218132060</v>
      </c>
      <c r="F154" s="106"/>
      <c r="G154" s="106">
        <v>-37366359482</v>
      </c>
      <c r="H154" s="106"/>
      <c r="I154" s="123">
        <f t="shared" si="5"/>
        <v>-3148227422</v>
      </c>
      <c r="J154" s="123"/>
      <c r="K154" s="106">
        <v>13138530</v>
      </c>
      <c r="L154" s="106"/>
      <c r="M154" s="106">
        <v>34218132060</v>
      </c>
      <c r="N154" s="106"/>
      <c r="O154" s="106">
        <v>-38684773720</v>
      </c>
      <c r="P154" s="106"/>
      <c r="Q154" s="106">
        <f t="shared" si="6"/>
        <v>-4466641660</v>
      </c>
    </row>
    <row r="155" spans="1:17">
      <c r="A155" s="137" t="s">
        <v>147</v>
      </c>
      <c r="C155" s="106">
        <v>1631161</v>
      </c>
      <c r="D155" s="106"/>
      <c r="E155" s="106">
        <v>16538847041</v>
      </c>
      <c r="F155" s="106"/>
      <c r="G155" s="106">
        <v>-22150922689</v>
      </c>
      <c r="H155" s="106"/>
      <c r="I155" s="123">
        <f t="shared" si="5"/>
        <v>-5612075648</v>
      </c>
      <c r="J155" s="123"/>
      <c r="K155" s="106">
        <v>1631161</v>
      </c>
      <c r="L155" s="106"/>
      <c r="M155" s="106">
        <v>16538847041</v>
      </c>
      <c r="N155" s="106"/>
      <c r="O155" s="106">
        <v>-22246370725</v>
      </c>
      <c r="P155" s="106"/>
      <c r="Q155" s="106">
        <f t="shared" si="6"/>
        <v>-5707523684</v>
      </c>
    </row>
    <row r="156" spans="1:17">
      <c r="A156" s="137" t="s">
        <v>256</v>
      </c>
      <c r="C156" s="106">
        <v>10822473</v>
      </c>
      <c r="D156" s="106"/>
      <c r="E156" s="106">
        <v>41311024462</v>
      </c>
      <c r="F156" s="106"/>
      <c r="G156" s="106">
        <v>-42693035583</v>
      </c>
      <c r="H156" s="106"/>
      <c r="I156" s="123">
        <f t="shared" si="5"/>
        <v>-1382011121</v>
      </c>
      <c r="J156" s="123"/>
      <c r="K156" s="106">
        <v>10822473</v>
      </c>
      <c r="L156" s="106"/>
      <c r="M156" s="106">
        <v>41311024462</v>
      </c>
      <c r="N156" s="106"/>
      <c r="O156" s="106">
        <v>-40988282082</v>
      </c>
      <c r="P156" s="106"/>
      <c r="Q156" s="106">
        <f t="shared" si="6"/>
        <v>322742380</v>
      </c>
    </row>
    <row r="157" spans="1:17">
      <c r="A157" s="137" t="s">
        <v>313</v>
      </c>
      <c r="C157" s="106">
        <v>439949</v>
      </c>
      <c r="D157" s="106"/>
      <c r="E157" s="106">
        <v>2733320650</v>
      </c>
      <c r="F157" s="106"/>
      <c r="G157" s="106">
        <v>-3048855330</v>
      </c>
      <c r="H157" s="106"/>
      <c r="I157" s="123">
        <f t="shared" si="5"/>
        <v>-315534680</v>
      </c>
      <c r="J157" s="123"/>
      <c r="K157" s="106">
        <v>439949</v>
      </c>
      <c r="L157" s="106"/>
      <c r="M157" s="106">
        <v>2733320650</v>
      </c>
      <c r="N157" s="106"/>
      <c r="O157" s="106">
        <v>-2886386604</v>
      </c>
      <c r="P157" s="106"/>
      <c r="Q157" s="106">
        <f t="shared" si="6"/>
        <v>-153065954</v>
      </c>
    </row>
    <row r="158" spans="1:17">
      <c r="A158" s="137" t="s">
        <v>316</v>
      </c>
      <c r="C158" s="106">
        <v>3366431</v>
      </c>
      <c r="D158" s="106"/>
      <c r="E158" s="106">
        <v>16989676537</v>
      </c>
      <c r="F158" s="106"/>
      <c r="G158" s="106">
        <v>-17255117761</v>
      </c>
      <c r="H158" s="106"/>
      <c r="I158" s="123">
        <f t="shared" si="5"/>
        <v>-265441224</v>
      </c>
      <c r="J158" s="123"/>
      <c r="K158" s="106">
        <v>3366431</v>
      </c>
      <c r="L158" s="106"/>
      <c r="M158" s="106">
        <v>16989676537</v>
      </c>
      <c r="N158" s="106"/>
      <c r="O158" s="106">
        <v>-15527299415</v>
      </c>
      <c r="P158" s="106"/>
      <c r="Q158" s="106">
        <f t="shared" si="6"/>
        <v>1462377122</v>
      </c>
    </row>
    <row r="159" spans="1:17">
      <c r="A159" s="137" t="s">
        <v>177</v>
      </c>
      <c r="C159" s="106">
        <v>16434054</v>
      </c>
      <c r="D159" s="106"/>
      <c r="E159" s="106">
        <v>22544054508</v>
      </c>
      <c r="F159" s="106"/>
      <c r="G159" s="106">
        <v>-28673924284</v>
      </c>
      <c r="H159" s="106"/>
      <c r="I159" s="123">
        <f t="shared" si="5"/>
        <v>-6129869776</v>
      </c>
      <c r="J159" s="123"/>
      <c r="K159" s="106">
        <v>16434054</v>
      </c>
      <c r="L159" s="106"/>
      <c r="M159" s="106">
        <v>22544054508</v>
      </c>
      <c r="N159" s="106"/>
      <c r="O159" s="106">
        <v>-25043504024</v>
      </c>
      <c r="P159" s="106"/>
      <c r="Q159" s="106">
        <f t="shared" si="6"/>
        <v>-2499449516</v>
      </c>
    </row>
    <row r="160" spans="1:17">
      <c r="A160" s="137" t="s">
        <v>155</v>
      </c>
      <c r="C160" s="106">
        <v>17276537</v>
      </c>
      <c r="D160" s="106"/>
      <c r="E160" s="106">
        <v>122277040229</v>
      </c>
      <c r="F160" s="106"/>
      <c r="G160" s="106">
        <v>-136234285174</v>
      </c>
      <c r="H160" s="106"/>
      <c r="I160" s="123">
        <f t="shared" si="5"/>
        <v>-13957244945</v>
      </c>
      <c r="J160" s="123"/>
      <c r="K160" s="106">
        <v>17276537</v>
      </c>
      <c r="L160" s="106"/>
      <c r="M160" s="106">
        <v>122277040229</v>
      </c>
      <c r="N160" s="106"/>
      <c r="O160" s="106">
        <v>-139279044421</v>
      </c>
      <c r="P160" s="106"/>
      <c r="Q160" s="106">
        <f t="shared" si="6"/>
        <v>-17002004192</v>
      </c>
    </row>
    <row r="161" spans="1:17">
      <c r="A161" s="137" t="s">
        <v>82</v>
      </c>
      <c r="C161" s="106">
        <v>7876653</v>
      </c>
      <c r="D161" s="106"/>
      <c r="E161" s="106">
        <v>69998295020</v>
      </c>
      <c r="F161" s="106"/>
      <c r="G161" s="106">
        <v>-74465089400</v>
      </c>
      <c r="H161" s="106"/>
      <c r="I161" s="123">
        <f t="shared" si="5"/>
        <v>-4466794380</v>
      </c>
      <c r="J161" s="123"/>
      <c r="K161" s="106">
        <v>7876653</v>
      </c>
      <c r="L161" s="106"/>
      <c r="M161" s="106">
        <v>69998295020</v>
      </c>
      <c r="N161" s="106"/>
      <c r="O161" s="106">
        <v>-71877443876</v>
      </c>
      <c r="P161" s="106"/>
      <c r="Q161" s="106">
        <f t="shared" si="6"/>
        <v>-1879148856</v>
      </c>
    </row>
    <row r="162" spans="1:17">
      <c r="A162" s="137" t="s">
        <v>368</v>
      </c>
      <c r="C162" s="106">
        <v>4342006</v>
      </c>
      <c r="D162" s="106"/>
      <c r="E162" s="106">
        <v>21624017035</v>
      </c>
      <c r="F162" s="106"/>
      <c r="G162" s="106">
        <v>-26035297217</v>
      </c>
      <c r="H162" s="106"/>
      <c r="I162" s="123">
        <f t="shared" si="5"/>
        <v>-4411280182</v>
      </c>
      <c r="J162" s="123"/>
      <c r="K162" s="106">
        <v>4342006</v>
      </c>
      <c r="L162" s="106"/>
      <c r="M162" s="106">
        <v>21624017035</v>
      </c>
      <c r="N162" s="106"/>
      <c r="O162" s="106">
        <v>-27404716388</v>
      </c>
      <c r="P162" s="106"/>
      <c r="Q162" s="106">
        <f t="shared" si="6"/>
        <v>-5780699353</v>
      </c>
    </row>
    <row r="163" spans="1:17">
      <c r="A163" s="137" t="s">
        <v>231</v>
      </c>
      <c r="C163" s="106">
        <v>880039</v>
      </c>
      <c r="D163" s="106"/>
      <c r="E163" s="106">
        <v>22797360137</v>
      </c>
      <c r="F163" s="106"/>
      <c r="G163" s="106">
        <v>-24943541303</v>
      </c>
      <c r="H163" s="106"/>
      <c r="I163" s="123">
        <f t="shared" si="5"/>
        <v>-2146181166</v>
      </c>
      <c r="J163" s="123"/>
      <c r="K163" s="106">
        <v>880039</v>
      </c>
      <c r="L163" s="106"/>
      <c r="M163" s="106">
        <v>22797360137</v>
      </c>
      <c r="N163" s="106"/>
      <c r="O163" s="106">
        <v>-19709306365</v>
      </c>
      <c r="P163" s="106"/>
      <c r="Q163" s="106">
        <f t="shared" si="6"/>
        <v>3088053772</v>
      </c>
    </row>
    <row r="164" spans="1:17">
      <c r="A164" s="137" t="s">
        <v>183</v>
      </c>
      <c r="C164" s="106">
        <v>6415437</v>
      </c>
      <c r="D164" s="106"/>
      <c r="E164" s="106">
        <v>48786078401</v>
      </c>
      <c r="F164" s="106"/>
      <c r="G164" s="106">
        <v>-51943546220</v>
      </c>
      <c r="H164" s="106"/>
      <c r="I164" s="123">
        <f t="shared" ref="I164:I227" si="7">E164+G164</f>
        <v>-3157467819</v>
      </c>
      <c r="J164" s="123"/>
      <c r="K164" s="106">
        <v>6415437</v>
      </c>
      <c r="L164" s="106"/>
      <c r="M164" s="106">
        <v>48786078401</v>
      </c>
      <c r="N164" s="106"/>
      <c r="O164" s="106">
        <v>-47083680285</v>
      </c>
      <c r="P164" s="106"/>
      <c r="Q164" s="106">
        <f t="shared" si="6"/>
        <v>1702398116</v>
      </c>
    </row>
    <row r="165" spans="1:17">
      <c r="A165" s="137" t="s">
        <v>176</v>
      </c>
      <c r="C165" s="106">
        <v>19469578</v>
      </c>
      <c r="D165" s="106"/>
      <c r="E165" s="106">
        <v>121928524271</v>
      </c>
      <c r="F165" s="106"/>
      <c r="G165" s="106">
        <v>-123779812324</v>
      </c>
      <c r="H165" s="106"/>
      <c r="I165" s="123">
        <f t="shared" si="7"/>
        <v>-1851288053</v>
      </c>
      <c r="J165" s="123"/>
      <c r="K165" s="106">
        <v>19469578</v>
      </c>
      <c r="L165" s="106"/>
      <c r="M165" s="106">
        <v>121928524271</v>
      </c>
      <c r="N165" s="106"/>
      <c r="O165" s="106">
        <v>-108380910461</v>
      </c>
      <c r="P165" s="106"/>
      <c r="Q165" s="106">
        <f t="shared" si="6"/>
        <v>13547613810</v>
      </c>
    </row>
    <row r="166" spans="1:17">
      <c r="A166" s="137" t="s">
        <v>93</v>
      </c>
      <c r="C166" s="106">
        <v>2675747</v>
      </c>
      <c r="D166" s="106"/>
      <c r="E166" s="106">
        <v>91232042278</v>
      </c>
      <c r="F166" s="106"/>
      <c r="G166" s="106">
        <v>-90862889445</v>
      </c>
      <c r="H166" s="106"/>
      <c r="I166" s="123">
        <f t="shared" si="7"/>
        <v>369152833</v>
      </c>
      <c r="J166" s="123"/>
      <c r="K166" s="106">
        <v>2675747</v>
      </c>
      <c r="L166" s="106"/>
      <c r="M166" s="106">
        <v>91232042278</v>
      </c>
      <c r="N166" s="106"/>
      <c r="O166" s="106">
        <v>-91976793643</v>
      </c>
      <c r="P166" s="106"/>
      <c r="Q166" s="106">
        <f t="shared" si="6"/>
        <v>-744751365</v>
      </c>
    </row>
    <row r="167" spans="1:17">
      <c r="A167" s="137" t="s">
        <v>125</v>
      </c>
      <c r="C167" s="106">
        <v>15818376</v>
      </c>
      <c r="D167" s="106"/>
      <c r="E167" s="106">
        <v>22092580615</v>
      </c>
      <c r="F167" s="106"/>
      <c r="G167" s="106">
        <v>-27077962940</v>
      </c>
      <c r="H167" s="106"/>
      <c r="I167" s="123">
        <f t="shared" si="7"/>
        <v>-4985382325</v>
      </c>
      <c r="J167" s="123"/>
      <c r="K167" s="106">
        <v>15818376</v>
      </c>
      <c r="L167" s="106"/>
      <c r="M167" s="106">
        <v>22092580615</v>
      </c>
      <c r="N167" s="106"/>
      <c r="O167" s="106">
        <v>-30017605972</v>
      </c>
      <c r="P167" s="106"/>
      <c r="Q167" s="106">
        <f t="shared" si="6"/>
        <v>-7925025357</v>
      </c>
    </row>
    <row r="168" spans="1:17">
      <c r="A168" s="137" t="s">
        <v>215</v>
      </c>
      <c r="C168" s="106">
        <v>1488403</v>
      </c>
      <c r="D168" s="106"/>
      <c r="E168" s="106">
        <v>11791989610</v>
      </c>
      <c r="F168" s="106"/>
      <c r="G168" s="106">
        <v>-12920003466</v>
      </c>
      <c r="H168" s="106"/>
      <c r="I168" s="123">
        <f t="shared" si="7"/>
        <v>-1128013856</v>
      </c>
      <c r="J168" s="123"/>
      <c r="K168" s="106">
        <v>1488403</v>
      </c>
      <c r="L168" s="106"/>
      <c r="M168" s="106">
        <v>11791989610</v>
      </c>
      <c r="N168" s="106"/>
      <c r="O168" s="106">
        <v>-14455174214</v>
      </c>
      <c r="P168" s="106"/>
      <c r="Q168" s="106">
        <f t="shared" si="6"/>
        <v>-2663184604</v>
      </c>
    </row>
    <row r="169" spans="1:17">
      <c r="A169" s="137" t="s">
        <v>370</v>
      </c>
      <c r="C169" s="106">
        <v>6232543</v>
      </c>
      <c r="D169" s="106"/>
      <c r="E169" s="106">
        <v>23914473169</v>
      </c>
      <c r="F169" s="106"/>
      <c r="G169" s="106">
        <v>-25748998889</v>
      </c>
      <c r="H169" s="106"/>
      <c r="I169" s="123">
        <f t="shared" si="7"/>
        <v>-1834525720</v>
      </c>
      <c r="J169" s="123"/>
      <c r="K169" s="106">
        <v>6232543</v>
      </c>
      <c r="L169" s="106"/>
      <c r="M169" s="106">
        <v>23914473169</v>
      </c>
      <c r="N169" s="106"/>
      <c r="O169" s="106">
        <v>-27630016902</v>
      </c>
      <c r="P169" s="106"/>
      <c r="Q169" s="106">
        <f t="shared" si="6"/>
        <v>-3715543733</v>
      </c>
    </row>
    <row r="170" spans="1:17">
      <c r="A170" s="137" t="s">
        <v>167</v>
      </c>
      <c r="C170" s="106">
        <v>5553664</v>
      </c>
      <c r="D170" s="106"/>
      <c r="E170" s="106">
        <v>20746488832</v>
      </c>
      <c r="F170" s="106"/>
      <c r="G170" s="106">
        <v>-23433561186</v>
      </c>
      <c r="H170" s="106"/>
      <c r="I170" s="123">
        <f t="shared" si="7"/>
        <v>-2687072354</v>
      </c>
      <c r="J170" s="123"/>
      <c r="K170" s="106">
        <v>5553664</v>
      </c>
      <c r="L170" s="106"/>
      <c r="M170" s="106">
        <v>20746488832</v>
      </c>
      <c r="N170" s="106"/>
      <c r="O170" s="106">
        <v>-20647117679</v>
      </c>
      <c r="P170" s="106"/>
      <c r="Q170" s="106">
        <f t="shared" si="6"/>
        <v>99371153</v>
      </c>
    </row>
    <row r="171" spans="1:17">
      <c r="A171" s="137" t="s">
        <v>193</v>
      </c>
      <c r="C171" s="106">
        <v>10111810</v>
      </c>
      <c r="D171" s="106"/>
      <c r="E171" s="106">
        <v>36889536164</v>
      </c>
      <c r="F171" s="106"/>
      <c r="G171" s="106">
        <v>-39662339112</v>
      </c>
      <c r="H171" s="106"/>
      <c r="I171" s="123">
        <f t="shared" si="7"/>
        <v>-2772802948</v>
      </c>
      <c r="J171" s="123"/>
      <c r="K171" s="106">
        <v>10111810</v>
      </c>
      <c r="L171" s="106"/>
      <c r="M171" s="106">
        <v>36889536164</v>
      </c>
      <c r="N171" s="106"/>
      <c r="O171" s="106">
        <v>-40992586315</v>
      </c>
      <c r="P171" s="106"/>
      <c r="Q171" s="106">
        <f t="shared" si="6"/>
        <v>-4103050151</v>
      </c>
    </row>
    <row r="172" spans="1:17">
      <c r="A172" s="137" t="s">
        <v>295</v>
      </c>
      <c r="C172" s="106">
        <v>10000201</v>
      </c>
      <c r="D172" s="106"/>
      <c r="E172" s="106">
        <v>15328559102</v>
      </c>
      <c r="F172" s="106"/>
      <c r="G172" s="106">
        <v>-15548583439</v>
      </c>
      <c r="H172" s="106"/>
      <c r="I172" s="123">
        <f t="shared" si="7"/>
        <v>-220024337</v>
      </c>
      <c r="J172" s="123"/>
      <c r="K172" s="106">
        <v>10000201</v>
      </c>
      <c r="L172" s="106"/>
      <c r="M172" s="106">
        <v>15328559102</v>
      </c>
      <c r="N172" s="106"/>
      <c r="O172" s="106">
        <v>-13873907313</v>
      </c>
      <c r="P172" s="106"/>
      <c r="Q172" s="106">
        <f t="shared" si="6"/>
        <v>1454651789</v>
      </c>
    </row>
    <row r="173" spans="1:17">
      <c r="A173" s="137" t="s">
        <v>97</v>
      </c>
      <c r="C173" s="106">
        <v>1690604</v>
      </c>
      <c r="D173" s="106"/>
      <c r="E173" s="106">
        <v>11612565305</v>
      </c>
      <c r="F173" s="106"/>
      <c r="G173" s="106">
        <v>-14766875309</v>
      </c>
      <c r="H173" s="106"/>
      <c r="I173" s="123">
        <f t="shared" si="7"/>
        <v>-3154310004</v>
      </c>
      <c r="J173" s="123"/>
      <c r="K173" s="106">
        <v>1690604</v>
      </c>
      <c r="L173" s="106"/>
      <c r="M173" s="106">
        <v>11612565305</v>
      </c>
      <c r="N173" s="106"/>
      <c r="O173" s="106">
        <v>-15461013137</v>
      </c>
      <c r="P173" s="106"/>
      <c r="Q173" s="106">
        <f t="shared" si="6"/>
        <v>-3848447832</v>
      </c>
    </row>
    <row r="174" spans="1:17">
      <c r="A174" s="137" t="s">
        <v>247</v>
      </c>
      <c r="C174" s="106">
        <v>3813771</v>
      </c>
      <c r="D174" s="106"/>
      <c r="E174" s="106">
        <v>16839973199</v>
      </c>
      <c r="F174" s="106"/>
      <c r="G174" s="106">
        <v>-20863332903</v>
      </c>
      <c r="H174" s="106"/>
      <c r="I174" s="123">
        <f t="shared" si="7"/>
        <v>-4023359704</v>
      </c>
      <c r="J174" s="123"/>
      <c r="K174" s="106">
        <v>3813771</v>
      </c>
      <c r="L174" s="106"/>
      <c r="M174" s="106">
        <v>16839973199</v>
      </c>
      <c r="N174" s="106"/>
      <c r="O174" s="106">
        <v>-19182524906</v>
      </c>
      <c r="P174" s="106"/>
      <c r="Q174" s="106">
        <f t="shared" si="6"/>
        <v>-2342551707</v>
      </c>
    </row>
    <row r="175" spans="1:17">
      <c r="A175" s="137" t="s">
        <v>377</v>
      </c>
      <c r="C175" s="106">
        <v>9884898</v>
      </c>
      <c r="D175" s="106"/>
      <c r="E175" s="106">
        <v>50407805060</v>
      </c>
      <c r="F175" s="106"/>
      <c r="G175" s="106">
        <v>-56806536134</v>
      </c>
      <c r="H175" s="106"/>
      <c r="I175" s="123">
        <f t="shared" si="7"/>
        <v>-6398731074</v>
      </c>
      <c r="J175" s="123"/>
      <c r="K175" s="106">
        <v>9884898</v>
      </c>
      <c r="L175" s="106"/>
      <c r="M175" s="106">
        <v>50407805060</v>
      </c>
      <c r="N175" s="106"/>
      <c r="O175" s="106">
        <v>-53713665474</v>
      </c>
      <c r="P175" s="106"/>
      <c r="Q175" s="106">
        <f t="shared" si="6"/>
        <v>-3305860414</v>
      </c>
    </row>
    <row r="176" spans="1:17">
      <c r="A176" s="137" t="s">
        <v>269</v>
      </c>
      <c r="C176" s="106">
        <v>2048901</v>
      </c>
      <c r="D176" s="106"/>
      <c r="E176" s="106">
        <v>96336384849</v>
      </c>
      <c r="F176" s="106"/>
      <c r="G176" s="106">
        <v>-101079166431</v>
      </c>
      <c r="H176" s="106"/>
      <c r="I176" s="123">
        <f t="shared" si="7"/>
        <v>-4742781582</v>
      </c>
      <c r="J176" s="123"/>
      <c r="K176" s="106">
        <v>2048901</v>
      </c>
      <c r="L176" s="106"/>
      <c r="M176" s="106">
        <v>96336384849</v>
      </c>
      <c r="N176" s="106"/>
      <c r="O176" s="106">
        <v>-86382106761</v>
      </c>
      <c r="P176" s="106"/>
      <c r="Q176" s="106">
        <f t="shared" si="6"/>
        <v>9954278088</v>
      </c>
    </row>
    <row r="177" spans="1:17">
      <c r="A177" s="137" t="s">
        <v>87</v>
      </c>
      <c r="C177" s="106">
        <v>0</v>
      </c>
      <c r="D177" s="106"/>
      <c r="E177" s="106">
        <v>0</v>
      </c>
      <c r="F177" s="106"/>
      <c r="G177" s="106">
        <v>4407296693</v>
      </c>
      <c r="H177" s="106"/>
      <c r="I177" s="123">
        <f t="shared" si="7"/>
        <v>4407296693</v>
      </c>
      <c r="J177" s="123"/>
      <c r="K177" s="106">
        <v>0</v>
      </c>
      <c r="L177" s="106"/>
      <c r="M177" s="106">
        <v>0</v>
      </c>
      <c r="N177" s="106"/>
      <c r="O177" s="106">
        <v>0</v>
      </c>
      <c r="P177" s="106"/>
      <c r="Q177" s="106">
        <f t="shared" si="6"/>
        <v>0</v>
      </c>
    </row>
    <row r="178" spans="1:17">
      <c r="A178" s="137" t="s">
        <v>101</v>
      </c>
      <c r="C178" s="106">
        <v>5452226</v>
      </c>
      <c r="D178" s="106"/>
      <c r="E178" s="106">
        <v>19034285820</v>
      </c>
      <c r="F178" s="106"/>
      <c r="G178" s="106">
        <v>-19007682167</v>
      </c>
      <c r="H178" s="106"/>
      <c r="I178" s="123">
        <f t="shared" si="7"/>
        <v>26603653</v>
      </c>
      <c r="J178" s="123"/>
      <c r="K178" s="106">
        <v>5452226</v>
      </c>
      <c r="L178" s="106"/>
      <c r="M178" s="106">
        <v>19034285820</v>
      </c>
      <c r="N178" s="106"/>
      <c r="O178" s="106">
        <v>-21148002066</v>
      </c>
      <c r="P178" s="106"/>
      <c r="Q178" s="106">
        <f t="shared" si="6"/>
        <v>-2113716246</v>
      </c>
    </row>
    <row r="179" spans="1:17">
      <c r="A179" s="137" t="s">
        <v>202</v>
      </c>
      <c r="C179" s="106">
        <v>20759844</v>
      </c>
      <c r="D179" s="106"/>
      <c r="E179" s="106">
        <v>66077506019</v>
      </c>
      <c r="F179" s="106"/>
      <c r="G179" s="106">
        <v>-68031978055</v>
      </c>
      <c r="H179" s="106"/>
      <c r="I179" s="123">
        <f t="shared" si="7"/>
        <v>-1954472036</v>
      </c>
      <c r="J179" s="123"/>
      <c r="K179" s="106">
        <v>20759844</v>
      </c>
      <c r="L179" s="106"/>
      <c r="M179" s="106">
        <v>66077506019</v>
      </c>
      <c r="N179" s="106"/>
      <c r="O179" s="106">
        <v>-56929188831</v>
      </c>
      <c r="P179" s="106"/>
      <c r="Q179" s="106">
        <f t="shared" si="6"/>
        <v>9148317188</v>
      </c>
    </row>
    <row r="180" spans="1:17">
      <c r="A180" s="137" t="s">
        <v>273</v>
      </c>
      <c r="C180" s="106">
        <v>3220153</v>
      </c>
      <c r="D180" s="106"/>
      <c r="E180" s="106">
        <v>16036975385</v>
      </c>
      <c r="F180" s="106"/>
      <c r="G180" s="106">
        <v>-17315518981</v>
      </c>
      <c r="H180" s="106"/>
      <c r="I180" s="123">
        <f t="shared" si="7"/>
        <v>-1278543596</v>
      </c>
      <c r="J180" s="123"/>
      <c r="K180" s="106">
        <v>3220153</v>
      </c>
      <c r="L180" s="106"/>
      <c r="M180" s="106">
        <v>16036975385</v>
      </c>
      <c r="N180" s="106"/>
      <c r="O180" s="106">
        <v>-19942186948</v>
      </c>
      <c r="P180" s="106"/>
      <c r="Q180" s="106">
        <f t="shared" si="6"/>
        <v>-3905211563</v>
      </c>
    </row>
    <row r="181" spans="1:17">
      <c r="A181" s="137" t="s">
        <v>90</v>
      </c>
      <c r="C181" s="106">
        <v>55099456</v>
      </c>
      <c r="D181" s="106"/>
      <c r="E181" s="106">
        <v>173790331976</v>
      </c>
      <c r="F181" s="106"/>
      <c r="G181" s="106">
        <v>-181389762291</v>
      </c>
      <c r="H181" s="106"/>
      <c r="I181" s="123">
        <f t="shared" si="7"/>
        <v>-7599430315</v>
      </c>
      <c r="J181" s="123"/>
      <c r="K181" s="106">
        <v>55099456</v>
      </c>
      <c r="L181" s="106"/>
      <c r="M181" s="106">
        <v>173790331976</v>
      </c>
      <c r="N181" s="106"/>
      <c r="O181" s="106">
        <v>-162397836216</v>
      </c>
      <c r="P181" s="106"/>
      <c r="Q181" s="106">
        <f t="shared" si="6"/>
        <v>11392495760</v>
      </c>
    </row>
    <row r="182" spans="1:17">
      <c r="A182" s="137" t="s">
        <v>259</v>
      </c>
      <c r="C182" s="106">
        <v>12439079</v>
      </c>
      <c r="D182" s="106"/>
      <c r="E182" s="106">
        <v>20538375427</v>
      </c>
      <c r="F182" s="106"/>
      <c r="G182" s="106">
        <v>-20432322493</v>
      </c>
      <c r="H182" s="106"/>
      <c r="I182" s="123">
        <f t="shared" si="7"/>
        <v>106052934</v>
      </c>
      <c r="J182" s="123"/>
      <c r="K182" s="106">
        <v>12439079</v>
      </c>
      <c r="L182" s="106"/>
      <c r="M182" s="106">
        <v>20538375427</v>
      </c>
      <c r="N182" s="106"/>
      <c r="O182" s="106">
        <v>-19635725579</v>
      </c>
      <c r="P182" s="106"/>
      <c r="Q182" s="106">
        <f t="shared" si="6"/>
        <v>902649848</v>
      </c>
    </row>
    <row r="183" spans="1:17">
      <c r="A183" s="137" t="s">
        <v>116</v>
      </c>
      <c r="C183" s="106">
        <v>9348452</v>
      </c>
      <c r="D183" s="106"/>
      <c r="E183" s="106">
        <v>49716633605</v>
      </c>
      <c r="F183" s="106"/>
      <c r="G183" s="106">
        <v>-53583046975</v>
      </c>
      <c r="H183" s="106"/>
      <c r="I183" s="123">
        <f t="shared" si="7"/>
        <v>-3866413370</v>
      </c>
      <c r="J183" s="123"/>
      <c r="K183" s="106">
        <v>9348452</v>
      </c>
      <c r="L183" s="106"/>
      <c r="M183" s="106">
        <v>49716633605</v>
      </c>
      <c r="N183" s="106"/>
      <c r="O183" s="106">
        <v>-49623705316</v>
      </c>
      <c r="P183" s="106"/>
      <c r="Q183" s="106">
        <f t="shared" si="6"/>
        <v>92928289</v>
      </c>
    </row>
    <row r="184" spans="1:17">
      <c r="A184" s="137" t="s">
        <v>315</v>
      </c>
      <c r="C184" s="106">
        <v>15748880</v>
      </c>
      <c r="D184" s="106"/>
      <c r="E184" s="106">
        <v>15263794813</v>
      </c>
      <c r="F184" s="106"/>
      <c r="G184" s="106">
        <v>-18787325944</v>
      </c>
      <c r="H184" s="106"/>
      <c r="I184" s="123">
        <f t="shared" si="7"/>
        <v>-3523531131</v>
      </c>
      <c r="J184" s="123"/>
      <c r="K184" s="106">
        <v>15748880</v>
      </c>
      <c r="L184" s="106"/>
      <c r="M184" s="106">
        <v>15263794813</v>
      </c>
      <c r="N184" s="106"/>
      <c r="O184" s="106">
        <v>-17314622628</v>
      </c>
      <c r="P184" s="106"/>
      <c r="Q184" s="106">
        <f t="shared" si="6"/>
        <v>-2050827815</v>
      </c>
    </row>
    <row r="185" spans="1:17">
      <c r="A185" s="137" t="s">
        <v>234</v>
      </c>
      <c r="C185" s="106">
        <v>2609870</v>
      </c>
      <c r="D185" s="106"/>
      <c r="E185" s="106">
        <v>18912747888</v>
      </c>
      <c r="F185" s="106"/>
      <c r="G185" s="106">
        <v>-18694701412</v>
      </c>
      <c r="H185" s="106"/>
      <c r="I185" s="123">
        <f t="shared" si="7"/>
        <v>218046476</v>
      </c>
      <c r="J185" s="123"/>
      <c r="K185" s="106">
        <v>2609870</v>
      </c>
      <c r="L185" s="106"/>
      <c r="M185" s="106">
        <v>18912747888</v>
      </c>
      <c r="N185" s="106"/>
      <c r="O185" s="106">
        <v>-19405672729</v>
      </c>
      <c r="P185" s="106"/>
      <c r="Q185" s="106">
        <f t="shared" si="6"/>
        <v>-492924841</v>
      </c>
    </row>
    <row r="186" spans="1:17">
      <c r="A186" s="137" t="s">
        <v>281</v>
      </c>
      <c r="C186" s="106">
        <v>2884382</v>
      </c>
      <c r="D186" s="106"/>
      <c r="E186" s="106">
        <v>109585145617</v>
      </c>
      <c r="F186" s="106"/>
      <c r="G186" s="106">
        <v>-110866218170</v>
      </c>
      <c r="H186" s="106"/>
      <c r="I186" s="123">
        <f t="shared" si="7"/>
        <v>-1281072553</v>
      </c>
      <c r="J186" s="123"/>
      <c r="K186" s="106">
        <v>2884382</v>
      </c>
      <c r="L186" s="106"/>
      <c r="M186" s="106">
        <v>109585145617</v>
      </c>
      <c r="N186" s="106"/>
      <c r="O186" s="106">
        <v>-108552946443</v>
      </c>
      <c r="P186" s="106"/>
      <c r="Q186" s="106">
        <f t="shared" si="6"/>
        <v>1032199174</v>
      </c>
    </row>
    <row r="187" spans="1:17">
      <c r="A187" s="137" t="s">
        <v>194</v>
      </c>
      <c r="C187" s="106">
        <v>906984</v>
      </c>
      <c r="D187" s="106"/>
      <c r="E187" s="106">
        <v>25109210350</v>
      </c>
      <c r="F187" s="106"/>
      <c r="G187" s="106">
        <v>-29039314266</v>
      </c>
      <c r="H187" s="106"/>
      <c r="I187" s="123">
        <f t="shared" si="7"/>
        <v>-3930103916</v>
      </c>
      <c r="J187" s="123"/>
      <c r="K187" s="106">
        <v>906984</v>
      </c>
      <c r="L187" s="106"/>
      <c r="M187" s="106">
        <v>25109210350</v>
      </c>
      <c r="N187" s="106"/>
      <c r="O187" s="106">
        <v>-27723813942</v>
      </c>
      <c r="P187" s="106"/>
      <c r="Q187" s="106">
        <f t="shared" si="6"/>
        <v>-2614603592</v>
      </c>
    </row>
    <row r="188" spans="1:17">
      <c r="A188" s="137" t="s">
        <v>240</v>
      </c>
      <c r="C188" s="106">
        <v>10710707</v>
      </c>
      <c r="D188" s="106"/>
      <c r="E188" s="106">
        <v>64733628029</v>
      </c>
      <c r="F188" s="106"/>
      <c r="G188" s="106">
        <v>-63988339546</v>
      </c>
      <c r="H188" s="106"/>
      <c r="I188" s="123">
        <f t="shared" si="7"/>
        <v>745288483</v>
      </c>
      <c r="J188" s="123"/>
      <c r="K188" s="106">
        <v>10710707</v>
      </c>
      <c r="L188" s="106"/>
      <c r="M188" s="106">
        <v>64733628029</v>
      </c>
      <c r="N188" s="106"/>
      <c r="O188" s="106">
        <v>-76977653064</v>
      </c>
      <c r="P188" s="106"/>
      <c r="Q188" s="106">
        <f t="shared" si="6"/>
        <v>-12244025035</v>
      </c>
    </row>
    <row r="189" spans="1:17">
      <c r="A189" s="137" t="s">
        <v>142</v>
      </c>
      <c r="C189" s="106">
        <v>21986789</v>
      </c>
      <c r="D189" s="106"/>
      <c r="E189" s="106">
        <v>76692590330</v>
      </c>
      <c r="F189" s="106"/>
      <c r="G189" s="106">
        <v>-81262950651</v>
      </c>
      <c r="H189" s="106"/>
      <c r="I189" s="123">
        <f t="shared" si="7"/>
        <v>-4570360321</v>
      </c>
      <c r="J189" s="123"/>
      <c r="K189" s="106">
        <v>21986789</v>
      </c>
      <c r="L189" s="106"/>
      <c r="M189" s="106">
        <v>76692590330</v>
      </c>
      <c r="N189" s="106"/>
      <c r="O189" s="106">
        <v>-67447516033</v>
      </c>
      <c r="P189" s="106"/>
      <c r="Q189" s="106">
        <f t="shared" si="6"/>
        <v>9245074297</v>
      </c>
    </row>
    <row r="190" spans="1:17">
      <c r="A190" s="137" t="s">
        <v>244</v>
      </c>
      <c r="C190" s="106">
        <v>1239359</v>
      </c>
      <c r="D190" s="106"/>
      <c r="E190" s="106">
        <v>16483956815</v>
      </c>
      <c r="F190" s="106"/>
      <c r="G190" s="106">
        <v>-16944634774</v>
      </c>
      <c r="H190" s="106"/>
      <c r="I190" s="123">
        <f t="shared" si="7"/>
        <v>-460677959</v>
      </c>
      <c r="J190" s="123"/>
      <c r="K190" s="106">
        <v>1239359</v>
      </c>
      <c r="L190" s="106"/>
      <c r="M190" s="106">
        <v>16483956815</v>
      </c>
      <c r="N190" s="106"/>
      <c r="O190" s="106">
        <v>-15843324711</v>
      </c>
      <c r="P190" s="106"/>
      <c r="Q190" s="106">
        <f t="shared" si="6"/>
        <v>640632104</v>
      </c>
    </row>
    <row r="191" spans="1:17">
      <c r="A191" s="137" t="s">
        <v>308</v>
      </c>
      <c r="C191" s="106">
        <v>1469900</v>
      </c>
      <c r="D191" s="106"/>
      <c r="E191" s="106">
        <v>20383099628</v>
      </c>
      <c r="F191" s="106"/>
      <c r="G191" s="106">
        <v>-22527939443</v>
      </c>
      <c r="H191" s="106"/>
      <c r="I191" s="123">
        <f t="shared" si="7"/>
        <v>-2144839815</v>
      </c>
      <c r="J191" s="123"/>
      <c r="K191" s="106">
        <v>1469900</v>
      </c>
      <c r="L191" s="106"/>
      <c r="M191" s="106">
        <v>20383099628</v>
      </c>
      <c r="N191" s="106"/>
      <c r="O191" s="106">
        <v>-19886307235</v>
      </c>
      <c r="P191" s="106"/>
      <c r="Q191" s="106">
        <f t="shared" si="6"/>
        <v>496792393</v>
      </c>
    </row>
    <row r="192" spans="1:17">
      <c r="A192" s="137" t="s">
        <v>249</v>
      </c>
      <c r="C192" s="106">
        <v>1082803</v>
      </c>
      <c r="D192" s="106"/>
      <c r="E192" s="106">
        <v>25509739640</v>
      </c>
      <c r="F192" s="106"/>
      <c r="G192" s="106">
        <v>-28485033487</v>
      </c>
      <c r="H192" s="106"/>
      <c r="I192" s="123">
        <f t="shared" si="7"/>
        <v>-2975293847</v>
      </c>
      <c r="J192" s="123"/>
      <c r="K192" s="106">
        <v>1082803</v>
      </c>
      <c r="L192" s="106"/>
      <c r="M192" s="106">
        <v>25509739640</v>
      </c>
      <c r="N192" s="106"/>
      <c r="O192" s="106">
        <v>-30493287932</v>
      </c>
      <c r="P192" s="106"/>
      <c r="Q192" s="106">
        <f t="shared" si="6"/>
        <v>-4983548292</v>
      </c>
    </row>
    <row r="193" spans="1:17">
      <c r="A193" s="137" t="s">
        <v>378</v>
      </c>
      <c r="C193" s="106">
        <v>8919336</v>
      </c>
      <c r="D193" s="106"/>
      <c r="E193" s="106">
        <v>17182823415</v>
      </c>
      <c r="F193" s="106"/>
      <c r="G193" s="106">
        <v>-19727996296</v>
      </c>
      <c r="H193" s="106"/>
      <c r="I193" s="123">
        <f t="shared" si="7"/>
        <v>-2545172881</v>
      </c>
      <c r="J193" s="123"/>
      <c r="K193" s="106">
        <v>8919336</v>
      </c>
      <c r="L193" s="106"/>
      <c r="M193" s="106">
        <v>17182823415</v>
      </c>
      <c r="N193" s="106"/>
      <c r="O193" s="106">
        <v>-19985227513</v>
      </c>
      <c r="P193" s="106"/>
      <c r="Q193" s="106">
        <f t="shared" si="6"/>
        <v>-2802404098</v>
      </c>
    </row>
    <row r="194" spans="1:17">
      <c r="A194" s="137" t="s">
        <v>112</v>
      </c>
      <c r="C194" s="106">
        <v>265911</v>
      </c>
      <c r="D194" s="106"/>
      <c r="E194" s="106">
        <v>1130798734</v>
      </c>
      <c r="F194" s="106"/>
      <c r="G194" s="106">
        <v>-1262752751</v>
      </c>
      <c r="H194" s="106"/>
      <c r="I194" s="123">
        <f t="shared" si="7"/>
        <v>-131954017</v>
      </c>
      <c r="J194" s="123"/>
      <c r="K194" s="106">
        <v>265911</v>
      </c>
      <c r="L194" s="106"/>
      <c r="M194" s="106">
        <v>1130798734</v>
      </c>
      <c r="N194" s="106"/>
      <c r="O194" s="106">
        <v>-1317243594</v>
      </c>
      <c r="P194" s="106"/>
      <c r="Q194" s="106">
        <f t="shared" si="6"/>
        <v>-186444860</v>
      </c>
    </row>
    <row r="195" spans="1:17">
      <c r="A195" s="137" t="s">
        <v>156</v>
      </c>
      <c r="C195" s="106">
        <v>21634295</v>
      </c>
      <c r="D195" s="106"/>
      <c r="E195" s="106">
        <v>38279916285</v>
      </c>
      <c r="F195" s="106"/>
      <c r="G195" s="106">
        <v>-38280001980</v>
      </c>
      <c r="H195" s="106"/>
      <c r="I195" s="123">
        <f t="shared" si="7"/>
        <v>-85695</v>
      </c>
      <c r="J195" s="123"/>
      <c r="K195" s="106">
        <v>21634295</v>
      </c>
      <c r="L195" s="106"/>
      <c r="M195" s="106">
        <v>38279916285</v>
      </c>
      <c r="N195" s="106"/>
      <c r="O195" s="106">
        <v>-35116897639</v>
      </c>
      <c r="P195" s="106"/>
      <c r="Q195" s="106">
        <f t="shared" si="6"/>
        <v>3163018646</v>
      </c>
    </row>
    <row r="196" spans="1:17">
      <c r="A196" s="137" t="s">
        <v>292</v>
      </c>
      <c r="C196" s="106">
        <v>995286</v>
      </c>
      <c r="D196" s="106"/>
      <c r="E196" s="106">
        <v>14771205245</v>
      </c>
      <c r="F196" s="106"/>
      <c r="G196" s="106">
        <v>-16562400542</v>
      </c>
      <c r="H196" s="106"/>
      <c r="I196" s="123">
        <f t="shared" si="7"/>
        <v>-1791195297</v>
      </c>
      <c r="J196" s="123"/>
      <c r="K196" s="106">
        <v>995286</v>
      </c>
      <c r="L196" s="106"/>
      <c r="M196" s="106">
        <v>14771205245</v>
      </c>
      <c r="N196" s="106"/>
      <c r="O196" s="106">
        <v>-19065045217</v>
      </c>
      <c r="P196" s="106"/>
      <c r="Q196" s="106">
        <f t="shared" si="6"/>
        <v>-4293839972</v>
      </c>
    </row>
    <row r="197" spans="1:17">
      <c r="A197" s="137" t="s">
        <v>251</v>
      </c>
      <c r="C197" s="106">
        <v>9476411</v>
      </c>
      <c r="D197" s="106"/>
      <c r="E197" s="106">
        <v>17370528599</v>
      </c>
      <c r="F197" s="106"/>
      <c r="G197" s="106">
        <v>-18582405653</v>
      </c>
      <c r="H197" s="106"/>
      <c r="I197" s="123">
        <f t="shared" si="7"/>
        <v>-1211877054</v>
      </c>
      <c r="J197" s="123"/>
      <c r="K197" s="106">
        <v>9476411</v>
      </c>
      <c r="L197" s="106"/>
      <c r="M197" s="106">
        <v>17370528599</v>
      </c>
      <c r="N197" s="106"/>
      <c r="O197" s="106">
        <v>-19395834265</v>
      </c>
      <c r="P197" s="106"/>
      <c r="Q197" s="106">
        <f t="shared" si="6"/>
        <v>-2025305666</v>
      </c>
    </row>
    <row r="198" spans="1:17">
      <c r="A198" s="137" t="s">
        <v>162</v>
      </c>
      <c r="C198" s="106">
        <v>14175780</v>
      </c>
      <c r="D198" s="106"/>
      <c r="E198" s="106">
        <v>30451589113</v>
      </c>
      <c r="F198" s="106"/>
      <c r="G198" s="106">
        <v>-34894417590</v>
      </c>
      <c r="H198" s="106"/>
      <c r="I198" s="123">
        <f t="shared" si="7"/>
        <v>-4442828477</v>
      </c>
      <c r="J198" s="123"/>
      <c r="K198" s="106">
        <v>14175780</v>
      </c>
      <c r="L198" s="106"/>
      <c r="M198" s="106">
        <v>30451589113</v>
      </c>
      <c r="N198" s="106"/>
      <c r="O198" s="106">
        <v>-33781729844</v>
      </c>
      <c r="P198" s="106"/>
      <c r="Q198" s="106">
        <f t="shared" si="6"/>
        <v>-3330140731</v>
      </c>
    </row>
    <row r="199" spans="1:17">
      <c r="A199" s="137" t="s">
        <v>341</v>
      </c>
      <c r="C199" s="106">
        <v>422281</v>
      </c>
      <c r="D199" s="106"/>
      <c r="E199" s="106">
        <v>6737283273</v>
      </c>
      <c r="F199" s="106"/>
      <c r="G199" s="106">
        <v>-7972922722</v>
      </c>
      <c r="H199" s="106"/>
      <c r="I199" s="123">
        <f t="shared" si="7"/>
        <v>-1235639449</v>
      </c>
      <c r="J199" s="123"/>
      <c r="K199" s="106">
        <v>422281</v>
      </c>
      <c r="L199" s="106"/>
      <c r="M199" s="106">
        <v>6737283273</v>
      </c>
      <c r="N199" s="106"/>
      <c r="O199" s="106">
        <v>-8227461192</v>
      </c>
      <c r="P199" s="106"/>
      <c r="Q199" s="106">
        <f t="shared" si="6"/>
        <v>-1490177919</v>
      </c>
    </row>
    <row r="200" spans="1:17">
      <c r="A200" s="137" t="s">
        <v>123</v>
      </c>
      <c r="C200" s="106">
        <v>4878384</v>
      </c>
      <c r="D200" s="106"/>
      <c r="E200" s="106">
        <v>20192725114</v>
      </c>
      <c r="F200" s="106"/>
      <c r="G200" s="106">
        <v>-17252159980</v>
      </c>
      <c r="H200" s="106"/>
      <c r="I200" s="123">
        <f t="shared" si="7"/>
        <v>2940565134</v>
      </c>
      <c r="J200" s="123"/>
      <c r="K200" s="106">
        <v>4878384</v>
      </c>
      <c r="L200" s="106"/>
      <c r="M200" s="106">
        <v>20192725114</v>
      </c>
      <c r="N200" s="106"/>
      <c r="O200" s="106">
        <v>-22767734006</v>
      </c>
      <c r="P200" s="106"/>
      <c r="Q200" s="106">
        <f t="shared" si="6"/>
        <v>-2575008892</v>
      </c>
    </row>
    <row r="201" spans="1:17">
      <c r="A201" s="137" t="s">
        <v>133</v>
      </c>
      <c r="C201" s="106">
        <v>2697086</v>
      </c>
      <c r="D201" s="106"/>
      <c r="E201" s="106">
        <v>12544578391</v>
      </c>
      <c r="F201" s="106"/>
      <c r="G201" s="106">
        <v>-14440556322</v>
      </c>
      <c r="H201" s="106"/>
      <c r="I201" s="123">
        <f t="shared" si="7"/>
        <v>-1895977931</v>
      </c>
      <c r="J201" s="123"/>
      <c r="K201" s="106">
        <v>2697086</v>
      </c>
      <c r="L201" s="106"/>
      <c r="M201" s="106">
        <v>12544578391</v>
      </c>
      <c r="N201" s="106"/>
      <c r="O201" s="106">
        <v>-15550022364</v>
      </c>
      <c r="P201" s="106"/>
      <c r="Q201" s="106">
        <f t="shared" ref="Q201:Q264" si="8">M201+O201</f>
        <v>-3005443973</v>
      </c>
    </row>
    <row r="202" spans="1:17">
      <c r="A202" s="137" t="s">
        <v>188</v>
      </c>
      <c r="C202" s="106">
        <v>60515334</v>
      </c>
      <c r="D202" s="106"/>
      <c r="E202" s="106">
        <v>63223186422</v>
      </c>
      <c r="F202" s="106"/>
      <c r="G202" s="106">
        <v>-67755636524</v>
      </c>
      <c r="H202" s="106"/>
      <c r="I202" s="123">
        <f t="shared" si="7"/>
        <v>-4532450102</v>
      </c>
      <c r="J202" s="123"/>
      <c r="K202" s="106">
        <v>60515334</v>
      </c>
      <c r="L202" s="106"/>
      <c r="M202" s="106">
        <v>63223186422</v>
      </c>
      <c r="N202" s="106"/>
      <c r="O202" s="106">
        <v>-65328620794</v>
      </c>
      <c r="P202" s="106"/>
      <c r="Q202" s="106">
        <f t="shared" si="8"/>
        <v>-2105434372</v>
      </c>
    </row>
    <row r="203" spans="1:17">
      <c r="A203" s="137" t="s">
        <v>263</v>
      </c>
      <c r="C203" s="106">
        <v>10411342</v>
      </c>
      <c r="D203" s="106"/>
      <c r="E203" s="106">
        <v>42391119937</v>
      </c>
      <c r="F203" s="106"/>
      <c r="G203" s="106">
        <v>-49604897444</v>
      </c>
      <c r="H203" s="106"/>
      <c r="I203" s="123">
        <f t="shared" si="7"/>
        <v>-7213777507</v>
      </c>
      <c r="J203" s="123"/>
      <c r="K203" s="106">
        <v>10411342</v>
      </c>
      <c r="L203" s="106"/>
      <c r="M203" s="106">
        <v>42391119937</v>
      </c>
      <c r="N203" s="106"/>
      <c r="O203" s="106">
        <v>-47082850591</v>
      </c>
      <c r="P203" s="106"/>
      <c r="Q203" s="106">
        <f t="shared" si="8"/>
        <v>-4691730654</v>
      </c>
    </row>
    <row r="204" spans="1:17">
      <c r="A204" s="137" t="s">
        <v>348</v>
      </c>
      <c r="C204" s="106">
        <v>15067747</v>
      </c>
      <c r="D204" s="106"/>
      <c r="E204" s="106">
        <v>40321028797</v>
      </c>
      <c r="F204" s="106"/>
      <c r="G204" s="106">
        <v>-42229257393</v>
      </c>
      <c r="H204" s="106"/>
      <c r="I204" s="123">
        <f t="shared" si="7"/>
        <v>-1908228596</v>
      </c>
      <c r="J204" s="123"/>
      <c r="K204" s="106">
        <v>15067747</v>
      </c>
      <c r="L204" s="106"/>
      <c r="M204" s="106">
        <v>40321028797</v>
      </c>
      <c r="N204" s="106"/>
      <c r="O204" s="106">
        <v>-49565260193</v>
      </c>
      <c r="P204" s="106"/>
      <c r="Q204" s="106">
        <f t="shared" si="8"/>
        <v>-9244231396</v>
      </c>
    </row>
    <row r="205" spans="1:17">
      <c r="A205" s="137" t="s">
        <v>158</v>
      </c>
      <c r="C205" s="106">
        <v>1036289</v>
      </c>
      <c r="D205" s="106"/>
      <c r="E205" s="106">
        <v>19634145916</v>
      </c>
      <c r="F205" s="106"/>
      <c r="G205" s="106">
        <v>-21859211771</v>
      </c>
      <c r="H205" s="106"/>
      <c r="I205" s="123">
        <f t="shared" si="7"/>
        <v>-2225065855</v>
      </c>
      <c r="J205" s="123"/>
      <c r="K205" s="106">
        <v>1036289</v>
      </c>
      <c r="L205" s="106"/>
      <c r="M205" s="106">
        <v>19634145916</v>
      </c>
      <c r="N205" s="106"/>
      <c r="O205" s="106">
        <v>-24290302240</v>
      </c>
      <c r="P205" s="106"/>
      <c r="Q205" s="106">
        <f t="shared" si="8"/>
        <v>-4656156324</v>
      </c>
    </row>
    <row r="206" spans="1:17">
      <c r="A206" s="137" t="s">
        <v>271</v>
      </c>
      <c r="C206" s="106">
        <v>782590</v>
      </c>
      <c r="D206" s="106"/>
      <c r="E206" s="106">
        <v>26410845368</v>
      </c>
      <c r="F206" s="106"/>
      <c r="G206" s="106">
        <v>-26838518226</v>
      </c>
      <c r="H206" s="106"/>
      <c r="I206" s="123">
        <f t="shared" si="7"/>
        <v>-427672858</v>
      </c>
      <c r="J206" s="123"/>
      <c r="K206" s="106">
        <v>782590</v>
      </c>
      <c r="L206" s="106"/>
      <c r="M206" s="106">
        <v>26410845368</v>
      </c>
      <c r="N206" s="106"/>
      <c r="O206" s="106">
        <v>-29696514619</v>
      </c>
      <c r="P206" s="106"/>
      <c r="Q206" s="106">
        <f t="shared" si="8"/>
        <v>-3285669251</v>
      </c>
    </row>
    <row r="207" spans="1:17">
      <c r="A207" s="137" t="s">
        <v>154</v>
      </c>
      <c r="C207" s="106">
        <v>398151</v>
      </c>
      <c r="D207" s="106"/>
      <c r="E207" s="106">
        <v>22955356093</v>
      </c>
      <c r="F207" s="106"/>
      <c r="G207" s="106">
        <v>-24386604690</v>
      </c>
      <c r="H207" s="106"/>
      <c r="I207" s="123">
        <f t="shared" si="7"/>
        <v>-1431248597</v>
      </c>
      <c r="J207" s="123"/>
      <c r="K207" s="106">
        <v>398151</v>
      </c>
      <c r="L207" s="106"/>
      <c r="M207" s="106">
        <v>22955356093</v>
      </c>
      <c r="N207" s="106"/>
      <c r="O207" s="106">
        <v>-21538456527</v>
      </c>
      <c r="P207" s="106"/>
      <c r="Q207" s="106">
        <f t="shared" si="8"/>
        <v>1416899566</v>
      </c>
    </row>
    <row r="208" spans="1:17">
      <c r="A208" s="137" t="s">
        <v>83</v>
      </c>
      <c r="C208" s="106">
        <v>18115025</v>
      </c>
      <c r="D208" s="106"/>
      <c r="E208" s="106">
        <v>44892050823</v>
      </c>
      <c r="F208" s="106"/>
      <c r="G208" s="106">
        <v>-49743724053</v>
      </c>
      <c r="H208" s="106"/>
      <c r="I208" s="123">
        <f t="shared" si="7"/>
        <v>-4851673230</v>
      </c>
      <c r="J208" s="123"/>
      <c r="K208" s="106">
        <v>18115025</v>
      </c>
      <c r="L208" s="106"/>
      <c r="M208" s="106">
        <v>44892050823</v>
      </c>
      <c r="N208" s="106"/>
      <c r="O208" s="106">
        <v>-48691578591</v>
      </c>
      <c r="P208" s="106"/>
      <c r="Q208" s="106">
        <f t="shared" si="8"/>
        <v>-3799527768</v>
      </c>
    </row>
    <row r="209" spans="1:17">
      <c r="A209" s="137" t="s">
        <v>224</v>
      </c>
      <c r="C209" s="106">
        <v>3547336</v>
      </c>
      <c r="D209" s="106"/>
      <c r="E209" s="106">
        <v>41221621115</v>
      </c>
      <c r="F209" s="106"/>
      <c r="G209" s="106">
        <v>-45914645323</v>
      </c>
      <c r="H209" s="106"/>
      <c r="I209" s="123">
        <f t="shared" si="7"/>
        <v>-4693024208</v>
      </c>
      <c r="J209" s="123"/>
      <c r="K209" s="106">
        <v>3547336</v>
      </c>
      <c r="L209" s="106"/>
      <c r="M209" s="106">
        <v>41221621115</v>
      </c>
      <c r="N209" s="106"/>
      <c r="O209" s="106">
        <v>-42709191406</v>
      </c>
      <c r="P209" s="106"/>
      <c r="Q209" s="106">
        <f t="shared" si="8"/>
        <v>-1487570291</v>
      </c>
    </row>
    <row r="210" spans="1:17">
      <c r="A210" s="137" t="s">
        <v>169</v>
      </c>
      <c r="C210" s="106">
        <v>6898210</v>
      </c>
      <c r="D210" s="106"/>
      <c r="E210" s="106">
        <v>24795510997</v>
      </c>
      <c r="F210" s="106"/>
      <c r="G210" s="106">
        <v>-26045428516</v>
      </c>
      <c r="H210" s="106"/>
      <c r="I210" s="123">
        <f t="shared" si="7"/>
        <v>-1249917519</v>
      </c>
      <c r="J210" s="123"/>
      <c r="K210" s="106">
        <v>6898210</v>
      </c>
      <c r="L210" s="106"/>
      <c r="M210" s="106">
        <v>24795510997</v>
      </c>
      <c r="N210" s="106"/>
      <c r="O210" s="106">
        <v>-25655255767</v>
      </c>
      <c r="P210" s="106"/>
      <c r="Q210" s="106">
        <f t="shared" si="8"/>
        <v>-859744770</v>
      </c>
    </row>
    <row r="211" spans="1:17">
      <c r="A211" s="137" t="s">
        <v>314</v>
      </c>
      <c r="C211" s="106">
        <v>8127025</v>
      </c>
      <c r="D211" s="106"/>
      <c r="E211" s="106">
        <v>8312950611</v>
      </c>
      <c r="F211" s="106"/>
      <c r="G211" s="106">
        <v>-9892790463</v>
      </c>
      <c r="H211" s="106"/>
      <c r="I211" s="123">
        <f t="shared" si="7"/>
        <v>-1579839852</v>
      </c>
      <c r="J211" s="123"/>
      <c r="K211" s="106">
        <v>8127025</v>
      </c>
      <c r="L211" s="106"/>
      <c r="M211" s="106">
        <v>8312950611</v>
      </c>
      <c r="N211" s="106"/>
      <c r="O211" s="106">
        <v>-10397247265</v>
      </c>
      <c r="P211" s="106"/>
      <c r="Q211" s="106">
        <f t="shared" si="8"/>
        <v>-2084296654</v>
      </c>
    </row>
    <row r="212" spans="1:17">
      <c r="A212" s="137" t="s">
        <v>227</v>
      </c>
      <c r="C212" s="106">
        <v>370825</v>
      </c>
      <c r="D212" s="106"/>
      <c r="E212" s="106">
        <v>4113783480</v>
      </c>
      <c r="F212" s="106"/>
      <c r="G212" s="106">
        <v>-3668274166</v>
      </c>
      <c r="H212" s="106"/>
      <c r="I212" s="123">
        <f t="shared" si="7"/>
        <v>445509314</v>
      </c>
      <c r="J212" s="123"/>
      <c r="K212" s="106">
        <v>370825</v>
      </c>
      <c r="L212" s="106"/>
      <c r="M212" s="106">
        <v>4113783480</v>
      </c>
      <c r="N212" s="106"/>
      <c r="O212" s="106">
        <v>-5190149766</v>
      </c>
      <c r="P212" s="106"/>
      <c r="Q212" s="106">
        <f t="shared" si="8"/>
        <v>-1076366286</v>
      </c>
    </row>
    <row r="213" spans="1:17">
      <c r="A213" s="137" t="s">
        <v>159</v>
      </c>
      <c r="C213" s="106">
        <v>21863443</v>
      </c>
      <c r="D213" s="106"/>
      <c r="E213" s="106">
        <v>105037307202</v>
      </c>
      <c r="F213" s="106"/>
      <c r="G213" s="106">
        <v>-102766403254</v>
      </c>
      <c r="H213" s="106"/>
      <c r="I213" s="123">
        <f t="shared" si="7"/>
        <v>2270903948</v>
      </c>
      <c r="J213" s="123"/>
      <c r="K213" s="106">
        <v>21863443</v>
      </c>
      <c r="L213" s="106"/>
      <c r="M213" s="106">
        <v>105037307202</v>
      </c>
      <c r="N213" s="106"/>
      <c r="O213" s="106">
        <v>-102255437698</v>
      </c>
      <c r="P213" s="106"/>
      <c r="Q213" s="106">
        <f t="shared" si="8"/>
        <v>2781869504</v>
      </c>
    </row>
    <row r="214" spans="1:17">
      <c r="A214" s="137" t="s">
        <v>180</v>
      </c>
      <c r="C214" s="106">
        <v>9661335</v>
      </c>
      <c r="D214" s="106"/>
      <c r="E214" s="106">
        <v>21896778131</v>
      </c>
      <c r="F214" s="106"/>
      <c r="G214" s="106">
        <v>-24524133463</v>
      </c>
      <c r="H214" s="106"/>
      <c r="I214" s="123">
        <f t="shared" si="7"/>
        <v>-2627355332</v>
      </c>
      <c r="J214" s="123"/>
      <c r="K214" s="106">
        <v>9661335</v>
      </c>
      <c r="L214" s="106"/>
      <c r="M214" s="106">
        <v>21896778131</v>
      </c>
      <c r="N214" s="106"/>
      <c r="O214" s="106">
        <v>-23903982794</v>
      </c>
      <c r="P214" s="106"/>
      <c r="Q214" s="106">
        <f t="shared" si="8"/>
        <v>-2007204663</v>
      </c>
    </row>
    <row r="215" spans="1:17">
      <c r="A215" s="137" t="s">
        <v>80</v>
      </c>
      <c r="C215" s="106">
        <v>9891693</v>
      </c>
      <c r="D215" s="106"/>
      <c r="E215" s="106">
        <v>36420829833</v>
      </c>
      <c r="F215" s="106"/>
      <c r="G215" s="106">
        <v>-40075194110</v>
      </c>
      <c r="H215" s="106"/>
      <c r="I215" s="123">
        <f t="shared" si="7"/>
        <v>-3654364277</v>
      </c>
      <c r="J215" s="123"/>
      <c r="K215" s="106">
        <v>9891693</v>
      </c>
      <c r="L215" s="106"/>
      <c r="M215" s="106">
        <v>36420829833</v>
      </c>
      <c r="N215" s="106"/>
      <c r="O215" s="106">
        <v>-37944919633</v>
      </c>
      <c r="P215" s="106"/>
      <c r="Q215" s="106">
        <f t="shared" si="8"/>
        <v>-1524089800</v>
      </c>
    </row>
    <row r="216" spans="1:17">
      <c r="A216" s="137" t="s">
        <v>331</v>
      </c>
      <c r="C216" s="106">
        <v>1147886</v>
      </c>
      <c r="D216" s="106"/>
      <c r="E216" s="106">
        <v>10976959478</v>
      </c>
      <c r="F216" s="106"/>
      <c r="G216" s="106">
        <v>-13425951057</v>
      </c>
      <c r="H216" s="106"/>
      <c r="I216" s="123">
        <f t="shared" si="7"/>
        <v>-2448991579</v>
      </c>
      <c r="J216" s="123"/>
      <c r="K216" s="106">
        <v>1147886</v>
      </c>
      <c r="L216" s="106"/>
      <c r="M216" s="106">
        <v>10976959478</v>
      </c>
      <c r="N216" s="106"/>
      <c r="O216" s="106">
        <v>-14548465001</v>
      </c>
      <c r="P216" s="106"/>
      <c r="Q216" s="106">
        <f t="shared" si="8"/>
        <v>-3571505523</v>
      </c>
    </row>
    <row r="217" spans="1:17">
      <c r="A217" s="137" t="s">
        <v>96</v>
      </c>
      <c r="C217" s="106">
        <v>11396420</v>
      </c>
      <c r="D217" s="106"/>
      <c r="E217" s="106">
        <v>29873548004</v>
      </c>
      <c r="F217" s="106"/>
      <c r="G217" s="106">
        <v>-30471812079</v>
      </c>
      <c r="H217" s="106"/>
      <c r="I217" s="123">
        <f t="shared" si="7"/>
        <v>-598264075</v>
      </c>
      <c r="J217" s="123"/>
      <c r="K217" s="106">
        <v>11396420</v>
      </c>
      <c r="L217" s="106"/>
      <c r="M217" s="106">
        <v>29873548004</v>
      </c>
      <c r="N217" s="106"/>
      <c r="O217" s="106">
        <v>-31219780954</v>
      </c>
      <c r="P217" s="106"/>
      <c r="Q217" s="106">
        <f t="shared" si="8"/>
        <v>-1346232950</v>
      </c>
    </row>
    <row r="218" spans="1:17">
      <c r="A218" s="137" t="s">
        <v>124</v>
      </c>
      <c r="C218" s="106">
        <v>15723993</v>
      </c>
      <c r="D218" s="106"/>
      <c r="E218" s="106">
        <v>34699566242</v>
      </c>
      <c r="F218" s="106"/>
      <c r="G218" s="106">
        <v>-40417885375</v>
      </c>
      <c r="H218" s="106"/>
      <c r="I218" s="123">
        <f t="shared" si="7"/>
        <v>-5718319133</v>
      </c>
      <c r="J218" s="123"/>
      <c r="K218" s="106">
        <v>15723993</v>
      </c>
      <c r="L218" s="106"/>
      <c r="M218" s="106">
        <v>34699566242</v>
      </c>
      <c r="N218" s="106"/>
      <c r="O218" s="106">
        <v>-41358131652</v>
      </c>
      <c r="P218" s="106"/>
      <c r="Q218" s="106">
        <f t="shared" si="8"/>
        <v>-6658565410</v>
      </c>
    </row>
    <row r="219" spans="1:17">
      <c r="A219" s="137" t="s">
        <v>136</v>
      </c>
      <c r="C219" s="106">
        <v>2728371</v>
      </c>
      <c r="D219" s="106"/>
      <c r="E219" s="106">
        <v>45699511697</v>
      </c>
      <c r="F219" s="106"/>
      <c r="G219" s="106">
        <v>-44962056004</v>
      </c>
      <c r="H219" s="106"/>
      <c r="I219" s="123">
        <f t="shared" si="7"/>
        <v>737455693</v>
      </c>
      <c r="J219" s="123"/>
      <c r="K219" s="106">
        <v>2728371</v>
      </c>
      <c r="L219" s="106"/>
      <c r="M219" s="106">
        <v>45699511697</v>
      </c>
      <c r="N219" s="106"/>
      <c r="O219" s="106">
        <v>-46747802416</v>
      </c>
      <c r="P219" s="106"/>
      <c r="Q219" s="106">
        <f t="shared" si="8"/>
        <v>-1048290719</v>
      </c>
    </row>
    <row r="220" spans="1:17">
      <c r="A220" s="137" t="s">
        <v>411</v>
      </c>
      <c r="C220" s="106">
        <v>82962</v>
      </c>
      <c r="D220" s="106"/>
      <c r="E220" s="106">
        <v>4007138400</v>
      </c>
      <c r="F220" s="106"/>
      <c r="G220" s="106">
        <v>-3940366291</v>
      </c>
      <c r="H220" s="106"/>
      <c r="I220" s="123">
        <f t="shared" si="7"/>
        <v>66772109</v>
      </c>
      <c r="J220" s="123"/>
      <c r="K220" s="106">
        <v>82962</v>
      </c>
      <c r="L220" s="106"/>
      <c r="M220" s="106">
        <v>4007138400</v>
      </c>
      <c r="N220" s="106"/>
      <c r="O220" s="106">
        <v>-3940366291</v>
      </c>
      <c r="P220" s="106"/>
      <c r="Q220" s="106">
        <f t="shared" si="8"/>
        <v>66772109</v>
      </c>
    </row>
    <row r="221" spans="1:17">
      <c r="A221" s="137" t="s">
        <v>284</v>
      </c>
      <c r="C221" s="106">
        <v>12441877</v>
      </c>
      <c r="D221" s="106"/>
      <c r="E221" s="106">
        <v>18143632772</v>
      </c>
      <c r="F221" s="106"/>
      <c r="G221" s="106">
        <v>-19187347457</v>
      </c>
      <c r="H221" s="106"/>
      <c r="I221" s="123">
        <f t="shared" si="7"/>
        <v>-1043714685</v>
      </c>
      <c r="J221" s="123"/>
      <c r="K221" s="106">
        <v>12441877</v>
      </c>
      <c r="L221" s="106"/>
      <c r="M221" s="106">
        <v>18143632772</v>
      </c>
      <c r="N221" s="106"/>
      <c r="O221" s="106">
        <v>-20580098794</v>
      </c>
      <c r="P221" s="106"/>
      <c r="Q221" s="106">
        <f t="shared" si="8"/>
        <v>-2436466022</v>
      </c>
    </row>
    <row r="222" spans="1:17">
      <c r="A222" s="137" t="s">
        <v>297</v>
      </c>
      <c r="C222" s="106">
        <v>937894</v>
      </c>
      <c r="D222" s="106"/>
      <c r="E222" s="106">
        <v>25573360152</v>
      </c>
      <c r="F222" s="106"/>
      <c r="G222" s="106">
        <v>-25021812162</v>
      </c>
      <c r="H222" s="106"/>
      <c r="I222" s="123">
        <f t="shared" si="7"/>
        <v>551547990</v>
      </c>
      <c r="J222" s="123"/>
      <c r="K222" s="106">
        <v>937894</v>
      </c>
      <c r="L222" s="106"/>
      <c r="M222" s="106">
        <v>25573360152</v>
      </c>
      <c r="N222" s="106"/>
      <c r="O222" s="106">
        <v>-29302614274</v>
      </c>
      <c r="P222" s="106"/>
      <c r="Q222" s="106">
        <f t="shared" si="8"/>
        <v>-3729254122</v>
      </c>
    </row>
    <row r="223" spans="1:17">
      <c r="A223" s="137" t="s">
        <v>192</v>
      </c>
      <c r="C223" s="106">
        <v>4092184</v>
      </c>
      <c r="D223" s="106"/>
      <c r="E223" s="106">
        <v>21803598311</v>
      </c>
      <c r="F223" s="106"/>
      <c r="G223" s="106">
        <v>-30214370802</v>
      </c>
      <c r="H223" s="106"/>
      <c r="I223" s="123">
        <f t="shared" si="7"/>
        <v>-8410772491</v>
      </c>
      <c r="J223" s="123"/>
      <c r="K223" s="106">
        <v>4092184</v>
      </c>
      <c r="L223" s="106"/>
      <c r="M223" s="106">
        <v>21803598311</v>
      </c>
      <c r="N223" s="106"/>
      <c r="O223" s="106">
        <v>-24000229482</v>
      </c>
      <c r="P223" s="106"/>
      <c r="Q223" s="106">
        <f t="shared" si="8"/>
        <v>-2196631171</v>
      </c>
    </row>
    <row r="224" spans="1:17">
      <c r="A224" s="137" t="s">
        <v>102</v>
      </c>
      <c r="C224" s="106">
        <v>3271986</v>
      </c>
      <c r="D224" s="106"/>
      <c r="E224" s="106">
        <v>22409846842</v>
      </c>
      <c r="F224" s="106"/>
      <c r="G224" s="106">
        <v>-25758788914</v>
      </c>
      <c r="H224" s="106"/>
      <c r="I224" s="123">
        <f t="shared" si="7"/>
        <v>-3348942072</v>
      </c>
      <c r="J224" s="123"/>
      <c r="K224" s="106">
        <v>3271986</v>
      </c>
      <c r="L224" s="106"/>
      <c r="M224" s="106">
        <v>22409846842</v>
      </c>
      <c r="N224" s="106"/>
      <c r="O224" s="106">
        <v>-26897873869</v>
      </c>
      <c r="P224" s="106"/>
      <c r="Q224" s="106">
        <f t="shared" si="8"/>
        <v>-4488027027</v>
      </c>
    </row>
    <row r="225" spans="1:17">
      <c r="A225" s="137" t="s">
        <v>225</v>
      </c>
      <c r="C225" s="106">
        <v>7608179</v>
      </c>
      <c r="D225" s="106"/>
      <c r="E225" s="106">
        <v>14596416950</v>
      </c>
      <c r="F225" s="106"/>
      <c r="G225" s="106">
        <v>-17101580469</v>
      </c>
      <c r="H225" s="106"/>
      <c r="I225" s="123">
        <f t="shared" si="7"/>
        <v>-2505163519</v>
      </c>
      <c r="J225" s="123"/>
      <c r="K225" s="106">
        <v>7608179</v>
      </c>
      <c r="L225" s="106"/>
      <c r="M225" s="106">
        <v>14596416950</v>
      </c>
      <c r="N225" s="106"/>
      <c r="O225" s="106">
        <v>-17621581082</v>
      </c>
      <c r="P225" s="106"/>
      <c r="Q225" s="106">
        <f t="shared" si="8"/>
        <v>-3025164132</v>
      </c>
    </row>
    <row r="226" spans="1:17">
      <c r="A226" s="137" t="s">
        <v>122</v>
      </c>
      <c r="C226" s="106">
        <v>5489814</v>
      </c>
      <c r="D226" s="106"/>
      <c r="E226" s="106">
        <v>23067371391</v>
      </c>
      <c r="F226" s="106"/>
      <c r="G226" s="106">
        <v>-26431029585</v>
      </c>
      <c r="H226" s="106"/>
      <c r="I226" s="123">
        <f t="shared" si="7"/>
        <v>-3363658194</v>
      </c>
      <c r="J226" s="123"/>
      <c r="K226" s="106">
        <v>5489814</v>
      </c>
      <c r="L226" s="106"/>
      <c r="M226" s="106">
        <v>23067371391</v>
      </c>
      <c r="N226" s="106"/>
      <c r="O226" s="106">
        <v>-28431749455</v>
      </c>
      <c r="P226" s="106"/>
      <c r="Q226" s="106">
        <f t="shared" si="8"/>
        <v>-5364378064</v>
      </c>
    </row>
    <row r="227" spans="1:17">
      <c r="A227" s="137" t="s">
        <v>293</v>
      </c>
      <c r="C227" s="106">
        <v>759371</v>
      </c>
      <c r="D227" s="106"/>
      <c r="E227" s="106">
        <v>18508989251</v>
      </c>
      <c r="F227" s="106"/>
      <c r="G227" s="106">
        <v>-21398381866</v>
      </c>
      <c r="H227" s="106"/>
      <c r="I227" s="123">
        <f t="shared" si="7"/>
        <v>-2889392615</v>
      </c>
      <c r="J227" s="123"/>
      <c r="K227" s="106">
        <v>759371</v>
      </c>
      <c r="L227" s="106"/>
      <c r="M227" s="106">
        <v>18508989251</v>
      </c>
      <c r="N227" s="106"/>
      <c r="O227" s="106">
        <v>-24653490576</v>
      </c>
      <c r="P227" s="106"/>
      <c r="Q227" s="106">
        <f t="shared" si="8"/>
        <v>-6144501325</v>
      </c>
    </row>
    <row r="228" spans="1:17">
      <c r="A228" s="137" t="s">
        <v>301</v>
      </c>
      <c r="C228" s="106">
        <v>2612875</v>
      </c>
      <c r="D228" s="106"/>
      <c r="E228" s="106">
        <v>18804657574</v>
      </c>
      <c r="F228" s="106"/>
      <c r="G228" s="106">
        <v>-20714925614</v>
      </c>
      <c r="H228" s="106"/>
      <c r="I228" s="123">
        <f t="shared" ref="I228:I291" si="9">E228+G228</f>
        <v>-1910268040</v>
      </c>
      <c r="J228" s="123"/>
      <c r="K228" s="106">
        <v>2612875</v>
      </c>
      <c r="L228" s="106"/>
      <c r="M228" s="106">
        <v>18804657574</v>
      </c>
      <c r="N228" s="106"/>
      <c r="O228" s="106">
        <v>-20648760733</v>
      </c>
      <c r="P228" s="106"/>
      <c r="Q228" s="106">
        <f t="shared" si="8"/>
        <v>-1844103159</v>
      </c>
    </row>
    <row r="229" spans="1:17">
      <c r="A229" s="137" t="s">
        <v>166</v>
      </c>
      <c r="C229" s="106">
        <v>1221449</v>
      </c>
      <c r="D229" s="106"/>
      <c r="E229" s="106">
        <v>78217564404</v>
      </c>
      <c r="F229" s="106"/>
      <c r="G229" s="106">
        <v>-74814561653</v>
      </c>
      <c r="H229" s="106"/>
      <c r="I229" s="123">
        <f t="shared" si="9"/>
        <v>3403002751</v>
      </c>
      <c r="J229" s="123"/>
      <c r="K229" s="106">
        <v>1221449</v>
      </c>
      <c r="L229" s="106"/>
      <c r="M229" s="106">
        <v>78217564404</v>
      </c>
      <c r="N229" s="106"/>
      <c r="O229" s="106">
        <v>-74978482247</v>
      </c>
      <c r="P229" s="106"/>
      <c r="Q229" s="106">
        <f t="shared" si="8"/>
        <v>3239082157</v>
      </c>
    </row>
    <row r="230" spans="1:17">
      <c r="A230" s="137" t="s">
        <v>369</v>
      </c>
      <c r="C230" s="106">
        <v>4561193</v>
      </c>
      <c r="D230" s="106"/>
      <c r="E230" s="106">
        <v>20444049046</v>
      </c>
      <c r="F230" s="106"/>
      <c r="G230" s="106">
        <v>-25087325838</v>
      </c>
      <c r="H230" s="106"/>
      <c r="I230" s="123">
        <f t="shared" si="9"/>
        <v>-4643276792</v>
      </c>
      <c r="J230" s="123"/>
      <c r="K230" s="106">
        <v>4561193</v>
      </c>
      <c r="L230" s="106"/>
      <c r="M230" s="106">
        <v>20444049046</v>
      </c>
      <c r="N230" s="106"/>
      <c r="O230" s="106">
        <v>-27191120218</v>
      </c>
      <c r="P230" s="106"/>
      <c r="Q230" s="106">
        <f t="shared" si="8"/>
        <v>-6747071172</v>
      </c>
    </row>
    <row r="231" spans="1:17">
      <c r="A231" s="137" t="s">
        <v>144</v>
      </c>
      <c r="C231" s="106">
        <v>1337606</v>
      </c>
      <c r="D231" s="106"/>
      <c r="E231" s="106">
        <v>12777910021</v>
      </c>
      <c r="F231" s="106"/>
      <c r="G231" s="106">
        <v>-13794558724</v>
      </c>
      <c r="H231" s="106"/>
      <c r="I231" s="123">
        <f t="shared" si="9"/>
        <v>-1016648703</v>
      </c>
      <c r="J231" s="123"/>
      <c r="K231" s="106">
        <v>1337606</v>
      </c>
      <c r="L231" s="106"/>
      <c r="M231" s="106">
        <v>12777910021</v>
      </c>
      <c r="N231" s="106"/>
      <c r="O231" s="106">
        <v>-14905345610</v>
      </c>
      <c r="P231" s="106"/>
      <c r="Q231" s="106">
        <f t="shared" si="8"/>
        <v>-2127435589</v>
      </c>
    </row>
    <row r="232" spans="1:17">
      <c r="A232" s="137" t="s">
        <v>86</v>
      </c>
      <c r="C232" s="106">
        <v>7903475</v>
      </c>
      <c r="D232" s="106"/>
      <c r="E232" s="106">
        <v>19963237737</v>
      </c>
      <c r="F232" s="106"/>
      <c r="G232" s="106">
        <v>-19491857444</v>
      </c>
      <c r="H232" s="106"/>
      <c r="I232" s="123">
        <f t="shared" si="9"/>
        <v>471380293</v>
      </c>
      <c r="J232" s="123"/>
      <c r="K232" s="106">
        <v>7903475</v>
      </c>
      <c r="L232" s="106"/>
      <c r="M232" s="106">
        <v>19963237737</v>
      </c>
      <c r="N232" s="106"/>
      <c r="O232" s="106">
        <v>-21675943686</v>
      </c>
      <c r="P232" s="106"/>
      <c r="Q232" s="106">
        <f t="shared" si="8"/>
        <v>-1712705949</v>
      </c>
    </row>
    <row r="233" spans="1:17">
      <c r="A233" s="137" t="s">
        <v>100</v>
      </c>
      <c r="C233" s="106">
        <v>21563456</v>
      </c>
      <c r="D233" s="106"/>
      <c r="E233" s="106">
        <v>33438839366</v>
      </c>
      <c r="F233" s="106"/>
      <c r="G233" s="106">
        <v>-35400630568</v>
      </c>
      <c r="H233" s="106"/>
      <c r="I233" s="123">
        <f t="shared" si="9"/>
        <v>-1961791202</v>
      </c>
      <c r="J233" s="123"/>
      <c r="K233" s="106">
        <v>21563456</v>
      </c>
      <c r="L233" s="106"/>
      <c r="M233" s="106">
        <v>33438839366</v>
      </c>
      <c r="N233" s="106"/>
      <c r="O233" s="106">
        <v>-32752914456</v>
      </c>
      <c r="P233" s="106"/>
      <c r="Q233" s="106">
        <f t="shared" si="8"/>
        <v>685924910</v>
      </c>
    </row>
    <row r="234" spans="1:17">
      <c r="A234" s="137" t="s">
        <v>235</v>
      </c>
      <c r="C234" s="106">
        <v>15344809</v>
      </c>
      <c r="D234" s="106"/>
      <c r="E234" s="106">
        <v>163975204409</v>
      </c>
      <c r="F234" s="106"/>
      <c r="G234" s="106">
        <v>-163977053357</v>
      </c>
      <c r="H234" s="106"/>
      <c r="I234" s="123">
        <f t="shared" si="9"/>
        <v>-1848948</v>
      </c>
      <c r="J234" s="123"/>
      <c r="K234" s="106">
        <v>15344809</v>
      </c>
      <c r="L234" s="106"/>
      <c r="M234" s="106">
        <v>163975204409</v>
      </c>
      <c r="N234" s="106"/>
      <c r="O234" s="106">
        <v>-185787719965</v>
      </c>
      <c r="P234" s="106"/>
      <c r="Q234" s="106">
        <f t="shared" si="8"/>
        <v>-21812515556</v>
      </c>
    </row>
    <row r="235" spans="1:17">
      <c r="A235" s="137" t="s">
        <v>310</v>
      </c>
      <c r="C235" s="106">
        <v>7495549</v>
      </c>
      <c r="D235" s="106"/>
      <c r="E235" s="106">
        <v>13977983112</v>
      </c>
      <c r="F235" s="106"/>
      <c r="G235" s="106">
        <v>-17115977012</v>
      </c>
      <c r="H235" s="106"/>
      <c r="I235" s="123">
        <f t="shared" si="9"/>
        <v>-3137993900</v>
      </c>
      <c r="J235" s="123"/>
      <c r="K235" s="106">
        <v>7495549</v>
      </c>
      <c r="L235" s="106"/>
      <c r="M235" s="106">
        <v>13977983112</v>
      </c>
      <c r="N235" s="106"/>
      <c r="O235" s="106">
        <v>-22375204304</v>
      </c>
      <c r="P235" s="106"/>
      <c r="Q235" s="106">
        <f t="shared" si="8"/>
        <v>-8397221192</v>
      </c>
    </row>
    <row r="236" spans="1:17">
      <c r="A236" s="137" t="s">
        <v>258</v>
      </c>
      <c r="C236" s="106">
        <v>10119026</v>
      </c>
      <c r="D236" s="106"/>
      <c r="E236" s="106">
        <v>24523397789</v>
      </c>
      <c r="F236" s="106"/>
      <c r="G236" s="106">
        <v>-26408598021</v>
      </c>
      <c r="H236" s="106"/>
      <c r="I236" s="123">
        <f t="shared" si="9"/>
        <v>-1885200232</v>
      </c>
      <c r="J236" s="123"/>
      <c r="K236" s="106">
        <v>10119026</v>
      </c>
      <c r="L236" s="106"/>
      <c r="M236" s="106">
        <v>24523397789</v>
      </c>
      <c r="N236" s="106"/>
      <c r="O236" s="106">
        <v>-30457495498</v>
      </c>
      <c r="P236" s="106"/>
      <c r="Q236" s="106">
        <f t="shared" si="8"/>
        <v>-5934097709</v>
      </c>
    </row>
    <row r="237" spans="1:17">
      <c r="A237" s="137" t="s">
        <v>174</v>
      </c>
      <c r="C237" s="106">
        <v>37223662</v>
      </c>
      <c r="D237" s="106"/>
      <c r="E237" s="106">
        <v>90914359238</v>
      </c>
      <c r="F237" s="106"/>
      <c r="G237" s="106">
        <v>-90073534478</v>
      </c>
      <c r="H237" s="106"/>
      <c r="I237" s="123">
        <f t="shared" si="9"/>
        <v>840824760</v>
      </c>
      <c r="J237" s="123"/>
      <c r="K237" s="106">
        <v>37223662</v>
      </c>
      <c r="L237" s="106"/>
      <c r="M237" s="106">
        <v>90914359238</v>
      </c>
      <c r="N237" s="106"/>
      <c r="O237" s="106">
        <v>-85179021152</v>
      </c>
      <c r="P237" s="106"/>
      <c r="Q237" s="106">
        <f t="shared" si="8"/>
        <v>5735338086</v>
      </c>
    </row>
    <row r="238" spans="1:17">
      <c r="A238" s="137" t="s">
        <v>173</v>
      </c>
      <c r="C238" s="106">
        <v>2433941</v>
      </c>
      <c r="D238" s="106"/>
      <c r="E238" s="106">
        <v>8059218103</v>
      </c>
      <c r="F238" s="106"/>
      <c r="G238" s="106">
        <v>-7116196099</v>
      </c>
      <c r="H238" s="106"/>
      <c r="I238" s="123">
        <f t="shared" si="9"/>
        <v>943022004</v>
      </c>
      <c r="J238" s="123"/>
      <c r="K238" s="106">
        <v>2433941</v>
      </c>
      <c r="L238" s="106"/>
      <c r="M238" s="106">
        <v>8059218103</v>
      </c>
      <c r="N238" s="106"/>
      <c r="O238" s="106">
        <v>-8419717498</v>
      </c>
      <c r="P238" s="106"/>
      <c r="Q238" s="106">
        <f t="shared" si="8"/>
        <v>-360499395</v>
      </c>
    </row>
    <row r="239" spans="1:17">
      <c r="A239" s="137" t="s">
        <v>216</v>
      </c>
      <c r="C239" s="106">
        <v>5474276</v>
      </c>
      <c r="D239" s="106"/>
      <c r="E239" s="106">
        <v>21472964217</v>
      </c>
      <c r="F239" s="106"/>
      <c r="G239" s="106">
        <v>-26341648361</v>
      </c>
      <c r="H239" s="106"/>
      <c r="I239" s="123">
        <f t="shared" si="9"/>
        <v>-4868684144</v>
      </c>
      <c r="J239" s="123"/>
      <c r="K239" s="106">
        <v>5474276</v>
      </c>
      <c r="L239" s="106"/>
      <c r="M239" s="106">
        <v>21472964217</v>
      </c>
      <c r="N239" s="106"/>
      <c r="O239" s="106">
        <v>-25042722078</v>
      </c>
      <c r="P239" s="106"/>
      <c r="Q239" s="106">
        <f t="shared" si="8"/>
        <v>-3569757861</v>
      </c>
    </row>
    <row r="240" spans="1:17">
      <c r="A240" s="137" t="s">
        <v>220</v>
      </c>
      <c r="C240" s="106">
        <v>5723685</v>
      </c>
      <c r="D240" s="106"/>
      <c r="E240" s="106">
        <v>18565259673</v>
      </c>
      <c r="F240" s="106"/>
      <c r="G240" s="106">
        <v>-22980947173</v>
      </c>
      <c r="H240" s="106"/>
      <c r="I240" s="123">
        <f t="shared" si="9"/>
        <v>-4415687500</v>
      </c>
      <c r="J240" s="123"/>
      <c r="K240" s="106">
        <v>5723685</v>
      </c>
      <c r="L240" s="106"/>
      <c r="M240" s="106">
        <v>18565259673</v>
      </c>
      <c r="N240" s="106"/>
      <c r="O240" s="106">
        <v>-23446961415</v>
      </c>
      <c r="P240" s="106"/>
      <c r="Q240" s="106">
        <f t="shared" si="8"/>
        <v>-4881701742</v>
      </c>
    </row>
    <row r="241" spans="1:17">
      <c r="A241" s="137" t="s">
        <v>182</v>
      </c>
      <c r="C241" s="106">
        <v>3068659</v>
      </c>
      <c r="D241" s="106"/>
      <c r="E241" s="106">
        <v>14019640605</v>
      </c>
      <c r="F241" s="106"/>
      <c r="G241" s="106">
        <v>-14446205717</v>
      </c>
      <c r="H241" s="106"/>
      <c r="I241" s="123">
        <f t="shared" si="9"/>
        <v>-426565112</v>
      </c>
      <c r="J241" s="123"/>
      <c r="K241" s="106">
        <v>3068659</v>
      </c>
      <c r="L241" s="106"/>
      <c r="M241" s="106">
        <v>14019640605</v>
      </c>
      <c r="N241" s="106"/>
      <c r="O241" s="106">
        <v>-17783834798</v>
      </c>
      <c r="P241" s="106"/>
      <c r="Q241" s="106">
        <f t="shared" si="8"/>
        <v>-3764194193</v>
      </c>
    </row>
    <row r="242" spans="1:17">
      <c r="A242" s="137" t="s">
        <v>302</v>
      </c>
      <c r="C242" s="106">
        <v>7143721</v>
      </c>
      <c r="D242" s="106"/>
      <c r="E242" s="106">
        <v>44595635603</v>
      </c>
      <c r="F242" s="106"/>
      <c r="G242" s="106">
        <v>-48209288973</v>
      </c>
      <c r="H242" s="106"/>
      <c r="I242" s="123">
        <f t="shared" si="9"/>
        <v>-3613653370</v>
      </c>
      <c r="J242" s="123"/>
      <c r="K242" s="106">
        <v>7143721</v>
      </c>
      <c r="L242" s="106"/>
      <c r="M242" s="106">
        <v>44595635603</v>
      </c>
      <c r="N242" s="106"/>
      <c r="O242" s="106">
        <v>-50805140864</v>
      </c>
      <c r="P242" s="106"/>
      <c r="Q242" s="106">
        <f t="shared" si="8"/>
        <v>-6209505261</v>
      </c>
    </row>
    <row r="243" spans="1:17">
      <c r="A243" s="137" t="s">
        <v>289</v>
      </c>
      <c r="C243" s="106">
        <v>2125133</v>
      </c>
      <c r="D243" s="106"/>
      <c r="E243" s="106">
        <v>44362257636</v>
      </c>
      <c r="F243" s="106"/>
      <c r="G243" s="106">
        <v>-45699652862</v>
      </c>
      <c r="H243" s="106"/>
      <c r="I243" s="123">
        <f t="shared" si="9"/>
        <v>-1337395226</v>
      </c>
      <c r="J243" s="123"/>
      <c r="K243" s="106">
        <v>2125133</v>
      </c>
      <c r="L243" s="106"/>
      <c r="M243" s="106">
        <v>44362257636</v>
      </c>
      <c r="N243" s="106"/>
      <c r="O243" s="106">
        <v>-39228910681</v>
      </c>
      <c r="P243" s="106"/>
      <c r="Q243" s="106">
        <f t="shared" si="8"/>
        <v>5133346955</v>
      </c>
    </row>
    <row r="244" spans="1:17">
      <c r="A244" s="137" t="s">
        <v>217</v>
      </c>
      <c r="C244" s="106">
        <v>5280337</v>
      </c>
      <c r="D244" s="106"/>
      <c r="E244" s="106">
        <v>24816889010</v>
      </c>
      <c r="F244" s="106"/>
      <c r="G244" s="106">
        <v>-27714119356</v>
      </c>
      <c r="H244" s="106"/>
      <c r="I244" s="123">
        <f t="shared" si="9"/>
        <v>-2897230346</v>
      </c>
      <c r="J244" s="123"/>
      <c r="K244" s="106">
        <v>5280337</v>
      </c>
      <c r="L244" s="106"/>
      <c r="M244" s="106">
        <v>24816889010</v>
      </c>
      <c r="N244" s="106"/>
      <c r="O244" s="106">
        <v>-21772516441</v>
      </c>
      <c r="P244" s="106"/>
      <c r="Q244" s="106">
        <f t="shared" si="8"/>
        <v>3044372569</v>
      </c>
    </row>
    <row r="245" spans="1:17">
      <c r="A245" s="137" t="s">
        <v>287</v>
      </c>
      <c r="C245" s="106">
        <v>9374667</v>
      </c>
      <c r="D245" s="106"/>
      <c r="E245" s="106">
        <v>24210470329</v>
      </c>
      <c r="F245" s="106"/>
      <c r="G245" s="106">
        <v>-22321941538</v>
      </c>
      <c r="H245" s="106"/>
      <c r="I245" s="123">
        <f t="shared" si="9"/>
        <v>1888528791</v>
      </c>
      <c r="J245" s="123"/>
      <c r="K245" s="106">
        <v>9374667</v>
      </c>
      <c r="L245" s="106"/>
      <c r="M245" s="106">
        <v>24210470329</v>
      </c>
      <c r="N245" s="106"/>
      <c r="O245" s="106">
        <v>-23935151751</v>
      </c>
      <c r="P245" s="106"/>
      <c r="Q245" s="106">
        <f t="shared" si="8"/>
        <v>275318578</v>
      </c>
    </row>
    <row r="246" spans="1:17">
      <c r="A246" s="137" t="s">
        <v>223</v>
      </c>
      <c r="C246" s="106">
        <v>28234589</v>
      </c>
      <c r="D246" s="106"/>
      <c r="E246" s="106">
        <v>37742973507</v>
      </c>
      <c r="F246" s="106"/>
      <c r="G246" s="106">
        <v>-42136999369</v>
      </c>
      <c r="H246" s="106"/>
      <c r="I246" s="123">
        <f t="shared" si="9"/>
        <v>-4394025862</v>
      </c>
      <c r="J246" s="123"/>
      <c r="K246" s="106">
        <v>28234589</v>
      </c>
      <c r="L246" s="106"/>
      <c r="M246" s="106">
        <v>37742973507</v>
      </c>
      <c r="N246" s="106"/>
      <c r="O246" s="106">
        <v>-36655677091</v>
      </c>
      <c r="P246" s="106"/>
      <c r="Q246" s="106">
        <f t="shared" si="8"/>
        <v>1087296416</v>
      </c>
    </row>
    <row r="247" spans="1:17">
      <c r="A247" s="137" t="s">
        <v>353</v>
      </c>
      <c r="C247" s="106">
        <v>3003083</v>
      </c>
      <c r="D247" s="106"/>
      <c r="E247" s="106">
        <v>92243132880</v>
      </c>
      <c r="F247" s="106"/>
      <c r="G247" s="106">
        <v>-104747727595</v>
      </c>
      <c r="H247" s="106"/>
      <c r="I247" s="123">
        <f t="shared" si="9"/>
        <v>-12504594715</v>
      </c>
      <c r="J247" s="123"/>
      <c r="K247" s="106">
        <v>3003083</v>
      </c>
      <c r="L247" s="106"/>
      <c r="M247" s="106">
        <v>92243132880</v>
      </c>
      <c r="N247" s="106"/>
      <c r="O247" s="106">
        <v>-98064301458</v>
      </c>
      <c r="P247" s="106"/>
      <c r="Q247" s="106">
        <f t="shared" si="8"/>
        <v>-5821168578</v>
      </c>
    </row>
    <row r="248" spans="1:17">
      <c r="A248" s="137" t="s">
        <v>219</v>
      </c>
      <c r="C248" s="106">
        <v>14465271</v>
      </c>
      <c r="D248" s="106"/>
      <c r="E248" s="106">
        <v>24804124554</v>
      </c>
      <c r="F248" s="106"/>
      <c r="G248" s="106">
        <v>-28733575275</v>
      </c>
      <c r="H248" s="106"/>
      <c r="I248" s="123">
        <f t="shared" si="9"/>
        <v>-3929450721</v>
      </c>
      <c r="J248" s="123"/>
      <c r="K248" s="106">
        <v>14465271</v>
      </c>
      <c r="L248" s="106"/>
      <c r="M248" s="106">
        <v>24804124554</v>
      </c>
      <c r="N248" s="106"/>
      <c r="O248" s="106">
        <v>-29170652128</v>
      </c>
      <c r="P248" s="106"/>
      <c r="Q248" s="106">
        <f t="shared" si="8"/>
        <v>-4366527574</v>
      </c>
    </row>
    <row r="249" spans="1:17">
      <c r="A249" s="137" t="s">
        <v>261</v>
      </c>
      <c r="C249" s="106">
        <v>15596293</v>
      </c>
      <c r="D249" s="106"/>
      <c r="E249" s="106">
        <v>9767201891</v>
      </c>
      <c r="F249" s="106"/>
      <c r="G249" s="106">
        <v>-11860857559</v>
      </c>
      <c r="H249" s="106"/>
      <c r="I249" s="123">
        <f t="shared" si="9"/>
        <v>-2093655668</v>
      </c>
      <c r="J249" s="123"/>
      <c r="K249" s="106">
        <v>15596293</v>
      </c>
      <c r="L249" s="106"/>
      <c r="M249" s="106">
        <v>9767201891</v>
      </c>
      <c r="N249" s="106"/>
      <c r="O249" s="106">
        <v>-11627621293</v>
      </c>
      <c r="P249" s="106"/>
      <c r="Q249" s="106">
        <f t="shared" si="8"/>
        <v>-1860419402</v>
      </c>
    </row>
    <row r="250" spans="1:17">
      <c r="A250" s="137" t="s">
        <v>160</v>
      </c>
      <c r="C250" s="106">
        <v>2803670</v>
      </c>
      <c r="D250" s="106"/>
      <c r="E250" s="106">
        <v>28455149152</v>
      </c>
      <c r="F250" s="106"/>
      <c r="G250" s="106">
        <v>-31567547100</v>
      </c>
      <c r="H250" s="106"/>
      <c r="I250" s="123">
        <f t="shared" si="9"/>
        <v>-3112397948</v>
      </c>
      <c r="J250" s="123"/>
      <c r="K250" s="106">
        <v>2803670</v>
      </c>
      <c r="L250" s="106"/>
      <c r="M250" s="106">
        <v>28455149152</v>
      </c>
      <c r="N250" s="106"/>
      <c r="O250" s="106">
        <v>-32691371161</v>
      </c>
      <c r="P250" s="106"/>
      <c r="Q250" s="106">
        <f t="shared" si="8"/>
        <v>-4236222009</v>
      </c>
    </row>
    <row r="251" spans="1:17">
      <c r="A251" s="137" t="s">
        <v>275</v>
      </c>
      <c r="C251" s="106">
        <v>10218229</v>
      </c>
      <c r="D251" s="106"/>
      <c r="E251" s="106">
        <v>33011649250</v>
      </c>
      <c r="F251" s="106"/>
      <c r="G251" s="106">
        <v>-34502422975</v>
      </c>
      <c r="H251" s="106"/>
      <c r="I251" s="123">
        <f t="shared" si="9"/>
        <v>-1490773725</v>
      </c>
      <c r="J251" s="123"/>
      <c r="K251" s="106">
        <v>10218229</v>
      </c>
      <c r="L251" s="106"/>
      <c r="M251" s="106">
        <v>33011649250</v>
      </c>
      <c r="N251" s="106"/>
      <c r="O251" s="106">
        <v>-36556592508</v>
      </c>
      <c r="P251" s="106"/>
      <c r="Q251" s="106">
        <f t="shared" si="8"/>
        <v>-3544943258</v>
      </c>
    </row>
    <row r="252" spans="1:17">
      <c r="A252" s="137" t="s">
        <v>233</v>
      </c>
      <c r="C252" s="106">
        <v>2951009</v>
      </c>
      <c r="D252" s="106"/>
      <c r="E252" s="106">
        <v>18774083181</v>
      </c>
      <c r="F252" s="106"/>
      <c r="G252" s="106">
        <v>-20244029241</v>
      </c>
      <c r="H252" s="106"/>
      <c r="I252" s="123">
        <f t="shared" si="9"/>
        <v>-1469946060</v>
      </c>
      <c r="J252" s="123"/>
      <c r="K252" s="106">
        <v>2951009</v>
      </c>
      <c r="L252" s="106"/>
      <c r="M252" s="106">
        <v>18774083181</v>
      </c>
      <c r="N252" s="106"/>
      <c r="O252" s="106">
        <v>-19302104270</v>
      </c>
      <c r="P252" s="106"/>
      <c r="Q252" s="106">
        <f t="shared" si="8"/>
        <v>-528021089</v>
      </c>
    </row>
    <row r="253" spans="1:17">
      <c r="A253" s="137" t="s">
        <v>85</v>
      </c>
      <c r="C253" s="106">
        <v>1379753</v>
      </c>
      <c r="D253" s="106"/>
      <c r="E253" s="106">
        <v>17295163156</v>
      </c>
      <c r="F253" s="106"/>
      <c r="G253" s="106">
        <v>-18931324343</v>
      </c>
      <c r="H253" s="106"/>
      <c r="I253" s="123">
        <f t="shared" si="9"/>
        <v>-1636161187</v>
      </c>
      <c r="J253" s="123"/>
      <c r="K253" s="106">
        <v>1379753</v>
      </c>
      <c r="L253" s="106"/>
      <c r="M253" s="106">
        <v>17295163156</v>
      </c>
      <c r="N253" s="106"/>
      <c r="O253" s="106">
        <v>-18858722707</v>
      </c>
      <c r="P253" s="106"/>
      <c r="Q253" s="106">
        <f t="shared" si="8"/>
        <v>-1563559551</v>
      </c>
    </row>
    <row r="254" spans="1:17">
      <c r="A254" s="137" t="s">
        <v>309</v>
      </c>
      <c r="C254" s="106">
        <v>598904</v>
      </c>
      <c r="D254" s="106"/>
      <c r="E254" s="106">
        <v>16520699466</v>
      </c>
      <c r="F254" s="106"/>
      <c r="G254" s="106">
        <v>-18293792794</v>
      </c>
      <c r="H254" s="106"/>
      <c r="I254" s="123">
        <f t="shared" si="9"/>
        <v>-1773093328</v>
      </c>
      <c r="J254" s="123"/>
      <c r="K254" s="106">
        <v>598904</v>
      </c>
      <c r="L254" s="106"/>
      <c r="M254" s="106">
        <v>16520699466</v>
      </c>
      <c r="N254" s="106"/>
      <c r="O254" s="106">
        <v>-16318283687</v>
      </c>
      <c r="P254" s="106"/>
      <c r="Q254" s="106">
        <f t="shared" si="8"/>
        <v>202415779</v>
      </c>
    </row>
    <row r="255" spans="1:17">
      <c r="A255" s="137" t="s">
        <v>349</v>
      </c>
      <c r="C255" s="106">
        <v>8280927</v>
      </c>
      <c r="D255" s="106"/>
      <c r="E255" s="106">
        <v>17352329765</v>
      </c>
      <c r="F255" s="106"/>
      <c r="G255" s="106">
        <v>-16763972628</v>
      </c>
      <c r="H255" s="106"/>
      <c r="I255" s="123">
        <f t="shared" si="9"/>
        <v>588357137</v>
      </c>
      <c r="J255" s="123"/>
      <c r="K255" s="106">
        <v>8280927</v>
      </c>
      <c r="L255" s="106"/>
      <c r="M255" s="106">
        <v>17352329765</v>
      </c>
      <c r="N255" s="106"/>
      <c r="O255" s="106">
        <v>-19755973167</v>
      </c>
      <c r="P255" s="106"/>
      <c r="Q255" s="106">
        <f t="shared" si="8"/>
        <v>-2403643402</v>
      </c>
    </row>
    <row r="256" spans="1:17">
      <c r="A256" s="137" t="s">
        <v>163</v>
      </c>
      <c r="C256" s="106">
        <v>38427444</v>
      </c>
      <c r="D256" s="106"/>
      <c r="E256" s="106">
        <v>46105952459</v>
      </c>
      <c r="F256" s="106"/>
      <c r="G256" s="106">
        <v>-45571902642</v>
      </c>
      <c r="H256" s="106"/>
      <c r="I256" s="123">
        <f t="shared" si="9"/>
        <v>534049817</v>
      </c>
      <c r="J256" s="123"/>
      <c r="K256" s="106">
        <v>38427444</v>
      </c>
      <c r="L256" s="106"/>
      <c r="M256" s="106">
        <v>46105952459</v>
      </c>
      <c r="N256" s="106"/>
      <c r="O256" s="106">
        <v>-46129745051</v>
      </c>
      <c r="P256" s="106"/>
      <c r="Q256" s="106">
        <f t="shared" si="8"/>
        <v>-23792592</v>
      </c>
    </row>
    <row r="257" spans="1:17">
      <c r="A257" s="137" t="s">
        <v>250</v>
      </c>
      <c r="C257" s="106">
        <v>40519404</v>
      </c>
      <c r="D257" s="106"/>
      <c r="E257" s="106">
        <v>96547117574</v>
      </c>
      <c r="F257" s="106"/>
      <c r="G257" s="106">
        <v>-92214145214</v>
      </c>
      <c r="H257" s="106"/>
      <c r="I257" s="123">
        <f t="shared" si="9"/>
        <v>4332972360</v>
      </c>
      <c r="J257" s="123"/>
      <c r="K257" s="106">
        <v>40519404</v>
      </c>
      <c r="L257" s="106"/>
      <c r="M257" s="106">
        <v>96547117574</v>
      </c>
      <c r="N257" s="106"/>
      <c r="O257" s="106">
        <v>-89419199893</v>
      </c>
      <c r="P257" s="106"/>
      <c r="Q257" s="106">
        <f t="shared" si="8"/>
        <v>7127917681</v>
      </c>
    </row>
    <row r="258" spans="1:17">
      <c r="A258" s="137" t="s">
        <v>272</v>
      </c>
      <c r="C258" s="106">
        <v>18272347</v>
      </c>
      <c r="D258" s="106"/>
      <c r="E258" s="106">
        <v>33239436563</v>
      </c>
      <c r="F258" s="106"/>
      <c r="G258" s="106">
        <v>-35491324981</v>
      </c>
      <c r="H258" s="106"/>
      <c r="I258" s="123">
        <f t="shared" si="9"/>
        <v>-2251888418</v>
      </c>
      <c r="J258" s="123"/>
      <c r="K258" s="106">
        <v>18272347</v>
      </c>
      <c r="L258" s="106"/>
      <c r="M258" s="106">
        <v>33239436563</v>
      </c>
      <c r="N258" s="106"/>
      <c r="O258" s="106">
        <v>-35032593732</v>
      </c>
      <c r="P258" s="106"/>
      <c r="Q258" s="106">
        <f t="shared" si="8"/>
        <v>-1793157169</v>
      </c>
    </row>
    <row r="259" spans="1:17">
      <c r="A259" s="137" t="s">
        <v>303</v>
      </c>
      <c r="C259" s="106">
        <v>4857210</v>
      </c>
      <c r="D259" s="106"/>
      <c r="E259" s="106">
        <v>14909820050</v>
      </c>
      <c r="F259" s="106"/>
      <c r="G259" s="106">
        <v>-15213078351</v>
      </c>
      <c r="H259" s="106"/>
      <c r="I259" s="123">
        <f t="shared" si="9"/>
        <v>-303258301</v>
      </c>
      <c r="J259" s="123"/>
      <c r="K259" s="106">
        <v>4857210</v>
      </c>
      <c r="L259" s="106"/>
      <c r="M259" s="106">
        <v>14909820050</v>
      </c>
      <c r="N259" s="106"/>
      <c r="O259" s="106">
        <v>-16512818837</v>
      </c>
      <c r="P259" s="106"/>
      <c r="Q259" s="106">
        <f t="shared" si="8"/>
        <v>-1602998787</v>
      </c>
    </row>
    <row r="260" spans="1:17">
      <c r="A260" s="137" t="s">
        <v>106</v>
      </c>
      <c r="C260" s="106">
        <v>3463120</v>
      </c>
      <c r="D260" s="106"/>
      <c r="E260" s="106">
        <v>28056492657</v>
      </c>
      <c r="F260" s="106"/>
      <c r="G260" s="106">
        <v>-33104801059</v>
      </c>
      <c r="H260" s="106"/>
      <c r="I260" s="123">
        <f t="shared" si="9"/>
        <v>-5048308402</v>
      </c>
      <c r="J260" s="123"/>
      <c r="K260" s="106">
        <v>3463120</v>
      </c>
      <c r="L260" s="106"/>
      <c r="M260" s="106">
        <v>28056492657</v>
      </c>
      <c r="N260" s="106"/>
      <c r="O260" s="106">
        <v>-28194193235</v>
      </c>
      <c r="P260" s="106"/>
      <c r="Q260" s="106">
        <f t="shared" si="8"/>
        <v>-137700578</v>
      </c>
    </row>
    <row r="261" spans="1:17">
      <c r="A261" s="137" t="s">
        <v>337</v>
      </c>
      <c r="C261" s="106">
        <v>590197</v>
      </c>
      <c r="D261" s="106"/>
      <c r="E261" s="106">
        <v>2968627763</v>
      </c>
      <c r="F261" s="106"/>
      <c r="G261" s="106">
        <v>-2907473012</v>
      </c>
      <c r="H261" s="106"/>
      <c r="I261" s="123">
        <f t="shared" si="9"/>
        <v>61154751</v>
      </c>
      <c r="J261" s="123"/>
      <c r="K261" s="106">
        <v>590197</v>
      </c>
      <c r="L261" s="106"/>
      <c r="M261" s="106">
        <v>2968627763</v>
      </c>
      <c r="N261" s="106"/>
      <c r="O261" s="106">
        <v>-3320638957</v>
      </c>
      <c r="P261" s="106"/>
      <c r="Q261" s="106">
        <f t="shared" si="8"/>
        <v>-352011194</v>
      </c>
    </row>
    <row r="262" spans="1:17">
      <c r="A262" s="137" t="s">
        <v>151</v>
      </c>
      <c r="C262" s="106">
        <v>1736012</v>
      </c>
      <c r="D262" s="106"/>
      <c r="E262" s="106">
        <v>20259515238</v>
      </c>
      <c r="F262" s="106"/>
      <c r="G262" s="106">
        <v>-21366476120</v>
      </c>
      <c r="H262" s="106"/>
      <c r="I262" s="123">
        <f t="shared" si="9"/>
        <v>-1106960882</v>
      </c>
      <c r="J262" s="123"/>
      <c r="K262" s="106">
        <v>1736012</v>
      </c>
      <c r="L262" s="106"/>
      <c r="M262" s="106">
        <v>20259515238</v>
      </c>
      <c r="N262" s="106"/>
      <c r="O262" s="106">
        <v>-19310389736</v>
      </c>
      <c r="P262" s="106"/>
      <c r="Q262" s="106">
        <f t="shared" si="8"/>
        <v>949125502</v>
      </c>
    </row>
    <row r="263" spans="1:17">
      <c r="A263" s="137" t="s">
        <v>347</v>
      </c>
      <c r="C263" s="106">
        <v>1284067</v>
      </c>
      <c r="D263" s="106"/>
      <c r="E263" s="106">
        <v>22835275480</v>
      </c>
      <c r="F263" s="106"/>
      <c r="G263" s="106">
        <v>-26313693431</v>
      </c>
      <c r="H263" s="106"/>
      <c r="I263" s="123">
        <f t="shared" si="9"/>
        <v>-3478417951</v>
      </c>
      <c r="J263" s="123"/>
      <c r="K263" s="106">
        <v>1284067</v>
      </c>
      <c r="L263" s="106"/>
      <c r="M263" s="106">
        <v>22835275480</v>
      </c>
      <c r="N263" s="106"/>
      <c r="O263" s="106">
        <v>-24954143968</v>
      </c>
      <c r="P263" s="106"/>
      <c r="Q263" s="106">
        <f t="shared" si="8"/>
        <v>-2118868488</v>
      </c>
    </row>
    <row r="264" spans="1:17">
      <c r="A264" s="137" t="s">
        <v>121</v>
      </c>
      <c r="C264" s="106">
        <v>0</v>
      </c>
      <c r="D264" s="106"/>
      <c r="E264" s="106">
        <v>0</v>
      </c>
      <c r="F264" s="106"/>
      <c r="G264" s="106">
        <v>-251558571</v>
      </c>
      <c r="H264" s="106"/>
      <c r="I264" s="123">
        <f t="shared" si="9"/>
        <v>-251558571</v>
      </c>
      <c r="J264" s="123"/>
      <c r="K264" s="106">
        <v>0</v>
      </c>
      <c r="L264" s="106"/>
      <c r="M264" s="106">
        <v>0</v>
      </c>
      <c r="N264" s="106"/>
      <c r="O264" s="106">
        <v>0</v>
      </c>
      <c r="P264" s="106"/>
      <c r="Q264" s="106">
        <f t="shared" si="8"/>
        <v>0</v>
      </c>
    </row>
    <row r="265" spans="1:17">
      <c r="A265" s="137" t="s">
        <v>311</v>
      </c>
      <c r="C265" s="106">
        <v>51463359</v>
      </c>
      <c r="D265" s="106"/>
      <c r="E265" s="106">
        <v>147486069261</v>
      </c>
      <c r="F265" s="106"/>
      <c r="G265" s="106">
        <v>-145097833633</v>
      </c>
      <c r="H265" s="106"/>
      <c r="I265" s="123">
        <f t="shared" si="9"/>
        <v>2388235628</v>
      </c>
      <c r="J265" s="123"/>
      <c r="K265" s="106">
        <v>51463359</v>
      </c>
      <c r="L265" s="106"/>
      <c r="M265" s="106">
        <v>147486069261</v>
      </c>
      <c r="N265" s="106"/>
      <c r="O265" s="106">
        <v>-137561581770</v>
      </c>
      <c r="P265" s="106"/>
      <c r="Q265" s="106">
        <f t="shared" ref="Q265:Q291" si="10">M265+O265</f>
        <v>9924487491</v>
      </c>
    </row>
    <row r="266" spans="1:17">
      <c r="A266" s="137" t="s">
        <v>238</v>
      </c>
      <c r="C266" s="106">
        <v>43454455</v>
      </c>
      <c r="D266" s="106"/>
      <c r="E266" s="106">
        <v>47947450105</v>
      </c>
      <c r="F266" s="106"/>
      <c r="G266" s="106">
        <v>-48705699698</v>
      </c>
      <c r="H266" s="106"/>
      <c r="I266" s="123">
        <f t="shared" si="9"/>
        <v>-758249593</v>
      </c>
      <c r="J266" s="123"/>
      <c r="K266" s="106">
        <v>43454455</v>
      </c>
      <c r="L266" s="106"/>
      <c r="M266" s="106">
        <v>47947450105</v>
      </c>
      <c r="N266" s="106"/>
      <c r="O266" s="106">
        <v>-46694589466</v>
      </c>
      <c r="P266" s="106"/>
      <c r="Q266" s="106">
        <f t="shared" si="10"/>
        <v>1252860639</v>
      </c>
    </row>
    <row r="267" spans="1:17">
      <c r="A267" s="137" t="s">
        <v>230</v>
      </c>
      <c r="C267" s="106">
        <v>16034520</v>
      </c>
      <c r="D267" s="106"/>
      <c r="E267" s="106">
        <v>26379234677</v>
      </c>
      <c r="F267" s="106"/>
      <c r="G267" s="106">
        <v>-30485846595</v>
      </c>
      <c r="H267" s="106"/>
      <c r="I267" s="123">
        <f t="shared" si="9"/>
        <v>-4106611918</v>
      </c>
      <c r="J267" s="123"/>
      <c r="K267" s="106">
        <v>16034520</v>
      </c>
      <c r="L267" s="106"/>
      <c r="M267" s="106">
        <v>26379234677</v>
      </c>
      <c r="N267" s="106"/>
      <c r="O267" s="106">
        <v>-31081273484</v>
      </c>
      <c r="P267" s="106"/>
      <c r="Q267" s="106">
        <f t="shared" si="10"/>
        <v>-4702038807</v>
      </c>
    </row>
    <row r="268" spans="1:17">
      <c r="A268" s="137" t="s">
        <v>376</v>
      </c>
      <c r="C268" s="106">
        <v>1115005</v>
      </c>
      <c r="D268" s="106"/>
      <c r="E268" s="106">
        <v>11903901540</v>
      </c>
      <c r="F268" s="106"/>
      <c r="G268" s="106">
        <v>-12296120886</v>
      </c>
      <c r="H268" s="106"/>
      <c r="I268" s="123">
        <f t="shared" si="9"/>
        <v>-392219346</v>
      </c>
      <c r="J268" s="123"/>
      <c r="K268" s="106">
        <v>1115005</v>
      </c>
      <c r="L268" s="106"/>
      <c r="M268" s="106">
        <v>11903901540</v>
      </c>
      <c r="N268" s="106"/>
      <c r="O268" s="106">
        <v>-12360194829</v>
      </c>
      <c r="P268" s="106"/>
      <c r="Q268" s="106">
        <f t="shared" si="10"/>
        <v>-456293289</v>
      </c>
    </row>
    <row r="269" spans="1:17">
      <c r="A269" s="137" t="s">
        <v>98</v>
      </c>
      <c r="C269" s="106">
        <v>12668548</v>
      </c>
      <c r="D269" s="106"/>
      <c r="E269" s="106">
        <v>22415842852</v>
      </c>
      <c r="F269" s="106"/>
      <c r="G269" s="106">
        <v>-26531293409</v>
      </c>
      <c r="H269" s="106"/>
      <c r="I269" s="123">
        <f t="shared" si="9"/>
        <v>-4115450557</v>
      </c>
      <c r="J269" s="123"/>
      <c r="K269" s="106">
        <v>12668548</v>
      </c>
      <c r="L269" s="106"/>
      <c r="M269" s="106">
        <v>22415842852</v>
      </c>
      <c r="N269" s="106"/>
      <c r="O269" s="106">
        <v>-26093048533</v>
      </c>
      <c r="P269" s="106"/>
      <c r="Q269" s="106">
        <f t="shared" si="10"/>
        <v>-3677205681</v>
      </c>
    </row>
    <row r="270" spans="1:17">
      <c r="A270" s="137" t="s">
        <v>172</v>
      </c>
      <c r="C270" s="106">
        <v>3583825</v>
      </c>
      <c r="D270" s="106"/>
      <c r="E270" s="106">
        <v>28393134896</v>
      </c>
      <c r="F270" s="106"/>
      <c r="G270" s="106">
        <v>-28389577748</v>
      </c>
      <c r="H270" s="106"/>
      <c r="I270" s="123">
        <f t="shared" si="9"/>
        <v>3557148</v>
      </c>
      <c r="J270" s="123"/>
      <c r="K270" s="106">
        <v>3583825</v>
      </c>
      <c r="L270" s="106"/>
      <c r="M270" s="106">
        <v>28393134896</v>
      </c>
      <c r="N270" s="106"/>
      <c r="O270" s="106">
        <v>-26398134201</v>
      </c>
      <c r="P270" s="106"/>
      <c r="Q270" s="106">
        <f t="shared" si="10"/>
        <v>1995000695</v>
      </c>
    </row>
    <row r="271" spans="1:17">
      <c r="A271" s="137" t="s">
        <v>184</v>
      </c>
      <c r="C271" s="106">
        <v>24622063</v>
      </c>
      <c r="D271" s="106"/>
      <c r="E271" s="106">
        <v>43688877683</v>
      </c>
      <c r="F271" s="106"/>
      <c r="G271" s="106">
        <v>-46540353433</v>
      </c>
      <c r="H271" s="106"/>
      <c r="I271" s="123">
        <f t="shared" si="9"/>
        <v>-2851475750</v>
      </c>
      <c r="J271" s="123"/>
      <c r="K271" s="106">
        <v>24622063</v>
      </c>
      <c r="L271" s="106"/>
      <c r="M271" s="106">
        <v>43688877683</v>
      </c>
      <c r="N271" s="106"/>
      <c r="O271" s="106">
        <v>-42416148469</v>
      </c>
      <c r="P271" s="106"/>
      <c r="Q271" s="106">
        <f t="shared" si="10"/>
        <v>1272729214</v>
      </c>
    </row>
    <row r="272" spans="1:17">
      <c r="A272" s="137" t="s">
        <v>175</v>
      </c>
      <c r="C272" s="106">
        <v>4085327</v>
      </c>
      <c r="D272" s="106"/>
      <c r="E272" s="106">
        <v>23066589653</v>
      </c>
      <c r="F272" s="106"/>
      <c r="G272" s="106">
        <v>-31172595212</v>
      </c>
      <c r="H272" s="106"/>
      <c r="I272" s="123">
        <f t="shared" si="9"/>
        <v>-8106005559</v>
      </c>
      <c r="J272" s="123"/>
      <c r="K272" s="106">
        <v>4085327</v>
      </c>
      <c r="L272" s="106"/>
      <c r="M272" s="106">
        <v>23066589653</v>
      </c>
      <c r="N272" s="106"/>
      <c r="O272" s="106">
        <v>-25868692976</v>
      </c>
      <c r="P272" s="106"/>
      <c r="Q272" s="106">
        <f t="shared" si="10"/>
        <v>-2802103323</v>
      </c>
    </row>
    <row r="273" spans="1:17">
      <c r="A273" s="137" t="s">
        <v>128</v>
      </c>
      <c r="C273" s="106">
        <v>3772544</v>
      </c>
      <c r="D273" s="106"/>
      <c r="E273" s="106">
        <v>10976534984</v>
      </c>
      <c r="F273" s="106"/>
      <c r="G273" s="106">
        <v>-13046151540</v>
      </c>
      <c r="H273" s="106"/>
      <c r="I273" s="123">
        <f t="shared" si="9"/>
        <v>-2069616556</v>
      </c>
      <c r="J273" s="123"/>
      <c r="K273" s="106">
        <v>3772544</v>
      </c>
      <c r="L273" s="106"/>
      <c r="M273" s="106">
        <v>10976534984</v>
      </c>
      <c r="N273" s="106"/>
      <c r="O273" s="106">
        <v>-14659130595</v>
      </c>
      <c r="P273" s="106"/>
      <c r="Q273" s="106">
        <f t="shared" si="10"/>
        <v>-3682595611</v>
      </c>
    </row>
    <row r="274" spans="1:17">
      <c r="A274" s="137" t="s">
        <v>257</v>
      </c>
      <c r="C274" s="106">
        <v>1519257</v>
      </c>
      <c r="D274" s="106"/>
      <c r="E274" s="106">
        <v>19285476467</v>
      </c>
      <c r="F274" s="106"/>
      <c r="G274" s="106">
        <v>-20394753562</v>
      </c>
      <c r="H274" s="106"/>
      <c r="I274" s="123">
        <f t="shared" si="9"/>
        <v>-1109277095</v>
      </c>
      <c r="J274" s="123"/>
      <c r="K274" s="106">
        <v>1519257</v>
      </c>
      <c r="L274" s="106"/>
      <c r="M274" s="106">
        <v>19285476467</v>
      </c>
      <c r="N274" s="106"/>
      <c r="O274" s="106">
        <v>-18077302531</v>
      </c>
      <c r="P274" s="106"/>
      <c r="Q274" s="106">
        <f t="shared" si="10"/>
        <v>1208173936</v>
      </c>
    </row>
    <row r="275" spans="1:17">
      <c r="A275" s="137" t="s">
        <v>252</v>
      </c>
      <c r="C275" s="106">
        <v>911651</v>
      </c>
      <c r="D275" s="106"/>
      <c r="E275" s="106">
        <v>28908630984</v>
      </c>
      <c r="F275" s="106"/>
      <c r="G275" s="106">
        <v>-30731084927</v>
      </c>
      <c r="H275" s="106"/>
      <c r="I275" s="123">
        <f t="shared" si="9"/>
        <v>-1822453943</v>
      </c>
      <c r="J275" s="123"/>
      <c r="K275" s="106">
        <v>911651</v>
      </c>
      <c r="L275" s="106"/>
      <c r="M275" s="106">
        <v>28908630984</v>
      </c>
      <c r="N275" s="106"/>
      <c r="O275" s="106">
        <v>-31038263675</v>
      </c>
      <c r="P275" s="106"/>
      <c r="Q275" s="106">
        <f t="shared" si="10"/>
        <v>-2129632691</v>
      </c>
    </row>
    <row r="276" spans="1:17">
      <c r="A276" s="137" t="s">
        <v>323</v>
      </c>
      <c r="C276" s="106">
        <v>12587339</v>
      </c>
      <c r="D276" s="106"/>
      <c r="E276" s="106">
        <v>47397139136</v>
      </c>
      <c r="F276" s="106"/>
      <c r="G276" s="133">
        <v>-49924652893</v>
      </c>
      <c r="H276" s="106"/>
      <c r="I276" s="123">
        <f t="shared" si="9"/>
        <v>-2527513757</v>
      </c>
      <c r="J276" s="123"/>
      <c r="K276" s="106">
        <v>12587339</v>
      </c>
      <c r="L276" s="106"/>
      <c r="M276" s="106">
        <v>47397139136</v>
      </c>
      <c r="N276" s="106"/>
      <c r="O276" s="133">
        <v>-46759004475</v>
      </c>
      <c r="P276" s="106"/>
      <c r="Q276" s="106">
        <f t="shared" si="10"/>
        <v>638134661</v>
      </c>
    </row>
    <row r="277" spans="1:17">
      <c r="A277" s="137" t="s">
        <v>334</v>
      </c>
      <c r="C277" s="106">
        <v>1594001</v>
      </c>
      <c r="D277" s="106"/>
      <c r="E277" s="106">
        <v>22912111399</v>
      </c>
      <c r="F277" s="106"/>
      <c r="G277" s="106">
        <v>-23602585211</v>
      </c>
      <c r="H277" s="106"/>
      <c r="I277" s="123">
        <f t="shared" si="9"/>
        <v>-690473812</v>
      </c>
      <c r="J277" s="123"/>
      <c r="K277" s="106">
        <v>1594001</v>
      </c>
      <c r="L277" s="106"/>
      <c r="M277" s="106">
        <v>22912111399</v>
      </c>
      <c r="N277" s="106"/>
      <c r="O277" s="106">
        <v>-25637480113</v>
      </c>
      <c r="P277" s="106"/>
      <c r="Q277" s="106">
        <f t="shared" si="10"/>
        <v>-2725368714</v>
      </c>
    </row>
    <row r="278" spans="1:17">
      <c r="A278" s="137" t="s">
        <v>242</v>
      </c>
      <c r="C278" s="106">
        <v>459401</v>
      </c>
      <c r="D278" s="106"/>
      <c r="E278" s="106">
        <v>18399136160</v>
      </c>
      <c r="F278" s="106"/>
      <c r="G278" s="106">
        <v>-19723790211</v>
      </c>
      <c r="H278" s="106"/>
      <c r="I278" s="123">
        <f t="shared" si="9"/>
        <v>-1324654051</v>
      </c>
      <c r="J278" s="123"/>
      <c r="K278" s="106">
        <v>459401</v>
      </c>
      <c r="L278" s="106"/>
      <c r="M278" s="106">
        <v>18399136160</v>
      </c>
      <c r="N278" s="106"/>
      <c r="O278" s="106">
        <v>-18353521244</v>
      </c>
      <c r="P278" s="106"/>
      <c r="Q278" s="106">
        <f t="shared" si="10"/>
        <v>45614916</v>
      </c>
    </row>
    <row r="279" spans="1:17">
      <c r="A279" s="137" t="s">
        <v>276</v>
      </c>
      <c r="C279" s="106">
        <v>7491832</v>
      </c>
      <c r="D279" s="106"/>
      <c r="E279" s="106">
        <v>63748507936</v>
      </c>
      <c r="F279" s="106"/>
      <c r="G279" s="106">
        <v>-60444823638</v>
      </c>
      <c r="H279" s="106"/>
      <c r="I279" s="123">
        <f t="shared" si="9"/>
        <v>3303684298</v>
      </c>
      <c r="J279" s="123"/>
      <c r="K279" s="106">
        <v>7491832</v>
      </c>
      <c r="L279" s="106"/>
      <c r="M279" s="106">
        <v>63748507936</v>
      </c>
      <c r="N279" s="106"/>
      <c r="O279" s="106">
        <v>-49673194854</v>
      </c>
      <c r="P279" s="106"/>
      <c r="Q279" s="106">
        <f t="shared" si="10"/>
        <v>14075313082</v>
      </c>
    </row>
    <row r="280" spans="1:17">
      <c r="A280" s="137" t="s">
        <v>329</v>
      </c>
      <c r="C280" s="106">
        <v>5771577</v>
      </c>
      <c r="D280" s="106"/>
      <c r="E280" s="106">
        <v>30120489617</v>
      </c>
      <c r="F280" s="106"/>
      <c r="G280" s="106">
        <v>-34157500715</v>
      </c>
      <c r="H280" s="106"/>
      <c r="I280" s="123">
        <f t="shared" si="9"/>
        <v>-4037011098</v>
      </c>
      <c r="J280" s="123"/>
      <c r="K280" s="106">
        <v>5771577</v>
      </c>
      <c r="L280" s="106"/>
      <c r="M280" s="106">
        <v>30120489617</v>
      </c>
      <c r="N280" s="106"/>
      <c r="O280" s="106">
        <v>-31440053921</v>
      </c>
      <c r="P280" s="106"/>
      <c r="Q280" s="106">
        <f t="shared" si="10"/>
        <v>-1319564304</v>
      </c>
    </row>
    <row r="281" spans="1:17">
      <c r="A281" s="137" t="s">
        <v>290</v>
      </c>
      <c r="C281" s="106">
        <v>2264698</v>
      </c>
      <c r="D281" s="106"/>
      <c r="E281" s="106">
        <v>18955298059</v>
      </c>
      <c r="F281" s="106"/>
      <c r="G281" s="106">
        <v>-24153910115</v>
      </c>
      <c r="H281" s="106"/>
      <c r="I281" s="123">
        <f t="shared" si="9"/>
        <v>-5198612056</v>
      </c>
      <c r="J281" s="123"/>
      <c r="K281" s="106">
        <v>2264698</v>
      </c>
      <c r="L281" s="106"/>
      <c r="M281" s="106">
        <v>18955298059</v>
      </c>
      <c r="N281" s="106"/>
      <c r="O281" s="106">
        <v>-22064131081</v>
      </c>
      <c r="P281" s="106"/>
      <c r="Q281" s="106">
        <f t="shared" si="10"/>
        <v>-3108833022</v>
      </c>
    </row>
    <row r="282" spans="1:17">
      <c r="A282" s="137" t="s">
        <v>255</v>
      </c>
      <c r="C282" s="106">
        <v>5930532</v>
      </c>
      <c r="D282" s="106"/>
      <c r="E282" s="106">
        <v>20474187049</v>
      </c>
      <c r="F282" s="106"/>
      <c r="G282" s="106">
        <v>-22574282976</v>
      </c>
      <c r="H282" s="106"/>
      <c r="I282" s="123">
        <f t="shared" si="9"/>
        <v>-2100095927</v>
      </c>
      <c r="J282" s="123"/>
      <c r="K282" s="106">
        <v>5930532</v>
      </c>
      <c r="L282" s="106"/>
      <c r="M282" s="106">
        <v>20474187049</v>
      </c>
      <c r="N282" s="106"/>
      <c r="O282" s="106">
        <v>-21372561814</v>
      </c>
      <c r="P282" s="106"/>
      <c r="Q282" s="106">
        <f t="shared" si="10"/>
        <v>-898374765</v>
      </c>
    </row>
    <row r="283" spans="1:17">
      <c r="A283" s="137" t="s">
        <v>343</v>
      </c>
      <c r="C283" s="106">
        <v>11917377</v>
      </c>
      <c r="D283" s="106"/>
      <c r="E283" s="106">
        <v>20529930100</v>
      </c>
      <c r="F283" s="106"/>
      <c r="G283" s="106">
        <v>-23555551842</v>
      </c>
      <c r="H283" s="106"/>
      <c r="I283" s="123">
        <f t="shared" si="9"/>
        <v>-3025621742</v>
      </c>
      <c r="J283" s="123"/>
      <c r="K283" s="106">
        <v>11917377</v>
      </c>
      <c r="L283" s="106"/>
      <c r="M283" s="106">
        <v>20529930100</v>
      </c>
      <c r="N283" s="106"/>
      <c r="O283" s="106">
        <v>-21228871748</v>
      </c>
      <c r="P283" s="106"/>
      <c r="Q283" s="106">
        <f t="shared" si="10"/>
        <v>-698941648</v>
      </c>
    </row>
    <row r="284" spans="1:17">
      <c r="A284" s="137" t="s">
        <v>409</v>
      </c>
      <c r="C284" s="106">
        <v>1469272</v>
      </c>
      <c r="D284" s="106"/>
      <c r="E284" s="106">
        <v>3315402721</v>
      </c>
      <c r="F284" s="106"/>
      <c r="G284" s="106">
        <v>-3073769687</v>
      </c>
      <c r="H284" s="106"/>
      <c r="I284" s="123">
        <f t="shared" si="9"/>
        <v>241633034</v>
      </c>
      <c r="J284" s="123"/>
      <c r="K284" s="106">
        <v>1469272</v>
      </c>
      <c r="L284" s="106"/>
      <c r="M284" s="106">
        <v>3315402721</v>
      </c>
      <c r="N284" s="106"/>
      <c r="O284" s="106">
        <v>-3073769687</v>
      </c>
      <c r="P284" s="106"/>
      <c r="Q284" s="106">
        <f t="shared" si="10"/>
        <v>241633034</v>
      </c>
    </row>
    <row r="285" spans="1:17">
      <c r="A285" s="137" t="s">
        <v>381</v>
      </c>
      <c r="C285" s="106">
        <v>4827355</v>
      </c>
      <c r="D285" s="106"/>
      <c r="E285" s="106">
        <v>1861869312</v>
      </c>
      <c r="F285" s="106"/>
      <c r="G285" s="106">
        <v>-3802181113</v>
      </c>
      <c r="H285" s="106"/>
      <c r="I285" s="123">
        <f t="shared" si="9"/>
        <v>-1940311801</v>
      </c>
      <c r="J285" s="123"/>
      <c r="K285" s="106">
        <v>4827355</v>
      </c>
      <c r="L285" s="106"/>
      <c r="M285" s="106">
        <v>1861869312</v>
      </c>
      <c r="N285" s="106"/>
      <c r="O285" s="106">
        <v>-7053657999</v>
      </c>
      <c r="P285" s="106"/>
      <c r="Q285" s="106">
        <f t="shared" si="10"/>
        <v>-5191788687</v>
      </c>
    </row>
    <row r="286" spans="1:17">
      <c r="A286" s="137" t="s">
        <v>336</v>
      </c>
      <c r="C286" s="106">
        <v>1</v>
      </c>
      <c r="D286" s="106"/>
      <c r="E286" s="106">
        <v>711</v>
      </c>
      <c r="F286" s="106"/>
      <c r="G286" s="106">
        <v>-882</v>
      </c>
      <c r="H286" s="106"/>
      <c r="I286" s="123">
        <f t="shared" si="9"/>
        <v>-171</v>
      </c>
      <c r="J286" s="123"/>
      <c r="K286" s="106">
        <v>1</v>
      </c>
      <c r="L286" s="106"/>
      <c r="M286" s="106">
        <v>711</v>
      </c>
      <c r="N286" s="106"/>
      <c r="O286" s="106">
        <v>10530784382</v>
      </c>
      <c r="P286" s="106"/>
      <c r="Q286" s="106">
        <f t="shared" si="10"/>
        <v>10530785093</v>
      </c>
    </row>
    <row r="287" spans="1:17">
      <c r="A287" s="137" t="s">
        <v>371</v>
      </c>
      <c r="C287" s="106">
        <v>736957</v>
      </c>
      <c r="D287" s="106"/>
      <c r="E287" s="106">
        <v>1366246981</v>
      </c>
      <c r="F287" s="106"/>
      <c r="G287" s="106">
        <v>-1793769882</v>
      </c>
      <c r="H287" s="106"/>
      <c r="I287" s="123">
        <f t="shared" si="9"/>
        <v>-427522901</v>
      </c>
      <c r="J287" s="123"/>
      <c r="K287" s="106">
        <v>736957</v>
      </c>
      <c r="L287" s="106"/>
      <c r="M287" s="106">
        <v>1366246981</v>
      </c>
      <c r="N287" s="106"/>
      <c r="O287" s="106">
        <v>-1935694019</v>
      </c>
      <c r="P287" s="106"/>
      <c r="Q287" s="106">
        <f t="shared" si="10"/>
        <v>-569447038</v>
      </c>
    </row>
    <row r="288" spans="1:17">
      <c r="A288" s="137" t="s">
        <v>380</v>
      </c>
      <c r="C288" s="106">
        <v>0</v>
      </c>
      <c r="D288" s="106"/>
      <c r="E288" s="106">
        <v>0</v>
      </c>
      <c r="F288" s="106"/>
      <c r="G288" s="106">
        <v>1543707130</v>
      </c>
      <c r="H288" s="106"/>
      <c r="I288" s="123">
        <f t="shared" si="9"/>
        <v>1543707130</v>
      </c>
      <c r="J288" s="123"/>
      <c r="K288" s="106">
        <v>0</v>
      </c>
      <c r="L288" s="106"/>
      <c r="M288" s="106">
        <v>0</v>
      </c>
      <c r="N288" s="106"/>
      <c r="O288" s="106">
        <v>0</v>
      </c>
      <c r="P288" s="106"/>
      <c r="Q288" s="106">
        <f t="shared" si="10"/>
        <v>0</v>
      </c>
    </row>
    <row r="289" spans="1:17 16382:16382">
      <c r="A289" s="137" t="s">
        <v>372</v>
      </c>
      <c r="C289" s="106">
        <v>0</v>
      </c>
      <c r="D289" s="106"/>
      <c r="E289" s="106">
        <v>0</v>
      </c>
      <c r="F289" s="106"/>
      <c r="G289" s="106">
        <v>2333146726</v>
      </c>
      <c r="H289" s="106"/>
      <c r="I289" s="123">
        <f t="shared" si="9"/>
        <v>2333146726</v>
      </c>
      <c r="J289" s="123"/>
      <c r="K289" s="106">
        <v>0</v>
      </c>
      <c r="L289" s="106"/>
      <c r="M289" s="106">
        <v>0</v>
      </c>
      <c r="N289" s="106"/>
      <c r="O289" s="106">
        <v>-2483242682</v>
      </c>
      <c r="P289" s="106"/>
      <c r="Q289" s="106">
        <f t="shared" si="10"/>
        <v>-2483242682</v>
      </c>
    </row>
    <row r="290" spans="1:17 16382:16382">
      <c r="A290" s="137" t="s">
        <v>422</v>
      </c>
      <c r="C290" s="106">
        <v>2074675</v>
      </c>
      <c r="D290" s="106"/>
      <c r="E290" s="106">
        <v>4759859222</v>
      </c>
      <c r="F290" s="106"/>
      <c r="G290" s="106">
        <v>-4759859222</v>
      </c>
      <c r="H290" s="106"/>
      <c r="I290" s="123">
        <f t="shared" si="9"/>
        <v>0</v>
      </c>
      <c r="J290" s="123"/>
      <c r="K290" s="106">
        <v>2074675</v>
      </c>
      <c r="L290" s="106"/>
      <c r="M290" s="106">
        <v>4759859222</v>
      </c>
      <c r="N290" s="106"/>
      <c r="O290" s="106">
        <v>-4759859222</v>
      </c>
      <c r="P290" s="106"/>
      <c r="Q290" s="106">
        <f t="shared" si="10"/>
        <v>0</v>
      </c>
    </row>
    <row r="291" spans="1:17 16382:16382">
      <c r="A291" s="137" t="s">
        <v>379</v>
      </c>
      <c r="C291" s="106">
        <v>5111402</v>
      </c>
      <c r="D291" s="106"/>
      <c r="E291" s="106">
        <v>13921910296</v>
      </c>
      <c r="F291" s="106"/>
      <c r="G291" s="106">
        <v>-14458435088</v>
      </c>
      <c r="H291" s="106"/>
      <c r="I291" s="123">
        <f t="shared" si="9"/>
        <v>-536524792</v>
      </c>
      <c r="J291" s="123"/>
      <c r="K291" s="106">
        <v>5111402</v>
      </c>
      <c r="L291" s="106"/>
      <c r="M291" s="106">
        <v>13921910296</v>
      </c>
      <c r="N291" s="106"/>
      <c r="O291" s="106">
        <v>-20312364290</v>
      </c>
      <c r="P291" s="106"/>
      <c r="Q291" s="106">
        <f t="shared" si="10"/>
        <v>-6390453994</v>
      </c>
    </row>
    <row r="292" spans="1:17 16382:16382" ht="22.2" thickBot="1">
      <c r="A292" s="61" t="s">
        <v>2</v>
      </c>
      <c r="B292" s="61"/>
      <c r="D292" s="61"/>
      <c r="E292" s="134">
        <f>SUM(E8:E291)</f>
        <v>8334299326739</v>
      </c>
      <c r="F292" s="135"/>
      <c r="G292" s="134">
        <f>SUM(G8:G291)</f>
        <v>-8947829382100</v>
      </c>
      <c r="H292" s="135"/>
      <c r="I292" s="134">
        <f>SUM(I8:I291)</f>
        <v>-613530055361</v>
      </c>
      <c r="J292" s="123"/>
      <c r="L292" s="135"/>
      <c r="M292" s="134">
        <f>SUM(M8:M291)</f>
        <v>8334299326739</v>
      </c>
      <c r="N292" s="135"/>
      <c r="O292" s="134">
        <f>SUM(O8:O291)</f>
        <v>-8737678341957</v>
      </c>
      <c r="P292" s="135"/>
      <c r="Q292" s="134">
        <f>SUM(Q8:Q291)</f>
        <v>-403379015218</v>
      </c>
      <c r="XFB292" s="12">
        <f>SUM(E292:XFA292)</f>
        <v>-2033818141158</v>
      </c>
    </row>
    <row r="293" spans="1:17 16382:16382" ht="21.6" thickTop="1">
      <c r="A293" s="61"/>
      <c r="B293" s="61"/>
    </row>
    <row r="294" spans="1:17 16382:16382">
      <c r="A294" s="61"/>
      <c r="B294" s="61"/>
    </row>
    <row r="295" spans="1:17 16382:16382" s="34" customFormat="1" ht="18">
      <c r="A295" s="303" t="s">
        <v>210</v>
      </c>
      <c r="B295" s="304"/>
      <c r="C295" s="304"/>
      <c r="D295" s="304"/>
      <c r="E295" s="304"/>
      <c r="F295" s="304"/>
      <c r="G295" s="304"/>
      <c r="H295" s="304"/>
      <c r="I295" s="304"/>
      <c r="J295" s="304"/>
      <c r="K295" s="304"/>
      <c r="L295" s="304"/>
      <c r="M295" s="304"/>
      <c r="N295" s="304"/>
      <c r="O295" s="304"/>
      <c r="P295" s="304"/>
      <c r="Q295" s="305"/>
    </row>
    <row r="296" spans="1:17 16382:16382" s="22" customFormat="1">
      <c r="A296" s="128"/>
      <c r="B296" s="128"/>
      <c r="C296" s="128"/>
      <c r="D296" s="128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  <c r="P296" s="128"/>
      <c r="Q296" s="128"/>
    </row>
    <row r="297" spans="1:17 16382:16382" s="26" customFormat="1">
      <c r="A297" s="106"/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</row>
    <row r="298" spans="1:17 16382:16382" s="26" customFormat="1">
      <c r="A298" s="106"/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</row>
    <row r="299" spans="1:17 16382:16382" s="26" customFormat="1">
      <c r="A299" s="106"/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</row>
  </sheetData>
  <autoFilter ref="A7:Q292" xr:uid="{00000000-0009-0000-0000-000008000000}">
    <sortState xmlns:xlrd2="http://schemas.microsoft.com/office/spreadsheetml/2017/richdata2" ref="A8:Q189">
      <sortCondition ref="A7"/>
    </sortState>
  </autoFilter>
  <mergeCells count="7">
    <mergeCell ref="A295:Q295"/>
    <mergeCell ref="C6:I6"/>
    <mergeCell ref="K6:Q6"/>
    <mergeCell ref="A5:G5"/>
    <mergeCell ref="A1:Q1"/>
    <mergeCell ref="A2:Q2"/>
    <mergeCell ref="A3:Q3"/>
  </mergeCells>
  <printOptions horizontalCentered="1"/>
  <pageMargins left="0.25" right="0.25" top="0.75" bottom="0.75" header="0.3" footer="0.3"/>
  <pageSetup paperSize="9" scale="59" fitToHeight="0" orientation="landscape" r:id="rId1"/>
  <rowBreaks count="1" manualBreakCount="1">
    <brk id="15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24</vt:i4>
      </vt:variant>
    </vt:vector>
  </HeadingPairs>
  <TitlesOfParts>
    <vt:vector size="38" baseType="lpstr">
      <vt:lpstr>روکش</vt:lpstr>
      <vt:lpstr> سهام</vt:lpstr>
      <vt:lpstr>اوراق</vt:lpstr>
      <vt:lpstr>سپرده</vt:lpstr>
      <vt:lpstr>درآمدها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درآمد سود سهام</vt:lpstr>
      <vt:lpstr>سود اوراق بهادار </vt:lpstr>
      <vt:lpstr>سود سپرده بانکی</vt:lpstr>
      <vt:lpstr>درآمد ناشی ازفروش</vt:lpstr>
      <vt:lpstr>درآمد ناشی از تغییر قیمت اوراق </vt:lpstr>
      <vt:lpstr>a</vt:lpstr>
      <vt:lpstr>b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'!Print_Area</vt:lpstr>
      <vt:lpstr>'سود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تحققنیافته</vt:lpstr>
      <vt:lpstr>درآمدسودسهام</vt:lpstr>
      <vt:lpstr>سود</vt:lpstr>
      <vt:lpstr>فروش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sayeh samaei</cp:lastModifiedBy>
  <cp:lastPrinted>2023-04-30T14:00:33Z</cp:lastPrinted>
  <dcterms:created xsi:type="dcterms:W3CDTF">2017-11-22T14:26:20Z</dcterms:created>
  <dcterms:modified xsi:type="dcterms:W3CDTF">2024-08-28T15:59:19Z</dcterms:modified>
</cp:coreProperties>
</file>