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.samaee\Desktop\صندوق\گزارش ماهانه\1403.07.30\"/>
    </mc:Choice>
  </mc:AlternateContent>
  <xr:revisionPtr revIDLastSave="0" documentId="13_ncr:1_{2CB1B732-B930-44F9-BC95-356FE2AADDDB}" xr6:coauthVersionLast="47" xr6:coauthVersionMax="47" xr10:uidLastSave="{00000000-0000-0000-0000-000000000000}"/>
  <bookViews>
    <workbookView xWindow="-108" yWindow="-108" windowWidth="23256" windowHeight="12576" tabRatio="851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درآمد سرمایه گذاری در سهام " sheetId="5" r:id="rId6"/>
    <sheet name="درآمد سرمایه گذاری در اوراق بها" sheetId="6" r:id="rId7"/>
    <sheet name="درآمد سپرده بانکی" sheetId="7" r:id="rId8"/>
    <sheet name="سایر درآمدها" sheetId="8" r:id="rId9"/>
    <sheet name="درآمد سود سهام" sheetId="18" r:id="rId10"/>
    <sheet name="سود اوراق بهادار " sheetId="20" r:id="rId11"/>
    <sheet name="سود سپرده بانکی" sheetId="13" r:id="rId12"/>
    <sheet name="درآمد ناشی ازفروش" sheetId="15" r:id="rId13"/>
    <sheet name="درآمد ناشی از تغییر قیمت اوراق " sheetId="14" r:id="rId14"/>
  </sheets>
  <definedNames>
    <definedName name="_xlnm._FilterDatabase" localSheetId="1" hidden="1">' سهام'!$B$8:$P$318</definedName>
    <definedName name="_xlnm._FilterDatabase" localSheetId="7" hidden="1">'درآمد سپرده بانکی'!$A$8:$J$8</definedName>
    <definedName name="_xlnm._FilterDatabase" localSheetId="6" hidden="1">'درآمد سرمایه گذاری در اوراق بها'!$A$10:$Q$10</definedName>
    <definedName name="_xlnm._FilterDatabase" localSheetId="5" hidden="1">'درآمد سرمایه گذاری در سهام '!$B$8:$B$330</definedName>
    <definedName name="_xlnm._FilterDatabase" localSheetId="9" hidden="1">'درآمد سود سهام'!$A$8:$A$142</definedName>
    <definedName name="_xlnm._FilterDatabase" localSheetId="13" hidden="1">'درآمد ناشی از تغییر قیمت اوراق '!$A$7:$Q$316</definedName>
    <definedName name="_xlnm._FilterDatabase" localSheetId="12" hidden="1">'درآمد ناشی ازفروش'!$A$7:$Q$306</definedName>
    <definedName name="_xlnm._FilterDatabase" localSheetId="3" hidden="1">سپرده!$A$9:$K$9</definedName>
    <definedName name="_xlnm._FilterDatabase" localSheetId="10" hidden="1">'سود اوراق بهادار '!$A$7:$S$7</definedName>
    <definedName name="_xlnm._FilterDatabase" localSheetId="11" hidden="1">'سود سپرده بانکی'!$A$7:$M$7</definedName>
    <definedName name="a">'درآمد ناشی از تغییر قیمت اوراق '!$A$8:$Q$276</definedName>
    <definedName name="b">'درآمد ناشی ازفروش'!$A$8:$Q$306</definedName>
    <definedName name="_xlnm.Print_Area" localSheetId="1">' سهام'!$B$1:$AA$319</definedName>
    <definedName name="_xlnm.Print_Area" localSheetId="2">اوراق!$A$1:$AG$12</definedName>
    <definedName name="_xlnm.Print_Area" localSheetId="7">'درآمد سپرده بانکی'!$A$1:$J$14</definedName>
    <definedName name="_xlnm.Print_Area" localSheetId="6">'درآمد سرمایه گذاری در اوراق بها'!$A$1:$Q$13</definedName>
    <definedName name="_xlnm.Print_Area" localSheetId="5">'درآمد سرمایه گذاری در سهام '!$B$1:$V$331</definedName>
    <definedName name="_xlnm.Print_Area" localSheetId="9">'درآمد سود سهام'!$A$1:$S$143</definedName>
    <definedName name="_xlnm.Print_Area" localSheetId="13">'درآمد ناشی از تغییر قیمت اوراق '!$A$1:$Q$320</definedName>
    <definedName name="_xlnm.Print_Area" localSheetId="12">'درآمد ناشی ازفروش'!$A$1:$Q$310</definedName>
    <definedName name="_xlnm.Print_Area" localSheetId="4">درآمدها!$A$1:$I$12</definedName>
    <definedName name="_xlnm.Print_Area" localSheetId="0">روکش!$B$1:$K$36</definedName>
    <definedName name="_xlnm.Print_Area" localSheetId="8">'سایر درآمدها'!$A$1:$E$12</definedName>
    <definedName name="_xlnm.Print_Area" localSheetId="3">سپرده!$A$1:$K$16</definedName>
    <definedName name="_xlnm.Print_Area" localSheetId="10">'سود اوراق بهادار '!$A$1:$S$11</definedName>
    <definedName name="_xlnm.Print_Area" localSheetId="11">'سود سپرده بانکی'!$A$1:$M$14</definedName>
    <definedName name="_xlnm.Print_Titles" localSheetId="1">' سهام'!$8:$10</definedName>
    <definedName name="_xlnm.Print_Titles" localSheetId="5">'درآمد سرمایه گذاری در سهام '!$7:$10</definedName>
    <definedName name="_xlnm.Print_Titles" localSheetId="13">'درآمد ناشی از تغییر قیمت اوراق '!$6:$7</definedName>
    <definedName name="_xlnm.Print_Titles" localSheetId="12">'درآمد ناشی ازفروش'!$6:$7</definedName>
    <definedName name="تحققنیافته">'درآمد ناشی از تغییر قیمت اوراق '!$A$8:$Q$184</definedName>
    <definedName name="درآمدسودسهام">'درآمد سود سهام'!$A$9:$S$94</definedName>
    <definedName name="سود">'درآمد سود سهام'!$A$9:$S$73</definedName>
    <definedName name="فروش">'درآمد ناشی ازفروش'!$A$8:$Q$306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5" i="14" l="1"/>
  <c r="Q315" i="14"/>
  <c r="G316" i="14"/>
  <c r="I313" i="14"/>
  <c r="I8" i="15"/>
  <c r="G306" i="15"/>
  <c r="I305" i="15"/>
  <c r="K142" i="18"/>
  <c r="I304" i="15"/>
  <c r="S141" i="18"/>
  <c r="E9" i="11"/>
  <c r="I13" i="2"/>
  <c r="AA11" i="1"/>
  <c r="L328" i="5" l="1"/>
  <c r="T328" i="5"/>
  <c r="V328" i="5" s="1"/>
  <c r="R330" i="5"/>
  <c r="P330" i="5"/>
  <c r="T316" i="5"/>
  <c r="V316" i="5" s="1"/>
  <c r="T317" i="5"/>
  <c r="V317" i="5" s="1"/>
  <c r="T318" i="5"/>
  <c r="V318" i="5" s="1"/>
  <c r="T319" i="5"/>
  <c r="V319" i="5" s="1"/>
  <c r="T320" i="5"/>
  <c r="V320" i="5" s="1"/>
  <c r="T321" i="5"/>
  <c r="V321" i="5" s="1"/>
  <c r="T322" i="5"/>
  <c r="V322" i="5" s="1"/>
  <c r="T323" i="5"/>
  <c r="V323" i="5" s="1"/>
  <c r="T324" i="5"/>
  <c r="V324" i="5" s="1"/>
  <c r="T325" i="5"/>
  <c r="V325" i="5" s="1"/>
  <c r="T326" i="5"/>
  <c r="V326" i="5" s="1"/>
  <c r="T327" i="5"/>
  <c r="V327" i="5" s="1"/>
  <c r="T329" i="5"/>
  <c r="V329" i="5" s="1"/>
  <c r="N330" i="5"/>
  <c r="J316" i="5"/>
  <c r="L316" i="5" s="1"/>
  <c r="J317" i="5"/>
  <c r="L317" i="5" s="1"/>
  <c r="J318" i="5"/>
  <c r="L318" i="5" s="1"/>
  <c r="J319" i="5"/>
  <c r="L319" i="5" s="1"/>
  <c r="J320" i="5"/>
  <c r="L320" i="5" s="1"/>
  <c r="J321" i="5"/>
  <c r="L321" i="5" s="1"/>
  <c r="J322" i="5"/>
  <c r="L322" i="5" s="1"/>
  <c r="J323" i="5"/>
  <c r="L323" i="5" s="1"/>
  <c r="J324" i="5"/>
  <c r="L324" i="5" s="1"/>
  <c r="J325" i="5"/>
  <c r="L325" i="5" s="1"/>
  <c r="J326" i="5"/>
  <c r="L326" i="5" s="1"/>
  <c r="J327" i="5"/>
  <c r="L327" i="5" s="1"/>
  <c r="J329" i="5"/>
  <c r="L329" i="5" s="1"/>
  <c r="F330" i="5"/>
  <c r="H330" i="5"/>
  <c r="D35" i="5"/>
  <c r="Q311" i="14"/>
  <c r="Q312" i="14"/>
  <c r="Q313" i="14"/>
  <c r="Q314" i="14"/>
  <c r="Q309" i="14"/>
  <c r="I311" i="14"/>
  <c r="I309" i="14"/>
  <c r="I310" i="14"/>
  <c r="I312" i="14"/>
  <c r="I314" i="14"/>
  <c r="O316" i="14" l="1"/>
  <c r="M316" i="14"/>
  <c r="E316" i="14"/>
  <c r="Q308" i="14"/>
  <c r="Q310" i="14"/>
  <c r="I308" i="14"/>
  <c r="Q290" i="15"/>
  <c r="Q291" i="15"/>
  <c r="Q292" i="15"/>
  <c r="Q293" i="15"/>
  <c r="Q294" i="15"/>
  <c r="Q295" i="15"/>
  <c r="Q296" i="15"/>
  <c r="Q297" i="15"/>
  <c r="Q298" i="15"/>
  <c r="Q299" i="15"/>
  <c r="Q300" i="15"/>
  <c r="Q301" i="15"/>
  <c r="Q302" i="15"/>
  <c r="Q303" i="15"/>
  <c r="Q304" i="15"/>
  <c r="Q305" i="15"/>
  <c r="O306" i="15"/>
  <c r="M306" i="15"/>
  <c r="I290" i="15"/>
  <c r="I291" i="15"/>
  <c r="I292" i="15"/>
  <c r="I293" i="15"/>
  <c r="I294" i="15"/>
  <c r="I295" i="15"/>
  <c r="I296" i="15"/>
  <c r="I297" i="15"/>
  <c r="I298" i="15"/>
  <c r="I299" i="15"/>
  <c r="I300" i="15"/>
  <c r="I301" i="15"/>
  <c r="I302" i="15"/>
  <c r="I303" i="15"/>
  <c r="E306" i="15"/>
  <c r="G9" i="13"/>
  <c r="G8" i="13"/>
  <c r="G11" i="13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1" i="18"/>
  <c r="M102" i="18"/>
  <c r="M103" i="18"/>
  <c r="M104" i="18"/>
  <c r="M105" i="18"/>
  <c r="M106" i="18"/>
  <c r="M107" i="18"/>
  <c r="M108" i="18"/>
  <c r="M109" i="18"/>
  <c r="M110" i="18"/>
  <c r="M111" i="18"/>
  <c r="M112" i="18"/>
  <c r="M113" i="18"/>
  <c r="M114" i="18"/>
  <c r="M115" i="18"/>
  <c r="M116" i="18"/>
  <c r="M117" i="18"/>
  <c r="M118" i="18"/>
  <c r="M119" i="18"/>
  <c r="M120" i="18"/>
  <c r="M121" i="18"/>
  <c r="M122" i="18"/>
  <c r="M123" i="18"/>
  <c r="M124" i="18"/>
  <c r="M125" i="18"/>
  <c r="M126" i="18"/>
  <c r="M127" i="18"/>
  <c r="M128" i="18"/>
  <c r="M129" i="18"/>
  <c r="M130" i="18"/>
  <c r="M131" i="18"/>
  <c r="D296" i="5" s="1"/>
  <c r="M132" i="18"/>
  <c r="D269" i="5" s="1"/>
  <c r="M133" i="18"/>
  <c r="D14" i="5" s="1"/>
  <c r="M134" i="18"/>
  <c r="D181" i="5" s="1"/>
  <c r="M135" i="18"/>
  <c r="D20" i="5" s="1"/>
  <c r="M136" i="18"/>
  <c r="D48" i="5" s="1"/>
  <c r="M137" i="18"/>
  <c r="D241" i="5" s="1"/>
  <c r="M138" i="18"/>
  <c r="D297" i="5" s="1"/>
  <c r="M139" i="18"/>
  <c r="M140" i="18"/>
  <c r="D140" i="5" s="1"/>
  <c r="M141" i="18"/>
  <c r="D161" i="5" s="1"/>
  <c r="Q142" i="18"/>
  <c r="O142" i="18"/>
  <c r="S132" i="18"/>
  <c r="S133" i="18"/>
  <c r="S134" i="18"/>
  <c r="S135" i="18"/>
  <c r="S136" i="18"/>
  <c r="S137" i="18"/>
  <c r="S138" i="18"/>
  <c r="S139" i="18"/>
  <c r="S140" i="18"/>
  <c r="I142" i="18"/>
  <c r="AA310" i="1" l="1"/>
  <c r="AA311" i="1"/>
  <c r="AA312" i="1"/>
  <c r="AA313" i="1"/>
  <c r="AA314" i="1"/>
  <c r="AA315" i="1"/>
  <c r="AA316" i="1"/>
  <c r="AA317" i="1"/>
  <c r="Y318" i="1" l="1"/>
  <c r="W318" i="1"/>
  <c r="P318" i="1"/>
  <c r="L318" i="1"/>
  <c r="H318" i="1"/>
  <c r="F318" i="1"/>
  <c r="D7" i="5"/>
  <c r="T286" i="5"/>
  <c r="T315" i="5"/>
  <c r="T314" i="5"/>
  <c r="T313" i="5"/>
  <c r="T312" i="5"/>
  <c r="T311" i="5"/>
  <c r="T310" i="5"/>
  <c r="T309" i="5"/>
  <c r="T308" i="5"/>
  <c r="T307" i="5"/>
  <c r="T306" i="5"/>
  <c r="T305" i="5"/>
  <c r="T304" i="5"/>
  <c r="T303" i="5"/>
  <c r="T302" i="5"/>
  <c r="T301" i="5"/>
  <c r="T300" i="5"/>
  <c r="T299" i="5"/>
  <c r="T298" i="5"/>
  <c r="T297" i="5"/>
  <c r="T296" i="5"/>
  <c r="T295" i="5"/>
  <c r="T294" i="5"/>
  <c r="T293" i="5"/>
  <c r="T292" i="5"/>
  <c r="T291" i="5"/>
  <c r="T290" i="5"/>
  <c r="T289" i="5"/>
  <c r="T288" i="5"/>
  <c r="T287" i="5"/>
  <c r="T285" i="5"/>
  <c r="T284" i="5"/>
  <c r="T283" i="5"/>
  <c r="T282" i="5"/>
  <c r="T281" i="5"/>
  <c r="T280" i="5"/>
  <c r="T279" i="5"/>
  <c r="T278" i="5"/>
  <c r="T277" i="5"/>
  <c r="T276" i="5"/>
  <c r="T275" i="5"/>
  <c r="T274" i="5"/>
  <c r="T273" i="5"/>
  <c r="T272" i="5"/>
  <c r="T271" i="5"/>
  <c r="T270" i="5"/>
  <c r="T269" i="5"/>
  <c r="T268" i="5"/>
  <c r="T267" i="5"/>
  <c r="T266" i="5"/>
  <c r="T265" i="5"/>
  <c r="T264" i="5"/>
  <c r="T263" i="5"/>
  <c r="T262" i="5"/>
  <c r="T261" i="5"/>
  <c r="T260" i="5"/>
  <c r="T259" i="5"/>
  <c r="T258" i="5"/>
  <c r="T257" i="5"/>
  <c r="T256" i="5"/>
  <c r="T255" i="5"/>
  <c r="T254" i="5"/>
  <c r="T253" i="5"/>
  <c r="T252" i="5"/>
  <c r="T251" i="5"/>
  <c r="T250" i="5"/>
  <c r="T249" i="5"/>
  <c r="T248" i="5"/>
  <c r="T247" i="5"/>
  <c r="T246" i="5"/>
  <c r="T245" i="5"/>
  <c r="T244" i="5"/>
  <c r="T243" i="5"/>
  <c r="T242" i="5"/>
  <c r="T241" i="5"/>
  <c r="T240" i="5"/>
  <c r="T239" i="5"/>
  <c r="T238" i="5"/>
  <c r="T237" i="5"/>
  <c r="T236" i="5"/>
  <c r="T235" i="5"/>
  <c r="T234" i="5"/>
  <c r="T233" i="5"/>
  <c r="T232" i="5"/>
  <c r="T231" i="5"/>
  <c r="T230" i="5"/>
  <c r="T229" i="5"/>
  <c r="T228" i="5"/>
  <c r="T227" i="5"/>
  <c r="T226" i="5"/>
  <c r="T225" i="5"/>
  <c r="T224" i="5"/>
  <c r="T223" i="5"/>
  <c r="T222" i="5"/>
  <c r="T221" i="5"/>
  <c r="T220" i="5"/>
  <c r="T219" i="5"/>
  <c r="T218" i="5"/>
  <c r="T217" i="5"/>
  <c r="T216" i="5"/>
  <c r="T215" i="5"/>
  <c r="T214" i="5"/>
  <c r="T213" i="5"/>
  <c r="T212" i="5"/>
  <c r="T211" i="5"/>
  <c r="T210" i="5"/>
  <c r="T209" i="5"/>
  <c r="T208" i="5"/>
  <c r="T207" i="5"/>
  <c r="T206" i="5"/>
  <c r="T205" i="5"/>
  <c r="T204" i="5"/>
  <c r="T203" i="5"/>
  <c r="T202" i="5"/>
  <c r="T201" i="5"/>
  <c r="T200" i="5"/>
  <c r="T199" i="5"/>
  <c r="T198" i="5"/>
  <c r="T197" i="5"/>
  <c r="T196" i="5"/>
  <c r="T195" i="5"/>
  <c r="T194" i="5"/>
  <c r="T193" i="5"/>
  <c r="T192" i="5"/>
  <c r="T191" i="5"/>
  <c r="T190" i="5"/>
  <c r="T189" i="5"/>
  <c r="T188" i="5"/>
  <c r="T187" i="5"/>
  <c r="T186" i="5"/>
  <c r="T185" i="5"/>
  <c r="T184" i="5"/>
  <c r="T183" i="5"/>
  <c r="T182" i="5"/>
  <c r="T181" i="5"/>
  <c r="T180" i="5"/>
  <c r="T179" i="5"/>
  <c r="T178" i="5"/>
  <c r="T177" i="5"/>
  <c r="T176" i="5"/>
  <c r="T175" i="5"/>
  <c r="T174" i="5"/>
  <c r="T173" i="5"/>
  <c r="T172" i="5"/>
  <c r="T171" i="5"/>
  <c r="T170" i="5"/>
  <c r="T169" i="5"/>
  <c r="T168" i="5"/>
  <c r="T167" i="5"/>
  <c r="T166" i="5"/>
  <c r="T165" i="5"/>
  <c r="T164" i="5"/>
  <c r="T163" i="5"/>
  <c r="T162" i="5"/>
  <c r="T161" i="5"/>
  <c r="T160" i="5"/>
  <c r="T159" i="5"/>
  <c r="T158" i="5"/>
  <c r="T157" i="5"/>
  <c r="T156" i="5"/>
  <c r="T155" i="5"/>
  <c r="T154" i="5"/>
  <c r="T153" i="5"/>
  <c r="T152" i="5"/>
  <c r="T151" i="5"/>
  <c r="T150" i="5"/>
  <c r="T149" i="5"/>
  <c r="T148" i="5"/>
  <c r="T147" i="5"/>
  <c r="T146" i="5"/>
  <c r="T145" i="5"/>
  <c r="T144" i="5"/>
  <c r="T143" i="5"/>
  <c r="T142" i="5"/>
  <c r="T141" i="5"/>
  <c r="T140" i="5"/>
  <c r="T139" i="5"/>
  <c r="T138" i="5"/>
  <c r="T137" i="5"/>
  <c r="T136" i="5"/>
  <c r="T135" i="5"/>
  <c r="T134" i="5"/>
  <c r="T133" i="5"/>
  <c r="T132" i="5"/>
  <c r="T131" i="5"/>
  <c r="T130" i="5"/>
  <c r="T129" i="5"/>
  <c r="T128" i="5"/>
  <c r="T127" i="5"/>
  <c r="T126" i="5"/>
  <c r="T125" i="5"/>
  <c r="T124" i="5"/>
  <c r="T123" i="5"/>
  <c r="T122" i="5"/>
  <c r="T121" i="5"/>
  <c r="T120" i="5"/>
  <c r="T119" i="5"/>
  <c r="T118" i="5"/>
  <c r="T117" i="5"/>
  <c r="T116" i="5"/>
  <c r="T115" i="5"/>
  <c r="T114" i="5"/>
  <c r="T113" i="5"/>
  <c r="T112" i="5"/>
  <c r="T111" i="5"/>
  <c r="T110" i="5"/>
  <c r="T109" i="5"/>
  <c r="T108" i="5"/>
  <c r="T107" i="5"/>
  <c r="T106" i="5"/>
  <c r="T105" i="5"/>
  <c r="T104" i="5"/>
  <c r="T103" i="5"/>
  <c r="T102" i="5"/>
  <c r="T101" i="5"/>
  <c r="T100" i="5"/>
  <c r="T99" i="5"/>
  <c r="T98" i="5"/>
  <c r="T97" i="5"/>
  <c r="T96" i="5"/>
  <c r="T95" i="5"/>
  <c r="T94" i="5"/>
  <c r="T93" i="5"/>
  <c r="T92" i="5"/>
  <c r="T91" i="5"/>
  <c r="T90" i="5"/>
  <c r="T89" i="5"/>
  <c r="T88" i="5"/>
  <c r="T87" i="5"/>
  <c r="T86" i="5"/>
  <c r="T85" i="5"/>
  <c r="T84" i="5"/>
  <c r="T83" i="5"/>
  <c r="T82" i="5"/>
  <c r="T81" i="5"/>
  <c r="T80" i="5"/>
  <c r="T79" i="5"/>
  <c r="T78" i="5"/>
  <c r="T77" i="5"/>
  <c r="T76" i="5"/>
  <c r="T75" i="5"/>
  <c r="T74" i="5"/>
  <c r="T73" i="5"/>
  <c r="T72" i="5"/>
  <c r="T71" i="5"/>
  <c r="T70" i="5"/>
  <c r="T69" i="5"/>
  <c r="T68" i="5"/>
  <c r="T67" i="5"/>
  <c r="T66" i="5"/>
  <c r="T65" i="5"/>
  <c r="T64" i="5"/>
  <c r="T63" i="5"/>
  <c r="T62" i="5"/>
  <c r="T61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Q280" i="14"/>
  <c r="I280" i="14"/>
  <c r="T330" i="5" l="1"/>
  <c r="E8" i="11" s="1"/>
  <c r="S131" i="18"/>
  <c r="V296" i="5" l="1"/>
  <c r="V297" i="5"/>
  <c r="V298" i="5"/>
  <c r="V299" i="5"/>
  <c r="V300" i="5"/>
  <c r="V301" i="5"/>
  <c r="V302" i="5"/>
  <c r="V303" i="5"/>
  <c r="V304" i="5"/>
  <c r="V305" i="5"/>
  <c r="V306" i="5"/>
  <c r="V307" i="5"/>
  <c r="V308" i="5"/>
  <c r="V309" i="5"/>
  <c r="V310" i="5"/>
  <c r="V311" i="5"/>
  <c r="V312" i="5"/>
  <c r="V313" i="5"/>
  <c r="V314" i="5"/>
  <c r="V315" i="5"/>
  <c r="J296" i="5"/>
  <c r="L296" i="5" s="1"/>
  <c r="J297" i="5"/>
  <c r="L297" i="5" s="1"/>
  <c r="J298" i="5"/>
  <c r="L298" i="5" s="1"/>
  <c r="J299" i="5"/>
  <c r="L299" i="5" s="1"/>
  <c r="J300" i="5"/>
  <c r="L300" i="5" s="1"/>
  <c r="J301" i="5"/>
  <c r="L301" i="5" s="1"/>
  <c r="J302" i="5"/>
  <c r="L302" i="5" s="1"/>
  <c r="J303" i="5"/>
  <c r="L303" i="5" s="1"/>
  <c r="J304" i="5"/>
  <c r="L304" i="5" s="1"/>
  <c r="J305" i="5"/>
  <c r="L305" i="5" s="1"/>
  <c r="J306" i="5"/>
  <c r="L306" i="5" s="1"/>
  <c r="J307" i="5"/>
  <c r="L307" i="5" s="1"/>
  <c r="J308" i="5"/>
  <c r="L308" i="5" s="1"/>
  <c r="J309" i="5"/>
  <c r="L309" i="5" s="1"/>
  <c r="J310" i="5"/>
  <c r="L310" i="5" s="1"/>
  <c r="J311" i="5"/>
  <c r="L311" i="5" s="1"/>
  <c r="J312" i="5"/>
  <c r="L312" i="5" s="1"/>
  <c r="J313" i="5"/>
  <c r="L313" i="5" s="1"/>
  <c r="J314" i="5"/>
  <c r="L314" i="5" s="1"/>
  <c r="J315" i="5"/>
  <c r="L315" i="5" s="1"/>
  <c r="Q306" i="14" l="1"/>
  <c r="I304" i="14"/>
  <c r="I305" i="14"/>
  <c r="I306" i="14"/>
  <c r="I307" i="14"/>
  <c r="M10" i="18" l="1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D206" i="5" s="1"/>
  <c r="D330" i="5" s="1"/>
  <c r="Q292" i="14" l="1"/>
  <c r="Q293" i="14"/>
  <c r="Q294" i="14"/>
  <c r="Q295" i="14"/>
  <c r="Q296" i="14"/>
  <c r="Q297" i="14"/>
  <c r="Q298" i="14"/>
  <c r="Q299" i="14"/>
  <c r="Q300" i="14"/>
  <c r="Q301" i="14"/>
  <c r="Q302" i="14"/>
  <c r="Q303" i="14"/>
  <c r="Q304" i="14"/>
  <c r="Q305" i="14"/>
  <c r="Q307" i="14"/>
  <c r="I292" i="14"/>
  <c r="I293" i="14"/>
  <c r="I294" i="14"/>
  <c r="I295" i="14"/>
  <c r="I296" i="14"/>
  <c r="I297" i="14"/>
  <c r="I298" i="14"/>
  <c r="I299" i="14"/>
  <c r="I300" i="14"/>
  <c r="I301" i="14"/>
  <c r="I302" i="14"/>
  <c r="I303" i="14"/>
  <c r="Q285" i="15"/>
  <c r="Q286" i="15"/>
  <c r="Q287" i="15"/>
  <c r="Q288" i="15"/>
  <c r="Q289" i="15"/>
  <c r="I285" i="15"/>
  <c r="I286" i="15"/>
  <c r="I287" i="15"/>
  <c r="I288" i="15"/>
  <c r="I289" i="15"/>
  <c r="G10" i="13"/>
  <c r="S127" i="18"/>
  <c r="S128" i="18"/>
  <c r="S129" i="18"/>
  <c r="S130" i="18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C6" i="8"/>
  <c r="C7" i="7"/>
  <c r="C7" i="6"/>
  <c r="J292" i="5"/>
  <c r="L292" i="5" s="1"/>
  <c r="M10" i="13"/>
  <c r="M9" i="18"/>
  <c r="M142" i="18" s="1"/>
  <c r="C14" i="2" l="1"/>
  <c r="E14" i="2"/>
  <c r="G14" i="2"/>
  <c r="Q290" i="14"/>
  <c r="Q291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Q83" i="14"/>
  <c r="Q84" i="14"/>
  <c r="Q85" i="14"/>
  <c r="Q86" i="14"/>
  <c r="Q87" i="14"/>
  <c r="Q88" i="14"/>
  <c r="Q89" i="14"/>
  <c r="Q90" i="14"/>
  <c r="Q91" i="14"/>
  <c r="Q92" i="14"/>
  <c r="Q93" i="14"/>
  <c r="Q94" i="14"/>
  <c r="Q95" i="14"/>
  <c r="Q96" i="14"/>
  <c r="Q97" i="14"/>
  <c r="Q98" i="14"/>
  <c r="Q99" i="14"/>
  <c r="Q100" i="14"/>
  <c r="Q101" i="14"/>
  <c r="Q102" i="14"/>
  <c r="Q103" i="14"/>
  <c r="Q104" i="14"/>
  <c r="Q105" i="14"/>
  <c r="Q106" i="14"/>
  <c r="Q107" i="14"/>
  <c r="Q108" i="14"/>
  <c r="Q109" i="14"/>
  <c r="Q110" i="14"/>
  <c r="Q111" i="14"/>
  <c r="Q112" i="14"/>
  <c r="Q113" i="14"/>
  <c r="Q114" i="14"/>
  <c r="Q115" i="14"/>
  <c r="Q116" i="14"/>
  <c r="Q117" i="14"/>
  <c r="Q118" i="14"/>
  <c r="Q119" i="14"/>
  <c r="Q120" i="14"/>
  <c r="Q121" i="14"/>
  <c r="Q122" i="14"/>
  <c r="Q123" i="14"/>
  <c r="Q124" i="14"/>
  <c r="Q125" i="14"/>
  <c r="Q126" i="14"/>
  <c r="Q127" i="14"/>
  <c r="Q128" i="14"/>
  <c r="Q129" i="14"/>
  <c r="Q130" i="14"/>
  <c r="Q131" i="14"/>
  <c r="Q132" i="14"/>
  <c r="Q133" i="14"/>
  <c r="Q134" i="14"/>
  <c r="Q135" i="14"/>
  <c r="Q136" i="14"/>
  <c r="Q137" i="14"/>
  <c r="Q138" i="14"/>
  <c r="Q139" i="14"/>
  <c r="Q140" i="14"/>
  <c r="Q141" i="14"/>
  <c r="Q142" i="14"/>
  <c r="Q143" i="14"/>
  <c r="Q144" i="14"/>
  <c r="Q145" i="14"/>
  <c r="Q146" i="14"/>
  <c r="Q147" i="14"/>
  <c r="Q148" i="14"/>
  <c r="Q149" i="14"/>
  <c r="Q150" i="14"/>
  <c r="Q151" i="14"/>
  <c r="Q152" i="14"/>
  <c r="Q153" i="14"/>
  <c r="Q154" i="14"/>
  <c r="Q155" i="14"/>
  <c r="Q156" i="14"/>
  <c r="Q157" i="14"/>
  <c r="Q158" i="14"/>
  <c r="Q159" i="14"/>
  <c r="Q160" i="14"/>
  <c r="Q161" i="14"/>
  <c r="Q162" i="14"/>
  <c r="Q163" i="14"/>
  <c r="Q164" i="14"/>
  <c r="Q165" i="14"/>
  <c r="Q166" i="14"/>
  <c r="Q167" i="14"/>
  <c r="Q168" i="14"/>
  <c r="Q169" i="14"/>
  <c r="Q170" i="14"/>
  <c r="Q171" i="14"/>
  <c r="Q172" i="14"/>
  <c r="Q173" i="14"/>
  <c r="Q174" i="14"/>
  <c r="Q175" i="14"/>
  <c r="Q176" i="14"/>
  <c r="Q177" i="14"/>
  <c r="Q178" i="14"/>
  <c r="Q179" i="14"/>
  <c r="Q180" i="14"/>
  <c r="Q181" i="14"/>
  <c r="Q182" i="14"/>
  <c r="Q183" i="14"/>
  <c r="Q184" i="14"/>
  <c r="Q185" i="14"/>
  <c r="Q186" i="14"/>
  <c r="Q187" i="14"/>
  <c r="Q188" i="14"/>
  <c r="Q189" i="14"/>
  <c r="Q190" i="14"/>
  <c r="Q191" i="14"/>
  <c r="Q192" i="14"/>
  <c r="Q193" i="14"/>
  <c r="Q194" i="14"/>
  <c r="Q195" i="14"/>
  <c r="Q196" i="14"/>
  <c r="Q197" i="14"/>
  <c r="Q198" i="14"/>
  <c r="Q199" i="14"/>
  <c r="Q200" i="14"/>
  <c r="Q201" i="14"/>
  <c r="Q202" i="14"/>
  <c r="Q203" i="14"/>
  <c r="Q204" i="14"/>
  <c r="Q205" i="14"/>
  <c r="Q206" i="14"/>
  <c r="Q207" i="14"/>
  <c r="Q208" i="14"/>
  <c r="Q209" i="14"/>
  <c r="Q210" i="14"/>
  <c r="Q211" i="14"/>
  <c r="Q212" i="14"/>
  <c r="Q213" i="14"/>
  <c r="Q214" i="14"/>
  <c r="Q215" i="14"/>
  <c r="Q216" i="14"/>
  <c r="Q217" i="14"/>
  <c r="Q218" i="14"/>
  <c r="Q219" i="14"/>
  <c r="Q220" i="14"/>
  <c r="Q221" i="14"/>
  <c r="Q222" i="14"/>
  <c r="Q223" i="14"/>
  <c r="Q224" i="14"/>
  <c r="Q225" i="14"/>
  <c r="Q226" i="14"/>
  <c r="Q227" i="14"/>
  <c r="Q228" i="14"/>
  <c r="Q229" i="14"/>
  <c r="Q230" i="14"/>
  <c r="Q231" i="14"/>
  <c r="Q232" i="14"/>
  <c r="Q233" i="14"/>
  <c r="Q234" i="14"/>
  <c r="Q235" i="14"/>
  <c r="Q236" i="14"/>
  <c r="Q237" i="14"/>
  <c r="Q238" i="14"/>
  <c r="Q239" i="14"/>
  <c r="Q240" i="14"/>
  <c r="Q241" i="14"/>
  <c r="Q242" i="14"/>
  <c r="Q243" i="14"/>
  <c r="Q244" i="14"/>
  <c r="Q245" i="14"/>
  <c r="Q246" i="14"/>
  <c r="Q247" i="14"/>
  <c r="Q248" i="14"/>
  <c r="Q249" i="14"/>
  <c r="Q250" i="14"/>
  <c r="Q251" i="14"/>
  <c r="Q252" i="14"/>
  <c r="Q253" i="14"/>
  <c r="Q254" i="14"/>
  <c r="Q255" i="14"/>
  <c r="Q256" i="14"/>
  <c r="Q257" i="14"/>
  <c r="Q258" i="14"/>
  <c r="Q259" i="14"/>
  <c r="Q260" i="14"/>
  <c r="Q261" i="14"/>
  <c r="Q262" i="14"/>
  <c r="Q263" i="14"/>
  <c r="Q264" i="14"/>
  <c r="Q265" i="14"/>
  <c r="Q266" i="14"/>
  <c r="Q267" i="14"/>
  <c r="Q268" i="14"/>
  <c r="Q269" i="14"/>
  <c r="Q270" i="14"/>
  <c r="Q271" i="14"/>
  <c r="Q272" i="14"/>
  <c r="Q273" i="14"/>
  <c r="Q274" i="14"/>
  <c r="Q275" i="14"/>
  <c r="Q276" i="14"/>
  <c r="Q277" i="14"/>
  <c r="Q278" i="14"/>
  <c r="Q279" i="14"/>
  <c r="Q281" i="14"/>
  <c r="Q282" i="14"/>
  <c r="Q283" i="14"/>
  <c r="Q284" i="14"/>
  <c r="Q285" i="14"/>
  <c r="Q286" i="14"/>
  <c r="Q287" i="14"/>
  <c r="Q288" i="14"/>
  <c r="Q289" i="14"/>
  <c r="I290" i="14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4" i="14"/>
  <c r="I125" i="14"/>
  <c r="I126" i="14"/>
  <c r="I127" i="14"/>
  <c r="I128" i="14"/>
  <c r="I129" i="14"/>
  <c r="I130" i="14"/>
  <c r="I131" i="14"/>
  <c r="I132" i="14"/>
  <c r="I133" i="14"/>
  <c r="I134" i="14"/>
  <c r="I135" i="14"/>
  <c r="I136" i="14"/>
  <c r="I137" i="14"/>
  <c r="I138" i="14"/>
  <c r="I139" i="14"/>
  <c r="I140" i="14"/>
  <c r="I141" i="14"/>
  <c r="I142" i="14"/>
  <c r="I143" i="14"/>
  <c r="I144" i="14"/>
  <c r="I145" i="14"/>
  <c r="I146" i="14"/>
  <c r="I147" i="14"/>
  <c r="I148" i="14"/>
  <c r="I149" i="14"/>
  <c r="I150" i="14"/>
  <c r="I151" i="14"/>
  <c r="I152" i="14"/>
  <c r="I153" i="14"/>
  <c r="I154" i="14"/>
  <c r="I155" i="14"/>
  <c r="I156" i="14"/>
  <c r="I157" i="14"/>
  <c r="I158" i="14"/>
  <c r="I159" i="14"/>
  <c r="I160" i="14"/>
  <c r="I161" i="14"/>
  <c r="I162" i="14"/>
  <c r="I163" i="14"/>
  <c r="I164" i="14"/>
  <c r="I165" i="14"/>
  <c r="I166" i="14"/>
  <c r="I167" i="14"/>
  <c r="I168" i="14"/>
  <c r="I169" i="14"/>
  <c r="I170" i="14"/>
  <c r="I171" i="14"/>
  <c r="I172" i="14"/>
  <c r="I173" i="14"/>
  <c r="I174" i="14"/>
  <c r="I175" i="14"/>
  <c r="I176" i="14"/>
  <c r="I177" i="14"/>
  <c r="I178" i="14"/>
  <c r="I179" i="14"/>
  <c r="I180" i="14"/>
  <c r="I181" i="14"/>
  <c r="I182" i="14"/>
  <c r="I183" i="14"/>
  <c r="I184" i="14"/>
  <c r="I185" i="14"/>
  <c r="I186" i="14"/>
  <c r="I187" i="14"/>
  <c r="I188" i="14"/>
  <c r="I189" i="14"/>
  <c r="I190" i="14"/>
  <c r="I191" i="14"/>
  <c r="I192" i="14"/>
  <c r="I193" i="14"/>
  <c r="I194" i="14"/>
  <c r="I195" i="14"/>
  <c r="I196" i="14"/>
  <c r="I197" i="14"/>
  <c r="I198" i="14"/>
  <c r="I199" i="14"/>
  <c r="I200" i="14"/>
  <c r="I201" i="14"/>
  <c r="I202" i="14"/>
  <c r="I203" i="14"/>
  <c r="I204" i="14"/>
  <c r="I205" i="14"/>
  <c r="I206" i="14"/>
  <c r="I207" i="14"/>
  <c r="I208" i="14"/>
  <c r="I209" i="14"/>
  <c r="I210" i="14"/>
  <c r="I211" i="14"/>
  <c r="I212" i="14"/>
  <c r="I213" i="14"/>
  <c r="I214" i="14"/>
  <c r="I215" i="14"/>
  <c r="I216" i="14"/>
  <c r="I217" i="14"/>
  <c r="I218" i="14"/>
  <c r="I219" i="14"/>
  <c r="I220" i="14"/>
  <c r="I221" i="14"/>
  <c r="I222" i="14"/>
  <c r="I223" i="14"/>
  <c r="I224" i="14"/>
  <c r="I225" i="14"/>
  <c r="I226" i="14"/>
  <c r="I227" i="14"/>
  <c r="I228" i="14"/>
  <c r="I229" i="14"/>
  <c r="I230" i="14"/>
  <c r="I231" i="14"/>
  <c r="I232" i="14"/>
  <c r="I233" i="14"/>
  <c r="I234" i="14"/>
  <c r="I235" i="14"/>
  <c r="I236" i="14"/>
  <c r="I237" i="14"/>
  <c r="I238" i="14"/>
  <c r="I239" i="14"/>
  <c r="I240" i="14"/>
  <c r="I241" i="14"/>
  <c r="I242" i="14"/>
  <c r="I243" i="14"/>
  <c r="I244" i="14"/>
  <c r="I245" i="14"/>
  <c r="I246" i="14"/>
  <c r="I247" i="14"/>
  <c r="I248" i="14"/>
  <c r="I249" i="14"/>
  <c r="I250" i="14"/>
  <c r="I251" i="14"/>
  <c r="I252" i="14"/>
  <c r="I253" i="14"/>
  <c r="I254" i="14"/>
  <c r="I255" i="14"/>
  <c r="I256" i="14"/>
  <c r="I257" i="14"/>
  <c r="I258" i="14"/>
  <c r="I259" i="14"/>
  <c r="I260" i="14"/>
  <c r="I261" i="14"/>
  <c r="I262" i="14"/>
  <c r="I263" i="14"/>
  <c r="I264" i="14"/>
  <c r="I265" i="14"/>
  <c r="I266" i="14"/>
  <c r="I267" i="14"/>
  <c r="I268" i="14"/>
  <c r="I269" i="14"/>
  <c r="I270" i="14"/>
  <c r="I271" i="14"/>
  <c r="I272" i="14"/>
  <c r="I273" i="14"/>
  <c r="I274" i="14"/>
  <c r="I275" i="14"/>
  <c r="I276" i="14"/>
  <c r="I277" i="14"/>
  <c r="I278" i="14"/>
  <c r="I279" i="14"/>
  <c r="I281" i="14"/>
  <c r="I282" i="14"/>
  <c r="I283" i="14"/>
  <c r="I284" i="14"/>
  <c r="I285" i="14"/>
  <c r="I286" i="14"/>
  <c r="I287" i="14"/>
  <c r="I288" i="14"/>
  <c r="I289" i="14"/>
  <c r="I291" i="14"/>
  <c r="I100" i="14"/>
  <c r="I8" i="14"/>
  <c r="S114" i="18" l="1"/>
  <c r="S115" i="18"/>
  <c r="S116" i="18"/>
  <c r="S117" i="18"/>
  <c r="S118" i="18"/>
  <c r="S119" i="18"/>
  <c r="S120" i="18"/>
  <c r="S121" i="18"/>
  <c r="S122" i="18"/>
  <c r="S123" i="18"/>
  <c r="S124" i="18"/>
  <c r="S125" i="18"/>
  <c r="S126" i="18"/>
  <c r="Q180" i="15" l="1"/>
  <c r="Q181" i="15"/>
  <c r="Q182" i="15"/>
  <c r="Q183" i="15"/>
  <c r="Q184" i="15"/>
  <c r="Q185" i="15"/>
  <c r="Q186" i="15"/>
  <c r="Q187" i="15"/>
  <c r="Q188" i="15"/>
  <c r="Q189" i="15"/>
  <c r="Q190" i="15"/>
  <c r="Q191" i="15"/>
  <c r="Q192" i="15"/>
  <c r="Q193" i="15"/>
  <c r="Q194" i="15"/>
  <c r="Q195" i="15"/>
  <c r="Q196" i="15"/>
  <c r="Q197" i="15"/>
  <c r="Q198" i="15"/>
  <c r="Q199" i="15"/>
  <c r="Q200" i="15"/>
  <c r="Q201" i="15"/>
  <c r="Q202" i="15"/>
  <c r="Q203" i="15"/>
  <c r="Q204" i="15"/>
  <c r="Q205" i="15"/>
  <c r="Q206" i="15"/>
  <c r="Q207" i="15"/>
  <c r="Q208" i="15"/>
  <c r="Q209" i="15"/>
  <c r="Q210" i="15"/>
  <c r="Q211" i="15"/>
  <c r="Q212" i="15"/>
  <c r="Q213" i="15"/>
  <c r="Q214" i="15"/>
  <c r="Q215" i="15"/>
  <c r="Q216" i="15"/>
  <c r="Q217" i="15"/>
  <c r="Q218" i="15"/>
  <c r="Q219" i="15"/>
  <c r="Q220" i="15"/>
  <c r="Q221" i="15"/>
  <c r="Q222" i="15"/>
  <c r="Q223" i="15"/>
  <c r="Q224" i="15"/>
  <c r="Q225" i="15"/>
  <c r="Q226" i="15"/>
  <c r="Q227" i="15"/>
  <c r="Q228" i="15"/>
  <c r="Q229" i="15"/>
  <c r="Q230" i="15"/>
  <c r="Q231" i="15"/>
  <c r="Q232" i="15"/>
  <c r="Q233" i="15"/>
  <c r="Q234" i="15"/>
  <c r="Q235" i="15"/>
  <c r="Q236" i="15"/>
  <c r="Q237" i="15"/>
  <c r="Q238" i="15"/>
  <c r="Q239" i="15"/>
  <c r="Q240" i="15"/>
  <c r="Q241" i="15"/>
  <c r="Q242" i="15"/>
  <c r="Q243" i="15"/>
  <c r="Q244" i="15"/>
  <c r="Q245" i="15"/>
  <c r="Q246" i="15"/>
  <c r="Q247" i="15"/>
  <c r="Q248" i="15"/>
  <c r="Q249" i="15"/>
  <c r="Q250" i="15"/>
  <c r="Q251" i="15"/>
  <c r="Q252" i="15"/>
  <c r="Q253" i="15"/>
  <c r="Q254" i="15"/>
  <c r="Q255" i="15"/>
  <c r="Q256" i="15"/>
  <c r="Q257" i="15"/>
  <c r="Q258" i="15"/>
  <c r="Q259" i="15"/>
  <c r="Q260" i="15"/>
  <c r="Q261" i="15"/>
  <c r="Q262" i="15"/>
  <c r="Q263" i="15"/>
  <c r="Q264" i="15"/>
  <c r="Q265" i="15"/>
  <c r="Q266" i="15"/>
  <c r="Q267" i="15"/>
  <c r="Q268" i="15"/>
  <c r="Q269" i="15"/>
  <c r="Q270" i="15"/>
  <c r="Q271" i="15"/>
  <c r="Q272" i="15"/>
  <c r="Q273" i="15"/>
  <c r="Q274" i="15"/>
  <c r="Q275" i="15"/>
  <c r="Q276" i="15"/>
  <c r="Q277" i="15"/>
  <c r="Q278" i="15"/>
  <c r="Q279" i="15"/>
  <c r="Q280" i="15"/>
  <c r="Q281" i="15"/>
  <c r="Q282" i="15"/>
  <c r="Q283" i="15"/>
  <c r="Q284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4" i="15"/>
  <c r="I245" i="15"/>
  <c r="I246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263" i="15"/>
  <c r="I264" i="15"/>
  <c r="I265" i="15"/>
  <c r="I266" i="15"/>
  <c r="I267" i="15"/>
  <c r="I268" i="15"/>
  <c r="I269" i="15"/>
  <c r="I270" i="15"/>
  <c r="I271" i="15"/>
  <c r="I272" i="15"/>
  <c r="I273" i="15"/>
  <c r="I274" i="15"/>
  <c r="I275" i="15"/>
  <c r="I276" i="15"/>
  <c r="I277" i="15"/>
  <c r="I278" i="15"/>
  <c r="I279" i="15"/>
  <c r="I280" i="15"/>
  <c r="I281" i="15"/>
  <c r="I282" i="15"/>
  <c r="I283" i="15"/>
  <c r="I284" i="15"/>
  <c r="J293" i="5"/>
  <c r="L293" i="5" s="1"/>
  <c r="J294" i="5"/>
  <c r="L294" i="5" s="1"/>
  <c r="V292" i="5"/>
  <c r="V293" i="5"/>
  <c r="V294" i="5"/>
  <c r="V295" i="5"/>
  <c r="J295" i="5" l="1"/>
  <c r="L295" i="5" s="1"/>
  <c r="AA293" i="1"/>
  <c r="AA294" i="1"/>
  <c r="E6" i="8" l="1"/>
  <c r="G7" i="7"/>
  <c r="K7" i="6"/>
  <c r="N7" i="5"/>
  <c r="S113" i="18"/>
  <c r="AA12" i="1" l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318" i="1" l="1"/>
  <c r="C11" i="8" l="1"/>
  <c r="M8" i="13"/>
  <c r="C13" i="7"/>
  <c r="E9" i="7" s="1"/>
  <c r="G13" i="7"/>
  <c r="E10" i="11" s="1"/>
  <c r="A3" i="6" l="1"/>
  <c r="Q8" i="14" l="1"/>
  <c r="Q316" i="14" s="1"/>
  <c r="I9" i="7"/>
  <c r="I9" i="14" l="1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4" i="15"/>
  <c r="I121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S70" i="18"/>
  <c r="S62" i="18"/>
  <c r="S38" i="18"/>
  <c r="S55" i="18"/>
  <c r="S68" i="18"/>
  <c r="S103" i="18"/>
  <c r="S90" i="18"/>
  <c r="S14" i="18"/>
  <c r="S74" i="18"/>
  <c r="S82" i="18"/>
  <c r="S72" i="18"/>
  <c r="S89" i="18"/>
  <c r="S10" i="18"/>
  <c r="S54" i="18"/>
  <c r="S87" i="18"/>
  <c r="S34" i="18"/>
  <c r="S67" i="18"/>
  <c r="S42" i="18"/>
  <c r="S43" i="18"/>
  <c r="S97" i="18"/>
  <c r="S60" i="18"/>
  <c r="S24" i="18"/>
  <c r="S23" i="18"/>
  <c r="S52" i="18"/>
  <c r="S21" i="18"/>
  <c r="S33" i="18"/>
  <c r="S13" i="18"/>
  <c r="I11" i="2"/>
  <c r="I12" i="2"/>
  <c r="I10" i="2"/>
  <c r="A3" i="17"/>
  <c r="A3" i="2"/>
  <c r="A3" i="11" s="1"/>
  <c r="I306" i="15" l="1"/>
  <c r="I316" i="14"/>
  <c r="K10" i="2"/>
  <c r="I14" i="2"/>
  <c r="I158" i="15"/>
  <c r="M9" i="13" l="1"/>
  <c r="M11" i="13"/>
  <c r="G12" i="13"/>
  <c r="K11" i="2"/>
  <c r="K12" i="2"/>
  <c r="K13" i="2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Q119" i="15"/>
  <c r="Q120" i="15"/>
  <c r="Q121" i="15"/>
  <c r="Q122" i="15"/>
  <c r="Q123" i="15"/>
  <c r="Q124" i="15"/>
  <c r="Q125" i="15"/>
  <c r="Q126" i="15"/>
  <c r="Q127" i="15"/>
  <c r="Q128" i="15"/>
  <c r="Q129" i="15"/>
  <c r="Q130" i="15"/>
  <c r="Q131" i="15"/>
  <c r="Q132" i="15"/>
  <c r="Q133" i="15"/>
  <c r="Q134" i="15"/>
  <c r="Q135" i="15"/>
  <c r="Q136" i="15"/>
  <c r="Q137" i="15"/>
  <c r="Q138" i="15"/>
  <c r="Q139" i="15"/>
  <c r="Q140" i="15"/>
  <c r="Q141" i="15"/>
  <c r="Q142" i="15"/>
  <c r="Q143" i="15"/>
  <c r="Q144" i="15"/>
  <c r="Q145" i="15"/>
  <c r="Q146" i="15"/>
  <c r="Q147" i="15"/>
  <c r="Q148" i="15"/>
  <c r="Q149" i="15"/>
  <c r="Q150" i="15"/>
  <c r="Q151" i="15"/>
  <c r="Q152" i="15"/>
  <c r="Q153" i="15"/>
  <c r="Q154" i="15"/>
  <c r="Q155" i="15"/>
  <c r="Q156" i="15"/>
  <c r="Q157" i="15"/>
  <c r="Q158" i="15"/>
  <c r="Q159" i="15"/>
  <c r="Q160" i="15"/>
  <c r="Q161" i="15"/>
  <c r="Q162" i="15"/>
  <c r="Q163" i="15"/>
  <c r="Q164" i="15"/>
  <c r="Q165" i="15"/>
  <c r="Q166" i="15"/>
  <c r="Q167" i="15"/>
  <c r="Q168" i="15"/>
  <c r="Q169" i="15"/>
  <c r="Q170" i="15"/>
  <c r="Q171" i="15"/>
  <c r="Q172" i="15"/>
  <c r="Q173" i="15"/>
  <c r="Q174" i="15"/>
  <c r="Q175" i="15"/>
  <c r="Q176" i="15"/>
  <c r="Q177" i="15"/>
  <c r="Q178" i="15"/>
  <c r="Q179" i="15"/>
  <c r="Q8" i="15"/>
  <c r="K12" i="13"/>
  <c r="I12" i="13"/>
  <c r="E12" i="13"/>
  <c r="C12" i="13"/>
  <c r="S78" i="18"/>
  <c r="S20" i="18"/>
  <c r="S12" i="18"/>
  <c r="S44" i="18"/>
  <c r="S36" i="18"/>
  <c r="S41" i="18"/>
  <c r="S84" i="18"/>
  <c r="S16" i="18"/>
  <c r="S46" i="18"/>
  <c r="S35" i="18"/>
  <c r="S111" i="18"/>
  <c r="S88" i="18"/>
  <c r="S58" i="18"/>
  <c r="S64" i="18"/>
  <c r="S81" i="18"/>
  <c r="S56" i="18"/>
  <c r="S75" i="18"/>
  <c r="S40" i="18"/>
  <c r="S101" i="18"/>
  <c r="S28" i="18"/>
  <c r="S31" i="18"/>
  <c r="S108" i="18"/>
  <c r="S32" i="18"/>
  <c r="S65" i="18"/>
  <c r="S27" i="18"/>
  <c r="S85" i="18"/>
  <c r="S11" i="18"/>
  <c r="S92" i="18"/>
  <c r="S19" i="18"/>
  <c r="S22" i="18"/>
  <c r="S83" i="18"/>
  <c r="S18" i="18"/>
  <c r="S69" i="18"/>
  <c r="S105" i="18"/>
  <c r="S17" i="18"/>
  <c r="S76" i="18"/>
  <c r="S79" i="18"/>
  <c r="S15" i="18"/>
  <c r="S104" i="18"/>
  <c r="S112" i="18"/>
  <c r="S98" i="18"/>
  <c r="S102" i="18"/>
  <c r="S94" i="18"/>
  <c r="S50" i="18"/>
  <c r="S95" i="18"/>
  <c r="S29" i="18"/>
  <c r="S9" i="18"/>
  <c r="S59" i="18"/>
  <c r="S106" i="18"/>
  <c r="S99" i="18"/>
  <c r="S39" i="18"/>
  <c r="S25" i="18"/>
  <c r="S37" i="18"/>
  <c r="S109" i="18"/>
  <c r="S63" i="18"/>
  <c r="S51" i="18"/>
  <c r="S100" i="18"/>
  <c r="S53" i="18"/>
  <c r="S86" i="18"/>
  <c r="S93" i="18"/>
  <c r="S49" i="18"/>
  <c r="S73" i="18"/>
  <c r="S96" i="18"/>
  <c r="S48" i="18"/>
  <c r="S47" i="18"/>
  <c r="S61" i="18"/>
  <c r="S107" i="18"/>
  <c r="S91" i="18"/>
  <c r="S110" i="18"/>
  <c r="S77" i="18"/>
  <c r="S45" i="18"/>
  <c r="S66" i="18"/>
  <c r="S80" i="18"/>
  <c r="S71" i="18"/>
  <c r="S57" i="18"/>
  <c r="S26" i="18"/>
  <c r="S30" i="18"/>
  <c r="J26" i="5"/>
  <c r="L26" i="5" s="1"/>
  <c r="J21" i="5"/>
  <c r="L21" i="5" s="1"/>
  <c r="J209" i="5"/>
  <c r="L209" i="5" s="1"/>
  <c r="J198" i="5"/>
  <c r="L198" i="5" s="1"/>
  <c r="J150" i="5"/>
  <c r="L150" i="5" s="1"/>
  <c r="J200" i="5"/>
  <c r="L200" i="5" s="1"/>
  <c r="J274" i="5"/>
  <c r="L274" i="5" s="1"/>
  <c r="J18" i="5"/>
  <c r="L18" i="5" s="1"/>
  <c r="J158" i="5"/>
  <c r="L158" i="5" s="1"/>
  <c r="J260" i="5"/>
  <c r="L260" i="5" s="1"/>
  <c r="J157" i="5"/>
  <c r="L157" i="5" s="1"/>
  <c r="J111" i="5"/>
  <c r="L111" i="5" s="1"/>
  <c r="J203" i="5"/>
  <c r="L203" i="5" s="1"/>
  <c r="J147" i="5"/>
  <c r="L147" i="5" s="1"/>
  <c r="J279" i="5"/>
  <c r="L279" i="5" s="1"/>
  <c r="J126" i="5"/>
  <c r="L126" i="5" s="1"/>
  <c r="J166" i="5"/>
  <c r="L166" i="5" s="1"/>
  <c r="J289" i="5"/>
  <c r="L289" i="5" s="1"/>
  <c r="J285" i="5"/>
  <c r="L285" i="5" s="1"/>
  <c r="J133" i="5"/>
  <c r="L133" i="5" s="1"/>
  <c r="J145" i="5"/>
  <c r="L145" i="5" s="1"/>
  <c r="J115" i="5"/>
  <c r="L115" i="5" s="1"/>
  <c r="J205" i="5"/>
  <c r="L205" i="5" s="1"/>
  <c r="J243" i="5"/>
  <c r="L243" i="5" s="1"/>
  <c r="J129" i="5"/>
  <c r="L129" i="5" s="1"/>
  <c r="J75" i="5"/>
  <c r="L75" i="5" s="1"/>
  <c r="J168" i="5"/>
  <c r="L168" i="5" s="1"/>
  <c r="J123" i="5"/>
  <c r="L123" i="5" s="1"/>
  <c r="J95" i="5"/>
  <c r="L95" i="5" s="1"/>
  <c r="J197" i="5"/>
  <c r="L197" i="5" s="1"/>
  <c r="J32" i="5"/>
  <c r="L32" i="5" s="1"/>
  <c r="J236" i="5"/>
  <c r="L236" i="5" s="1"/>
  <c r="J284" i="5"/>
  <c r="L284" i="5" s="1"/>
  <c r="J246" i="5"/>
  <c r="L246" i="5" s="1"/>
  <c r="J23" i="5"/>
  <c r="L23" i="5" s="1"/>
  <c r="J247" i="5"/>
  <c r="L247" i="5" s="1"/>
  <c r="J136" i="5"/>
  <c r="L136" i="5" s="1"/>
  <c r="J245" i="5"/>
  <c r="L245" i="5" s="1"/>
  <c r="J179" i="5"/>
  <c r="L179" i="5" s="1"/>
  <c r="J181" i="5"/>
  <c r="L181" i="5" s="1"/>
  <c r="J270" i="5"/>
  <c r="L270" i="5" s="1"/>
  <c r="J74" i="5"/>
  <c r="L74" i="5" s="1"/>
  <c r="J63" i="5"/>
  <c r="L63" i="5" s="1"/>
  <c r="J78" i="5"/>
  <c r="L78" i="5" s="1"/>
  <c r="J31" i="5"/>
  <c r="L31" i="5" s="1"/>
  <c r="J43" i="5"/>
  <c r="L43" i="5" s="1"/>
  <c r="J163" i="5"/>
  <c r="L163" i="5" s="1"/>
  <c r="J71" i="5"/>
  <c r="L71" i="5" s="1"/>
  <c r="J169" i="5"/>
  <c r="L169" i="5" s="1"/>
  <c r="J259" i="5"/>
  <c r="L259" i="5" s="1"/>
  <c r="J153" i="5"/>
  <c r="L153" i="5" s="1"/>
  <c r="J139" i="5"/>
  <c r="L139" i="5" s="1"/>
  <c r="J138" i="5"/>
  <c r="L138" i="5" s="1"/>
  <c r="J222" i="5"/>
  <c r="L222" i="5" s="1"/>
  <c r="J212" i="5"/>
  <c r="L212" i="5" s="1"/>
  <c r="J29" i="5"/>
  <c r="L29" i="5" s="1"/>
  <c r="J99" i="5"/>
  <c r="L99" i="5" s="1"/>
  <c r="J288" i="5"/>
  <c r="L288" i="5" s="1"/>
  <c r="J237" i="5"/>
  <c r="L237" i="5" s="1"/>
  <c r="J24" i="5"/>
  <c r="L24" i="5" s="1"/>
  <c r="J49" i="5"/>
  <c r="L49" i="5" s="1"/>
  <c r="I11" i="7"/>
  <c r="E10" i="7"/>
  <c r="J12" i="5"/>
  <c r="L12" i="5" s="1"/>
  <c r="J13" i="5"/>
  <c r="L13" i="5" s="1"/>
  <c r="J14" i="5"/>
  <c r="L14" i="5" s="1"/>
  <c r="J15" i="5"/>
  <c r="L15" i="5" s="1"/>
  <c r="J16" i="5"/>
  <c r="L16" i="5" s="1"/>
  <c r="J17" i="5"/>
  <c r="L17" i="5" s="1"/>
  <c r="J19" i="5"/>
  <c r="L19" i="5" s="1"/>
  <c r="J20" i="5"/>
  <c r="J22" i="5"/>
  <c r="L22" i="5" s="1"/>
  <c r="J25" i="5"/>
  <c r="L25" i="5" s="1"/>
  <c r="J27" i="5"/>
  <c r="L27" i="5" s="1"/>
  <c r="J28" i="5"/>
  <c r="L28" i="5" s="1"/>
  <c r="J30" i="5"/>
  <c r="L30" i="5" s="1"/>
  <c r="J34" i="5"/>
  <c r="L34" i="5" s="1"/>
  <c r="J35" i="5"/>
  <c r="L35" i="5" s="1"/>
  <c r="J36" i="5"/>
  <c r="L36" i="5" s="1"/>
  <c r="J37" i="5"/>
  <c r="L37" i="5" s="1"/>
  <c r="J38" i="5"/>
  <c r="L38" i="5" s="1"/>
  <c r="J39" i="5"/>
  <c r="L39" i="5" s="1"/>
  <c r="J40" i="5"/>
  <c r="L40" i="5" s="1"/>
  <c r="J41" i="5"/>
  <c r="L41" i="5" s="1"/>
  <c r="J42" i="5"/>
  <c r="L42" i="5" s="1"/>
  <c r="J44" i="5"/>
  <c r="L44" i="5" s="1"/>
  <c r="J45" i="5"/>
  <c r="L45" i="5" s="1"/>
  <c r="J46" i="5"/>
  <c r="L46" i="5" s="1"/>
  <c r="J47" i="5"/>
  <c r="L47" i="5" s="1"/>
  <c r="J48" i="5"/>
  <c r="L48" i="5" s="1"/>
  <c r="J50" i="5"/>
  <c r="L50" i="5" s="1"/>
  <c r="J52" i="5"/>
  <c r="L52" i="5" s="1"/>
  <c r="J53" i="5"/>
  <c r="L53" i="5" s="1"/>
  <c r="J54" i="5"/>
  <c r="L54" i="5" s="1"/>
  <c r="J55" i="5"/>
  <c r="L55" i="5" s="1"/>
  <c r="J56" i="5"/>
  <c r="L56" i="5" s="1"/>
  <c r="J57" i="5"/>
  <c r="L57" i="5" s="1"/>
  <c r="J59" i="5"/>
  <c r="L59" i="5" s="1"/>
  <c r="J60" i="5"/>
  <c r="L60" i="5" s="1"/>
  <c r="J61" i="5"/>
  <c r="L61" i="5" s="1"/>
  <c r="J62" i="5"/>
  <c r="L62" i="5" s="1"/>
  <c r="J64" i="5"/>
  <c r="L64" i="5" s="1"/>
  <c r="J65" i="5"/>
  <c r="L65" i="5" s="1"/>
  <c r="J66" i="5"/>
  <c r="L66" i="5" s="1"/>
  <c r="J67" i="5"/>
  <c r="L67" i="5" s="1"/>
  <c r="J68" i="5"/>
  <c r="L68" i="5" s="1"/>
  <c r="J69" i="5"/>
  <c r="L69" i="5" s="1"/>
  <c r="J70" i="5"/>
  <c r="L70" i="5" s="1"/>
  <c r="J72" i="5"/>
  <c r="L72" i="5" s="1"/>
  <c r="J73" i="5"/>
  <c r="L73" i="5" s="1"/>
  <c r="J76" i="5"/>
  <c r="L76" i="5" s="1"/>
  <c r="J77" i="5"/>
  <c r="L77" i="5" s="1"/>
  <c r="J79" i="5"/>
  <c r="L79" i="5" s="1"/>
  <c r="J80" i="5"/>
  <c r="L80" i="5" s="1"/>
  <c r="J81" i="5"/>
  <c r="L81" i="5" s="1"/>
  <c r="J82" i="5"/>
  <c r="L82" i="5" s="1"/>
  <c r="J83" i="5"/>
  <c r="L83" i="5" s="1"/>
  <c r="J84" i="5"/>
  <c r="L84" i="5" s="1"/>
  <c r="J85" i="5"/>
  <c r="L85" i="5" s="1"/>
  <c r="J86" i="5"/>
  <c r="L86" i="5" s="1"/>
  <c r="J87" i="5"/>
  <c r="L87" i="5" s="1"/>
  <c r="J88" i="5"/>
  <c r="L88" i="5" s="1"/>
  <c r="J89" i="5"/>
  <c r="L89" i="5" s="1"/>
  <c r="J90" i="5"/>
  <c r="L90" i="5" s="1"/>
  <c r="J91" i="5"/>
  <c r="L91" i="5" s="1"/>
  <c r="J92" i="5"/>
  <c r="L92" i="5" s="1"/>
  <c r="J93" i="5"/>
  <c r="L93" i="5" s="1"/>
  <c r="J94" i="5"/>
  <c r="L94" i="5" s="1"/>
  <c r="J96" i="5"/>
  <c r="L96" i="5" s="1"/>
  <c r="J97" i="5"/>
  <c r="L97" i="5" s="1"/>
  <c r="J98" i="5"/>
  <c r="L98" i="5" s="1"/>
  <c r="J100" i="5"/>
  <c r="L100" i="5" s="1"/>
  <c r="J101" i="5"/>
  <c r="L101" i="5" s="1"/>
  <c r="J102" i="5"/>
  <c r="L102" i="5" s="1"/>
  <c r="J103" i="5"/>
  <c r="L103" i="5" s="1"/>
  <c r="J104" i="5"/>
  <c r="L104" i="5" s="1"/>
  <c r="J105" i="5"/>
  <c r="L105" i="5" s="1"/>
  <c r="J106" i="5"/>
  <c r="L106" i="5" s="1"/>
  <c r="J107" i="5"/>
  <c r="L107" i="5" s="1"/>
  <c r="J108" i="5"/>
  <c r="L108" i="5" s="1"/>
  <c r="J109" i="5"/>
  <c r="L109" i="5" s="1"/>
  <c r="J110" i="5"/>
  <c r="L110" i="5" s="1"/>
  <c r="J112" i="5"/>
  <c r="L112" i="5" s="1"/>
  <c r="J113" i="5"/>
  <c r="L113" i="5" s="1"/>
  <c r="J114" i="5"/>
  <c r="L114" i="5" s="1"/>
  <c r="J116" i="5"/>
  <c r="L116" i="5" s="1"/>
  <c r="J117" i="5"/>
  <c r="L117" i="5" s="1"/>
  <c r="J118" i="5"/>
  <c r="L118" i="5" s="1"/>
  <c r="J119" i="5"/>
  <c r="L119" i="5" s="1"/>
  <c r="J120" i="5"/>
  <c r="L120" i="5" s="1"/>
  <c r="J121" i="5"/>
  <c r="L121" i="5" s="1"/>
  <c r="J122" i="5"/>
  <c r="L122" i="5" s="1"/>
  <c r="J124" i="5"/>
  <c r="L124" i="5" s="1"/>
  <c r="J125" i="5"/>
  <c r="L125" i="5" s="1"/>
  <c r="J127" i="5"/>
  <c r="L127" i="5" s="1"/>
  <c r="J128" i="5"/>
  <c r="L128" i="5" s="1"/>
  <c r="J130" i="5"/>
  <c r="L130" i="5" s="1"/>
  <c r="J131" i="5"/>
  <c r="L131" i="5" s="1"/>
  <c r="J132" i="5"/>
  <c r="L132" i="5" s="1"/>
  <c r="J134" i="5"/>
  <c r="L134" i="5" s="1"/>
  <c r="J135" i="5"/>
  <c r="L135" i="5" s="1"/>
  <c r="J137" i="5"/>
  <c r="L137" i="5" s="1"/>
  <c r="J140" i="5"/>
  <c r="L140" i="5" s="1"/>
  <c r="J141" i="5"/>
  <c r="L141" i="5" s="1"/>
  <c r="J142" i="5"/>
  <c r="L142" i="5" s="1"/>
  <c r="J143" i="5"/>
  <c r="L143" i="5" s="1"/>
  <c r="J144" i="5"/>
  <c r="L144" i="5" s="1"/>
  <c r="J146" i="5"/>
  <c r="L146" i="5" s="1"/>
  <c r="J148" i="5"/>
  <c r="L148" i="5" s="1"/>
  <c r="J149" i="5"/>
  <c r="L149" i="5" s="1"/>
  <c r="J151" i="5"/>
  <c r="L151" i="5" s="1"/>
  <c r="J152" i="5"/>
  <c r="L152" i="5" s="1"/>
  <c r="J154" i="5"/>
  <c r="L154" i="5" s="1"/>
  <c r="J155" i="5"/>
  <c r="L155" i="5" s="1"/>
  <c r="J156" i="5"/>
  <c r="L156" i="5" s="1"/>
  <c r="J159" i="5"/>
  <c r="L159" i="5" s="1"/>
  <c r="J160" i="5"/>
  <c r="L160" i="5" s="1"/>
  <c r="J161" i="5"/>
  <c r="L161" i="5" s="1"/>
  <c r="J162" i="5"/>
  <c r="L162" i="5" s="1"/>
  <c r="J164" i="5"/>
  <c r="L164" i="5" s="1"/>
  <c r="J165" i="5"/>
  <c r="L165" i="5" s="1"/>
  <c r="J167" i="5"/>
  <c r="L167" i="5" s="1"/>
  <c r="J170" i="5"/>
  <c r="L170" i="5" s="1"/>
  <c r="J171" i="5"/>
  <c r="L171" i="5" s="1"/>
  <c r="J172" i="5"/>
  <c r="L172" i="5" s="1"/>
  <c r="J173" i="5"/>
  <c r="L173" i="5" s="1"/>
  <c r="J174" i="5"/>
  <c r="L174" i="5" s="1"/>
  <c r="J175" i="5"/>
  <c r="L175" i="5" s="1"/>
  <c r="J176" i="5"/>
  <c r="L176" i="5" s="1"/>
  <c r="J177" i="5"/>
  <c r="L177" i="5" s="1"/>
  <c r="J178" i="5"/>
  <c r="L178" i="5" s="1"/>
  <c r="J180" i="5"/>
  <c r="L180" i="5" s="1"/>
  <c r="J182" i="5"/>
  <c r="L182" i="5" s="1"/>
  <c r="J183" i="5"/>
  <c r="L183" i="5" s="1"/>
  <c r="J184" i="5"/>
  <c r="L184" i="5" s="1"/>
  <c r="J185" i="5"/>
  <c r="L185" i="5" s="1"/>
  <c r="J186" i="5"/>
  <c r="L186" i="5" s="1"/>
  <c r="J187" i="5"/>
  <c r="L187" i="5" s="1"/>
  <c r="J188" i="5"/>
  <c r="L188" i="5" s="1"/>
  <c r="J189" i="5"/>
  <c r="L189" i="5" s="1"/>
  <c r="J190" i="5"/>
  <c r="L190" i="5" s="1"/>
  <c r="J191" i="5"/>
  <c r="L191" i="5" s="1"/>
  <c r="J192" i="5"/>
  <c r="L192" i="5" s="1"/>
  <c r="J193" i="5"/>
  <c r="L193" i="5" s="1"/>
  <c r="J194" i="5"/>
  <c r="L194" i="5" s="1"/>
  <c r="J195" i="5"/>
  <c r="L195" i="5" s="1"/>
  <c r="J196" i="5"/>
  <c r="L196" i="5" s="1"/>
  <c r="J199" i="5"/>
  <c r="L199" i="5" s="1"/>
  <c r="J201" i="5"/>
  <c r="L201" i="5" s="1"/>
  <c r="J202" i="5"/>
  <c r="L202" i="5" s="1"/>
  <c r="J204" i="5"/>
  <c r="L204" i="5" s="1"/>
  <c r="J206" i="5"/>
  <c r="L206" i="5" s="1"/>
  <c r="J207" i="5"/>
  <c r="L207" i="5" s="1"/>
  <c r="J208" i="5"/>
  <c r="L208" i="5" s="1"/>
  <c r="J210" i="5"/>
  <c r="L210" i="5" s="1"/>
  <c r="J211" i="5"/>
  <c r="L211" i="5" s="1"/>
  <c r="J213" i="5"/>
  <c r="L213" i="5" s="1"/>
  <c r="J214" i="5"/>
  <c r="L214" i="5" s="1"/>
  <c r="J215" i="5"/>
  <c r="L215" i="5" s="1"/>
  <c r="J216" i="5"/>
  <c r="L216" i="5" s="1"/>
  <c r="J217" i="5"/>
  <c r="L217" i="5" s="1"/>
  <c r="J218" i="5"/>
  <c r="L218" i="5" s="1"/>
  <c r="J219" i="5"/>
  <c r="L219" i="5" s="1"/>
  <c r="J220" i="5"/>
  <c r="L220" i="5" s="1"/>
  <c r="J221" i="5"/>
  <c r="L221" i="5" s="1"/>
  <c r="J223" i="5"/>
  <c r="L223" i="5" s="1"/>
  <c r="J225" i="5"/>
  <c r="L225" i="5" s="1"/>
  <c r="J226" i="5"/>
  <c r="L226" i="5" s="1"/>
  <c r="J227" i="5"/>
  <c r="L227" i="5" s="1"/>
  <c r="J228" i="5"/>
  <c r="L228" i="5" s="1"/>
  <c r="J229" i="5"/>
  <c r="L229" i="5" s="1"/>
  <c r="J230" i="5"/>
  <c r="L230" i="5" s="1"/>
  <c r="J231" i="5"/>
  <c r="L231" i="5" s="1"/>
  <c r="J232" i="5"/>
  <c r="L232" i="5" s="1"/>
  <c r="J233" i="5"/>
  <c r="L233" i="5" s="1"/>
  <c r="J234" i="5"/>
  <c r="L234" i="5" s="1"/>
  <c r="J235" i="5"/>
  <c r="L235" i="5" s="1"/>
  <c r="J238" i="5"/>
  <c r="L238" i="5" s="1"/>
  <c r="J239" i="5"/>
  <c r="L239" i="5" s="1"/>
  <c r="J240" i="5"/>
  <c r="L240" i="5" s="1"/>
  <c r="J241" i="5"/>
  <c r="L241" i="5" s="1"/>
  <c r="J242" i="5"/>
  <c r="L242" i="5" s="1"/>
  <c r="J244" i="5"/>
  <c r="L244" i="5" s="1"/>
  <c r="J248" i="5"/>
  <c r="L248" i="5" s="1"/>
  <c r="J249" i="5"/>
  <c r="L249" i="5" s="1"/>
  <c r="J250" i="5"/>
  <c r="L250" i="5" s="1"/>
  <c r="J251" i="5"/>
  <c r="L251" i="5" s="1"/>
  <c r="J252" i="5"/>
  <c r="L252" i="5" s="1"/>
  <c r="J253" i="5"/>
  <c r="L253" i="5" s="1"/>
  <c r="J254" i="5"/>
  <c r="L254" i="5" s="1"/>
  <c r="J255" i="5"/>
  <c r="L255" i="5" s="1"/>
  <c r="J256" i="5"/>
  <c r="L256" i="5" s="1"/>
  <c r="J257" i="5"/>
  <c r="L257" i="5" s="1"/>
  <c r="J258" i="5"/>
  <c r="L258" i="5" s="1"/>
  <c r="J261" i="5"/>
  <c r="L261" i="5" s="1"/>
  <c r="J262" i="5"/>
  <c r="L262" i="5" s="1"/>
  <c r="J263" i="5"/>
  <c r="L263" i="5" s="1"/>
  <c r="J264" i="5"/>
  <c r="L264" i="5" s="1"/>
  <c r="J265" i="5"/>
  <c r="L265" i="5" s="1"/>
  <c r="J266" i="5"/>
  <c r="L266" i="5" s="1"/>
  <c r="J267" i="5"/>
  <c r="L267" i="5" s="1"/>
  <c r="J268" i="5"/>
  <c r="L268" i="5" s="1"/>
  <c r="J269" i="5"/>
  <c r="L269" i="5" s="1"/>
  <c r="J271" i="5"/>
  <c r="L271" i="5" s="1"/>
  <c r="J272" i="5"/>
  <c r="L272" i="5" s="1"/>
  <c r="J273" i="5"/>
  <c r="L273" i="5" s="1"/>
  <c r="J275" i="5"/>
  <c r="L275" i="5" s="1"/>
  <c r="J276" i="5"/>
  <c r="L276" i="5" s="1"/>
  <c r="J277" i="5"/>
  <c r="L277" i="5" s="1"/>
  <c r="J278" i="5"/>
  <c r="L278" i="5" s="1"/>
  <c r="J280" i="5"/>
  <c r="L280" i="5" s="1"/>
  <c r="J281" i="5"/>
  <c r="L281" i="5" s="1"/>
  <c r="J282" i="5"/>
  <c r="L282" i="5" s="1"/>
  <c r="J283" i="5"/>
  <c r="L283" i="5" s="1"/>
  <c r="J286" i="5"/>
  <c r="L286" i="5" s="1"/>
  <c r="J287" i="5"/>
  <c r="L287" i="5" s="1"/>
  <c r="J290" i="5"/>
  <c r="L290" i="5" s="1"/>
  <c r="J291" i="5"/>
  <c r="L291" i="5" s="1"/>
  <c r="J11" i="5"/>
  <c r="L11" i="5" s="1"/>
  <c r="R9" i="20"/>
  <c r="Q9" i="20"/>
  <c r="O9" i="20"/>
  <c r="M9" i="20"/>
  <c r="K9" i="20"/>
  <c r="I9" i="20"/>
  <c r="S8" i="20"/>
  <c r="O6" i="20"/>
  <c r="I6" i="20"/>
  <c r="A3" i="20"/>
  <c r="Q306" i="15" l="1"/>
  <c r="L20" i="5"/>
  <c r="S142" i="18"/>
  <c r="K14" i="2"/>
  <c r="J58" i="5"/>
  <c r="L58" i="5" s="1"/>
  <c r="J33" i="5"/>
  <c r="L33" i="5" s="1"/>
  <c r="M12" i="13"/>
  <c r="I12" i="7"/>
  <c r="I10" i="7"/>
  <c r="E11" i="7"/>
  <c r="E12" i="7"/>
  <c r="J51" i="5"/>
  <c r="L51" i="5" s="1"/>
  <c r="S9" i="20"/>
  <c r="E11" i="8"/>
  <c r="E11" i="11" s="1"/>
  <c r="E12" i="11" s="1"/>
  <c r="E13" i="7" l="1"/>
  <c r="J224" i="5"/>
  <c r="I13" i="7"/>
  <c r="L224" i="5" l="1"/>
  <c r="J330" i="5"/>
  <c r="L330" i="5"/>
  <c r="B3" i="5"/>
  <c r="V12" i="5" l="1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139" i="5"/>
  <c r="V140" i="5"/>
  <c r="V141" i="5"/>
  <c r="V142" i="5"/>
  <c r="V143" i="5"/>
  <c r="V144" i="5"/>
  <c r="V145" i="5"/>
  <c r="V146" i="5"/>
  <c r="V147" i="5"/>
  <c r="V148" i="5"/>
  <c r="V149" i="5"/>
  <c r="V150" i="5"/>
  <c r="V151" i="5"/>
  <c r="V152" i="5"/>
  <c r="V153" i="5"/>
  <c r="V154" i="5"/>
  <c r="V155" i="5"/>
  <c r="V156" i="5"/>
  <c r="V157" i="5"/>
  <c r="V158" i="5"/>
  <c r="V159" i="5"/>
  <c r="V160" i="5"/>
  <c r="V161" i="5"/>
  <c r="V162" i="5"/>
  <c r="V163" i="5"/>
  <c r="V164" i="5"/>
  <c r="V165" i="5"/>
  <c r="V166" i="5"/>
  <c r="V167" i="5"/>
  <c r="V168" i="5"/>
  <c r="V169" i="5"/>
  <c r="V170" i="5"/>
  <c r="V171" i="5"/>
  <c r="V172" i="5"/>
  <c r="V173" i="5"/>
  <c r="V174" i="5"/>
  <c r="V175" i="5"/>
  <c r="V176" i="5"/>
  <c r="V177" i="5"/>
  <c r="V178" i="5"/>
  <c r="V179" i="5"/>
  <c r="V180" i="5"/>
  <c r="V181" i="5"/>
  <c r="V182" i="5"/>
  <c r="V183" i="5"/>
  <c r="V184" i="5"/>
  <c r="V185" i="5"/>
  <c r="V186" i="5"/>
  <c r="V187" i="5"/>
  <c r="V188" i="5"/>
  <c r="V189" i="5"/>
  <c r="V190" i="5"/>
  <c r="V191" i="5"/>
  <c r="V192" i="5"/>
  <c r="V193" i="5"/>
  <c r="V194" i="5"/>
  <c r="V195" i="5"/>
  <c r="V196" i="5"/>
  <c r="V197" i="5"/>
  <c r="V198" i="5"/>
  <c r="V199" i="5"/>
  <c r="V200" i="5"/>
  <c r="V201" i="5"/>
  <c r="V202" i="5"/>
  <c r="V203" i="5"/>
  <c r="V204" i="5"/>
  <c r="V205" i="5"/>
  <c r="V206" i="5"/>
  <c r="V207" i="5"/>
  <c r="V208" i="5"/>
  <c r="V209" i="5"/>
  <c r="V210" i="5"/>
  <c r="V211" i="5"/>
  <c r="V212" i="5"/>
  <c r="V213" i="5"/>
  <c r="V214" i="5"/>
  <c r="V215" i="5"/>
  <c r="V216" i="5"/>
  <c r="V217" i="5"/>
  <c r="V218" i="5"/>
  <c r="V219" i="5"/>
  <c r="V220" i="5"/>
  <c r="V221" i="5"/>
  <c r="V222" i="5"/>
  <c r="V223" i="5"/>
  <c r="V224" i="5"/>
  <c r="V225" i="5"/>
  <c r="V226" i="5"/>
  <c r="V227" i="5"/>
  <c r="V228" i="5"/>
  <c r="V229" i="5"/>
  <c r="V230" i="5"/>
  <c r="V231" i="5"/>
  <c r="V232" i="5"/>
  <c r="V233" i="5"/>
  <c r="V234" i="5"/>
  <c r="V235" i="5"/>
  <c r="V236" i="5"/>
  <c r="V237" i="5"/>
  <c r="V238" i="5"/>
  <c r="V239" i="5"/>
  <c r="V240" i="5"/>
  <c r="V241" i="5"/>
  <c r="V242" i="5"/>
  <c r="V243" i="5"/>
  <c r="V244" i="5"/>
  <c r="V245" i="5"/>
  <c r="V246" i="5"/>
  <c r="V247" i="5"/>
  <c r="V248" i="5"/>
  <c r="V249" i="5"/>
  <c r="V250" i="5"/>
  <c r="V251" i="5"/>
  <c r="V252" i="5"/>
  <c r="V253" i="5"/>
  <c r="V254" i="5"/>
  <c r="V255" i="5"/>
  <c r="V256" i="5"/>
  <c r="V257" i="5"/>
  <c r="V258" i="5"/>
  <c r="V259" i="5"/>
  <c r="V260" i="5"/>
  <c r="V261" i="5"/>
  <c r="V262" i="5"/>
  <c r="V263" i="5"/>
  <c r="V264" i="5"/>
  <c r="V265" i="5"/>
  <c r="V266" i="5"/>
  <c r="V267" i="5"/>
  <c r="V268" i="5"/>
  <c r="V269" i="5"/>
  <c r="V270" i="5"/>
  <c r="V271" i="5"/>
  <c r="V272" i="5"/>
  <c r="V273" i="5"/>
  <c r="V274" i="5"/>
  <c r="V275" i="5"/>
  <c r="V276" i="5"/>
  <c r="V277" i="5"/>
  <c r="V278" i="5"/>
  <c r="V279" i="5"/>
  <c r="V280" i="5"/>
  <c r="V281" i="5"/>
  <c r="V282" i="5"/>
  <c r="V283" i="5"/>
  <c r="V284" i="5"/>
  <c r="V285" i="5"/>
  <c r="V286" i="5"/>
  <c r="V287" i="5"/>
  <c r="V288" i="5"/>
  <c r="V289" i="5"/>
  <c r="V290" i="5"/>
  <c r="V291" i="5"/>
  <c r="V44" i="5" l="1"/>
  <c r="C6" i="15"/>
  <c r="C6" i="13"/>
  <c r="K6" i="15"/>
  <c r="I6" i="13"/>
  <c r="Y7" i="17"/>
  <c r="E6" i="11" s="1"/>
  <c r="M7" i="17"/>
  <c r="C7" i="2" s="1"/>
  <c r="I7" i="2" l="1"/>
  <c r="A3" i="8" l="1"/>
  <c r="A3" i="7" l="1"/>
  <c r="A3" i="13"/>
  <c r="I11" i="11" l="1"/>
  <c r="I10" i="11"/>
  <c r="C12" i="6"/>
  <c r="I11" i="6"/>
  <c r="Q11" i="6"/>
  <c r="V11" i="5" l="1"/>
  <c r="V330" i="5" s="1"/>
  <c r="I8" i="11" l="1"/>
  <c r="A3" i="18" l="1"/>
  <c r="A3" i="15" l="1"/>
  <c r="Q12" i="6" l="1"/>
  <c r="O12" i="6"/>
  <c r="M12" i="6" l="1"/>
  <c r="I9" i="11" l="1"/>
  <c r="I12" i="11" s="1"/>
  <c r="XEB306" i="15"/>
  <c r="XEX306" i="15" s="1"/>
  <c r="G8" i="11" l="1"/>
  <c r="G10" i="11"/>
  <c r="G11" i="11"/>
  <c r="G9" i="11"/>
  <c r="AG10" i="17"/>
  <c r="G12" i="11" l="1"/>
  <c r="AE11" i="17"/>
  <c r="AC11" i="17"/>
  <c r="W11" i="17"/>
  <c r="T11" i="17"/>
  <c r="O11" i="17"/>
  <c r="Q11" i="17"/>
  <c r="E12" i="6" l="1"/>
  <c r="G12" i="6"/>
  <c r="AG11" i="17" l="1"/>
  <c r="I12" i="6" l="1"/>
  <c r="L12" i="13" l="1"/>
  <c r="D12" i="6" l="1"/>
  <c r="F12" i="6"/>
  <c r="H12" i="6"/>
  <c r="J12" i="6"/>
  <c r="XCX198" i="5" l="1"/>
  <c r="XEX316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31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<sst xmlns="http://schemas.openxmlformats.org/spreadsheetml/2006/main" count="1727" uniqueCount="469">
  <si>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</si>
  <si>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</si>
  <si>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</si>
  <si>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</si>
  <si>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</si>
  <si>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</si>
  <si>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</si>
  <si>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</si>
  <si>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</si>
  <si>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</si>
  <si>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</si>
  <si>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</si>
  <si>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</si>
  <si>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</si>
  <si>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</si>
  <si>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</si>
  <si>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</si>
  <si>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</si>
  <si>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</si>
  <si>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</si>
  <si>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</si>
  <si>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</si>
  <si>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</si>
  <si>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</si>
  <si>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</si>
  <si>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</si>
  <si>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</si>
  <si>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</si>
  <si>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</si>
  <si>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</si>
  <si>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</si>
  <si>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</si>
  <si>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</si>
  <si>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</si>
  <si>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</si>
  <si>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</si>
  <si>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</si>
  <si>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</si>
  <si>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</si>
  <si>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</si>
  <si>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</si>
  <si>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</si>
  <si>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</si>
  <si>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</si>
  <si>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</si>
  <si>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</si>
  <si>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</si>
  <si>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</si>
  <si>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</si>
  <si>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</si>
  <si>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</si>
  <si>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</si>
  <si>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</si>
  <si>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</si>
  <si>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</si>
  <si>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</si>
  <si>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</si>
  <si>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</si>
  <si>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</si>
  <si>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</si>
  <si>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</si>
  <si>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</si>
  <si>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</si>
  <si>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</si>
  <si>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</si>
  <si>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</si>
  <si>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</si>
  <si>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‫نام سهام</t>
  </si>
  <si>
    <t>‫سود متعلق به هر سهم</t>
  </si>
  <si>
    <t>‫جمع درآمد سود سهام</t>
  </si>
  <si>
    <t>‫هزینه تنزیل</t>
  </si>
  <si>
    <t>‫خالص درآمد سود سهام</t>
  </si>
  <si>
    <t>درصد از کل داراییها</t>
  </si>
  <si>
    <t>درآمدها</t>
  </si>
  <si>
    <t>-</t>
  </si>
  <si>
    <t>تعدیل کارمزد کارگزاری‫</t>
  </si>
  <si>
    <t>صندوق سرمایه گذاری قابل معامله شاخصی  کیان</t>
  </si>
  <si>
    <t>صندوق سرمایه گذاری قابل معامله شاخصی کیان</t>
  </si>
  <si>
    <t>صندوق سرمایه گذاری  قابل معامله شاخصی کیان</t>
  </si>
  <si>
    <t>گسترش نفت و گاز پارسیان (پارسان)</t>
  </si>
  <si>
    <t>سالمین (غسالم)</t>
  </si>
  <si>
    <t>بیمه آسیا (آسیا)</t>
  </si>
  <si>
    <t>تراکتورسازی (تایرا)</t>
  </si>
  <si>
    <t>کاشی حافظ (کحافظ)</t>
  </si>
  <si>
    <t>معدنی املاح ایران (شاملا)</t>
  </si>
  <si>
    <t>مدیریت صنعت شوینده ت.ص بهشهر (شوینده)</t>
  </si>
  <si>
    <t>لیزینگ صنعت و معدن (ولصنم)</t>
  </si>
  <si>
    <t>آلومینیوم ایران (فایرا)</t>
  </si>
  <si>
    <t>فرآورده های نسوز آذر (کاذر)</t>
  </si>
  <si>
    <t>فرآورده های نسوز ایران (کفرا)</t>
  </si>
  <si>
    <t>حفاری شمال (حفاری)</t>
  </si>
  <si>
    <t>سیمان صوفیان (سصوفی)</t>
  </si>
  <si>
    <t>صنعتی بهشهر (غبشهر)</t>
  </si>
  <si>
    <t>سیمان فارس و خوزستان (سفارس)</t>
  </si>
  <si>
    <t>پارس دارو (دپارس)</t>
  </si>
  <si>
    <t>ایرکا پارت صنعت (خکار)</t>
  </si>
  <si>
    <t>بیمه ما (ما)</t>
  </si>
  <si>
    <t>نورد قطعات فولادی (فنورد)</t>
  </si>
  <si>
    <t>بهساز کاشانه تهران (ثبهساز)</t>
  </si>
  <si>
    <t>کارت اعتباری ایران کیش (رکیش)</t>
  </si>
  <si>
    <t>س.ص. بازنشستگی کارکنان بانکها (وسکاب)</t>
  </si>
  <si>
    <t>ارتباطات سیار (همراه)</t>
  </si>
  <si>
    <t>فولاد کاوه جنوب کیش (کاوه)</t>
  </si>
  <si>
    <t>مواد داروپخش (دتماد)</t>
  </si>
  <si>
    <t>سر. شاهد (ثشاهد)</t>
  </si>
  <si>
    <t>صنعتی بارز (پکرمان)</t>
  </si>
  <si>
    <t>سر. صدر تامین (تاصیکو)</t>
  </si>
  <si>
    <t>پتروشیمی شیراز (شیراز)</t>
  </si>
  <si>
    <t>کاشی سینا (کساوه)</t>
  </si>
  <si>
    <t>باما (کاما)</t>
  </si>
  <si>
    <t>ماشین سازی اراک (فاراک)</t>
  </si>
  <si>
    <t>خاک چینی ایران (کخاک)</t>
  </si>
  <si>
    <t>واسپاری ملت (ولملت)</t>
  </si>
  <si>
    <t>سر. ملی (ونیکی)</t>
  </si>
  <si>
    <t>فولادخراسان (فخاس)</t>
  </si>
  <si>
    <t>بانک ملت (وبملت)</t>
  </si>
  <si>
    <t>سیمان تهران (ستران)</t>
  </si>
  <si>
    <t>گروه مپنا (رمپنا)</t>
  </si>
  <si>
    <t>سر. ایران خودرو (خگستر)</t>
  </si>
  <si>
    <t>دارو فارابی (دفارا)</t>
  </si>
  <si>
    <t>صنایع شیمیایی ایران (شیران)</t>
  </si>
  <si>
    <t>تامین سرمایه بانک ملت (تملت)</t>
  </si>
  <si>
    <t>خدمات انفورماتیک (رانفور)</t>
  </si>
  <si>
    <t>نفت سپاهان (شسپا)</t>
  </si>
  <si>
    <t>بیمه البرز (البرز)</t>
  </si>
  <si>
    <t>کاغذ پارس (چکاپا)</t>
  </si>
  <si>
    <t>فروسیلیس ایران (فروس)</t>
  </si>
  <si>
    <t>صنعتی سپاهان (فسپا)</t>
  </si>
  <si>
    <t>لیزینگ کارآفرین (ولکار)</t>
  </si>
  <si>
    <t>تاید واتر خاورمیانه (حتاید)</t>
  </si>
  <si>
    <t>سر. غدیر (وغدیر)</t>
  </si>
  <si>
    <t>سر. صندوق بازنشستگی (وصندوق)</t>
  </si>
  <si>
    <t>سر. دارویی تامین (تیپیکو)</t>
  </si>
  <si>
    <t>قطعات اتومبیل (ختوقا)</t>
  </si>
  <si>
    <t>سر. سایپا (وساپا)</t>
  </si>
  <si>
    <t>کاشی الوند (کلوند)</t>
  </si>
  <si>
    <t>صنایع پتروشیمی کرمانشاه (کرماشا)</t>
  </si>
  <si>
    <t>کاشی پارس (کپارس)</t>
  </si>
  <si>
    <t>داروپخش (وپخش)</t>
  </si>
  <si>
    <t>نوسازی و ساختمان تهران (ثنوسا)</t>
  </si>
  <si>
    <t>آذراب (فاذر)</t>
  </si>
  <si>
    <t>گل گهر (کگل)</t>
  </si>
  <si>
    <t>موتورسازان تراکتور (خموتور)</t>
  </si>
  <si>
    <t>لیزینگ رایان سایپا (ولساپا)</t>
  </si>
  <si>
    <t>دارو جابرابن حیان (دجابر)</t>
  </si>
  <si>
    <t>مهرام (غمهرا)</t>
  </si>
  <si>
    <t>کشت و صنعت چین چین (غچین)</t>
  </si>
  <si>
    <t>رینگ سازی مشهد (خرینگ)</t>
  </si>
  <si>
    <t>کالسیمین (فاسمین)</t>
  </si>
  <si>
    <t>سر. توسعه صنعتی ایران (وتوصا)</t>
  </si>
  <si>
    <t>دارو اکسیر (دلر)</t>
  </si>
  <si>
    <t>پدیده شیمی قرن (قرن)</t>
  </si>
  <si>
    <t>سیمان مازندران (سمازن)</t>
  </si>
  <si>
    <t>پتروشیمی جم (جم)</t>
  </si>
  <si>
    <t>سیمان هگمتان (سهگمت)</t>
  </si>
  <si>
    <t>مبین انرژی خلیج فارس (مبین)</t>
  </si>
  <si>
    <t>ایران ترانسفو (بترانس)</t>
  </si>
  <si>
    <t>فولاد مبارکه اصفهان (فولاد)</t>
  </si>
  <si>
    <t>کیمیدارو (دکیمی)</t>
  </si>
  <si>
    <t>مس باهنر (فباهنر)</t>
  </si>
  <si>
    <t>سر. شفا دارو (شفا)</t>
  </si>
  <si>
    <t>شیمی داروپخش (دشیمی)</t>
  </si>
  <si>
    <t>سیمان خاش (سخاش)</t>
  </si>
  <si>
    <t>تامین سرمایه نوین (تنوین)</t>
  </si>
  <si>
    <t>فنرسازی زر (خزر)</t>
  </si>
  <si>
    <t>بیمه پارسیان (پارسیان)</t>
  </si>
  <si>
    <t>لاستیک سهند (پسهند)</t>
  </si>
  <si>
    <t>سر. توسعه ملی (وتوسم)</t>
  </si>
  <si>
    <t>سر. پارس توشه (وتوشه)</t>
  </si>
  <si>
    <t>فولاد امیرکبیر کاشان (فجر)</t>
  </si>
  <si>
    <t>قند هگمتان (قهکمت)</t>
  </si>
  <si>
    <t>پمپ ایران (تپمپی)</t>
  </si>
  <si>
    <t>صنعت غذایی کورش (غکورش)</t>
  </si>
  <si>
    <t>آسان پرداخت پرشین (آپ)</t>
  </si>
  <si>
    <t>بانک خاورمیانه (وخاور)</t>
  </si>
  <si>
    <t>سپید ماکیان (سپید)</t>
  </si>
  <si>
    <t>توسعه معدنی و صنعتی صبانور (کنور)</t>
  </si>
  <si>
    <t>گروه بهمن (خبهمن)</t>
  </si>
  <si>
    <t>شهد ایران (غشهد)</t>
  </si>
  <si>
    <t>کویر تایر (پکویر)</t>
  </si>
  <si>
    <t>شیشه همدان (کهمدا)</t>
  </si>
  <si>
    <t>پتروشیمی خارک (شخارک)</t>
  </si>
  <si>
    <t>به پرداخت ملت (پرداخت)</t>
  </si>
  <si>
    <t>قند قزوین (قزوین)</t>
  </si>
  <si>
    <t>توسعه و عمران امید (ثامید)</t>
  </si>
  <si>
    <t>قند لرستان (قلرست)</t>
  </si>
  <si>
    <t>فرآورده نسوز پارس (کفپارس)</t>
  </si>
  <si>
    <t>فرابورس</t>
  </si>
  <si>
    <t>شیشه دارویی رازی (کرازی)</t>
  </si>
  <si>
    <t>پگاه اصفهان (غشصفا)</t>
  </si>
  <si>
    <t>پگاه خراسان (غشان)</t>
  </si>
  <si>
    <t>لامپ پارس شهاب (بشهاب)</t>
  </si>
  <si>
    <t>فنرسازی خاور (خفنر)</t>
  </si>
  <si>
    <t>سر. نفت (ونفت)</t>
  </si>
  <si>
    <t>سرماآفرین (لسرما)</t>
  </si>
  <si>
    <t>پشم شیشه ایران (کپشیر)</t>
  </si>
  <si>
    <t>کشتیرانی ایران (حکشتی)</t>
  </si>
  <si>
    <t>ذغالسنگ نگین (کطبس)</t>
  </si>
  <si>
    <t>گلوکوزان (غگل)</t>
  </si>
  <si>
    <t>موتوژن (بموتو)</t>
  </si>
  <si>
    <t>دوده صنعتی پارس (شدوص)</t>
  </si>
  <si>
    <t>قند اصفهان (قصفها)</t>
  </si>
  <si>
    <t>پارس مینو (غپینو)</t>
  </si>
  <si>
    <t>پارس خزر (لخزر)</t>
  </si>
  <si>
    <t>ندارد</t>
  </si>
  <si>
    <t>ریخته گری تراکتور (ختراک)</t>
  </si>
  <si>
    <t>حمل و نقل توکا (حتوکا)</t>
  </si>
  <si>
    <t>سود و زیان ناشی
از فروش</t>
  </si>
  <si>
    <t>خالص ارزش
فروش</t>
  </si>
  <si>
    <t>سود و زیان ناشی
از تغییر قیمت</t>
  </si>
  <si>
    <t>ارزش دفتری برابر است با میانگین موزون خالص ارزش فروش هر سهم/ورقه در ابتدای دوره با خرید طی دوره ضربدر تعداد در پایان</t>
  </si>
  <si>
    <t>قیمت بازار
هر سهم</t>
  </si>
  <si>
    <t>درصد به 
کل دارایی‌ها</t>
  </si>
  <si>
    <t>‫تاریخ تشکیل
مجمع</t>
  </si>
  <si>
    <t>‫تعداد سهام متعلقه
در زمان مجمع</t>
  </si>
  <si>
    <t>برق آبادان (آبادا)</t>
  </si>
  <si>
    <t>بورس اوراق بهادار تهران (بورس)</t>
  </si>
  <si>
    <t>بورس کالای ایران (کالا)</t>
  </si>
  <si>
    <t>جوشکاب یزد (بکاب)</t>
  </si>
  <si>
    <t>چدن سازان (چدن)</t>
  </si>
  <si>
    <t>دارویی برکت (برکت)</t>
  </si>
  <si>
    <t>زامیاد (خزامیا)</t>
  </si>
  <si>
    <t>سر. مسکن (ثمسکن)</t>
  </si>
  <si>
    <t>سیمرغ (سیمرغ)</t>
  </si>
  <si>
    <t>شهد (قشهد)</t>
  </si>
  <si>
    <t>شهید قندی (بکام)</t>
  </si>
  <si>
    <t>کارخانجات داروپخش (دارو)</t>
  </si>
  <si>
    <t>نفت بهران (شبهرن)</t>
  </si>
  <si>
    <t>نیروکلر (شکلر)</t>
  </si>
  <si>
    <t>ایران یاسا (پاسا)</t>
  </si>
  <si>
    <t>زر ماکارون (غزر)</t>
  </si>
  <si>
    <t>سیمان آبیک (سآبیک)</t>
  </si>
  <si>
    <t>پتروشیمی فن آوران (شفن)</t>
  </si>
  <si>
    <t>انتقال داده های آسیاتک (اسیاتک)</t>
  </si>
  <si>
    <t>مخابرات ایران (اخابر)</t>
  </si>
  <si>
    <t>پالایش نفت تبریز (شبریز)</t>
  </si>
  <si>
    <t>توسعه ساختمان (ثاخت)</t>
  </si>
  <si>
    <t>دارو رازک (درازک)</t>
  </si>
  <si>
    <t>سر. تامین اجتماعی (شستا)</t>
  </si>
  <si>
    <t>سر. توکا فولاد (وتوکا)</t>
  </si>
  <si>
    <t>فولاد آلیاژی ایران (فولاژ)</t>
  </si>
  <si>
    <t>کربن ایران (شکربن)</t>
  </si>
  <si>
    <t>پارس فولاد سبزوار (فسبزوار)</t>
  </si>
  <si>
    <t>دارو لقمان (دلقما)</t>
  </si>
  <si>
    <t>سیمان شرق (سشرق)</t>
  </si>
  <si>
    <t>سیمان شمال (سشمال)</t>
  </si>
  <si>
    <t>سینادارو (دسینا)</t>
  </si>
  <si>
    <t>الکتریک خودرو شرق (خشرق)</t>
  </si>
  <si>
    <t>آهنگری تراکتور (خاهن)</t>
  </si>
  <si>
    <t>پتروشیمی شازند (شاراک)</t>
  </si>
  <si>
    <t>تامین سرمایه لوتوس پارسیان (لوتوس)</t>
  </si>
  <si>
    <t>تجارت الکترونیک پارسیان (رتاپ)</t>
  </si>
  <si>
    <t>داروسازی دانا (ددانا)</t>
  </si>
  <si>
    <t>رادیاتور ایران (ختور)</t>
  </si>
  <si>
    <t>سر. گروه توسعه ملی (وبانک)</t>
  </si>
  <si>
    <t>صبا فولاد خلیج فارس (فصبا)</t>
  </si>
  <si>
    <t>صنایع غذایی مینو شرق (غمینو)</t>
  </si>
  <si>
    <t>آریان کیمیا تک (کیمیاتک)</t>
  </si>
  <si>
    <t>بیمه اتکائی امین (اتکام)</t>
  </si>
  <si>
    <t>پاکسان (شپاکسا)</t>
  </si>
  <si>
    <t>داده پردازی ایران (مداران)</t>
  </si>
  <si>
    <t>داده گستر عصر نوین - های وب (های وب)</t>
  </si>
  <si>
    <t>صنعتی بوتان (لبوتان)</t>
  </si>
  <si>
    <t>فرآورده های غذایی و قند چهارمحال (قچار)</t>
  </si>
  <si>
    <t>نیرو ترانس (بنیرو)</t>
  </si>
  <si>
    <t>بانک سینا (وسینا)</t>
  </si>
  <si>
    <t>پست بانک ایران (وپست)</t>
  </si>
  <si>
    <t>سازه پویش (خپویش)</t>
  </si>
  <si>
    <t>سر. ساختمان ایران (وساخت)</t>
  </si>
  <si>
    <t>سیمان ارومیه (ساروم)</t>
  </si>
  <si>
    <t>سیمان شاهرود (سرود)</t>
  </si>
  <si>
    <t>فرآورده تزریقی (دفرا)</t>
  </si>
  <si>
    <t>کشت و دامداری فکا (زفکا)</t>
  </si>
  <si>
    <t>معادن منگنز ایران (کمنگنز)</t>
  </si>
  <si>
    <t>مگسال (زمگسا)</t>
  </si>
  <si>
    <t>کشاورزی و دامپروری بینالود (زبینا)</t>
  </si>
  <si>
    <t>تپسی (تپسی)</t>
  </si>
  <si>
    <t>نفت پارس (شنفت)</t>
  </si>
  <si>
    <t>ایران خودرو (خودرو)</t>
  </si>
  <si>
    <t>دارو ابوریحان (دابور)</t>
  </si>
  <si>
    <t>گروه دارویی سبحان (دسبحا)</t>
  </si>
  <si>
    <t>سیمان خوزستان (سخوز)</t>
  </si>
  <si>
    <t>افست (چافست)</t>
  </si>
  <si>
    <t>بانک تجارت (وتجارت)</t>
  </si>
  <si>
    <t>بانک صادرات ایران (وبصادر)</t>
  </si>
  <si>
    <t>بانک کار آفرین (وکار)</t>
  </si>
  <si>
    <t>بهنوش (غبهنوش)</t>
  </si>
  <si>
    <t>بیمه کارآفرین (وآفری)</t>
  </si>
  <si>
    <t>پالایش نفت بندر عباس (شبندر)</t>
  </si>
  <si>
    <t>پخش هجرت (هجرت)</t>
  </si>
  <si>
    <t>پرداخت الکترونیک بانک پاسارگاد (پی پاد)</t>
  </si>
  <si>
    <t>توریستی و رفاهی آبادگران ایران (آباد)</t>
  </si>
  <si>
    <t>چرخشگر (خچرخش)</t>
  </si>
  <si>
    <t>خدمات کشاورزی (تکشا)</t>
  </si>
  <si>
    <t>سر. توسعه آذربایجان (وآذر)</t>
  </si>
  <si>
    <t>سر. توسعه صنعت و تجارت (وصنعت)</t>
  </si>
  <si>
    <t>سر. توسعه معادن و فلزات (ومعادن)</t>
  </si>
  <si>
    <t>سر. سامان گستر اصفهان (ثامان)</t>
  </si>
  <si>
    <t>سر. صنعت بیمه (وبیمه)</t>
  </si>
  <si>
    <t>سیمان اصفهان (سصفها)</t>
  </si>
  <si>
    <t>سیمان خزر (سخزر)</t>
  </si>
  <si>
    <t>سیمان کردستان (سکرد)</t>
  </si>
  <si>
    <t>صنعتی مینو (خرمدره) (غصینو)</t>
  </si>
  <si>
    <t>غلتک سازان سپاهان (فسازان)</t>
  </si>
  <si>
    <t>فجر انرژی خلیج فارس (بفجر)</t>
  </si>
  <si>
    <t>قند ثابت خراسان (قثابت)</t>
  </si>
  <si>
    <t>کارتن ایران (چکارن)</t>
  </si>
  <si>
    <t>کاغذ سازی کاوه (چکاوه)</t>
  </si>
  <si>
    <t>کشت و صنعت پیاذر (غاذر)</t>
  </si>
  <si>
    <t>کشت و صنعت و دامپروری پارس (زپارس)</t>
  </si>
  <si>
    <t>کیمیای زنجان گستران (کیمیا)</t>
  </si>
  <si>
    <t>گروه مالی صبا تامین (صبا)</t>
  </si>
  <si>
    <t>گلتاش (شگل)</t>
  </si>
  <si>
    <t>لامیران (فلامی)</t>
  </si>
  <si>
    <t>لبنیات پاک (غپاک)</t>
  </si>
  <si>
    <t>لعابیران (شلعاب)</t>
  </si>
  <si>
    <t>لیزینگ ایرانیان (وایران)</t>
  </si>
  <si>
    <t>ملی سرب و روی (فسرب)</t>
  </si>
  <si>
    <t>نصیر ماشین (خنصیر)</t>
  </si>
  <si>
    <t>نیرو محرکه (خمحرکه)</t>
  </si>
  <si>
    <t>سیمان فارس نو (سفانو)</t>
  </si>
  <si>
    <t>سر. خوارزمی (وخارزم)</t>
  </si>
  <si>
    <t>سایپا (خساپا)</t>
  </si>
  <si>
    <t>صنایع شیمیایی کیمیاگران امروز (شکام)</t>
  </si>
  <si>
    <t>سر. بهمن (وبهمن)</t>
  </si>
  <si>
    <t>بانک اقتصاد نوین (ونوین)</t>
  </si>
  <si>
    <t>فرآوری مواد معدنی (فرآور)</t>
  </si>
  <si>
    <t>ایران مرینوس (نمرینو)</t>
  </si>
  <si>
    <t>قند پیرانشهر (قپیرا)</t>
  </si>
  <si>
    <t>بهار رز عالیس چناران (عالیس)</t>
  </si>
  <si>
    <t>سر. پردیس (پردیس)</t>
  </si>
  <si>
    <t>سیمان ایلام (سیلام)</t>
  </si>
  <si>
    <t>سپنتا (فپنتا)</t>
  </si>
  <si>
    <t>لوله و ماشین سازی (فلوله)</t>
  </si>
  <si>
    <t>سیمان اردستان (اردستان)</t>
  </si>
  <si>
    <t>لیزینگ کارآفرین (حق تقدم) (ولکارح)</t>
  </si>
  <si>
    <t>سر. پردیس (حق تقدم) (پردیسح)</t>
  </si>
  <si>
    <t>گروه توسعه مالی مهر آیندگان (ومهان)</t>
  </si>
  <si>
    <t>تکميلی پتروشیمی خلیج فارس (پترول)</t>
  </si>
  <si>
    <t>معدنی دماوند (کدما)</t>
  </si>
  <si>
    <t>معادن بافق (کبافق)</t>
  </si>
  <si>
    <t>کابل البرز (بالبر)</t>
  </si>
  <si>
    <t>آما (فاما)</t>
  </si>
  <si>
    <t>گروه مالی شهر (شهر)</t>
  </si>
  <si>
    <t>کمک فنر ایندامین (خکمک)</t>
  </si>
  <si>
    <t>فیبر ایران (چفیبر)</t>
  </si>
  <si>
    <t>سر. آتیه دماوند (واتی)</t>
  </si>
  <si>
    <t>سر. کشاورزی کوثر (زکوثر)</t>
  </si>
  <si>
    <t>فولاد خوزستان (فخوز)</t>
  </si>
  <si>
    <t>پتروشیمی پارس (پارس)</t>
  </si>
  <si>
    <t>لیزینگ خودرو غدیر (ولغدر)</t>
  </si>
  <si>
    <t>تولیدی و صنعتی گوهرفام (شفام)</t>
  </si>
  <si>
    <t>سایپا آذین (خاذین)</t>
  </si>
  <si>
    <t>ساروج بوشهر (ساروج)</t>
  </si>
  <si>
    <t xml:space="preserve"> سود(زیان) حاصل از فروش سهام</t>
  </si>
  <si>
    <t xml:space="preserve"> سود سپرده بانکی</t>
  </si>
  <si>
    <t xml:space="preserve"> سود اوراق بهادار با درآمد ثابت</t>
  </si>
  <si>
    <t>تاریخ دریافت سود</t>
  </si>
  <si>
    <t>کوتاه مدت سامان 864-810-4013857-1</t>
  </si>
  <si>
    <t>کوتاه مدت ملی 0228580460005</t>
  </si>
  <si>
    <t>کوتاه مدت پاسارگاد 209.8100.18499402.1</t>
  </si>
  <si>
    <t>کوتاه مدت خاورمیانه 1005-10-810-707074271</t>
  </si>
  <si>
    <t>ب- درآمد ناشی از تغییر قیمت سهام</t>
  </si>
  <si>
    <t>سیمان غرب (سغرب)</t>
  </si>
  <si>
    <t>زاگرس فارمد پارس (ددام)</t>
  </si>
  <si>
    <t>نورد آلومینیوم (فنوال)</t>
  </si>
  <si>
    <t>لنت ترمز (خلنت)</t>
  </si>
  <si>
    <t>سبحان دارو (دسبحان)</t>
  </si>
  <si>
    <t>ایران دارو (دیران)</t>
  </si>
  <si>
    <t>سر. رنا (ورنا)</t>
  </si>
  <si>
    <t>البرزدارو (دالبر)</t>
  </si>
  <si>
    <t>گل گهر (حق تقدم) (کگلح)</t>
  </si>
  <si>
    <t>فجر انرژی خلیج فارس (حق تقدم) (بفجرح)</t>
  </si>
  <si>
    <t>برای ماه منتهی به 1403/04/31</t>
  </si>
  <si>
    <t>1403/04/31</t>
  </si>
  <si>
    <t>سیمان بجنورد (سبجنو)</t>
  </si>
  <si>
    <t>سر. سیمان تامین (سیتا)</t>
  </si>
  <si>
    <t>قند مرودشت (قمرو)</t>
  </si>
  <si>
    <t>ایران تایر (پتایر)</t>
  </si>
  <si>
    <t>پست بانک ایران (حق تقدم) (وپستح)</t>
  </si>
  <si>
    <t>کارت اعتباری ایران کیش (حق تقدم) (رکیشح)</t>
  </si>
  <si>
    <t>موتوژن (حق تقدم) (بموتوح)</t>
  </si>
  <si>
    <t>1403/04/02</t>
  </si>
  <si>
    <t>1403/04/03</t>
  </si>
  <si>
    <t>1403/04/04</t>
  </si>
  <si>
    <t>1403/04/06</t>
  </si>
  <si>
    <t>1403/04/10</t>
  </si>
  <si>
    <t>1403/04/11</t>
  </si>
  <si>
    <t>1403/04/12</t>
  </si>
  <si>
    <t>1403/04/13</t>
  </si>
  <si>
    <t>1403/04/14</t>
  </si>
  <si>
    <t>1403/04/16</t>
  </si>
  <si>
    <t>1403/04/17</t>
  </si>
  <si>
    <t>1403/04/18</t>
  </si>
  <si>
    <t>1403/04/19</t>
  </si>
  <si>
    <t>1403/04/20</t>
  </si>
  <si>
    <t>1403/04/21</t>
  </si>
  <si>
    <t>1403/04/23</t>
  </si>
  <si>
    <t>1403/04/24</t>
  </si>
  <si>
    <t>1403/04/27</t>
  </si>
  <si>
    <t>1403/04/28</t>
  </si>
  <si>
    <t>1403/04/29</t>
  </si>
  <si>
    <t>1403/04/30</t>
  </si>
  <si>
    <t>سرامیک اردکان (کسرا)</t>
  </si>
  <si>
    <t>تامین سرمایه کاردان (تکاردان)</t>
  </si>
  <si>
    <t>سر. پتروشیمی (وپترو)</t>
  </si>
  <si>
    <t>پتروشیمی غدیر (شغدیر)</t>
  </si>
  <si>
    <t>1387/03/11</t>
  </si>
  <si>
    <t>1391/03/16</t>
  </si>
  <si>
    <t>1403/05/10</t>
  </si>
  <si>
    <t>1403/05/14</t>
  </si>
  <si>
    <t>1403/05/16</t>
  </si>
  <si>
    <t>1403/05/23</t>
  </si>
  <si>
    <t>1403/05/27</t>
  </si>
  <si>
    <t>1403/05/30</t>
  </si>
  <si>
    <t>دارایی ها</t>
  </si>
  <si>
    <t>1403/06/31</t>
  </si>
  <si>
    <t>کشت و صنعت شریف آباد (زشریف)</t>
  </si>
  <si>
    <t>گروه مالی داتام (داتام)</t>
  </si>
  <si>
    <t>محورسازان (خوساز)</t>
  </si>
  <si>
    <t>نوش مازندران (غنوش)</t>
  </si>
  <si>
    <t>درخشان تهران (پدرخش)</t>
  </si>
  <si>
    <t>بیسکویت گرجی (غگرجی)</t>
  </si>
  <si>
    <t>پارس الکتریک (لپارس)</t>
  </si>
  <si>
    <t>پگاه آذربایجان (غشاذر)</t>
  </si>
  <si>
    <t>سر. امید (وامید)</t>
  </si>
  <si>
    <t>آلومراد (فمراد)</t>
  </si>
  <si>
    <t>بین المللی محصولات پارس (شپارس)</t>
  </si>
  <si>
    <t>روز دارو (دروز)</t>
  </si>
  <si>
    <t>شیمیایی سینا (شسینا)</t>
  </si>
  <si>
    <t>تامین ماسه ریخته گری (کماسه)</t>
  </si>
  <si>
    <t>سر. اعتبار ایران (واعتبار)</t>
  </si>
  <si>
    <t>مهرکام پارس (خمهر)</t>
  </si>
  <si>
    <t>خوراک دام پارس (غدام)</t>
  </si>
  <si>
    <t>شیمیایی فارس (شفارس)</t>
  </si>
  <si>
    <t>تامین سرمایه لوتوس پارسیان (حق تقدم) (لوتوسح)</t>
  </si>
  <si>
    <t>تکمیلی پتروشیمی خلیج فارس (پترول)</t>
  </si>
  <si>
    <t>1403/06/17</t>
  </si>
  <si>
    <t>1403/06/11</t>
  </si>
  <si>
    <t>1403/06/18</t>
  </si>
  <si>
    <t>1403/06/28</t>
  </si>
  <si>
    <t>منتهی به 1403/07/30</t>
  </si>
  <si>
    <t>برای ماه منتهی به 1403/07/30</t>
  </si>
  <si>
    <t>1403/07/30</t>
  </si>
  <si>
    <t>طی مهر  ماه</t>
  </si>
  <si>
    <t>از ابتدای سال مالی تا پایان مهر ماه</t>
  </si>
  <si>
    <t>طی مهر ماه</t>
  </si>
  <si>
    <t>پخش البرز (پخش)</t>
  </si>
  <si>
    <t>بانک پارسیان (وپارس)</t>
  </si>
  <si>
    <t>توسعه صنایع بهشهر (وبشهر)</t>
  </si>
  <si>
    <t>فولاد هرمزگان جنوب (هرمز)</t>
  </si>
  <si>
    <t>سیمان آرتا اردبیل (ساربیل)</t>
  </si>
  <si>
    <t>سیمان سپاهان (سپاها)</t>
  </si>
  <si>
    <t>بین المللی توسعه صنایع و معادن غدیر (وکغدیر)</t>
  </si>
  <si>
    <t>سیمان هرمزگان (سهرمز)</t>
  </si>
  <si>
    <t>ذوب آهن اصفهان (ذوب)</t>
  </si>
  <si>
    <t>کاشی تکسرام (کترام)</t>
  </si>
  <si>
    <t>گسترش سوخت سبز زاگرس (شگستر)</t>
  </si>
  <si>
    <t>چادرملو (کچاد)</t>
  </si>
  <si>
    <t>ایران دارو (حق تقدم) (دیرانح)</t>
  </si>
  <si>
    <t>(دعبید)</t>
  </si>
  <si>
    <t>1403/03/26</t>
  </si>
  <si>
    <t>1403/07/09</t>
  </si>
  <si>
    <t>1403/07/11</t>
  </si>
  <si>
    <t>1403/07/08</t>
  </si>
  <si>
    <t>1403/07/26</t>
  </si>
  <si>
    <t>1403/07/28</t>
  </si>
  <si>
    <t>تامین سرمایه لوتوس پارسیان(لوتوسح)</t>
  </si>
  <si>
    <t>ایران دارو (دیرانح)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</si>
</sst>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_-;[Red]\(#,##0\)"/>
  </numFmts>
  <fonts count="5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sz val="14"/>
      <color theme="1"/>
      <name val="B Mitra"/>
      <charset val="178"/>
    </font>
    <font>
      <b/>
      <sz val="10"/>
      <color theme="1"/>
      <name val="B Mitra"/>
      <charset val="178"/>
    </font>
    <font>
      <sz val="11"/>
      <color theme="1"/>
      <name val="B Mitra"/>
      <charset val="178"/>
    </font>
    <font>
      <sz val="10"/>
      <color theme="1"/>
      <name val="B Mitra"/>
      <charset val="178"/>
    </font>
    <font>
      <b/>
      <sz val="12"/>
      <color theme="1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26"/>
      <color theme="1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u/>
      <sz val="11"/>
      <color theme="10"/>
      <name val="Calibri"/>
      <family val="2"/>
      <scheme val="minor"/>
    </font>
    <font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8"/>
      <name val="Calibri"/>
      <family val="2"/>
      <charset val="178"/>
      <scheme val="minor"/>
    </font>
    <font>
      <sz val="20"/>
      <color theme="1" tint="0.14999847407452621"/>
      <name val="B Mitra"/>
      <charset val="178"/>
    </font>
    <font>
      <sz val="14"/>
      <color theme="1" tint="0.14999847407452621"/>
      <name val="B Mitra"/>
      <charset val="178"/>
    </font>
    <font>
      <b/>
      <sz val="9"/>
      <color rgb="FF00A651"/>
      <name val="IranSansFaNum"/>
    </font>
    <font>
      <sz val="22"/>
      <color theme="1"/>
      <name val="B Mitra"/>
      <charset val="178"/>
    </font>
    <font>
      <sz val="20"/>
      <color theme="1" tint="4.9989318521683403E-2"/>
      <name val="B Mitra"/>
      <charset val="178"/>
    </font>
    <font>
      <sz val="22"/>
      <color theme="1" tint="4.9989318521683403E-2"/>
      <name val="B Mitra"/>
      <charset val="178"/>
    </font>
    <font>
      <sz val="20"/>
      <color theme="1" tint="0.34998626667073579"/>
      <name val="B Mitra"/>
      <charset val="178"/>
    </font>
    <font>
      <sz val="20"/>
      <color theme="2" tint="-0.89999084444715716"/>
      <name val="B Mitra"/>
      <charset val="178"/>
    </font>
    <font>
      <b/>
      <sz val="20"/>
      <color theme="2" tint="-0.89999084444715716"/>
      <name val="B Mitra"/>
      <charset val="178"/>
    </font>
    <font>
      <b/>
      <sz val="16"/>
      <color theme="2" tint="-0.89999084444715716"/>
      <name val="B Mitra"/>
      <charset val="178"/>
    </font>
    <font>
      <sz val="14"/>
      <color theme="2" tint="-0.89999084444715716"/>
      <name val="B Mitra"/>
      <charset val="178"/>
    </font>
    <font>
      <b/>
      <sz val="10"/>
      <color theme="2" tint="-0.89999084444715716"/>
      <name val="B Mitra"/>
      <charset val="178"/>
    </font>
    <font>
      <sz val="18"/>
      <color theme="2" tint="-0.89999084444715716"/>
      <name val="B Mitra"/>
      <charset val="178"/>
    </font>
    <font>
      <b/>
      <sz val="12"/>
      <color theme="2" tint="-0.89999084444715716"/>
      <name val="B Mitra"/>
      <charset val="178"/>
    </font>
    <font>
      <sz val="12"/>
      <color theme="2" tint="-0.89999084444715716"/>
      <name val="B Mitra"/>
      <charset val="178"/>
    </font>
    <font>
      <sz val="10"/>
      <color theme="2" tint="-0.89999084444715716"/>
      <name val="B Mitra"/>
      <charset val="178"/>
    </font>
    <font>
      <sz val="11"/>
      <color theme="2" tint="-0.89999084444715716"/>
      <name val="B Mitra"/>
      <charset val="178"/>
    </font>
    <font>
      <sz val="22"/>
      <color theme="2" tint="-0.89999084444715716"/>
      <name val="B Mitra"/>
      <charset val="178"/>
    </font>
    <font>
      <b/>
      <sz val="14"/>
      <color theme="2" tint="-0.89999084444715716"/>
      <name val="B Mitra"/>
      <charset val="178"/>
    </font>
    <font>
      <sz val="16"/>
      <color theme="2" tint="-0.89999084444715716"/>
      <name val="B Mitra"/>
      <charset val="178"/>
    </font>
    <font>
      <sz val="12"/>
      <color theme="2" tint="-0.89999084444715716"/>
      <name val="B Nazanin"/>
      <charset val="178"/>
    </font>
    <font>
      <b/>
      <sz val="14"/>
      <name val="B Mitra"/>
      <charset val="178"/>
    </font>
    <font>
      <sz val="11"/>
      <name val="B Mitra"/>
      <charset val="178"/>
    </font>
    <font>
      <b/>
      <sz val="12"/>
      <name val="B Mitra"/>
      <charset val="178"/>
    </font>
    <font>
      <sz val="12"/>
      <name val="B Mitra"/>
      <charset val="178"/>
    </font>
    <font>
      <sz val="14"/>
      <name val="B Mitra"/>
      <charset val="178"/>
    </font>
    <font>
      <sz val="9"/>
      <name val="WYekan"/>
      <charset val="17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23">
    <xf numFmtId="0" fontId="0" fillId="0" borderId="0" xfId="0"/>
    <xf numFmtId="0" fontId="9" fillId="0" borderId="0" xfId="0" applyFont="1"/>
    <xf numFmtId="0" fontId="14" fillId="0" borderId="0" xfId="0" applyFont="1"/>
    <xf numFmtId="165" fontId="8" fillId="0" borderId="0" xfId="1" applyNumberFormat="1" applyFont="1" applyFill="1" applyAlignment="1">
      <alignment vertical="center"/>
    </xf>
    <xf numFmtId="38" fontId="15" fillId="0" borderId="13" xfId="1" applyNumberFormat="1" applyFont="1" applyFill="1" applyBorder="1" applyAlignment="1">
      <alignment horizontal="right" vertical="center" readingOrder="2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5" fontId="9" fillId="0" borderId="0" xfId="1" applyNumberFormat="1" applyFont="1" applyFill="1"/>
    <xf numFmtId="0" fontId="11" fillId="0" borderId="0" xfId="0" applyFont="1"/>
    <xf numFmtId="165" fontId="11" fillId="0" borderId="0" xfId="0" applyNumberFormat="1" applyFont="1"/>
    <xf numFmtId="165" fontId="21" fillId="0" borderId="0" xfId="1" applyNumberFormat="1" applyFont="1" applyFill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165" fontId="22" fillId="0" borderId="0" xfId="0" applyNumberFormat="1" applyFont="1" applyAlignment="1">
      <alignment vertical="center" wrapText="1"/>
    </xf>
    <xf numFmtId="3" fontId="11" fillId="0" borderId="0" xfId="0" applyNumberFormat="1" applyFont="1"/>
    <xf numFmtId="0" fontId="18" fillId="0" borderId="0" xfId="0" applyFont="1"/>
    <xf numFmtId="165" fontId="25" fillId="0" borderId="0" xfId="1" applyNumberFormat="1" applyFont="1" applyFill="1" applyBorder="1" applyAlignment="1">
      <alignment vertical="center" wrapText="1"/>
    </xf>
    <xf numFmtId="3" fontId="26" fillId="0" borderId="0" xfId="0" applyNumberFormat="1" applyFont="1"/>
    <xf numFmtId="0" fontId="8" fillId="0" borderId="0" xfId="0" applyFont="1" applyAlignment="1">
      <alignment vertical="center"/>
    </xf>
    <xf numFmtId="0" fontId="12" fillId="0" borderId="0" xfId="0" applyFont="1"/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3" fillId="0" borderId="0" xfId="0" applyFont="1"/>
    <xf numFmtId="0" fontId="11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65" fontId="31" fillId="0" borderId="0" xfId="1" applyNumberFormat="1" applyFont="1" applyFill="1" applyAlignment="1">
      <alignment horizontal="center" vertical="center"/>
    </xf>
    <xf numFmtId="165" fontId="31" fillId="0" borderId="0" xfId="1" applyNumberFormat="1" applyFont="1" applyFill="1" applyAlignment="1">
      <alignment vertical="center"/>
    </xf>
    <xf numFmtId="10" fontId="31" fillId="0" borderId="0" xfId="2" applyNumberFormat="1" applyFont="1" applyFill="1" applyAlignment="1">
      <alignment horizontal="center" vertical="center"/>
    </xf>
    <xf numFmtId="165" fontId="32" fillId="0" borderId="0" xfId="1" applyNumberFormat="1" applyFont="1" applyFill="1" applyBorder="1" applyAlignment="1">
      <alignment vertical="center" wrapText="1" readingOrder="2"/>
    </xf>
    <xf numFmtId="165" fontId="31" fillId="0" borderId="1" xfId="1" applyNumberFormat="1" applyFont="1" applyFill="1" applyBorder="1" applyAlignment="1">
      <alignment horizontal="center" vertical="center"/>
    </xf>
    <xf numFmtId="165" fontId="31" fillId="0" borderId="0" xfId="1" applyNumberFormat="1" applyFont="1" applyFill="1" applyBorder="1" applyAlignment="1">
      <alignment horizontal="center" vertical="center" readingOrder="2"/>
    </xf>
    <xf numFmtId="165" fontId="31" fillId="0" borderId="0" xfId="1" applyNumberFormat="1" applyFont="1" applyFill="1" applyBorder="1" applyAlignment="1">
      <alignment horizontal="center" vertical="center" wrapText="1" readingOrder="2"/>
    </xf>
    <xf numFmtId="165" fontId="31" fillId="0" borderId="0" xfId="1" applyNumberFormat="1" applyFont="1" applyFill="1" applyBorder="1" applyAlignment="1">
      <alignment horizontal="center" vertical="center"/>
    </xf>
    <xf numFmtId="165" fontId="31" fillId="0" borderId="1" xfId="1" applyNumberFormat="1" applyFont="1" applyFill="1" applyBorder="1" applyAlignment="1">
      <alignment horizontal="center" vertical="center" wrapText="1" readingOrder="2"/>
    </xf>
    <xf numFmtId="165" fontId="31" fillId="0" borderId="0" xfId="5" applyNumberFormat="1" applyFont="1" applyFill="1" applyAlignment="1">
      <alignment horizontal="center" vertical="center"/>
    </xf>
    <xf numFmtId="165" fontId="31" fillId="0" borderId="0" xfId="5" applyNumberFormat="1" applyFont="1" applyFill="1" applyAlignment="1">
      <alignment horizontal="left" vertical="center"/>
    </xf>
    <xf numFmtId="3" fontId="31" fillId="0" borderId="0" xfId="1" applyNumberFormat="1" applyFont="1" applyFill="1" applyAlignment="1">
      <alignment horizontal="right" vertical="center"/>
    </xf>
    <xf numFmtId="165" fontId="31" fillId="0" borderId="0" xfId="1" applyNumberFormat="1" applyFont="1" applyFill="1" applyBorder="1" applyAlignment="1">
      <alignment vertical="center"/>
    </xf>
    <xf numFmtId="165" fontId="31" fillId="0" borderId="0" xfId="1" applyNumberFormat="1" applyFont="1" applyFill="1" applyBorder="1" applyAlignment="1">
      <alignment vertical="center" readingOrder="2"/>
    </xf>
    <xf numFmtId="165" fontId="31" fillId="0" borderId="2" xfId="5" applyNumberFormat="1" applyFont="1" applyFill="1" applyBorder="1" applyAlignment="1">
      <alignment horizontal="center" vertical="center"/>
    </xf>
    <xf numFmtId="3" fontId="31" fillId="0" borderId="0" xfId="1" applyNumberFormat="1" applyFont="1" applyFill="1" applyAlignment="1">
      <alignment horizontal="center" vertical="center"/>
    </xf>
    <xf numFmtId="165" fontId="31" fillId="0" borderId="0" xfId="5" applyNumberFormat="1" applyFont="1" applyFill="1" applyBorder="1" applyAlignment="1">
      <alignment horizontal="center" vertical="center"/>
    </xf>
    <xf numFmtId="0" fontId="34" fillId="0" borderId="0" xfId="0" applyFont="1"/>
    <xf numFmtId="165" fontId="31" fillId="0" borderId="0" xfId="1" applyNumberFormat="1" applyFont="1" applyFill="1" applyAlignment="1">
      <alignment vertical="center" wrapText="1"/>
    </xf>
    <xf numFmtId="0" fontId="37" fillId="0" borderId="0" xfId="0" applyFont="1" applyAlignment="1">
      <alignment horizontal="center"/>
    </xf>
    <xf numFmtId="0" fontId="38" fillId="0" borderId="0" xfId="0" applyFont="1"/>
    <xf numFmtId="165" fontId="38" fillId="0" borderId="1" xfId="1" applyNumberFormat="1" applyFont="1" applyFill="1" applyBorder="1"/>
    <xf numFmtId="165" fontId="37" fillId="0" borderId="1" xfId="1" applyNumberFormat="1" applyFont="1" applyFill="1" applyBorder="1" applyAlignment="1">
      <alignment horizontal="center" vertical="center" wrapText="1" readingOrder="2"/>
    </xf>
    <xf numFmtId="165" fontId="38" fillId="0" borderId="0" xfId="1" applyNumberFormat="1" applyFont="1" applyFill="1" applyBorder="1" applyAlignment="1">
      <alignment horizontal="center" vertical="center" readingOrder="2"/>
    </xf>
    <xf numFmtId="0" fontId="38" fillId="0" borderId="0" xfId="0" applyFont="1" applyAlignment="1">
      <alignment horizontal="center"/>
    </xf>
    <xf numFmtId="165" fontId="38" fillId="0" borderId="0" xfId="1" applyNumberFormat="1" applyFont="1" applyFill="1" applyBorder="1" applyAlignment="1">
      <alignment horizontal="center" vertical="center"/>
    </xf>
    <xf numFmtId="165" fontId="38" fillId="0" borderId="0" xfId="1" applyNumberFormat="1" applyFont="1" applyFill="1" applyBorder="1"/>
    <xf numFmtId="165" fontId="38" fillId="0" borderId="0" xfId="1" applyNumberFormat="1" applyFont="1" applyFill="1"/>
    <xf numFmtId="10" fontId="38" fillId="0" borderId="0" xfId="2" applyNumberFormat="1" applyFont="1" applyFill="1" applyBorder="1" applyAlignment="1">
      <alignment horizontal="center" vertical="center" wrapText="1"/>
    </xf>
    <xf numFmtId="165" fontId="38" fillId="0" borderId="0" xfId="1" applyNumberFormat="1" applyFont="1" applyFill="1" applyAlignment="1">
      <alignment vertical="center"/>
    </xf>
    <xf numFmtId="165" fontId="38" fillId="0" borderId="2" xfId="1" applyNumberFormat="1" applyFont="1" applyFill="1" applyBorder="1" applyAlignment="1">
      <alignment horizontal="center" vertical="center" readingOrder="2"/>
    </xf>
    <xf numFmtId="10" fontId="38" fillId="0" borderId="8" xfId="2" applyNumberFormat="1" applyFont="1" applyFill="1" applyBorder="1" applyAlignment="1">
      <alignment horizontal="center" vertical="center"/>
    </xf>
    <xf numFmtId="165" fontId="39" fillId="0" borderId="0" xfId="1" applyNumberFormat="1" applyFont="1" applyFill="1"/>
    <xf numFmtId="0" fontId="37" fillId="0" borderId="0" xfId="0" applyFont="1" applyAlignment="1">
      <alignment horizontal="right" vertical="center" readingOrder="2"/>
    </xf>
    <xf numFmtId="0" fontId="37" fillId="0" borderId="0" xfId="0" applyFont="1" applyAlignment="1">
      <alignment vertical="center" readingOrder="2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1" xfId="1" applyNumberFormat="1" applyFont="1" applyFill="1" applyBorder="1" applyAlignment="1">
      <alignment horizontal="center"/>
    </xf>
    <xf numFmtId="49" fontId="38" fillId="0" borderId="0" xfId="0" applyNumberFormat="1" applyFont="1" applyAlignment="1">
      <alignment horizontal="center" vertical="center" readingOrder="2"/>
    </xf>
    <xf numFmtId="165" fontId="37" fillId="0" borderId="0" xfId="1" applyNumberFormat="1" applyFont="1" applyFill="1" applyAlignment="1">
      <alignment horizontal="center" readingOrder="2"/>
    </xf>
    <xf numFmtId="10" fontId="37" fillId="0" borderId="0" xfId="2" applyNumberFormat="1" applyFont="1" applyFill="1" applyAlignment="1">
      <alignment horizontal="center" vertical="center" wrapText="1" readingOrder="2"/>
    </xf>
    <xf numFmtId="0" fontId="37" fillId="0" borderId="0" xfId="0" applyFont="1" applyAlignment="1">
      <alignment horizontal="center" vertical="center" readingOrder="2"/>
    </xf>
    <xf numFmtId="165" fontId="37" fillId="0" borderId="0" xfId="1" applyNumberFormat="1" applyFont="1" applyFill="1" applyAlignment="1">
      <alignment vertical="center" readingOrder="2"/>
    </xf>
    <xf numFmtId="40" fontId="37" fillId="0" borderId="0" xfId="0" applyNumberFormat="1" applyFont="1" applyAlignment="1">
      <alignment horizontal="center" vertical="center" wrapText="1" readingOrder="2"/>
    </xf>
    <xf numFmtId="165" fontId="37" fillId="0" borderId="1" xfId="1" applyNumberFormat="1" applyFont="1" applyFill="1" applyBorder="1" applyAlignment="1">
      <alignment vertical="center" readingOrder="2"/>
    </xf>
    <xf numFmtId="0" fontId="38" fillId="0" borderId="0" xfId="0" applyFont="1" applyAlignment="1">
      <alignment horizontal="right" vertical="center"/>
    </xf>
    <xf numFmtId="165" fontId="37" fillId="0" borderId="10" xfId="1" applyNumberFormat="1" applyFont="1" applyFill="1" applyBorder="1" applyAlignment="1">
      <alignment vertical="center" readingOrder="2"/>
    </xf>
    <xf numFmtId="9" fontId="37" fillId="0" borderId="3" xfId="2" applyFont="1" applyFill="1" applyBorder="1" applyAlignment="1">
      <alignment horizontal="center" vertical="center" readingOrder="2"/>
    </xf>
    <xf numFmtId="10" fontId="37" fillId="0" borderId="3" xfId="2" applyNumberFormat="1" applyFont="1" applyFill="1" applyBorder="1" applyAlignment="1">
      <alignment horizontal="center" vertical="center" readingOrder="2"/>
    </xf>
    <xf numFmtId="0" fontId="40" fillId="0" borderId="0" xfId="0" applyFont="1" applyAlignment="1">
      <alignment horizontal="right" vertical="center"/>
    </xf>
    <xf numFmtId="0" fontId="40" fillId="0" borderId="0" xfId="0" applyFont="1"/>
    <xf numFmtId="165" fontId="40" fillId="0" borderId="0" xfId="1" applyNumberFormat="1" applyFont="1" applyFill="1"/>
    <xf numFmtId="166" fontId="31" fillId="0" borderId="0" xfId="1" applyNumberFormat="1" applyFont="1" applyFill="1" applyAlignment="1">
      <alignment vertical="center"/>
    </xf>
    <xf numFmtId="165" fontId="32" fillId="0" borderId="3" xfId="1" applyNumberFormat="1" applyFont="1" applyFill="1" applyBorder="1" applyAlignment="1">
      <alignment horizontal="center" vertical="center" wrapText="1" readingOrder="2"/>
    </xf>
    <xf numFmtId="166" fontId="32" fillId="0" borderId="3" xfId="1" applyNumberFormat="1" applyFont="1" applyFill="1" applyBorder="1" applyAlignment="1">
      <alignment horizontal="center" vertical="center" wrapText="1" readingOrder="2"/>
    </xf>
    <xf numFmtId="165" fontId="32" fillId="0" borderId="0" xfId="1" applyNumberFormat="1" applyFont="1" applyFill="1" applyBorder="1" applyAlignment="1">
      <alignment horizontal="center" vertical="center" wrapText="1" readingOrder="2"/>
    </xf>
    <xf numFmtId="166" fontId="32" fillId="0" borderId="0" xfId="1" applyNumberFormat="1" applyFont="1" applyFill="1" applyBorder="1" applyAlignment="1">
      <alignment horizontal="center" vertical="center" wrapText="1" readingOrder="2"/>
    </xf>
    <xf numFmtId="166" fontId="31" fillId="0" borderId="1" xfId="1" applyNumberFormat="1" applyFont="1" applyFill="1" applyBorder="1" applyAlignment="1">
      <alignment horizontal="center" vertical="center" wrapText="1" readingOrder="2"/>
    </xf>
    <xf numFmtId="166" fontId="32" fillId="0" borderId="4" xfId="1" applyNumberFormat="1" applyFont="1" applyFill="1" applyBorder="1" applyAlignment="1">
      <alignment horizontal="center" vertical="center" wrapText="1" readingOrder="2"/>
    </xf>
    <xf numFmtId="165" fontId="32" fillId="0" borderId="0" xfId="1" applyNumberFormat="1" applyFont="1" applyFill="1" applyBorder="1" applyAlignment="1">
      <alignment horizontal="center" vertical="center" readingOrder="2"/>
    </xf>
    <xf numFmtId="165" fontId="41" fillId="0" borderId="8" xfId="1" applyNumberFormat="1" applyFont="1" applyFill="1" applyBorder="1" applyAlignment="1">
      <alignment horizontal="center" vertical="center" readingOrder="2"/>
    </xf>
    <xf numFmtId="165" fontId="41" fillId="0" borderId="0" xfId="1" applyNumberFormat="1" applyFont="1" applyFill="1" applyBorder="1" applyAlignment="1">
      <alignment horizontal="center" vertical="center" readingOrder="2"/>
    </xf>
    <xf numFmtId="165" fontId="41" fillId="0" borderId="8" xfId="1" applyNumberFormat="1" applyFont="1" applyFill="1" applyBorder="1" applyAlignment="1">
      <alignment horizontal="left" vertical="center" readingOrder="2"/>
    </xf>
    <xf numFmtId="166" fontId="41" fillId="0" borderId="0" xfId="1" applyNumberFormat="1" applyFont="1" applyFill="1" applyBorder="1" applyAlignment="1">
      <alignment horizontal="center" vertical="center" wrapText="1" readingOrder="2"/>
    </xf>
    <xf numFmtId="165" fontId="34" fillId="0" borderId="0" xfId="1" applyNumberFormat="1" applyFont="1" applyFill="1" applyAlignment="1">
      <alignment vertical="center"/>
    </xf>
    <xf numFmtId="165" fontId="37" fillId="0" borderId="8" xfId="1" applyNumberFormat="1" applyFont="1" applyFill="1" applyBorder="1" applyAlignment="1">
      <alignment vertical="center"/>
    </xf>
    <xf numFmtId="165" fontId="34" fillId="0" borderId="0" xfId="1" applyNumberFormat="1" applyFont="1" applyFill="1" applyBorder="1" applyAlignment="1">
      <alignment vertical="center" wrapText="1" readingOrder="2"/>
    </xf>
    <xf numFmtId="165" fontId="35" fillId="0" borderId="8" xfId="1" applyNumberFormat="1" applyFont="1" applyFill="1" applyBorder="1" applyAlignment="1">
      <alignment vertical="center"/>
    </xf>
    <xf numFmtId="165" fontId="43" fillId="0" borderId="0" xfId="1" applyNumberFormat="1" applyFont="1" applyFill="1" applyAlignment="1">
      <alignment horizontal="center"/>
    </xf>
    <xf numFmtId="165" fontId="43" fillId="0" borderId="0" xfId="1" applyNumberFormat="1" applyFont="1" applyFill="1"/>
    <xf numFmtId="165" fontId="43" fillId="0" borderId="4" xfId="1" applyNumberFormat="1" applyFont="1" applyFill="1" applyBorder="1" applyAlignment="1">
      <alignment horizontal="center" vertical="center" wrapText="1"/>
    </xf>
    <xf numFmtId="165" fontId="43" fillId="0" borderId="0" xfId="1" applyNumberFormat="1" applyFont="1" applyFill="1" applyAlignment="1">
      <alignment horizontal="center" vertical="center" wrapText="1"/>
    </xf>
    <xf numFmtId="165" fontId="34" fillId="0" borderId="8" xfId="1" applyNumberFormat="1" applyFont="1" applyFill="1" applyBorder="1" applyAlignment="1">
      <alignment vertical="center"/>
    </xf>
    <xf numFmtId="165" fontId="43" fillId="0" borderId="8" xfId="1" applyNumberFormat="1" applyFont="1" applyFill="1" applyBorder="1" applyAlignment="1">
      <alignment horizontal="right" vertical="center" wrapText="1" readingOrder="2"/>
    </xf>
    <xf numFmtId="166" fontId="34" fillId="0" borderId="0" xfId="1" applyNumberFormat="1" applyFont="1" applyFill="1"/>
    <xf numFmtId="166" fontId="34" fillId="0" borderId="0" xfId="1" applyNumberFormat="1" applyFont="1" applyFill="1" applyAlignment="1">
      <alignment horizontal="center" vertical="center"/>
    </xf>
    <xf numFmtId="166" fontId="40" fillId="0" borderId="0" xfId="1" applyNumberFormat="1" applyFont="1" applyFill="1"/>
    <xf numFmtId="165" fontId="34" fillId="0" borderId="0" xfId="1" applyNumberFormat="1" applyFont="1" applyFill="1"/>
    <xf numFmtId="0" fontId="4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/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37" fontId="38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right" vertical="center"/>
    </xf>
    <xf numFmtId="165" fontId="43" fillId="0" borderId="3" xfId="1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right" vertical="center" wrapText="1" readingOrder="2"/>
    </xf>
    <xf numFmtId="0" fontId="37" fillId="0" borderId="0" xfId="0" applyFont="1" applyAlignment="1">
      <alignment vertical="center" wrapText="1" readingOrder="2"/>
    </xf>
    <xf numFmtId="37" fontId="37" fillId="0" borderId="1" xfId="0" applyNumberFormat="1" applyFont="1" applyBorder="1" applyAlignment="1">
      <alignment horizontal="center" vertical="center" wrapText="1" readingOrder="2"/>
    </xf>
    <xf numFmtId="0" fontId="38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 readingOrder="2"/>
    </xf>
    <xf numFmtId="0" fontId="38" fillId="0" borderId="0" xfId="0" applyFont="1" applyAlignment="1">
      <alignment horizontal="center" vertical="center" wrapText="1" readingOrder="2"/>
    </xf>
    <xf numFmtId="37" fontId="38" fillId="0" borderId="0" xfId="0" quotePrefix="1" applyNumberFormat="1" applyFont="1" applyAlignment="1">
      <alignment horizontal="center" vertical="center" wrapText="1"/>
    </xf>
    <xf numFmtId="0" fontId="38" fillId="0" borderId="0" xfId="0" applyFont="1" applyAlignment="1">
      <alignment horizontal="right" vertical="center" wrapText="1" readingOrder="2"/>
    </xf>
    <xf numFmtId="165" fontId="38" fillId="0" borderId="0" xfId="0" applyNumberFormat="1" applyFont="1"/>
    <xf numFmtId="0" fontId="37" fillId="0" borderId="0" xfId="0" applyFont="1"/>
    <xf numFmtId="0" fontId="38" fillId="0" borderId="1" xfId="0" applyFont="1" applyBorder="1"/>
    <xf numFmtId="0" fontId="37" fillId="0" borderId="14" xfId="0" applyFont="1" applyBorder="1" applyAlignment="1">
      <alignment horizontal="center" vertical="center" wrapText="1" readingOrder="2"/>
    </xf>
    <xf numFmtId="165" fontId="37" fillId="0" borderId="14" xfId="1" applyNumberFormat="1" applyFont="1" applyFill="1" applyBorder="1" applyAlignment="1">
      <alignment horizontal="center" vertical="center" wrapText="1" readingOrder="2"/>
    </xf>
    <xf numFmtId="165" fontId="38" fillId="0" borderId="0" xfId="1" applyNumberFormat="1" applyFont="1" applyFill="1" applyAlignment="1">
      <alignment vertical="center" wrapText="1"/>
    </xf>
    <xf numFmtId="165" fontId="38" fillId="0" borderId="3" xfId="1" applyNumberFormat="1" applyFont="1" applyFill="1" applyBorder="1" applyAlignment="1">
      <alignment vertical="center" wrapText="1"/>
    </xf>
    <xf numFmtId="37" fontId="44" fillId="0" borderId="0" xfId="0" applyNumberFormat="1" applyFont="1" applyAlignment="1">
      <alignment horizontal="center" vertical="center" wrapText="1"/>
    </xf>
    <xf numFmtId="10" fontId="38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right" vertical="center" wrapText="1" readingOrder="2"/>
    </xf>
    <xf numFmtId="0" fontId="34" fillId="0" borderId="0" xfId="0" applyFont="1" applyAlignment="1">
      <alignment vertical="center" wrapText="1"/>
    </xf>
    <xf numFmtId="10" fontId="35" fillId="0" borderId="2" xfId="2" applyNumberFormat="1" applyFont="1" applyFill="1" applyBorder="1" applyAlignment="1">
      <alignment horizontal="center" vertical="center" wrapText="1" readingOrder="2"/>
    </xf>
    <xf numFmtId="0" fontId="37" fillId="0" borderId="1" xfId="0" applyFont="1" applyBorder="1" applyAlignment="1">
      <alignment vertical="center" wrapText="1" readingOrder="2"/>
    </xf>
    <xf numFmtId="37" fontId="38" fillId="0" borderId="0" xfId="0" applyNumberFormat="1" applyFont="1" applyAlignment="1">
      <alignment horizontal="right" vertical="center" wrapText="1"/>
    </xf>
    <xf numFmtId="165" fontId="34" fillId="0" borderId="0" xfId="0" applyNumberFormat="1" applyFont="1"/>
    <xf numFmtId="3" fontId="34" fillId="0" borderId="0" xfId="0" applyNumberFormat="1" applyFont="1"/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 wrapText="1" readingOrder="2"/>
    </xf>
    <xf numFmtId="0" fontId="38" fillId="0" borderId="0" xfId="0" applyFont="1" applyAlignment="1">
      <alignment vertical="center" wrapText="1" readingOrder="2"/>
    </xf>
    <xf numFmtId="0" fontId="39" fillId="0" borderId="0" xfId="0" applyFont="1"/>
    <xf numFmtId="0" fontId="35" fillId="0" borderId="0" xfId="0" applyFont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 readingOrder="2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center" vertical="center" readingOrder="2"/>
    </xf>
    <xf numFmtId="0" fontId="33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65" fontId="35" fillId="0" borderId="0" xfId="0" applyNumberFormat="1" applyFont="1" applyAlignment="1">
      <alignment horizontal="center" vertical="center"/>
    </xf>
    <xf numFmtId="37" fontId="36" fillId="0" borderId="0" xfId="0" quotePrefix="1" applyNumberFormat="1" applyFont="1" applyAlignment="1">
      <alignment horizontal="right" vertical="center" wrapText="1"/>
    </xf>
    <xf numFmtId="0" fontId="31" fillId="0" borderId="0" xfId="0" applyFont="1" applyAlignment="1">
      <alignment horizontal="center" vertical="center"/>
    </xf>
    <xf numFmtId="37" fontId="31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 readingOrder="2"/>
    </xf>
    <xf numFmtId="165" fontId="31" fillId="0" borderId="2" xfId="0" applyNumberFormat="1" applyFont="1" applyBorder="1" applyAlignment="1">
      <alignment horizontal="center" vertical="center" readingOrder="2"/>
    </xf>
    <xf numFmtId="10" fontId="31" fillId="0" borderId="8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65" fontId="31" fillId="0" borderId="0" xfId="5" applyNumberFormat="1" applyFont="1" applyFill="1" applyBorder="1" applyAlignment="1">
      <alignment horizontal="left" vertical="center"/>
    </xf>
    <xf numFmtId="165" fontId="31" fillId="0" borderId="3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Alignment="1">
      <alignment horizontal="center" vertical="center"/>
    </xf>
    <xf numFmtId="165" fontId="31" fillId="0" borderId="0" xfId="1" applyNumberFormat="1" applyFont="1" applyFill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165" fontId="31" fillId="0" borderId="3" xfId="1" applyNumberFormat="1" applyFont="1" applyFill="1" applyBorder="1" applyAlignment="1">
      <alignment horizontal="center" vertical="center"/>
    </xf>
    <xf numFmtId="165" fontId="31" fillId="0" borderId="3" xfId="1" applyNumberFormat="1" applyFont="1" applyFill="1" applyBorder="1" applyAlignment="1">
      <alignment horizontal="center" vertical="center" wrapText="1" readingOrder="2"/>
    </xf>
    <xf numFmtId="165" fontId="31" fillId="0" borderId="0" xfId="1" applyNumberFormat="1" applyFont="1" applyFill="1" applyBorder="1" applyAlignment="1">
      <alignment horizontal="center" vertical="center" wrapText="1" readingOrder="2"/>
    </xf>
    <xf numFmtId="165" fontId="31" fillId="0" borderId="3" xfId="1" applyNumberFormat="1" applyFont="1" applyFill="1" applyBorder="1" applyAlignment="1">
      <alignment horizontal="center" vertical="center" readingOrder="2"/>
    </xf>
    <xf numFmtId="165" fontId="31" fillId="0" borderId="1" xfId="1" applyNumberFormat="1" applyFont="1" applyFill="1" applyBorder="1" applyAlignment="1">
      <alignment horizontal="center" vertical="center" readingOrder="2"/>
    </xf>
    <xf numFmtId="0" fontId="32" fillId="0" borderId="0" xfId="0" applyFont="1" applyAlignment="1">
      <alignment horizontal="right" vertical="center" readingOrder="2"/>
    </xf>
    <xf numFmtId="165" fontId="31" fillId="0" borderId="1" xfId="1" applyNumberFormat="1" applyFont="1" applyFill="1" applyBorder="1" applyAlignment="1">
      <alignment horizontal="center" vertical="center"/>
    </xf>
    <xf numFmtId="165" fontId="32" fillId="0" borderId="1" xfId="1" applyNumberFormat="1" applyFont="1" applyFill="1" applyBorder="1" applyAlignment="1">
      <alignment horizontal="center" vertical="center" wrapText="1" readingOrder="2"/>
    </xf>
    <xf numFmtId="165" fontId="31" fillId="0" borderId="1" xfId="1" applyNumberFormat="1" applyFont="1" applyFill="1" applyBorder="1" applyAlignment="1">
      <alignment horizontal="center" vertical="center" wrapText="1" readingOrder="2"/>
    </xf>
    <xf numFmtId="10" fontId="31" fillId="0" borderId="3" xfId="2" applyNumberFormat="1" applyFont="1" applyFill="1" applyBorder="1" applyAlignment="1">
      <alignment horizontal="center" vertical="center" wrapText="1" readingOrder="2"/>
    </xf>
    <xf numFmtId="10" fontId="31" fillId="0" borderId="1" xfId="2" applyNumberFormat="1" applyFont="1" applyFill="1" applyBorder="1" applyAlignment="1">
      <alignment horizontal="center" vertical="center" wrapText="1" readingOrder="2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right" vertical="center" readingOrder="2"/>
    </xf>
    <xf numFmtId="0" fontId="33" fillId="0" borderId="1" xfId="0" applyFont="1" applyBorder="1" applyAlignment="1">
      <alignment horizontal="center" vertical="center" wrapText="1" readingOrder="2"/>
    </xf>
    <xf numFmtId="0" fontId="33" fillId="0" borderId="1" xfId="0" applyFont="1" applyBorder="1" applyAlignment="1">
      <alignment horizontal="center"/>
    </xf>
    <xf numFmtId="0" fontId="33" fillId="0" borderId="3" xfId="0" applyFont="1" applyBorder="1" applyAlignment="1">
      <alignment horizontal="center" vertical="center" wrapText="1" readingOrder="2"/>
    </xf>
    <xf numFmtId="0" fontId="33" fillId="0" borderId="0" xfId="0" applyFont="1" applyAlignment="1">
      <alignment horizontal="center" vertical="center" wrapText="1" readingOrder="2"/>
    </xf>
    <xf numFmtId="0" fontId="33" fillId="0" borderId="3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3" xfId="0" applyFont="1" applyBorder="1" applyAlignment="1">
      <alignment horizontal="center" vertical="center" readingOrder="2"/>
    </xf>
    <xf numFmtId="0" fontId="33" fillId="0" borderId="1" xfId="0" applyFont="1" applyBorder="1" applyAlignment="1">
      <alignment horizontal="center" vertical="center" readingOrder="2"/>
    </xf>
    <xf numFmtId="0" fontId="38" fillId="0" borderId="3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8" fillId="0" borderId="3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0" xfId="0" applyFont="1" applyAlignment="1">
      <alignment horizontal="right" vertical="center" readingOrder="2"/>
    </xf>
    <xf numFmtId="0" fontId="37" fillId="0" borderId="1" xfId="0" applyFont="1" applyBorder="1" applyAlignment="1">
      <alignment horizontal="center" vertical="center" wrapText="1" readingOrder="2"/>
    </xf>
    <xf numFmtId="0" fontId="38" fillId="0" borderId="3" xfId="0" applyFont="1" applyBorder="1" applyAlignment="1">
      <alignment horizontal="center" vertical="center" readingOrder="2"/>
    </xf>
    <xf numFmtId="0" fontId="38" fillId="0" borderId="1" xfId="0" applyFont="1" applyBorder="1" applyAlignment="1">
      <alignment horizontal="center" vertical="center" readingOrder="2"/>
    </xf>
    <xf numFmtId="0" fontId="38" fillId="0" borderId="0" xfId="0" applyFont="1" applyAlignment="1">
      <alignment horizontal="center" vertical="center" wrapText="1" readingOrder="2"/>
    </xf>
    <xf numFmtId="0" fontId="38" fillId="0" borderId="1" xfId="0" applyFont="1" applyBorder="1" applyAlignment="1">
      <alignment horizontal="center" vertical="center" wrapText="1" readingOrder="2"/>
    </xf>
    <xf numFmtId="165" fontId="38" fillId="0" borderId="0" xfId="1" applyNumberFormat="1" applyFont="1" applyFill="1" applyBorder="1" applyAlignment="1">
      <alignment horizontal="center" vertical="center" readingOrder="2"/>
    </xf>
    <xf numFmtId="165" fontId="38" fillId="0" borderId="1" xfId="1" applyNumberFormat="1" applyFont="1" applyFill="1" applyBorder="1" applyAlignment="1">
      <alignment horizontal="center" vertical="center" readingOrder="2"/>
    </xf>
    <xf numFmtId="165" fontId="32" fillId="0" borderId="3" xfId="1" applyNumberFormat="1" applyFont="1" applyFill="1" applyBorder="1" applyAlignment="1">
      <alignment horizontal="center" vertical="center" wrapText="1" readingOrder="2"/>
    </xf>
    <xf numFmtId="165" fontId="32" fillId="0" borderId="0" xfId="1" applyNumberFormat="1" applyFont="1" applyFill="1" applyBorder="1" applyAlignment="1">
      <alignment horizontal="center" vertical="center" wrapText="1" readingOrder="2"/>
    </xf>
    <xf numFmtId="166" fontId="32" fillId="0" borderId="3" xfId="1" applyNumberFormat="1" applyFont="1" applyFill="1" applyBorder="1" applyAlignment="1">
      <alignment horizontal="center" vertical="center" wrapText="1" readingOrder="2"/>
    </xf>
    <xf numFmtId="166" fontId="32" fillId="0" borderId="0" xfId="1" applyNumberFormat="1" applyFont="1" applyFill="1" applyBorder="1" applyAlignment="1">
      <alignment horizontal="center" vertical="center" wrapText="1" readingOrder="2"/>
    </xf>
    <xf numFmtId="0" fontId="42" fillId="0" borderId="0" xfId="0" applyFont="1" applyAlignment="1">
      <alignment horizontal="center"/>
    </xf>
    <xf numFmtId="0" fontId="37" fillId="0" borderId="3" xfId="0" applyFont="1" applyBorder="1" applyAlignment="1">
      <alignment horizontal="center" vertical="center" wrapText="1" readingOrder="2"/>
    </xf>
    <xf numFmtId="0" fontId="37" fillId="0" borderId="0" xfId="0" applyFont="1" applyAlignment="1">
      <alignment horizontal="center" vertical="center" wrapText="1" readingOrder="2"/>
    </xf>
    <xf numFmtId="37" fontId="37" fillId="0" borderId="1" xfId="0" applyNumberFormat="1" applyFont="1" applyBorder="1" applyAlignment="1">
      <alignment horizontal="center" vertical="center" wrapText="1" readingOrder="2"/>
    </xf>
    <xf numFmtId="165" fontId="37" fillId="0" borderId="1" xfId="0" applyNumberFormat="1" applyFont="1" applyBorder="1" applyAlignment="1">
      <alignment horizontal="center" vertical="center" wrapText="1" readingOrder="2"/>
    </xf>
    <xf numFmtId="0" fontId="38" fillId="0" borderId="3" xfId="0" applyFont="1" applyBorder="1" applyAlignment="1">
      <alignment vertical="center" wrapText="1"/>
    </xf>
    <xf numFmtId="0" fontId="38" fillId="0" borderId="0" xfId="0" applyFont="1" applyAlignment="1">
      <alignment vertical="center" wrapText="1"/>
    </xf>
    <xf numFmtId="0" fontId="37" fillId="0" borderId="4" xfId="0" applyFont="1" applyBorder="1" applyAlignment="1">
      <alignment horizontal="center" vertical="center" wrapText="1" readingOrder="2"/>
    </xf>
    <xf numFmtId="165" fontId="37" fillId="0" borderId="4" xfId="1" applyNumberFormat="1" applyFont="1" applyFill="1" applyBorder="1" applyAlignment="1">
      <alignment horizontal="center" vertical="center" wrapText="1"/>
    </xf>
    <xf numFmtId="37" fontId="37" fillId="0" borderId="4" xfId="0" applyNumberFormat="1" applyFont="1" applyBorder="1" applyAlignment="1">
      <alignment horizontal="center" vertical="center" wrapText="1" readingOrder="2"/>
    </xf>
    <xf numFmtId="165" fontId="33" fillId="0" borderId="1" xfId="1" applyNumberFormat="1" applyFont="1" applyFill="1" applyBorder="1" applyAlignment="1">
      <alignment horizontal="center" vertical="center" wrapText="1" readingOrder="2"/>
    </xf>
    <xf numFmtId="0" fontId="32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 wrapText="1" readingOrder="2"/>
    </xf>
    <xf numFmtId="0" fontId="32" fillId="0" borderId="0" xfId="0" applyFont="1" applyFill="1" applyAlignment="1">
      <alignment vertical="center" wrapText="1" readingOrder="2"/>
    </xf>
    <xf numFmtId="0" fontId="31" fillId="0" borderId="15" xfId="0" applyFont="1" applyFill="1" applyBorder="1" applyAlignment="1">
      <alignment horizontal="center" vertical="center" wrapText="1" readingOrder="2"/>
    </xf>
    <xf numFmtId="0" fontId="31" fillId="0" borderId="0" xfId="0" applyFont="1" applyFill="1" applyAlignment="1">
      <alignment vertical="center" wrapText="1" readingOrder="2"/>
    </xf>
    <xf numFmtId="0" fontId="31" fillId="0" borderId="16" xfId="0" applyFont="1" applyFill="1" applyBorder="1" applyAlignment="1">
      <alignment horizontal="center" vertical="center" wrapText="1" readingOrder="2"/>
    </xf>
    <xf numFmtId="37" fontId="31" fillId="0" borderId="0" xfId="0" quotePrefix="1" applyNumberFormat="1" applyFont="1" applyFill="1" applyAlignment="1">
      <alignment horizontal="right" vertical="center" wrapText="1"/>
    </xf>
    <xf numFmtId="0" fontId="24" fillId="0" borderId="0" xfId="0" applyFont="1" applyFill="1" applyAlignment="1">
      <alignment vertical="center"/>
    </xf>
    <xf numFmtId="0" fontId="32" fillId="0" borderId="1" xfId="0" applyFont="1" applyFill="1" applyBorder="1" applyAlignment="1">
      <alignment horizontal="center" vertical="center" wrapText="1" readingOrder="2"/>
    </xf>
    <xf numFmtId="0" fontId="31" fillId="0" borderId="0" xfId="0" applyFont="1" applyFill="1" applyAlignment="1">
      <alignment horizontal="center" vertical="center" readingOrder="2"/>
    </xf>
    <xf numFmtId="37" fontId="31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10" fontId="31" fillId="0" borderId="2" xfId="0" applyNumberFormat="1" applyFont="1" applyFill="1" applyBorder="1" applyAlignment="1">
      <alignment horizontal="center" vertical="center"/>
    </xf>
    <xf numFmtId="10" fontId="31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right" vertical="center" readingOrder="2"/>
    </xf>
    <xf numFmtId="166" fontId="31" fillId="0" borderId="0" xfId="0" applyNumberFormat="1" applyFont="1" applyFill="1" applyAlignment="1">
      <alignment horizontal="left" vertical="center"/>
    </xf>
    <xf numFmtId="0" fontId="31" fillId="0" borderId="0" xfId="0" applyFont="1" applyFill="1" applyAlignment="1">
      <alignment horizontal="right" vertical="center"/>
    </xf>
    <xf numFmtId="0" fontId="31" fillId="0" borderId="1" xfId="0" applyFont="1" applyFill="1" applyBorder="1" applyAlignment="1">
      <alignment vertical="center"/>
    </xf>
    <xf numFmtId="37" fontId="32" fillId="0" borderId="1" xfId="0" applyNumberFormat="1" applyFont="1" applyFill="1" applyBorder="1" applyAlignment="1">
      <alignment horizontal="center" vertical="center" wrapText="1" readingOrder="2"/>
    </xf>
    <xf numFmtId="0" fontId="32" fillId="0" borderId="1" xfId="0" applyFont="1" applyFill="1" applyBorder="1" applyAlignment="1">
      <alignment horizontal="center" vertical="center" wrapText="1" readingOrder="2"/>
    </xf>
    <xf numFmtId="0" fontId="28" fillId="0" borderId="0" xfId="0" applyFont="1" applyFill="1" applyAlignment="1">
      <alignment horizontal="center" vertical="center"/>
    </xf>
    <xf numFmtId="0" fontId="31" fillId="0" borderId="3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 readingOrder="2"/>
    </xf>
    <xf numFmtId="0" fontId="32" fillId="0" borderId="3" xfId="0" applyFont="1" applyFill="1" applyBorder="1" applyAlignment="1">
      <alignment horizontal="center" vertical="center" wrapText="1" readingOrder="2"/>
    </xf>
    <xf numFmtId="0" fontId="31" fillId="0" borderId="1" xfId="0" applyFont="1" applyFill="1" applyBorder="1" applyAlignment="1">
      <alignment horizontal="center" vertical="center" wrapText="1"/>
    </xf>
    <xf numFmtId="166" fontId="32" fillId="0" borderId="4" xfId="0" applyNumberFormat="1" applyFont="1" applyFill="1" applyBorder="1" applyAlignment="1">
      <alignment horizontal="center" vertical="center" wrapText="1" readingOrder="2"/>
    </xf>
    <xf numFmtId="0" fontId="32" fillId="0" borderId="4" xfId="0" applyFont="1" applyFill="1" applyBorder="1" applyAlignment="1">
      <alignment horizontal="center" vertical="center" wrapText="1" readingOrder="2"/>
    </xf>
    <xf numFmtId="0" fontId="31" fillId="0" borderId="0" xfId="0" applyFont="1" applyFill="1" applyAlignment="1">
      <alignment horizontal="right" vertical="center" wrapText="1"/>
    </xf>
    <xf numFmtId="0" fontId="31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vertical="center"/>
    </xf>
    <xf numFmtId="37" fontId="32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41" fillId="0" borderId="0" xfId="0" applyFont="1" applyFill="1" applyAlignment="1">
      <alignment horizontal="right" vertical="center" wrapText="1"/>
    </xf>
    <xf numFmtId="0" fontId="41" fillId="0" borderId="0" xfId="0" applyFont="1" applyFill="1" applyAlignment="1">
      <alignment horizontal="center" vertical="center" wrapText="1"/>
    </xf>
    <xf numFmtId="10" fontId="41" fillId="0" borderId="8" xfId="0" applyNumberFormat="1" applyFont="1" applyFill="1" applyBorder="1" applyAlignment="1">
      <alignment horizontal="center" vertical="center"/>
    </xf>
    <xf numFmtId="10" fontId="41" fillId="0" borderId="0" xfId="0" applyNumberFormat="1" applyFont="1" applyFill="1" applyAlignment="1">
      <alignment horizontal="center" vertical="center"/>
    </xf>
    <xf numFmtId="166" fontId="31" fillId="0" borderId="0" xfId="0" applyNumberFormat="1" applyFont="1" applyFill="1" applyAlignment="1">
      <alignment vertical="center"/>
    </xf>
    <xf numFmtId="0" fontId="45" fillId="0" borderId="0" xfId="0" applyFont="1" applyFill="1" applyAlignment="1">
      <alignment horizontal="center"/>
    </xf>
    <xf numFmtId="0" fontId="45" fillId="0" borderId="0" xfId="0" applyFont="1" applyFill="1" applyAlignment="1">
      <alignment horizontal="center"/>
    </xf>
    <xf numFmtId="0" fontId="45" fillId="0" borderId="0" xfId="0" applyFont="1" applyFill="1" applyAlignment="1">
      <alignment horizontal="right" vertical="center" readingOrder="2"/>
    </xf>
    <xf numFmtId="166" fontId="45" fillId="0" borderId="0" xfId="1" applyNumberFormat="1" applyFont="1" applyFill="1" applyAlignment="1">
      <alignment horizontal="right" vertical="center" readingOrder="2"/>
    </xf>
    <xf numFmtId="0" fontId="46" fillId="0" borderId="0" xfId="0" applyFont="1" applyFill="1"/>
    <xf numFmtId="37" fontId="47" fillId="0" borderId="11" xfId="0" applyNumberFormat="1" applyFont="1" applyFill="1" applyBorder="1" applyAlignment="1">
      <alignment horizontal="center" vertical="center"/>
    </xf>
    <xf numFmtId="0" fontId="46" fillId="0" borderId="12" xfId="0" applyFont="1" applyFill="1" applyBorder="1"/>
    <xf numFmtId="37" fontId="47" fillId="0" borderId="11" xfId="0" applyNumberFormat="1" applyFont="1" applyFill="1" applyBorder="1" applyAlignment="1">
      <alignment horizontal="center" vertical="center"/>
    </xf>
    <xf numFmtId="37" fontId="47" fillId="0" borderId="11" xfId="0" applyNumberFormat="1" applyFont="1" applyFill="1" applyBorder="1" applyAlignment="1">
      <alignment horizontal="center" vertical="center" wrapText="1"/>
    </xf>
    <xf numFmtId="3" fontId="47" fillId="0" borderId="11" xfId="0" applyNumberFormat="1" applyFont="1" applyFill="1" applyBorder="1" applyAlignment="1">
      <alignment horizontal="center" vertical="center" wrapText="1"/>
    </xf>
    <xf numFmtId="37" fontId="48" fillId="0" borderId="0" xfId="0" quotePrefix="1" applyNumberFormat="1" applyFont="1" applyFill="1" applyAlignment="1">
      <alignment horizontal="right" vertical="center" wrapText="1"/>
    </xf>
    <xf numFmtId="0" fontId="49" fillId="0" borderId="0" xfId="0" applyFont="1" applyFill="1" applyAlignment="1">
      <alignment horizontal="center" vertical="center"/>
    </xf>
    <xf numFmtId="0" fontId="48" fillId="0" borderId="0" xfId="0" applyFont="1" applyFill="1" applyAlignment="1">
      <alignment horizontal="center" vertical="center" wrapText="1"/>
    </xf>
    <xf numFmtId="37" fontId="48" fillId="0" borderId="0" xfId="0" applyNumberFormat="1" applyFont="1" applyFill="1" applyAlignment="1">
      <alignment horizontal="center" vertical="center"/>
    </xf>
    <xf numFmtId="3" fontId="48" fillId="0" borderId="0" xfId="0" applyNumberFormat="1" applyFont="1" applyFill="1" applyAlignment="1">
      <alignment horizontal="center" vertical="center" wrapText="1"/>
    </xf>
    <xf numFmtId="165" fontId="48" fillId="0" borderId="0" xfId="1" applyNumberFormat="1" applyFont="1" applyFill="1" applyAlignment="1">
      <alignment horizontal="center" vertical="center" wrapText="1" shrinkToFit="1"/>
    </xf>
    <xf numFmtId="165" fontId="48" fillId="0" borderId="0" xfId="1" applyNumberFormat="1" applyFont="1" applyFill="1" applyAlignment="1">
      <alignment vertical="center"/>
    </xf>
    <xf numFmtId="165" fontId="48" fillId="0" borderId="0" xfId="1" applyNumberFormat="1" applyFont="1" applyFill="1" applyBorder="1" applyAlignment="1">
      <alignment horizontal="center" vertical="center" wrapText="1" shrinkToFit="1"/>
    </xf>
    <xf numFmtId="165" fontId="48" fillId="0" borderId="0" xfId="1" applyNumberFormat="1" applyFont="1" applyFill="1" applyBorder="1" applyAlignment="1">
      <alignment vertical="center"/>
    </xf>
    <xf numFmtId="165" fontId="48" fillId="0" borderId="8" xfId="1" applyNumberFormat="1" applyFont="1" applyFill="1" applyBorder="1" applyAlignment="1">
      <alignment vertical="center"/>
    </xf>
    <xf numFmtId="3" fontId="46" fillId="0" borderId="0" xfId="0" applyNumberFormat="1" applyFont="1" applyFill="1"/>
    <xf numFmtId="165" fontId="46" fillId="0" borderId="0" xfId="0" applyNumberFormat="1" applyFont="1" applyFill="1"/>
    <xf numFmtId="0" fontId="45" fillId="0" borderId="0" xfId="0" applyFont="1" applyFill="1" applyAlignment="1">
      <alignment vertical="center" readingOrder="2"/>
    </xf>
    <xf numFmtId="166" fontId="45" fillId="0" borderId="0" xfId="1" applyNumberFormat="1" applyFont="1" applyFill="1" applyAlignment="1">
      <alignment vertical="center" readingOrder="2"/>
    </xf>
    <xf numFmtId="0" fontId="49" fillId="0" borderId="0" xfId="0" applyFont="1" applyFill="1"/>
    <xf numFmtId="37" fontId="45" fillId="0" borderId="1" xfId="0" applyNumberFormat="1" applyFont="1" applyFill="1" applyBorder="1" applyAlignment="1">
      <alignment horizontal="center" vertical="center" wrapText="1" readingOrder="2"/>
    </xf>
    <xf numFmtId="0" fontId="45" fillId="0" borderId="1" xfId="0" applyFont="1" applyFill="1" applyBorder="1" applyAlignment="1">
      <alignment horizontal="center" vertical="center" wrapText="1" readingOrder="2"/>
    </xf>
    <xf numFmtId="166" fontId="49" fillId="0" borderId="0" xfId="1" applyNumberFormat="1" applyFont="1" applyFill="1"/>
    <xf numFmtId="166" fontId="45" fillId="0" borderId="1" xfId="1" applyNumberFormat="1" applyFont="1" applyFill="1" applyBorder="1" applyAlignment="1">
      <alignment horizontal="center" vertical="center" wrapText="1" readingOrder="2"/>
    </xf>
    <xf numFmtId="0" fontId="49" fillId="0" borderId="1" xfId="0" applyFont="1" applyFill="1" applyBorder="1" applyAlignment="1">
      <alignment horizontal="center" vertical="center"/>
    </xf>
    <xf numFmtId="165" fontId="49" fillId="0" borderId="1" xfId="1" applyNumberFormat="1" applyFont="1" applyFill="1" applyBorder="1" applyAlignment="1">
      <alignment horizontal="center" vertical="center" wrapText="1"/>
    </xf>
    <xf numFmtId="165" fontId="49" fillId="0" borderId="0" xfId="1" applyNumberFormat="1" applyFont="1" applyFill="1" applyAlignment="1">
      <alignment horizontal="center" vertical="center"/>
    </xf>
    <xf numFmtId="165" fontId="49" fillId="0" borderId="1" xfId="1" applyNumberFormat="1" applyFont="1" applyFill="1" applyBorder="1" applyAlignment="1">
      <alignment horizontal="center" vertical="center"/>
    </xf>
    <xf numFmtId="166" fontId="49" fillId="0" borderId="1" xfId="1" applyNumberFormat="1" applyFont="1" applyFill="1" applyBorder="1" applyAlignment="1">
      <alignment horizontal="center" vertical="center" wrapText="1"/>
    </xf>
    <xf numFmtId="166" fontId="49" fillId="0" borderId="1" xfId="1" applyNumberFormat="1" applyFont="1" applyFill="1" applyBorder="1" applyAlignment="1">
      <alignment horizontal="center" vertical="center"/>
    </xf>
    <xf numFmtId="166" fontId="49" fillId="0" borderId="0" xfId="1" applyNumberFormat="1" applyFont="1" applyFill="1" applyAlignment="1">
      <alignment horizontal="center" vertical="center"/>
    </xf>
    <xf numFmtId="0" fontId="49" fillId="0" borderId="0" xfId="0" quotePrefix="1" applyFont="1" applyFill="1" applyAlignment="1">
      <alignment horizontal="right" vertical="center"/>
    </xf>
    <xf numFmtId="0" fontId="49" fillId="0" borderId="0" xfId="0" applyFont="1" applyFill="1" applyAlignment="1">
      <alignment vertical="center"/>
    </xf>
    <xf numFmtId="165" fontId="49" fillId="0" borderId="0" xfId="1" applyNumberFormat="1" applyFont="1" applyFill="1" applyBorder="1" applyAlignment="1">
      <alignment vertical="center" wrapText="1"/>
    </xf>
    <xf numFmtId="165" fontId="49" fillId="0" borderId="0" xfId="1" applyNumberFormat="1" applyFont="1" applyFill="1" applyAlignment="1">
      <alignment vertical="center"/>
    </xf>
    <xf numFmtId="165" fontId="49" fillId="0" borderId="8" xfId="1" applyNumberFormat="1" applyFont="1" applyFill="1" applyBorder="1" applyAlignment="1">
      <alignment vertical="center" wrapText="1"/>
    </xf>
    <xf numFmtId="166" fontId="46" fillId="0" borderId="0" xfId="1" applyNumberFormat="1" applyFont="1" applyFill="1"/>
    <xf numFmtId="165" fontId="49" fillId="0" borderId="0" xfId="1" applyNumberFormat="1" applyFont="1" applyFill="1"/>
    <xf numFmtId="3" fontId="50" fillId="0" borderId="0" xfId="0" applyNumberFormat="1" applyFont="1" applyFill="1"/>
    <xf numFmtId="0" fontId="49" fillId="0" borderId="5" xfId="0" applyFont="1" applyFill="1" applyBorder="1" applyAlignment="1">
      <alignment horizontal="center"/>
    </xf>
    <xf numFmtId="0" fontId="49" fillId="0" borderId="6" xfId="0" applyFont="1" applyFill="1" applyBorder="1" applyAlignment="1">
      <alignment horizontal="center"/>
    </xf>
    <xf numFmtId="0" fontId="49" fillId="0" borderId="7" xfId="0" applyFont="1" applyFill="1" applyBorder="1" applyAlignment="1">
      <alignment horizontal="center"/>
    </xf>
    <xf numFmtId="2" fontId="49" fillId="0" borderId="9" xfId="0" applyNumberFormat="1" applyFont="1" applyFill="1" applyBorder="1" applyAlignment="1">
      <alignment vertical="center"/>
    </xf>
    <xf numFmtId="0" fontId="47" fillId="0" borderId="0" xfId="0" applyFont="1" applyFill="1" applyAlignment="1">
      <alignment horizontal="right" vertical="center" readingOrder="2"/>
    </xf>
    <xf numFmtId="0" fontId="47" fillId="0" borderId="0" xfId="0" applyFont="1" applyFill="1" applyAlignment="1">
      <alignment horizontal="right" vertical="center" readingOrder="2"/>
    </xf>
    <xf numFmtId="0" fontId="48" fillId="0" borderId="0" xfId="0" applyFont="1" applyFill="1"/>
    <xf numFmtId="166" fontId="45" fillId="0" borderId="1" xfId="1" applyNumberFormat="1" applyFont="1" applyFill="1" applyBorder="1" applyAlignment="1">
      <alignment horizontal="center" vertical="center"/>
    </xf>
    <xf numFmtId="166" fontId="45" fillId="0" borderId="1" xfId="1" applyNumberFormat="1" applyFont="1" applyFill="1" applyBorder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165" fontId="49" fillId="0" borderId="0" xfId="1" applyNumberFormat="1" applyFont="1" applyFill="1" applyAlignment="1">
      <alignment horizontal="right" vertical="center"/>
    </xf>
    <xf numFmtId="165" fontId="45" fillId="0" borderId="8" xfId="1" applyNumberFormat="1" applyFont="1" applyFill="1" applyBorder="1" applyAlignment="1">
      <alignment vertical="center"/>
    </xf>
    <xf numFmtId="166" fontId="45" fillId="0" borderId="0" xfId="1" applyNumberFormat="1" applyFont="1" applyFill="1" applyBorder="1" applyAlignment="1">
      <alignment vertical="center"/>
    </xf>
    <xf numFmtId="0" fontId="48" fillId="0" borderId="5" xfId="0" applyFont="1" applyFill="1" applyBorder="1" applyAlignment="1">
      <alignment horizontal="center"/>
    </xf>
    <xf numFmtId="0" fontId="48" fillId="0" borderId="6" xfId="0" applyFont="1" applyFill="1" applyBorder="1" applyAlignment="1">
      <alignment horizontal="center"/>
    </xf>
    <xf numFmtId="0" fontId="48" fillId="0" borderId="7" xfId="0" applyFont="1" applyFill="1" applyBorder="1" applyAlignment="1">
      <alignment horizontal="center"/>
    </xf>
  </cellXfs>
  <cellStyles count="10">
    <cellStyle name="Comma" xfId="1" builtinId="3"/>
    <cellStyle name="Comma 2" xfId="5" xr:uid="{854F9E09-734A-4D7F-8E1A-643FB28D90FE}"/>
    <cellStyle name="Comma 3" xfId="7" xr:uid="{18E9F58A-6832-41ED-8519-A411F1D457C4}"/>
    <cellStyle name="Comma 4" xfId="9" xr:uid="{83F5AC70-CC24-4D48-ADE1-2C1BE6EFDEC3}"/>
    <cellStyle name="Hyperlink 2" xfId="4" xr:uid="{00000000-0005-0000-0000-000001000000}"/>
    <cellStyle name="Normal" xfId="0" builtinId="0"/>
    <cellStyle name="Normal 2" xfId="3" xr:uid="{00000000-0005-0000-0000-000003000000}"/>
    <cellStyle name="Normal 3" xfId="6" xr:uid="{1E76CC9A-A1C1-4C69-82F2-CB2C6C3B4E7E}"/>
    <cellStyle name="Normal 4" xfId="8" xr:uid="{44CD4CC0-6457-4689-B60D-1AFE2C4BE83F}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408</xdr:col>
      <xdr:colOff>215265</xdr:colOff>
      <xdr:row>0</xdr:row>
      <xdr:rowOff>1</xdr:rowOff>
    </xdr:from>
    <xdr:to>
      <xdr:col>420</xdr:col>
      <xdr:colOff>69566</xdr:colOff>
      <xdr:row>45</xdr:row>
      <xdr:rowOff>153143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427583-F1C3-8DB6-8890-71949C6D7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4876194" y="1"/>
          <a:ext cx="7352381" cy="9304762"/>
        </a:xfrm>
        <a:prstGeom prst="rect">
          <a:avLst/>
        </a:prstGeom>
      </xdr:spPr>
    </xdr:pic>
    <xdr:clientData/>
  </xdr:twoCellAnchor>
  <xdr:twoCellAnchor editAs="oneCell">
    <xdr:from>
      <xdr:col>407</xdr:col>
      <xdr:colOff>240030</xdr:colOff>
      <xdr:row>6</xdr:row>
      <xdr:rowOff>0</xdr:rowOff>
    </xdr:from>
    <xdr:to>
      <xdr:col>428</xdr:col>
      <xdr:colOff>318390</xdr:colOff>
      <xdr:row>89</xdr:row>
      <xdr:rowOff>115974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11B5A49-1B50-AF30-0B8A-24577AA6D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69628650" y="2114550"/>
          <a:ext cx="13200000" cy="170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</xdr:colOff>
      <xdr:row>0</xdr:row>
      <xdr:rowOff>0</xdr:rowOff>
    </xdr:from>
    <xdr:to>
      <xdr:col>11</xdr:col>
      <xdr:colOff>22860</xdr:colOff>
      <xdr:row>36</xdr:row>
      <xdr:rowOff>22860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1828A0-4AC9-A990-FC77-88D79F3BE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0482460" y="0"/>
          <a:ext cx="6393180" cy="7322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M26"/>
  <sheetViews>
    <sheetView rightToLeft="1" tabSelected="1" view="pageBreakPreview" zoomScaleNormal="100" zoomScaleSheetLayoutView="100" workbookViewId="0">
      <selection activeCell="J40" sqref="J40"/>
    </sheetView>
  </sheetViews>
  <sheetFormatPr defaultColWidth="9.109375" defaultRowHeight="16.2"/>
  <cols>
    <col min="1" max="1" width="2.6640625" style="11" customWidth="1"/>
    <col min="2" max="16384" width="9.109375" style="11"/>
  </cols>
  <sheetData>
    <row r="5" spans="2:13">
      <c r="J5"/>
    </row>
    <row r="8" spans="2:13">
      <c r="M8" s="11" t="s">
        <v>51</v>
      </c>
    </row>
    <row r="10" spans="2:13">
      <c r="J10"/>
    </row>
    <row r="14" spans="2:13" ht="15" customHeight="1">
      <c r="B14" s="169" t="s">
        <v>63</v>
      </c>
      <c r="C14" s="169"/>
      <c r="D14" s="169"/>
      <c r="E14" s="169"/>
      <c r="F14" s="169"/>
      <c r="G14" s="169"/>
      <c r="H14" s="169"/>
      <c r="I14" s="169"/>
      <c r="J14" s="169"/>
      <c r="K14" s="169"/>
    </row>
    <row r="15" spans="2:13" ht="15" customHeight="1">
      <c r="B15" s="169"/>
      <c r="C15" s="169"/>
      <c r="D15" s="169"/>
      <c r="E15" s="169"/>
      <c r="F15" s="169"/>
      <c r="G15" s="169"/>
      <c r="H15" s="169"/>
      <c r="I15" s="169"/>
      <c r="J15" s="169"/>
      <c r="K15" s="169"/>
    </row>
    <row r="16" spans="2:13" ht="15" customHeight="1">
      <c r="B16" s="169"/>
      <c r="C16" s="169"/>
      <c r="D16" s="169"/>
      <c r="E16" s="169"/>
      <c r="F16" s="169"/>
      <c r="G16" s="169"/>
      <c r="H16" s="169"/>
      <c r="I16" s="169"/>
      <c r="J16" s="169"/>
      <c r="K16" s="169"/>
    </row>
    <row r="18" spans="2:11" ht="15" customHeight="1">
      <c r="B18" s="169" t="s">
        <v>441</v>
      </c>
      <c r="C18" s="169"/>
      <c r="D18" s="169"/>
      <c r="E18" s="169"/>
      <c r="F18" s="169"/>
      <c r="G18" s="169"/>
      <c r="H18" s="169"/>
      <c r="I18" s="169"/>
      <c r="J18" s="169"/>
      <c r="K18" s="169"/>
    </row>
    <row r="19" spans="2:11" ht="15" customHeight="1">
      <c r="B19" s="169"/>
      <c r="C19" s="169"/>
      <c r="D19" s="169"/>
      <c r="E19" s="169"/>
      <c r="F19" s="169"/>
      <c r="G19" s="169"/>
      <c r="H19" s="169"/>
      <c r="I19" s="169"/>
      <c r="J19" s="169"/>
      <c r="K19" s="169"/>
    </row>
    <row r="20" spans="2:11" ht="15" customHeight="1">
      <c r="B20" s="169"/>
      <c r="C20" s="169"/>
      <c r="D20" s="169"/>
      <c r="E20" s="169"/>
      <c r="F20" s="169"/>
      <c r="G20" s="169"/>
      <c r="H20" s="169"/>
      <c r="I20" s="169"/>
      <c r="J20" s="169"/>
      <c r="K20" s="169"/>
    </row>
    <row r="21" spans="2:11" ht="15" customHeight="1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6" spans="2:11">
      <c r="G26"/>
    </row>
  </sheetData>
  <mergeCells count="2">
    <mergeCell ref="B14:K16"/>
    <mergeCell ref="B18:K20"/>
  </mergeCells>
  <printOptions horizontalCentered="1"/>
  <pageMargins left="0.25" right="0.25" top="0.75" bottom="0.75" header="0" footer="0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AA319"/>
  <sheetViews>
    <sheetView rightToLeft="1" view="pageBreakPreview" topLeftCell="C1" zoomScale="62" zoomScaleNormal="100" zoomScaleSheetLayoutView="62" workbookViewId="0">
      <selection activeCell="AD324" sqref="AD324"/>
    </sheetView>
  </sheetViews>
  <sheetFormatPr defaultColWidth="9.109375" defaultRowHeight="29.4"/>
  <cols>
    <col min="1" max="1" width="4.6640625" style="31" customWidth="1"/>
    <col min="2" max="2" width="56.88671875" style="223" customWidth="1"/>
    <col min="3" max="3" width="1.6640625" style="223" customWidth="1"/>
    <col min="4" max="4" width="21.33203125" style="32" customWidth="1"/>
    <col min="5" max="5" width="0.33203125" style="33" hidden="1" customWidth="1"/>
    <col min="6" max="6" width="29.33203125" style="33" customWidth="1"/>
    <col min="7" max="7" width="1.44140625" style="33" hidden="1" customWidth="1"/>
    <col min="8" max="8" width="24.88671875" style="33" customWidth="1"/>
    <col min="9" max="9" width="1.5546875" style="33" customWidth="1"/>
    <col min="10" max="10" width="21" style="33" customWidth="1"/>
    <col min="11" max="11" width="1" style="33" customWidth="1"/>
    <col min="12" max="12" width="26.6640625" style="33" customWidth="1"/>
    <col min="13" max="13" width="1.5546875" style="33" customWidth="1"/>
    <col min="14" max="14" width="19.6640625" style="33" customWidth="1"/>
    <col min="15" max="15" width="1.88671875" style="33" customWidth="1"/>
    <col min="16" max="16" width="30.33203125" style="33" customWidth="1"/>
    <col min="17" max="17" width="0.6640625" style="33" customWidth="1"/>
    <col min="18" max="18" width="2.109375" style="33" customWidth="1"/>
    <col min="19" max="19" width="21.109375" style="33" bestFit="1" customWidth="1"/>
    <col min="20" max="20" width="1.44140625" style="33" customWidth="1"/>
    <col min="21" max="21" width="13.33203125" style="33" bestFit="1" customWidth="1"/>
    <col min="22" max="22" width="1.5546875" style="33" customWidth="1"/>
    <col min="23" max="23" width="28.44140625" style="33" bestFit="1" customWidth="1"/>
    <col min="24" max="24" width="1.88671875" style="33" customWidth="1"/>
    <col min="25" max="25" width="28.44140625" style="32" bestFit="1" customWidth="1"/>
    <col min="26" max="26" width="1.5546875" style="223" customWidth="1"/>
    <col min="27" max="27" width="14.6640625" style="34" bestFit="1" customWidth="1"/>
    <col min="28" max="16384" width="9.109375" style="23"/>
  </cols>
  <sheetData>
    <row r="1" spans="1:27" s="30" customFormat="1" ht="30.6">
      <c r="A1" s="31"/>
      <c r="B1" s="170" t="s">
        <v>76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</row>
    <row r="2" spans="1:27" s="30" customFormat="1" ht="30.6">
      <c r="A2" s="31"/>
      <c r="B2" s="170" t="s">
        <v>43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</row>
    <row r="3" spans="1:27" s="30" customFormat="1" ht="30.6">
      <c r="A3" s="31"/>
      <c r="B3" s="170" t="s">
        <v>442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</row>
    <row r="4" spans="1:27" s="30" customFormat="1" ht="30.6">
      <c r="A4" s="31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</row>
    <row r="5" spans="1:27" s="30" customFormat="1" ht="30.6">
      <c r="A5" s="31"/>
      <c r="B5" s="176" t="s">
        <v>22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</row>
    <row r="6" spans="1:27" s="30" customFormat="1" ht="30.6">
      <c r="A6" s="31"/>
      <c r="B6" s="176" t="s">
        <v>23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</row>
    <row r="7" spans="1:27" s="30" customFormat="1">
      <c r="A7" s="31"/>
      <c r="B7" s="223"/>
      <c r="C7" s="223"/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2"/>
      <c r="Z7" s="223"/>
      <c r="AA7" s="34"/>
    </row>
    <row r="8" spans="1:27" s="30" customFormat="1" ht="31.2" thickBot="1">
      <c r="A8" s="31"/>
      <c r="B8" s="224"/>
      <c r="C8" s="225"/>
      <c r="D8" s="178" t="s">
        <v>416</v>
      </c>
      <c r="E8" s="178"/>
      <c r="F8" s="178"/>
      <c r="G8" s="178"/>
      <c r="H8" s="178"/>
      <c r="I8" s="35"/>
      <c r="J8" s="177" t="s">
        <v>7</v>
      </c>
      <c r="K8" s="177"/>
      <c r="L8" s="177"/>
      <c r="M8" s="177"/>
      <c r="N8" s="177"/>
      <c r="O8" s="177"/>
      <c r="P8" s="177"/>
      <c r="Q8" s="36"/>
      <c r="R8" s="36"/>
      <c r="S8" s="231" t="s">
        <v>443</v>
      </c>
      <c r="T8" s="231"/>
      <c r="U8" s="231"/>
      <c r="V8" s="231"/>
      <c r="W8" s="231"/>
      <c r="X8" s="231"/>
      <c r="Y8" s="231"/>
      <c r="Z8" s="231"/>
      <c r="AA8" s="231"/>
    </row>
    <row r="9" spans="1:27" s="30" customFormat="1" ht="29.4" customHeight="1">
      <c r="A9" s="31"/>
      <c r="B9" s="226" t="s">
        <v>1</v>
      </c>
      <c r="C9" s="227"/>
      <c r="D9" s="174" t="s">
        <v>3</v>
      </c>
      <c r="E9" s="172"/>
      <c r="F9" s="174" t="s">
        <v>0</v>
      </c>
      <c r="G9" s="172"/>
      <c r="H9" s="172" t="s">
        <v>18</v>
      </c>
      <c r="I9" s="37"/>
      <c r="J9" s="171" t="s">
        <v>4</v>
      </c>
      <c r="K9" s="171"/>
      <c r="L9" s="171"/>
      <c r="M9" s="166"/>
      <c r="N9" s="171" t="s">
        <v>5</v>
      </c>
      <c r="O9" s="171"/>
      <c r="P9" s="171"/>
      <c r="Q9" s="166"/>
      <c r="R9" s="166"/>
      <c r="S9" s="174" t="s">
        <v>3</v>
      </c>
      <c r="T9" s="172"/>
      <c r="U9" s="172" t="s">
        <v>211</v>
      </c>
      <c r="V9" s="38"/>
      <c r="W9" s="174" t="s">
        <v>0</v>
      </c>
      <c r="X9" s="172"/>
      <c r="Y9" s="172" t="s">
        <v>18</v>
      </c>
      <c r="Z9" s="232"/>
      <c r="AA9" s="180" t="s">
        <v>212</v>
      </c>
    </row>
    <row r="10" spans="1:27" s="30" customFormat="1" ht="30" thickBot="1">
      <c r="A10" s="31"/>
      <c r="B10" s="228"/>
      <c r="C10" s="227"/>
      <c r="D10" s="175"/>
      <c r="E10" s="173"/>
      <c r="F10" s="175"/>
      <c r="G10" s="173"/>
      <c r="H10" s="179"/>
      <c r="I10" s="37"/>
      <c r="J10" s="36" t="s">
        <v>3</v>
      </c>
      <c r="K10" s="36"/>
      <c r="L10" s="36" t="s">
        <v>0</v>
      </c>
      <c r="M10" s="36"/>
      <c r="N10" s="36" t="s">
        <v>3</v>
      </c>
      <c r="O10" s="36"/>
      <c r="P10" s="36" t="s">
        <v>42</v>
      </c>
      <c r="Q10" s="36"/>
      <c r="R10" s="36"/>
      <c r="S10" s="175"/>
      <c r="T10" s="173"/>
      <c r="U10" s="179"/>
      <c r="V10" s="38"/>
      <c r="W10" s="175"/>
      <c r="X10" s="173"/>
      <c r="Y10" s="179"/>
      <c r="Z10" s="232"/>
      <c r="AA10" s="181"/>
    </row>
    <row r="11" spans="1:27" s="30" customFormat="1">
      <c r="A11" s="31"/>
      <c r="B11" s="223" t="s">
        <v>447</v>
      </c>
      <c r="C11" s="223"/>
      <c r="D11" s="41">
        <v>0</v>
      </c>
      <c r="E11" s="41"/>
      <c r="F11" s="41">
        <v>0</v>
      </c>
      <c r="G11" s="41"/>
      <c r="H11" s="42">
        <v>0</v>
      </c>
      <c r="I11" s="32"/>
      <c r="J11" s="32">
        <v>9962000</v>
      </c>
      <c r="K11" s="32"/>
      <c r="L11" s="32">
        <v>50044677342</v>
      </c>
      <c r="M11" s="32"/>
      <c r="N11" s="32">
        <v>0</v>
      </c>
      <c r="O11" s="32"/>
      <c r="P11" s="32">
        <v>0</v>
      </c>
      <c r="Q11" s="32"/>
      <c r="R11" s="32"/>
      <c r="S11" s="32">
        <v>9962000</v>
      </c>
      <c r="T11" s="32"/>
      <c r="U11" s="32">
        <v>4490</v>
      </c>
      <c r="V11" s="32"/>
      <c r="W11" s="32">
        <v>50044677342</v>
      </c>
      <c r="X11" s="32"/>
      <c r="Y11" s="33">
        <v>44463240192</v>
      </c>
      <c r="Z11" s="233"/>
      <c r="AA11" s="34">
        <f>Y11/درآمدها!$J$6</f>
        <v>4.8637734998569727E-3</v>
      </c>
    </row>
    <row r="12" spans="1:27" s="30" customFormat="1">
      <c r="A12" s="31"/>
      <c r="B12" s="223" t="s">
        <v>448</v>
      </c>
      <c r="C12" s="223"/>
      <c r="D12" s="41">
        <v>0</v>
      </c>
      <c r="E12" s="41"/>
      <c r="F12" s="41">
        <v>0</v>
      </c>
      <c r="G12" s="41"/>
      <c r="H12" s="42">
        <v>0</v>
      </c>
      <c r="I12" s="32"/>
      <c r="J12" s="32">
        <v>9600000</v>
      </c>
      <c r="K12" s="32"/>
      <c r="L12" s="32">
        <v>20034574679</v>
      </c>
      <c r="M12" s="32"/>
      <c r="N12" s="32">
        <v>0</v>
      </c>
      <c r="O12" s="32"/>
      <c r="P12" s="32">
        <v>0</v>
      </c>
      <c r="Q12" s="32"/>
      <c r="R12" s="32"/>
      <c r="S12" s="32">
        <v>9600000</v>
      </c>
      <c r="T12" s="32"/>
      <c r="U12" s="32">
        <v>2257</v>
      </c>
      <c r="V12" s="32"/>
      <c r="W12" s="32">
        <v>20034574679</v>
      </c>
      <c r="X12" s="32"/>
      <c r="Y12" s="33">
        <v>21538280161</v>
      </c>
      <c r="Z12" s="233"/>
      <c r="AA12" s="34">
        <f>Y12/درآمدها!$J$6</f>
        <v>2.3560432354278876E-3</v>
      </c>
    </row>
    <row r="13" spans="1:27" s="30" customFormat="1">
      <c r="A13" s="31"/>
      <c r="B13" s="223" t="s">
        <v>429</v>
      </c>
      <c r="C13" s="223"/>
      <c r="D13" s="41">
        <v>3162091</v>
      </c>
      <c r="E13" s="41"/>
      <c r="F13" s="41">
        <v>10128897132</v>
      </c>
      <c r="G13" s="41"/>
      <c r="H13" s="42">
        <v>10498543709</v>
      </c>
      <c r="I13" s="32"/>
      <c r="J13" s="32">
        <v>2867880</v>
      </c>
      <c r="K13" s="32"/>
      <c r="L13" s="32">
        <v>9971807504</v>
      </c>
      <c r="M13" s="32"/>
      <c r="N13" s="32">
        <v>0</v>
      </c>
      <c r="O13" s="32"/>
      <c r="P13" s="32">
        <v>0</v>
      </c>
      <c r="Q13" s="32"/>
      <c r="R13" s="32"/>
      <c r="S13" s="32">
        <v>6029971</v>
      </c>
      <c r="T13" s="32"/>
      <c r="U13" s="32">
        <v>2975</v>
      </c>
      <c r="V13" s="32"/>
      <c r="W13" s="32">
        <v>20100704636</v>
      </c>
      <c r="X13" s="32"/>
      <c r="Y13" s="33">
        <v>17832425706</v>
      </c>
      <c r="Z13" s="233"/>
      <c r="AA13" s="34">
        <f>Y13/درآمدها!$J$6</f>
        <v>1.9506648461174536E-3</v>
      </c>
    </row>
    <row r="14" spans="1:27" s="30" customFormat="1">
      <c r="A14" s="31"/>
      <c r="B14" s="229" t="s">
        <v>420</v>
      </c>
      <c r="C14" s="223"/>
      <c r="D14" s="41">
        <v>1474881</v>
      </c>
      <c r="E14" s="41"/>
      <c r="F14" s="41">
        <v>15160790881</v>
      </c>
      <c r="G14" s="41"/>
      <c r="H14" s="42">
        <v>17915808701</v>
      </c>
      <c r="I14" s="32"/>
      <c r="J14" s="32">
        <v>0</v>
      </c>
      <c r="K14" s="32"/>
      <c r="L14" s="32">
        <v>0</v>
      </c>
      <c r="M14" s="32"/>
      <c r="N14" s="32">
        <v>13111</v>
      </c>
      <c r="O14" s="32"/>
      <c r="P14" s="32">
        <v>153419663</v>
      </c>
      <c r="Q14" s="32"/>
      <c r="R14" s="32"/>
      <c r="S14" s="32">
        <v>1461770</v>
      </c>
      <c r="T14" s="32"/>
      <c r="U14" s="32">
        <v>11830</v>
      </c>
      <c r="V14" s="32"/>
      <c r="W14" s="32">
        <v>15026018564</v>
      </c>
      <c r="X14" s="32"/>
      <c r="Y14" s="33">
        <v>17189847305</v>
      </c>
      <c r="Z14" s="233"/>
      <c r="AA14" s="34">
        <f>Y14/درآمدها!$J$6</f>
        <v>1.8803740669284328E-3</v>
      </c>
    </row>
    <row r="15" spans="1:27" s="30" customFormat="1">
      <c r="A15" s="31"/>
      <c r="B15" s="223" t="s">
        <v>434</v>
      </c>
      <c r="C15" s="223"/>
      <c r="D15" s="41">
        <v>19280654</v>
      </c>
      <c r="E15" s="41"/>
      <c r="F15" s="41">
        <v>27038664236</v>
      </c>
      <c r="G15" s="41"/>
      <c r="H15" s="42">
        <v>27982263802</v>
      </c>
      <c r="I15" s="32"/>
      <c r="J15" s="32">
        <v>0</v>
      </c>
      <c r="K15" s="32"/>
      <c r="L15" s="32">
        <v>0</v>
      </c>
      <c r="M15" s="32"/>
      <c r="N15" s="32">
        <v>0</v>
      </c>
      <c r="O15" s="32"/>
      <c r="P15" s="32">
        <v>0</v>
      </c>
      <c r="Q15" s="32"/>
      <c r="R15" s="32"/>
      <c r="S15" s="32">
        <v>19280654</v>
      </c>
      <c r="T15" s="32"/>
      <c r="U15" s="32">
        <v>1327</v>
      </c>
      <c r="V15" s="32"/>
      <c r="W15" s="32">
        <v>27038664236</v>
      </c>
      <c r="X15" s="32"/>
      <c r="Y15" s="33">
        <v>25433194566</v>
      </c>
      <c r="Z15" s="233"/>
      <c r="AA15" s="34">
        <f>Y15/درآمدها!$J$6</f>
        <v>2.7821026360799043E-3</v>
      </c>
    </row>
    <row r="16" spans="1:27" s="30" customFormat="1">
      <c r="A16" s="31"/>
      <c r="B16" s="223" t="s">
        <v>376</v>
      </c>
      <c r="C16" s="223"/>
      <c r="D16" s="41">
        <v>1076820</v>
      </c>
      <c r="E16" s="41"/>
      <c r="F16" s="41">
        <v>11936901623</v>
      </c>
      <c r="G16" s="41"/>
      <c r="H16" s="42">
        <v>9815686488</v>
      </c>
      <c r="I16" s="32"/>
      <c r="J16" s="32">
        <v>3253796</v>
      </c>
      <c r="K16" s="32"/>
      <c r="L16" s="32">
        <v>30027839114</v>
      </c>
      <c r="M16" s="32"/>
      <c r="N16" s="32">
        <v>0</v>
      </c>
      <c r="O16" s="32"/>
      <c r="P16" s="32">
        <v>0</v>
      </c>
      <c r="Q16" s="32"/>
      <c r="R16" s="32"/>
      <c r="S16" s="32">
        <v>4330616</v>
      </c>
      <c r="T16" s="32"/>
      <c r="U16" s="32">
        <v>8960</v>
      </c>
      <c r="V16" s="32"/>
      <c r="W16" s="32">
        <v>41964740737</v>
      </c>
      <c r="X16" s="32"/>
      <c r="Y16" s="33">
        <v>38571445564</v>
      </c>
      <c r="Z16" s="233"/>
      <c r="AA16" s="34">
        <f>Y16/درآمدها!$J$6</f>
        <v>4.2192780817425267E-3</v>
      </c>
    </row>
    <row r="17" spans="1:27" s="30" customFormat="1">
      <c r="A17" s="31"/>
      <c r="B17" s="229" t="s">
        <v>377</v>
      </c>
      <c r="C17" s="223"/>
      <c r="D17" s="41">
        <v>9589625</v>
      </c>
      <c r="E17" s="41"/>
      <c r="F17" s="41">
        <v>52109177985</v>
      </c>
      <c r="G17" s="41"/>
      <c r="H17" s="42">
        <v>53191722364</v>
      </c>
      <c r="I17" s="32"/>
      <c r="J17" s="32">
        <v>0</v>
      </c>
      <c r="K17" s="32"/>
      <c r="L17" s="32">
        <v>0</v>
      </c>
      <c r="M17" s="32"/>
      <c r="N17" s="32">
        <v>1518384</v>
      </c>
      <c r="O17" s="32"/>
      <c r="P17" s="32">
        <v>8100723974</v>
      </c>
      <c r="Q17" s="32"/>
      <c r="R17" s="32"/>
      <c r="S17" s="32">
        <v>8071241</v>
      </c>
      <c r="T17" s="32"/>
      <c r="U17" s="32">
        <v>5220</v>
      </c>
      <c r="V17" s="32"/>
      <c r="W17" s="32">
        <v>43858413006</v>
      </c>
      <c r="X17" s="32"/>
      <c r="Y17" s="33">
        <v>41881193348</v>
      </c>
      <c r="Z17" s="233"/>
      <c r="AA17" s="34">
        <f>Y17/درآمدها!$J$6</f>
        <v>4.5813268999014408E-3</v>
      </c>
    </row>
    <row r="18" spans="1:27" s="30" customFormat="1">
      <c r="A18" s="31"/>
      <c r="B18" s="223" t="s">
        <v>271</v>
      </c>
      <c r="C18" s="223"/>
      <c r="D18" s="41">
        <v>764593</v>
      </c>
      <c r="E18" s="41"/>
      <c r="F18" s="41">
        <v>28686415858</v>
      </c>
      <c r="G18" s="41"/>
      <c r="H18" s="42">
        <v>27133559080</v>
      </c>
      <c r="I18" s="32"/>
      <c r="J18" s="32">
        <v>0</v>
      </c>
      <c r="K18" s="32"/>
      <c r="L18" s="32">
        <v>0</v>
      </c>
      <c r="M18" s="32"/>
      <c r="N18" s="32">
        <v>16317</v>
      </c>
      <c r="O18" s="32"/>
      <c r="P18" s="32">
        <v>562796717</v>
      </c>
      <c r="Q18" s="32"/>
      <c r="R18" s="32"/>
      <c r="S18" s="32">
        <v>748276</v>
      </c>
      <c r="T18" s="32"/>
      <c r="U18" s="32">
        <v>34210</v>
      </c>
      <c r="V18" s="32"/>
      <c r="W18" s="32">
        <v>28074225781</v>
      </c>
      <c r="X18" s="32"/>
      <c r="Y18" s="33">
        <v>25446210758</v>
      </c>
      <c r="Z18" s="233"/>
      <c r="AA18" s="34">
        <f>Y18/درآمدها!$J$6</f>
        <v>2.7835264596574321E-3</v>
      </c>
    </row>
    <row r="19" spans="1:27" s="30" customFormat="1">
      <c r="A19" s="31"/>
      <c r="B19" s="229" t="s">
        <v>165</v>
      </c>
      <c r="C19" s="223"/>
      <c r="D19" s="41">
        <v>3182911</v>
      </c>
      <c r="E19" s="41"/>
      <c r="F19" s="41">
        <v>9295993323</v>
      </c>
      <c r="G19" s="41"/>
      <c r="H19" s="42">
        <v>10874574105</v>
      </c>
      <c r="I19" s="32"/>
      <c r="J19" s="32">
        <v>0</v>
      </c>
      <c r="K19" s="32"/>
      <c r="L19" s="32">
        <v>0</v>
      </c>
      <c r="M19" s="32"/>
      <c r="N19" s="32">
        <v>137489</v>
      </c>
      <c r="O19" s="32"/>
      <c r="P19" s="32">
        <v>537896617</v>
      </c>
      <c r="Q19" s="32"/>
      <c r="R19" s="32"/>
      <c r="S19" s="32">
        <v>3045422</v>
      </c>
      <c r="T19" s="32"/>
      <c r="U19" s="32">
        <v>4430</v>
      </c>
      <c r="V19" s="32"/>
      <c r="W19" s="32">
        <v>8894443664</v>
      </c>
      <c r="X19" s="32"/>
      <c r="Y19" s="33">
        <v>13410946707</v>
      </c>
      <c r="Z19" s="233"/>
      <c r="AA19" s="34">
        <f>Y19/درآمدها!$J$6</f>
        <v>1.4670052591721997E-3</v>
      </c>
    </row>
    <row r="20" spans="1:27" s="30" customFormat="1" ht="31.2" customHeight="1">
      <c r="A20" s="31"/>
      <c r="B20" s="223" t="s">
        <v>152</v>
      </c>
      <c r="C20" s="223"/>
      <c r="D20" s="41">
        <v>2817404</v>
      </c>
      <c r="E20" s="41"/>
      <c r="F20" s="41">
        <v>56419949471</v>
      </c>
      <c r="G20" s="41"/>
      <c r="H20" s="42">
        <v>74413016659</v>
      </c>
      <c r="I20" s="32"/>
      <c r="J20" s="32">
        <v>1122334</v>
      </c>
      <c r="K20" s="32"/>
      <c r="L20" s="32">
        <v>30027827805</v>
      </c>
      <c r="M20" s="32"/>
      <c r="N20" s="32">
        <v>24702</v>
      </c>
      <c r="O20" s="32"/>
      <c r="P20" s="32">
        <v>646042660</v>
      </c>
      <c r="Q20" s="32"/>
      <c r="R20" s="32"/>
      <c r="S20" s="32">
        <v>3915036</v>
      </c>
      <c r="T20" s="32"/>
      <c r="U20" s="32">
        <v>25720</v>
      </c>
      <c r="V20" s="32"/>
      <c r="W20" s="32">
        <v>85905753163</v>
      </c>
      <c r="X20" s="32"/>
      <c r="Y20" s="33">
        <v>100095592305</v>
      </c>
      <c r="Z20" s="233"/>
      <c r="AA20" s="34">
        <f>Y20/درآمدها!$J$6</f>
        <v>1.0949320994225272E-2</v>
      </c>
    </row>
    <row r="21" spans="1:27" s="30" customFormat="1">
      <c r="A21" s="31"/>
      <c r="B21" s="229" t="s">
        <v>273</v>
      </c>
      <c r="C21" s="223"/>
      <c r="D21" s="41">
        <v>4158154</v>
      </c>
      <c r="E21" s="41"/>
      <c r="F21" s="41">
        <v>32253842132</v>
      </c>
      <c r="G21" s="41"/>
      <c r="H21" s="42">
        <v>23849792920</v>
      </c>
      <c r="I21" s="32"/>
      <c r="J21" s="32">
        <v>0</v>
      </c>
      <c r="K21" s="32"/>
      <c r="L21" s="32">
        <v>0</v>
      </c>
      <c r="M21" s="32"/>
      <c r="N21" s="32">
        <v>0</v>
      </c>
      <c r="O21" s="32"/>
      <c r="P21" s="32">
        <v>0</v>
      </c>
      <c r="Q21" s="32"/>
      <c r="R21" s="32"/>
      <c r="S21" s="32">
        <v>4158154</v>
      </c>
      <c r="T21" s="32"/>
      <c r="U21" s="32">
        <v>5780</v>
      </c>
      <c r="V21" s="32"/>
      <c r="W21" s="32">
        <v>32253842132</v>
      </c>
      <c r="X21" s="32"/>
      <c r="Y21" s="33">
        <v>23891127051</v>
      </c>
      <c r="Z21" s="233"/>
      <c r="AA21" s="34">
        <f>Y21/درآمدها!$J$6</f>
        <v>2.6134179634815999E-3</v>
      </c>
    </row>
    <row r="22" spans="1:27" s="30" customFormat="1">
      <c r="A22" s="31"/>
      <c r="B22" s="229" t="s">
        <v>246</v>
      </c>
      <c r="C22" s="223"/>
      <c r="D22" s="48">
        <v>1447187</v>
      </c>
      <c r="E22" s="41"/>
      <c r="F22" s="48">
        <v>24823287835</v>
      </c>
      <c r="G22" s="41"/>
      <c r="H22" s="165">
        <v>24067380453</v>
      </c>
      <c r="I22" s="32"/>
      <c r="J22" s="39">
        <v>0</v>
      </c>
      <c r="K22" s="39"/>
      <c r="L22" s="39">
        <v>0</v>
      </c>
      <c r="M22" s="39"/>
      <c r="N22" s="39">
        <v>96111</v>
      </c>
      <c r="O22" s="39"/>
      <c r="P22" s="39">
        <v>1597300315</v>
      </c>
      <c r="Q22" s="39"/>
      <c r="R22" s="39"/>
      <c r="S22" s="32">
        <v>1351076</v>
      </c>
      <c r="T22" s="32"/>
      <c r="U22" s="32">
        <v>16050</v>
      </c>
      <c r="V22" s="32"/>
      <c r="W22" s="32">
        <v>23174716492</v>
      </c>
      <c r="X22" s="32"/>
      <c r="Y22" s="33">
        <v>21555745421</v>
      </c>
      <c r="Z22" s="233"/>
      <c r="AA22" s="34">
        <f>Y22/درآمدها!$J$6</f>
        <v>2.3579537365157367E-3</v>
      </c>
    </row>
    <row r="23" spans="1:27" s="30" customFormat="1">
      <c r="A23" s="31"/>
      <c r="B23" s="223" t="s">
        <v>199</v>
      </c>
      <c r="C23" s="223"/>
      <c r="D23" s="41">
        <v>50620613</v>
      </c>
      <c r="E23" s="41"/>
      <c r="F23" s="41">
        <v>106520759456</v>
      </c>
      <c r="G23" s="41"/>
      <c r="H23" s="42">
        <v>83530237789</v>
      </c>
      <c r="I23" s="32"/>
      <c r="J23" s="32">
        <v>0</v>
      </c>
      <c r="K23" s="32"/>
      <c r="L23" s="32">
        <v>0</v>
      </c>
      <c r="M23" s="32"/>
      <c r="N23" s="32">
        <v>484534</v>
      </c>
      <c r="O23" s="32"/>
      <c r="P23" s="32">
        <v>796974388</v>
      </c>
      <c r="Q23" s="32"/>
      <c r="R23" s="32"/>
      <c r="S23" s="32">
        <v>50136079</v>
      </c>
      <c r="T23" s="32"/>
      <c r="U23" s="32">
        <v>1540</v>
      </c>
      <c r="V23" s="32"/>
      <c r="W23" s="32">
        <v>105501156440</v>
      </c>
      <c r="X23" s="32"/>
      <c r="Y23" s="33">
        <v>76750164773</v>
      </c>
      <c r="Z23" s="233"/>
      <c r="AA23" s="34">
        <f>Y23/درآمدها!$J$6</f>
        <v>8.3955963605130673E-3</v>
      </c>
    </row>
    <row r="24" spans="1:27" s="30" customFormat="1">
      <c r="A24" s="31"/>
      <c r="B24" s="229" t="s">
        <v>319</v>
      </c>
      <c r="C24" s="223"/>
      <c r="D24" s="41">
        <v>4619307</v>
      </c>
      <c r="E24" s="41"/>
      <c r="F24" s="41">
        <v>32995600123</v>
      </c>
      <c r="G24" s="41"/>
      <c r="H24" s="42">
        <v>23367782790</v>
      </c>
      <c r="I24" s="32"/>
      <c r="J24" s="32">
        <v>0</v>
      </c>
      <c r="K24" s="32"/>
      <c r="L24" s="32">
        <v>0</v>
      </c>
      <c r="M24" s="32"/>
      <c r="N24" s="32">
        <v>0</v>
      </c>
      <c r="O24" s="32"/>
      <c r="P24" s="32">
        <v>0</v>
      </c>
      <c r="Q24" s="32"/>
      <c r="R24" s="32"/>
      <c r="S24" s="32">
        <v>4619307</v>
      </c>
      <c r="T24" s="32"/>
      <c r="U24" s="32">
        <v>4900</v>
      </c>
      <c r="V24" s="32"/>
      <c r="W24" s="32">
        <v>32995600123</v>
      </c>
      <c r="X24" s="32"/>
      <c r="Y24" s="33">
        <v>22499928407</v>
      </c>
      <c r="Z24" s="233"/>
      <c r="AA24" s="34">
        <f>Y24/درآمدها!$J$6</f>
        <v>2.4612366319253448E-3</v>
      </c>
    </row>
    <row r="25" spans="1:27" s="30" customFormat="1">
      <c r="A25" s="31"/>
      <c r="B25" s="229" t="s">
        <v>238</v>
      </c>
      <c r="C25" s="223"/>
      <c r="D25" s="41">
        <v>41884878</v>
      </c>
      <c r="E25" s="41"/>
      <c r="F25" s="41">
        <v>46183616843</v>
      </c>
      <c r="G25" s="41"/>
      <c r="H25" s="42">
        <v>47839376763</v>
      </c>
      <c r="I25" s="32"/>
      <c r="J25" s="32">
        <v>0</v>
      </c>
      <c r="K25" s="32"/>
      <c r="L25" s="32">
        <v>0</v>
      </c>
      <c r="M25" s="32"/>
      <c r="N25" s="32">
        <v>0</v>
      </c>
      <c r="O25" s="32"/>
      <c r="P25" s="32">
        <v>0</v>
      </c>
      <c r="Q25" s="32"/>
      <c r="R25" s="32"/>
      <c r="S25" s="32">
        <v>41884878</v>
      </c>
      <c r="T25" s="32"/>
      <c r="U25" s="32">
        <v>940</v>
      </c>
      <c r="V25" s="32"/>
      <c r="W25" s="32">
        <v>46183616843</v>
      </c>
      <c r="X25" s="32"/>
      <c r="Y25" s="33">
        <v>39137523201</v>
      </c>
      <c r="Z25" s="233"/>
      <c r="AA25" s="34">
        <f>Y25/درآمدها!$J$6</f>
        <v>4.2812005461831107E-3</v>
      </c>
    </row>
    <row r="26" spans="1:27" s="30" customFormat="1">
      <c r="A26" s="31"/>
      <c r="B26" s="229" t="s">
        <v>198</v>
      </c>
      <c r="C26" s="223"/>
      <c r="D26" s="41">
        <v>10643020</v>
      </c>
      <c r="E26" s="41"/>
      <c r="F26" s="41">
        <v>34004488908</v>
      </c>
      <c r="G26" s="41"/>
      <c r="H26" s="42">
        <v>30829228411</v>
      </c>
      <c r="I26" s="32"/>
      <c r="J26" s="32">
        <v>0</v>
      </c>
      <c r="K26" s="32"/>
      <c r="L26" s="32">
        <v>0</v>
      </c>
      <c r="M26" s="32"/>
      <c r="N26" s="32">
        <v>0</v>
      </c>
      <c r="O26" s="32"/>
      <c r="P26" s="32">
        <v>0</v>
      </c>
      <c r="Q26" s="32"/>
      <c r="R26" s="32"/>
      <c r="S26" s="32">
        <v>10643020</v>
      </c>
      <c r="T26" s="32"/>
      <c r="U26" s="32">
        <v>2281</v>
      </c>
      <c r="V26" s="32"/>
      <c r="W26" s="32">
        <v>34004488908</v>
      </c>
      <c r="X26" s="32"/>
      <c r="Y26" s="33">
        <v>24132282089</v>
      </c>
      <c r="Z26" s="233"/>
      <c r="AA26" s="34">
        <f>Y26/درآمدها!$J$6</f>
        <v>2.6397975857969441E-3</v>
      </c>
    </row>
    <row r="27" spans="1:27" s="30" customFormat="1">
      <c r="A27" s="31"/>
      <c r="B27" s="223" t="s">
        <v>303</v>
      </c>
      <c r="C27" s="223"/>
      <c r="D27" s="41">
        <v>4690867</v>
      </c>
      <c r="E27" s="41"/>
      <c r="F27" s="41">
        <v>25553486116</v>
      </c>
      <c r="G27" s="41"/>
      <c r="H27" s="42">
        <v>15583600096</v>
      </c>
      <c r="I27" s="32"/>
      <c r="J27" s="32">
        <v>0</v>
      </c>
      <c r="K27" s="32"/>
      <c r="L27" s="32">
        <v>0</v>
      </c>
      <c r="M27" s="32"/>
      <c r="N27" s="32">
        <v>117523</v>
      </c>
      <c r="O27" s="32"/>
      <c r="P27" s="32">
        <v>404188081</v>
      </c>
      <c r="Q27" s="32"/>
      <c r="R27" s="32"/>
      <c r="S27" s="32">
        <v>4573344</v>
      </c>
      <c r="T27" s="32"/>
      <c r="U27" s="32">
        <v>3096</v>
      </c>
      <c r="V27" s="32"/>
      <c r="W27" s="32">
        <v>24913279871</v>
      </c>
      <c r="X27" s="32"/>
      <c r="Y27" s="33">
        <v>14074826542</v>
      </c>
      <c r="Z27" s="233"/>
      <c r="AA27" s="34">
        <f>Y27/درآمدها!$J$6</f>
        <v>1.5396261733165403E-3</v>
      </c>
    </row>
    <row r="28" spans="1:27" s="30" customFormat="1">
      <c r="A28" s="31"/>
      <c r="B28" s="229" t="s">
        <v>300</v>
      </c>
      <c r="C28" s="223"/>
      <c r="D28" s="41">
        <v>831654</v>
      </c>
      <c r="E28" s="41"/>
      <c r="F28" s="41">
        <v>32755620716</v>
      </c>
      <c r="G28" s="41"/>
      <c r="H28" s="42">
        <v>28901629832</v>
      </c>
      <c r="I28" s="32"/>
      <c r="J28" s="32">
        <v>0</v>
      </c>
      <c r="K28" s="32"/>
      <c r="L28" s="32">
        <v>0</v>
      </c>
      <c r="M28" s="32"/>
      <c r="N28" s="32">
        <v>7393</v>
      </c>
      <c r="O28" s="32"/>
      <c r="P28" s="32">
        <v>240361428</v>
      </c>
      <c r="Q28" s="32"/>
      <c r="R28" s="32"/>
      <c r="S28" s="32">
        <v>824261</v>
      </c>
      <c r="T28" s="32"/>
      <c r="U28" s="32">
        <v>32700</v>
      </c>
      <c r="V28" s="32"/>
      <c r="W28" s="32">
        <v>32464439162</v>
      </c>
      <c r="X28" s="32"/>
      <c r="Y28" s="33">
        <v>26792962360</v>
      </c>
      <c r="Z28" s="233"/>
      <c r="AA28" s="34">
        <f>Y28/درآمدها!$J$6</f>
        <v>2.9308457896120689E-3</v>
      </c>
    </row>
    <row r="29" spans="1:27" s="30" customFormat="1">
      <c r="A29" s="31"/>
      <c r="B29" s="229" t="s">
        <v>128</v>
      </c>
      <c r="C29" s="223"/>
      <c r="D29" s="41">
        <v>3772544</v>
      </c>
      <c r="E29" s="41"/>
      <c r="F29" s="41">
        <v>14425268329</v>
      </c>
      <c r="G29" s="41"/>
      <c r="H29" s="42">
        <v>11929059717</v>
      </c>
      <c r="I29" s="32"/>
      <c r="J29" s="32">
        <v>0</v>
      </c>
      <c r="K29" s="32"/>
      <c r="L29" s="32">
        <v>0</v>
      </c>
      <c r="M29" s="32"/>
      <c r="N29" s="32">
        <v>0</v>
      </c>
      <c r="O29" s="32"/>
      <c r="P29" s="32">
        <v>0</v>
      </c>
      <c r="Q29" s="32"/>
      <c r="R29" s="32"/>
      <c r="S29" s="32">
        <v>3772544</v>
      </c>
      <c r="T29" s="32"/>
      <c r="U29" s="32">
        <v>3053</v>
      </c>
      <c r="V29" s="32"/>
      <c r="W29" s="32">
        <v>14425268329</v>
      </c>
      <c r="X29" s="32"/>
      <c r="Y29" s="33">
        <v>11449047253</v>
      </c>
      <c r="Z29" s="233"/>
      <c r="AA29" s="34">
        <f>Y29/درآمدها!$J$6</f>
        <v>1.2523957405553821E-3</v>
      </c>
    </row>
    <row r="30" spans="1:27" s="30" customFormat="1">
      <c r="A30" s="31"/>
      <c r="B30" s="229" t="s">
        <v>126</v>
      </c>
      <c r="C30" s="223"/>
      <c r="D30" s="41">
        <v>11757823</v>
      </c>
      <c r="E30" s="41"/>
      <c r="F30" s="41">
        <v>46325086504</v>
      </c>
      <c r="G30" s="41"/>
      <c r="H30" s="42">
        <v>23574421598</v>
      </c>
      <c r="I30" s="32"/>
      <c r="J30" s="32">
        <v>0</v>
      </c>
      <c r="K30" s="32"/>
      <c r="L30" s="32">
        <v>0</v>
      </c>
      <c r="M30" s="32"/>
      <c r="N30" s="32">
        <v>406990</v>
      </c>
      <c r="O30" s="32"/>
      <c r="P30" s="32">
        <v>814839707</v>
      </c>
      <c r="Q30" s="32"/>
      <c r="R30" s="32"/>
      <c r="S30" s="32">
        <v>11350833</v>
      </c>
      <c r="T30" s="32"/>
      <c r="U30" s="32">
        <v>1967</v>
      </c>
      <c r="V30" s="32"/>
      <c r="W30" s="32">
        <v>44721571384</v>
      </c>
      <c r="X30" s="32"/>
      <c r="Y30" s="33">
        <v>22194242338</v>
      </c>
      <c r="Z30" s="233"/>
      <c r="AA30" s="34">
        <f>Y30/درآمدها!$J$6</f>
        <v>2.4277980477093175E-3</v>
      </c>
    </row>
    <row r="31" spans="1:27" s="30" customFormat="1">
      <c r="A31" s="31"/>
      <c r="B31" s="229" t="s">
        <v>120</v>
      </c>
      <c r="C31" s="223"/>
      <c r="D31" s="41">
        <v>6051131</v>
      </c>
      <c r="E31" s="41"/>
      <c r="F31" s="41">
        <v>27046178949</v>
      </c>
      <c r="G31" s="41"/>
      <c r="H31" s="42">
        <v>29095168193</v>
      </c>
      <c r="I31" s="32"/>
      <c r="J31" s="32">
        <v>0</v>
      </c>
      <c r="K31" s="32"/>
      <c r="L31" s="32">
        <v>0</v>
      </c>
      <c r="M31" s="32"/>
      <c r="N31" s="32">
        <v>635981</v>
      </c>
      <c r="O31" s="32"/>
      <c r="P31" s="32">
        <v>3018097875</v>
      </c>
      <c r="Q31" s="32"/>
      <c r="R31" s="32"/>
      <c r="S31" s="32">
        <v>5415150</v>
      </c>
      <c r="T31" s="32"/>
      <c r="U31" s="32">
        <v>4320</v>
      </c>
      <c r="V31" s="32"/>
      <c r="W31" s="32">
        <v>24203593665</v>
      </c>
      <c r="X31" s="32"/>
      <c r="Y31" s="33">
        <v>23254256988</v>
      </c>
      <c r="Z31" s="233"/>
      <c r="AA31" s="34">
        <f>Y31/درآمدها!$J$6</f>
        <v>2.5437516116391407E-3</v>
      </c>
    </row>
    <row r="32" spans="1:27" s="30" customFormat="1">
      <c r="A32" s="31"/>
      <c r="B32" s="223" t="s">
        <v>118</v>
      </c>
      <c r="C32" s="223"/>
      <c r="D32" s="41">
        <v>11475045</v>
      </c>
      <c r="E32" s="41"/>
      <c r="F32" s="41">
        <v>44546007321</v>
      </c>
      <c r="G32" s="41"/>
      <c r="H32" s="42">
        <v>38862860223</v>
      </c>
      <c r="I32" s="32"/>
      <c r="J32" s="32">
        <v>0</v>
      </c>
      <c r="K32" s="32"/>
      <c r="L32" s="32">
        <v>0</v>
      </c>
      <c r="M32" s="32"/>
      <c r="N32" s="32">
        <v>0</v>
      </c>
      <c r="O32" s="32"/>
      <c r="P32" s="32">
        <v>0</v>
      </c>
      <c r="Q32" s="32"/>
      <c r="R32" s="32"/>
      <c r="S32" s="32">
        <v>11475045</v>
      </c>
      <c r="T32" s="32"/>
      <c r="U32" s="32">
        <v>3254</v>
      </c>
      <c r="V32" s="32"/>
      <c r="W32" s="32">
        <v>44546007321</v>
      </c>
      <c r="X32" s="32"/>
      <c r="Y32" s="33">
        <v>37117624646</v>
      </c>
      <c r="Z32" s="233"/>
      <c r="AA32" s="34">
        <f>Y32/درآمدها!$J$6</f>
        <v>4.0602465846232864E-3</v>
      </c>
    </row>
    <row r="33" spans="1:27" s="30" customFormat="1">
      <c r="A33" s="31"/>
      <c r="B33" s="223" t="s">
        <v>347</v>
      </c>
      <c r="C33" s="223"/>
      <c r="D33" s="41">
        <v>1240092</v>
      </c>
      <c r="E33" s="41"/>
      <c r="F33" s="41">
        <v>24637240724</v>
      </c>
      <c r="G33" s="41"/>
      <c r="H33" s="42">
        <v>27329257246</v>
      </c>
      <c r="I33" s="32"/>
      <c r="J33" s="32">
        <v>0</v>
      </c>
      <c r="K33" s="32"/>
      <c r="L33" s="32">
        <v>0</v>
      </c>
      <c r="M33" s="32"/>
      <c r="N33" s="32">
        <v>628463</v>
      </c>
      <c r="O33" s="32"/>
      <c r="P33" s="32">
        <v>13551965449</v>
      </c>
      <c r="Q33" s="32"/>
      <c r="R33" s="32"/>
      <c r="S33" s="32">
        <v>611629</v>
      </c>
      <c r="T33" s="32"/>
      <c r="U33" s="32">
        <v>19860</v>
      </c>
      <c r="V33" s="32"/>
      <c r="W33" s="32">
        <v>12151397563</v>
      </c>
      <c r="X33" s="32"/>
      <c r="Y33" s="33">
        <v>12074677580</v>
      </c>
      <c r="Z33" s="233"/>
      <c r="AA33" s="34">
        <f>Y33/درآمدها!$J$6</f>
        <v>1.3208325929311778E-3</v>
      </c>
    </row>
    <row r="34" spans="1:27" s="30" customFormat="1">
      <c r="A34" s="31"/>
      <c r="B34" s="229" t="s">
        <v>305</v>
      </c>
      <c r="C34" s="223"/>
      <c r="D34" s="41">
        <v>10755291</v>
      </c>
      <c r="E34" s="41"/>
      <c r="F34" s="41">
        <v>29348894001</v>
      </c>
      <c r="G34" s="41"/>
      <c r="H34" s="42">
        <v>20249316556</v>
      </c>
      <c r="I34" s="32"/>
      <c r="J34" s="32">
        <v>0</v>
      </c>
      <c r="K34" s="32"/>
      <c r="L34" s="32">
        <v>0</v>
      </c>
      <c r="M34" s="32"/>
      <c r="N34" s="32">
        <v>0</v>
      </c>
      <c r="O34" s="32"/>
      <c r="P34" s="32">
        <v>0</v>
      </c>
      <c r="Q34" s="32"/>
      <c r="R34" s="32"/>
      <c r="S34" s="32">
        <v>10755291</v>
      </c>
      <c r="T34" s="32"/>
      <c r="U34" s="32">
        <v>1689</v>
      </c>
      <c r="V34" s="32"/>
      <c r="W34" s="32">
        <v>29348894001</v>
      </c>
      <c r="X34" s="32"/>
      <c r="Y34" s="33">
        <v>18057600668</v>
      </c>
      <c r="Z34" s="233"/>
      <c r="AA34" s="34">
        <f>Y34/درآمدها!$J$6</f>
        <v>1.9752964296070427E-3</v>
      </c>
    </row>
    <row r="35" spans="1:27" s="30" customFormat="1">
      <c r="A35" s="31"/>
      <c r="B35" s="229" t="s">
        <v>308</v>
      </c>
      <c r="C35" s="223"/>
      <c r="D35" s="41">
        <v>1413009</v>
      </c>
      <c r="E35" s="41"/>
      <c r="F35" s="41">
        <v>24112475508</v>
      </c>
      <c r="G35" s="41"/>
      <c r="H35" s="42">
        <v>23470892680</v>
      </c>
      <c r="I35" s="32"/>
      <c r="J35" s="32">
        <v>0</v>
      </c>
      <c r="K35" s="32"/>
      <c r="L35" s="32">
        <v>0</v>
      </c>
      <c r="M35" s="32"/>
      <c r="N35" s="32">
        <v>0</v>
      </c>
      <c r="O35" s="32"/>
      <c r="P35" s="32">
        <v>0</v>
      </c>
      <c r="Q35" s="32"/>
      <c r="R35" s="32"/>
      <c r="S35" s="32">
        <v>1413009</v>
      </c>
      <c r="T35" s="32"/>
      <c r="U35" s="32">
        <v>13290</v>
      </c>
      <c r="V35" s="32"/>
      <c r="W35" s="32">
        <v>24112475508</v>
      </c>
      <c r="X35" s="32"/>
      <c r="Y35" s="33">
        <v>18667155220</v>
      </c>
      <c r="Z35" s="233"/>
      <c r="AA35" s="34">
        <f>Y35/درآمدها!$J$6</f>
        <v>2.0419747747733542E-3</v>
      </c>
    </row>
    <row r="36" spans="1:27" s="30" customFormat="1" ht="36" customHeight="1">
      <c r="A36" s="31"/>
      <c r="B36" s="223" t="s">
        <v>193</v>
      </c>
      <c r="C36" s="223"/>
      <c r="D36" s="41">
        <v>10111810</v>
      </c>
      <c r="E36" s="41"/>
      <c r="F36" s="41">
        <v>51900495048</v>
      </c>
      <c r="G36" s="41"/>
      <c r="H36" s="42">
        <v>39734151623</v>
      </c>
      <c r="I36" s="32"/>
      <c r="J36" s="32">
        <v>0</v>
      </c>
      <c r="K36" s="32"/>
      <c r="L36" s="32">
        <v>0</v>
      </c>
      <c r="M36" s="32"/>
      <c r="N36" s="32">
        <v>400000</v>
      </c>
      <c r="O36" s="32"/>
      <c r="P36" s="32">
        <v>1588491907</v>
      </c>
      <c r="Q36" s="32"/>
      <c r="R36" s="32"/>
      <c r="S36" s="32">
        <v>9711810</v>
      </c>
      <c r="T36" s="32"/>
      <c r="U36" s="32">
        <v>3786</v>
      </c>
      <c r="V36" s="32"/>
      <c r="W36" s="32">
        <v>49847430560</v>
      </c>
      <c r="X36" s="32"/>
      <c r="Y36" s="33">
        <v>36550137633</v>
      </c>
      <c r="Z36" s="233"/>
      <c r="AA36" s="34">
        <f>Y36/درآمدها!$J$6</f>
        <v>3.9981699504548435E-3</v>
      </c>
    </row>
    <row r="37" spans="1:27" s="30" customFormat="1">
      <c r="A37" s="31"/>
      <c r="B37" s="223" t="s">
        <v>108</v>
      </c>
      <c r="C37" s="223"/>
      <c r="D37" s="41">
        <v>3039091</v>
      </c>
      <c r="E37" s="41"/>
      <c r="F37" s="41">
        <v>65529404631</v>
      </c>
      <c r="G37" s="41"/>
      <c r="H37" s="42">
        <v>51326932866</v>
      </c>
      <c r="I37" s="32"/>
      <c r="J37" s="32">
        <v>0</v>
      </c>
      <c r="K37" s="32"/>
      <c r="L37" s="32">
        <v>0</v>
      </c>
      <c r="M37" s="32"/>
      <c r="N37" s="32">
        <v>0</v>
      </c>
      <c r="O37" s="32"/>
      <c r="P37" s="32">
        <v>0</v>
      </c>
      <c r="Q37" s="32"/>
      <c r="R37" s="32"/>
      <c r="S37" s="32">
        <v>3039091</v>
      </c>
      <c r="T37" s="32"/>
      <c r="U37" s="32">
        <v>14990</v>
      </c>
      <c r="V37" s="32"/>
      <c r="W37" s="32">
        <v>65529404631</v>
      </c>
      <c r="X37" s="32"/>
      <c r="Y37" s="33">
        <v>45284916047</v>
      </c>
      <c r="Z37" s="233"/>
      <c r="AA37" s="34">
        <f>Y37/درآمدها!$J$6</f>
        <v>4.9536555064710651E-3</v>
      </c>
    </row>
    <row r="38" spans="1:27" s="30" customFormat="1" ht="36" customHeight="1">
      <c r="A38" s="31"/>
      <c r="B38" s="223" t="s">
        <v>318</v>
      </c>
      <c r="C38" s="223"/>
      <c r="D38" s="41">
        <v>3472532</v>
      </c>
      <c r="E38" s="41"/>
      <c r="F38" s="41">
        <v>35555425717</v>
      </c>
      <c r="G38" s="41"/>
      <c r="H38" s="42">
        <v>23058494507</v>
      </c>
      <c r="I38" s="32"/>
      <c r="J38" s="32">
        <v>0</v>
      </c>
      <c r="K38" s="32"/>
      <c r="L38" s="32">
        <v>0</v>
      </c>
      <c r="M38" s="32"/>
      <c r="N38" s="32">
        <v>0</v>
      </c>
      <c r="O38" s="32"/>
      <c r="P38" s="32">
        <v>0</v>
      </c>
      <c r="Q38" s="32"/>
      <c r="R38" s="32"/>
      <c r="S38" s="32">
        <v>3472532</v>
      </c>
      <c r="T38" s="32"/>
      <c r="U38" s="32">
        <v>6080</v>
      </c>
      <c r="V38" s="32"/>
      <c r="W38" s="32">
        <v>35555425717</v>
      </c>
      <c r="X38" s="32"/>
      <c r="Y38" s="33">
        <v>20987372248</v>
      </c>
      <c r="Z38" s="233"/>
      <c r="AA38" s="34">
        <f>Y38/درآمدها!$J$6</f>
        <v>2.295780166507575E-3</v>
      </c>
    </row>
    <row r="39" spans="1:27" s="30" customFormat="1">
      <c r="A39" s="31"/>
      <c r="B39" s="223" t="s">
        <v>191</v>
      </c>
      <c r="C39" s="223"/>
      <c r="D39" s="41">
        <v>3585269</v>
      </c>
      <c r="E39" s="41"/>
      <c r="F39" s="41">
        <v>38595797957</v>
      </c>
      <c r="G39" s="41"/>
      <c r="H39" s="42">
        <v>31006248853</v>
      </c>
      <c r="I39" s="32"/>
      <c r="J39" s="32">
        <v>0</v>
      </c>
      <c r="K39" s="32"/>
      <c r="L39" s="32">
        <v>0</v>
      </c>
      <c r="M39" s="32"/>
      <c r="N39" s="32">
        <v>37480</v>
      </c>
      <c r="O39" s="32"/>
      <c r="P39" s="32">
        <v>348725467</v>
      </c>
      <c r="Q39" s="32"/>
      <c r="R39" s="32"/>
      <c r="S39" s="32">
        <v>3547789</v>
      </c>
      <c r="T39" s="32"/>
      <c r="U39" s="32">
        <v>10000</v>
      </c>
      <c r="V39" s="32"/>
      <c r="W39" s="32">
        <v>38192321814</v>
      </c>
      <c r="X39" s="32"/>
      <c r="Y39" s="33">
        <v>35266796558</v>
      </c>
      <c r="Z39" s="233"/>
      <c r="AA39" s="34">
        <f>Y39/درآمدها!$J$6</f>
        <v>3.8577870119890583E-3</v>
      </c>
    </row>
    <row r="40" spans="1:27" s="30" customFormat="1">
      <c r="A40" s="31"/>
      <c r="B40" s="229" t="s">
        <v>100</v>
      </c>
      <c r="C40" s="223"/>
      <c r="D40" s="41">
        <v>21529230</v>
      </c>
      <c r="E40" s="41"/>
      <c r="F40" s="41">
        <v>36602289306</v>
      </c>
      <c r="G40" s="41"/>
      <c r="H40" s="42">
        <v>35418871942</v>
      </c>
      <c r="I40" s="32"/>
      <c r="J40" s="32">
        <v>0</v>
      </c>
      <c r="K40" s="32"/>
      <c r="L40" s="32">
        <v>0</v>
      </c>
      <c r="M40" s="32"/>
      <c r="N40" s="32">
        <v>6397923</v>
      </c>
      <c r="O40" s="32"/>
      <c r="P40" s="32">
        <v>10692150058</v>
      </c>
      <c r="Q40" s="32"/>
      <c r="R40" s="32"/>
      <c r="S40" s="32">
        <v>15131307</v>
      </c>
      <c r="T40" s="32"/>
      <c r="U40" s="32">
        <v>1585</v>
      </c>
      <c r="V40" s="32"/>
      <c r="W40" s="32">
        <v>25725048058</v>
      </c>
      <c r="X40" s="32"/>
      <c r="Y40" s="33">
        <v>23840422026</v>
      </c>
      <c r="Z40" s="233"/>
      <c r="AA40" s="34">
        <f>Y40/درآمدها!$J$6</f>
        <v>2.6078714096128388E-3</v>
      </c>
    </row>
    <row r="41" spans="1:27" s="30" customFormat="1">
      <c r="A41" s="31"/>
      <c r="B41" s="223" t="s">
        <v>98</v>
      </c>
      <c r="C41" s="223"/>
      <c r="D41" s="41">
        <v>12668548</v>
      </c>
      <c r="E41" s="41"/>
      <c r="F41" s="41">
        <v>31255025183</v>
      </c>
      <c r="G41" s="41"/>
      <c r="H41" s="42">
        <v>26017489511</v>
      </c>
      <c r="I41" s="32"/>
      <c r="J41" s="32">
        <v>0</v>
      </c>
      <c r="K41" s="32"/>
      <c r="L41" s="32">
        <v>0</v>
      </c>
      <c r="M41" s="32"/>
      <c r="N41" s="32">
        <v>0</v>
      </c>
      <c r="O41" s="32"/>
      <c r="P41" s="32">
        <v>0</v>
      </c>
      <c r="Q41" s="32"/>
      <c r="R41" s="32"/>
      <c r="S41" s="32">
        <v>12668548</v>
      </c>
      <c r="T41" s="32"/>
      <c r="U41" s="32">
        <v>1746</v>
      </c>
      <c r="V41" s="32"/>
      <c r="W41" s="32">
        <v>31255025183</v>
      </c>
      <c r="X41" s="32"/>
      <c r="Y41" s="33">
        <v>21987675066</v>
      </c>
      <c r="Z41" s="233"/>
      <c r="AA41" s="34">
        <f>Y41/درآمدها!$J$6</f>
        <v>2.4052019341747909E-3</v>
      </c>
    </row>
    <row r="42" spans="1:27" s="30" customFormat="1">
      <c r="A42" s="31"/>
      <c r="B42" s="229" t="s">
        <v>90</v>
      </c>
      <c r="C42" s="223"/>
      <c r="D42" s="41">
        <v>49877788</v>
      </c>
      <c r="E42" s="41"/>
      <c r="F42" s="41">
        <v>147999756876</v>
      </c>
      <c r="G42" s="41"/>
      <c r="H42" s="42">
        <v>201546826633</v>
      </c>
      <c r="I42" s="32"/>
      <c r="J42" s="32">
        <v>0</v>
      </c>
      <c r="K42" s="32"/>
      <c r="L42" s="32">
        <v>0</v>
      </c>
      <c r="M42" s="32"/>
      <c r="N42" s="32">
        <v>4288498</v>
      </c>
      <c r="O42" s="32"/>
      <c r="P42" s="32">
        <v>16521451061</v>
      </c>
      <c r="Q42" s="32"/>
      <c r="R42" s="32"/>
      <c r="S42" s="32">
        <v>45589290</v>
      </c>
      <c r="T42" s="32"/>
      <c r="U42" s="32">
        <v>3829</v>
      </c>
      <c r="V42" s="32"/>
      <c r="W42" s="32">
        <v>135274720606</v>
      </c>
      <c r="X42" s="32"/>
      <c r="Y42" s="33">
        <v>173522751134</v>
      </c>
      <c r="Z42" s="233"/>
      <c r="AA42" s="34">
        <f>Y42/درآمدها!$J$6</f>
        <v>1.8981418244450772E-2</v>
      </c>
    </row>
    <row r="43" spans="1:27" s="30" customFormat="1">
      <c r="A43" s="31"/>
      <c r="B43" s="229" t="s">
        <v>345</v>
      </c>
      <c r="C43" s="223"/>
      <c r="D43" s="41">
        <v>980045</v>
      </c>
      <c r="E43" s="41"/>
      <c r="F43" s="41">
        <v>4976746959</v>
      </c>
      <c r="G43" s="41"/>
      <c r="H43" s="42">
        <v>4878862376</v>
      </c>
      <c r="I43" s="32"/>
      <c r="J43" s="32">
        <v>1977966</v>
      </c>
      <c r="K43" s="32"/>
      <c r="L43" s="32">
        <v>9972260314</v>
      </c>
      <c r="M43" s="32"/>
      <c r="N43" s="32">
        <v>0</v>
      </c>
      <c r="O43" s="32"/>
      <c r="P43" s="32">
        <v>0</v>
      </c>
      <c r="Q43" s="32"/>
      <c r="R43" s="32"/>
      <c r="S43" s="32">
        <v>2958011</v>
      </c>
      <c r="T43" s="32"/>
      <c r="U43" s="32">
        <v>4694</v>
      </c>
      <c r="V43" s="32"/>
      <c r="W43" s="32">
        <v>14949007273</v>
      </c>
      <c r="X43" s="32"/>
      <c r="Y43" s="33">
        <v>13802288460</v>
      </c>
      <c r="Z43" s="233"/>
      <c r="AA43" s="34">
        <f>Y43/درآمدها!$J$6</f>
        <v>1.5098136024105642E-3</v>
      </c>
    </row>
    <row r="44" spans="1:27" s="30" customFormat="1">
      <c r="A44" s="31"/>
      <c r="B44" s="229" t="s">
        <v>290</v>
      </c>
      <c r="C44" s="223"/>
      <c r="D44" s="41">
        <v>2613617</v>
      </c>
      <c r="E44" s="41"/>
      <c r="F44" s="41">
        <v>29589188687</v>
      </c>
      <c r="G44" s="41"/>
      <c r="H44" s="42">
        <v>25149278679</v>
      </c>
      <c r="I44" s="32"/>
      <c r="J44" s="32">
        <v>0</v>
      </c>
      <c r="K44" s="32"/>
      <c r="L44" s="32">
        <v>0</v>
      </c>
      <c r="M44" s="32"/>
      <c r="N44" s="32">
        <v>100000</v>
      </c>
      <c r="O44" s="32"/>
      <c r="P44" s="32">
        <v>1014925063</v>
      </c>
      <c r="Q44" s="32"/>
      <c r="R44" s="32"/>
      <c r="S44" s="32">
        <v>2513617</v>
      </c>
      <c r="T44" s="32"/>
      <c r="U44" s="32">
        <v>9460</v>
      </c>
      <c r="V44" s="32"/>
      <c r="W44" s="32">
        <v>28457072211</v>
      </c>
      <c r="X44" s="32"/>
      <c r="Y44" s="33">
        <v>23637332863</v>
      </c>
      <c r="Z44" s="233"/>
      <c r="AA44" s="34">
        <f>Y44/درآمدها!$J$6</f>
        <v>2.5856557617013926E-3</v>
      </c>
    </row>
    <row r="45" spans="1:27" s="30" customFormat="1">
      <c r="A45" s="31"/>
      <c r="B45" s="223" t="s">
        <v>230</v>
      </c>
      <c r="C45" s="223"/>
      <c r="D45" s="41">
        <v>15485390</v>
      </c>
      <c r="E45" s="41"/>
      <c r="F45" s="41">
        <v>44295504493</v>
      </c>
      <c r="G45" s="41"/>
      <c r="H45" s="42">
        <v>27630887216</v>
      </c>
      <c r="I45" s="32"/>
      <c r="J45" s="32">
        <v>0</v>
      </c>
      <c r="K45" s="32"/>
      <c r="L45" s="32">
        <v>0</v>
      </c>
      <c r="M45" s="32"/>
      <c r="N45" s="32">
        <v>137661</v>
      </c>
      <c r="O45" s="32"/>
      <c r="P45" s="32">
        <v>204764153</v>
      </c>
      <c r="Q45" s="32"/>
      <c r="R45" s="32"/>
      <c r="S45" s="32">
        <v>15347729</v>
      </c>
      <c r="T45" s="32"/>
      <c r="U45" s="32">
        <v>1510</v>
      </c>
      <c r="V45" s="32"/>
      <c r="W45" s="32">
        <v>43901729235</v>
      </c>
      <c r="X45" s="32"/>
      <c r="Y45" s="33">
        <v>23037179122</v>
      </c>
      <c r="Z45" s="233"/>
      <c r="AA45" s="34">
        <f>Y45/درآمدها!$J$6</f>
        <v>2.5200057584917521E-3</v>
      </c>
    </row>
    <row r="46" spans="1:27" s="30" customFormat="1">
      <c r="A46" s="31"/>
      <c r="B46" s="223" t="s">
        <v>419</v>
      </c>
      <c r="C46" s="223"/>
      <c r="D46" s="41">
        <v>496102</v>
      </c>
      <c r="E46" s="41"/>
      <c r="F46" s="41">
        <v>10086870117</v>
      </c>
      <c r="G46" s="41"/>
      <c r="H46" s="42">
        <v>10410400579</v>
      </c>
      <c r="I46" s="32"/>
      <c r="J46" s="32">
        <v>636188</v>
      </c>
      <c r="K46" s="32"/>
      <c r="L46" s="32">
        <v>13890873657</v>
      </c>
      <c r="M46" s="32"/>
      <c r="N46" s="32">
        <v>68709</v>
      </c>
      <c r="O46" s="32"/>
      <c r="P46" s="32">
        <v>1558417424</v>
      </c>
      <c r="Q46" s="32"/>
      <c r="R46" s="32"/>
      <c r="S46" s="32">
        <v>1063581</v>
      </c>
      <c r="T46" s="32"/>
      <c r="U46" s="32">
        <v>24750</v>
      </c>
      <c r="V46" s="32"/>
      <c r="W46" s="32">
        <v>22522739494</v>
      </c>
      <c r="X46" s="32"/>
      <c r="Y46" s="33">
        <v>26167004158</v>
      </c>
      <c r="Z46" s="233"/>
      <c r="AA46" s="34">
        <f>Y46/درآمدها!$J$6</f>
        <v>2.8623730714350095E-3</v>
      </c>
    </row>
    <row r="47" spans="1:27" s="30" customFormat="1">
      <c r="A47" s="31"/>
      <c r="B47" s="223" t="s">
        <v>430</v>
      </c>
      <c r="C47" s="223"/>
      <c r="D47" s="41">
        <v>3208908</v>
      </c>
      <c r="E47" s="41"/>
      <c r="F47" s="41">
        <v>20205613919</v>
      </c>
      <c r="G47" s="41"/>
      <c r="H47" s="42">
        <v>16746528738</v>
      </c>
      <c r="I47" s="32"/>
      <c r="J47" s="32">
        <v>0</v>
      </c>
      <c r="K47" s="32"/>
      <c r="L47" s="32">
        <v>0</v>
      </c>
      <c r="M47" s="32"/>
      <c r="N47" s="32">
        <v>0</v>
      </c>
      <c r="O47" s="32"/>
      <c r="P47" s="32">
        <v>0</v>
      </c>
      <c r="Q47" s="32"/>
      <c r="R47" s="32"/>
      <c r="S47" s="32">
        <v>3208908</v>
      </c>
      <c r="T47" s="32"/>
      <c r="U47" s="32">
        <v>4211</v>
      </c>
      <c r="V47" s="32"/>
      <c r="W47" s="32">
        <v>20205613919</v>
      </c>
      <c r="X47" s="32"/>
      <c r="Y47" s="33">
        <v>13432310958</v>
      </c>
      <c r="Z47" s="233"/>
      <c r="AA47" s="34">
        <f>Y47/درآمدها!$J$6</f>
        <v>1.4693422655938952E-3</v>
      </c>
    </row>
    <row r="48" spans="1:27" s="30" customFormat="1">
      <c r="A48" s="31"/>
      <c r="B48" s="229" t="s">
        <v>369</v>
      </c>
      <c r="C48" s="223"/>
      <c r="D48" s="41">
        <v>4404987</v>
      </c>
      <c r="E48" s="41"/>
      <c r="F48" s="41">
        <v>26341351770</v>
      </c>
      <c r="G48" s="41"/>
      <c r="H48" s="42">
        <v>23732973119</v>
      </c>
      <c r="I48" s="32"/>
      <c r="J48" s="32">
        <v>0</v>
      </c>
      <c r="K48" s="32"/>
      <c r="L48" s="32">
        <v>0</v>
      </c>
      <c r="M48" s="32"/>
      <c r="N48" s="32">
        <v>0</v>
      </c>
      <c r="O48" s="32"/>
      <c r="P48" s="32">
        <v>0</v>
      </c>
      <c r="Q48" s="32"/>
      <c r="R48" s="32"/>
      <c r="S48" s="32">
        <v>4404987</v>
      </c>
      <c r="T48" s="32"/>
      <c r="U48" s="32">
        <v>4703</v>
      </c>
      <c r="V48" s="32"/>
      <c r="W48" s="32">
        <v>26341351770</v>
      </c>
      <c r="X48" s="32"/>
      <c r="Y48" s="33">
        <v>20593389775</v>
      </c>
      <c r="Z48" s="233"/>
      <c r="AA48" s="34">
        <f>Y48/درآمدها!$J$6</f>
        <v>2.2526829584923504E-3</v>
      </c>
    </row>
    <row r="49" spans="1:27" s="30" customFormat="1">
      <c r="A49" s="31"/>
      <c r="B49" s="223" t="s">
        <v>331</v>
      </c>
      <c r="C49" s="223"/>
      <c r="D49" s="41">
        <v>1856776</v>
      </c>
      <c r="E49" s="41"/>
      <c r="F49" s="41">
        <v>28586891461</v>
      </c>
      <c r="G49" s="41"/>
      <c r="H49" s="42">
        <v>20875185751</v>
      </c>
      <c r="I49" s="32"/>
      <c r="J49" s="32">
        <v>800000</v>
      </c>
      <c r="K49" s="32"/>
      <c r="L49" s="32">
        <v>9365683184</v>
      </c>
      <c r="M49" s="32"/>
      <c r="N49" s="32">
        <v>286877</v>
      </c>
      <c r="O49" s="32"/>
      <c r="P49" s="32">
        <v>3247624275</v>
      </c>
      <c r="Q49" s="32"/>
      <c r="R49" s="32"/>
      <c r="S49" s="32">
        <v>2369899</v>
      </c>
      <c r="T49" s="32"/>
      <c r="U49" s="32">
        <v>10630</v>
      </c>
      <c r="V49" s="32"/>
      <c r="W49" s="32">
        <v>33854479527</v>
      </c>
      <c r="X49" s="32"/>
      <c r="Y49" s="33">
        <v>25042133817</v>
      </c>
      <c r="Z49" s="233"/>
      <c r="AA49" s="34">
        <f>Y49/درآمدها!$J$6</f>
        <v>2.739325031487726E-3</v>
      </c>
    </row>
    <row r="50" spans="1:27" s="30" customFormat="1">
      <c r="A50" s="31"/>
      <c r="B50" s="223" t="s">
        <v>254</v>
      </c>
      <c r="C50" s="223"/>
      <c r="D50" s="41">
        <v>3782808</v>
      </c>
      <c r="E50" s="41"/>
      <c r="F50" s="41">
        <v>24620292571</v>
      </c>
      <c r="G50" s="41"/>
      <c r="H50" s="42">
        <v>19440752515</v>
      </c>
      <c r="I50" s="32"/>
      <c r="J50" s="32">
        <v>2958585</v>
      </c>
      <c r="K50" s="32"/>
      <c r="L50" s="32">
        <v>14936915752</v>
      </c>
      <c r="M50" s="32"/>
      <c r="N50" s="32">
        <v>0</v>
      </c>
      <c r="O50" s="32"/>
      <c r="P50" s="32">
        <v>0</v>
      </c>
      <c r="Q50" s="32"/>
      <c r="R50" s="32"/>
      <c r="S50" s="32">
        <v>6741393</v>
      </c>
      <c r="T50" s="32"/>
      <c r="U50" s="32">
        <v>4820</v>
      </c>
      <c r="V50" s="32"/>
      <c r="W50" s="32">
        <v>39557208323</v>
      </c>
      <c r="X50" s="32"/>
      <c r="Y50" s="33">
        <v>32300177854</v>
      </c>
      <c r="Z50" s="233"/>
      <c r="AA50" s="34">
        <f>Y50/درآمدها!$J$6</f>
        <v>3.5332726182024502E-3</v>
      </c>
    </row>
    <row r="51" spans="1:27" s="30" customFormat="1">
      <c r="A51" s="31"/>
      <c r="B51" s="229" t="s">
        <v>175</v>
      </c>
      <c r="C51" s="223"/>
      <c r="D51" s="41">
        <v>3945418</v>
      </c>
      <c r="E51" s="41"/>
      <c r="F51" s="41">
        <v>32729745635</v>
      </c>
      <c r="G51" s="41"/>
      <c r="H51" s="42">
        <v>24669019981</v>
      </c>
      <c r="I51" s="32"/>
      <c r="J51" s="32">
        <v>0</v>
      </c>
      <c r="K51" s="32"/>
      <c r="L51" s="32">
        <v>0</v>
      </c>
      <c r="M51" s="32"/>
      <c r="N51" s="32">
        <v>155313</v>
      </c>
      <c r="O51" s="32"/>
      <c r="P51" s="32">
        <v>972987334</v>
      </c>
      <c r="Q51" s="32"/>
      <c r="R51" s="32"/>
      <c r="S51" s="32">
        <v>3790105</v>
      </c>
      <c r="T51" s="32"/>
      <c r="U51" s="32">
        <v>5910</v>
      </c>
      <c r="V51" s="32"/>
      <c r="W51" s="32">
        <v>31441325756</v>
      </c>
      <c r="X51" s="32"/>
      <c r="Y51" s="33">
        <v>22266243406</v>
      </c>
      <c r="Z51" s="233"/>
      <c r="AA51" s="34">
        <f>Y51/درآمدها!$J$6</f>
        <v>2.4356741468192244E-3</v>
      </c>
    </row>
    <row r="52" spans="1:27" s="30" customFormat="1">
      <c r="A52" s="31"/>
      <c r="B52" s="229" t="s">
        <v>315</v>
      </c>
      <c r="C52" s="223"/>
      <c r="D52" s="41">
        <v>17787609</v>
      </c>
      <c r="E52" s="41"/>
      <c r="F52" s="41">
        <v>26486663435</v>
      </c>
      <c r="G52" s="41"/>
      <c r="H52" s="42">
        <v>19414586459</v>
      </c>
      <c r="I52" s="32"/>
      <c r="J52" s="32">
        <v>0</v>
      </c>
      <c r="K52" s="32"/>
      <c r="L52" s="32">
        <v>0</v>
      </c>
      <c r="M52" s="32"/>
      <c r="N52" s="32">
        <v>0</v>
      </c>
      <c r="O52" s="32"/>
      <c r="P52" s="32">
        <v>0</v>
      </c>
      <c r="Q52" s="32"/>
      <c r="R52" s="32"/>
      <c r="S52" s="32">
        <v>17787609</v>
      </c>
      <c r="T52" s="32"/>
      <c r="U52" s="32">
        <v>1132</v>
      </c>
      <c r="V52" s="32"/>
      <c r="W52" s="32">
        <v>26486663435</v>
      </c>
      <c r="X52" s="32"/>
      <c r="Y52" s="33">
        <v>20015766730</v>
      </c>
      <c r="Z52" s="233"/>
      <c r="AA52" s="34">
        <f>Y52/درآمدها!$J$6</f>
        <v>2.1894975575398761E-3</v>
      </c>
    </row>
    <row r="53" spans="1:27" s="30" customFormat="1">
      <c r="A53" s="31"/>
      <c r="B53" s="223" t="s">
        <v>270</v>
      </c>
      <c r="C53" s="223"/>
      <c r="D53" s="48">
        <v>809547</v>
      </c>
      <c r="E53" s="41"/>
      <c r="F53" s="48">
        <v>36933035877</v>
      </c>
      <c r="G53" s="41"/>
      <c r="H53" s="165">
        <v>34080323777</v>
      </c>
      <c r="I53" s="32"/>
      <c r="J53" s="39">
        <v>32660556</v>
      </c>
      <c r="K53" s="39"/>
      <c r="L53" s="39">
        <v>30031378876</v>
      </c>
      <c r="M53" s="39"/>
      <c r="N53" s="39">
        <v>16022328</v>
      </c>
      <c r="O53" s="39"/>
      <c r="P53" s="39">
        <v>2051707338</v>
      </c>
      <c r="Q53" s="39"/>
      <c r="R53" s="39"/>
      <c r="S53" s="32">
        <v>17447775</v>
      </c>
      <c r="T53" s="32"/>
      <c r="U53" s="32">
        <v>3722.6021815962204</v>
      </c>
      <c r="V53" s="32"/>
      <c r="W53" s="32">
        <v>64905459571</v>
      </c>
      <c r="X53" s="32"/>
      <c r="Y53" s="33">
        <v>64564666087</v>
      </c>
      <c r="Z53" s="233"/>
      <c r="AA53" s="34">
        <f>Y53/درآمدها!$J$6</f>
        <v>7.0626411972010512E-3</v>
      </c>
    </row>
    <row r="54" spans="1:27" s="30" customFormat="1">
      <c r="A54" s="31"/>
      <c r="B54" s="229" t="s">
        <v>203</v>
      </c>
      <c r="C54" s="223"/>
      <c r="D54" s="41">
        <v>8415722</v>
      </c>
      <c r="E54" s="41"/>
      <c r="F54" s="41">
        <v>51619281624</v>
      </c>
      <c r="G54" s="41"/>
      <c r="H54" s="42">
        <v>52619928780</v>
      </c>
      <c r="I54" s="32"/>
      <c r="J54" s="32">
        <v>0</v>
      </c>
      <c r="K54" s="32"/>
      <c r="L54" s="32">
        <v>0</v>
      </c>
      <c r="M54" s="32"/>
      <c r="N54" s="32">
        <v>129912</v>
      </c>
      <c r="O54" s="32"/>
      <c r="P54" s="32">
        <v>779116687</v>
      </c>
      <c r="Q54" s="32"/>
      <c r="R54" s="32"/>
      <c r="S54" s="32">
        <v>8285810</v>
      </c>
      <c r="T54" s="32"/>
      <c r="U54" s="32">
        <v>6090</v>
      </c>
      <c r="V54" s="32"/>
      <c r="W54" s="32">
        <v>50822443977</v>
      </c>
      <c r="X54" s="32"/>
      <c r="Y54" s="43">
        <v>50160342435</v>
      </c>
      <c r="Z54" s="233"/>
      <c r="AA54" s="34">
        <f>Y54/درآمدها!$J$6</f>
        <v>5.4869717822094294E-3</v>
      </c>
    </row>
    <row r="55" spans="1:27" s="30" customFormat="1">
      <c r="A55" s="31"/>
      <c r="B55" s="223" t="s">
        <v>172</v>
      </c>
      <c r="C55" s="223"/>
      <c r="D55" s="41">
        <v>3461091</v>
      </c>
      <c r="E55" s="41"/>
      <c r="F55" s="41">
        <v>26136023415</v>
      </c>
      <c r="G55" s="41"/>
      <c r="H55" s="42">
        <v>28934584050</v>
      </c>
      <c r="I55" s="32"/>
      <c r="J55" s="32">
        <v>0</v>
      </c>
      <c r="K55" s="32"/>
      <c r="L55" s="32">
        <v>0</v>
      </c>
      <c r="M55" s="32"/>
      <c r="N55" s="32">
        <v>74601</v>
      </c>
      <c r="O55" s="32"/>
      <c r="P55" s="32">
        <v>618596274</v>
      </c>
      <c r="Q55" s="32"/>
      <c r="R55" s="32"/>
      <c r="S55" s="32">
        <v>3386490</v>
      </c>
      <c r="T55" s="32"/>
      <c r="U55" s="32">
        <v>8000</v>
      </c>
      <c r="V55" s="32"/>
      <c r="W55" s="32">
        <v>25572682699</v>
      </c>
      <c r="X55" s="32"/>
      <c r="Y55" s="33">
        <v>26930723079</v>
      </c>
      <c r="Z55" s="233"/>
      <c r="AA55" s="34">
        <f>Y55/درآمدها!$J$6</f>
        <v>2.9459152476969974E-3</v>
      </c>
    </row>
    <row r="56" spans="1:27" s="30" customFormat="1">
      <c r="A56" s="31"/>
      <c r="B56" s="229" t="s">
        <v>161</v>
      </c>
      <c r="C56" s="223"/>
      <c r="D56" s="41">
        <v>827604</v>
      </c>
      <c r="E56" s="41"/>
      <c r="F56" s="41">
        <v>17076193116</v>
      </c>
      <c r="G56" s="41"/>
      <c r="H56" s="42">
        <v>17885057903</v>
      </c>
      <c r="I56" s="32"/>
      <c r="J56" s="32">
        <v>0</v>
      </c>
      <c r="K56" s="32"/>
      <c r="L56" s="32">
        <v>0</v>
      </c>
      <c r="M56" s="32"/>
      <c r="N56" s="32">
        <v>0</v>
      </c>
      <c r="O56" s="32"/>
      <c r="P56" s="32">
        <v>0</v>
      </c>
      <c r="Q56" s="32"/>
      <c r="R56" s="32"/>
      <c r="S56" s="223">
        <v>827604</v>
      </c>
      <c r="T56" s="223"/>
      <c r="U56" s="32">
        <v>20820</v>
      </c>
      <c r="V56" s="223"/>
      <c r="W56" s="33">
        <v>17076193116</v>
      </c>
      <c r="X56" s="223"/>
      <c r="Y56" s="33">
        <v>17128192528</v>
      </c>
      <c r="Z56" s="233"/>
      <c r="AA56" s="34">
        <f>Y56/درآمدها!$J$6</f>
        <v>1.8736297345492072E-3</v>
      </c>
    </row>
    <row r="57" spans="1:27" s="30" customFormat="1">
      <c r="A57" s="31"/>
      <c r="B57" s="229" t="s">
        <v>151</v>
      </c>
      <c r="C57" s="223"/>
      <c r="D57" s="41">
        <v>1676560</v>
      </c>
      <c r="E57" s="41"/>
      <c r="F57" s="41">
        <v>14374510826</v>
      </c>
      <c r="G57" s="41"/>
      <c r="H57" s="42">
        <v>21098959369</v>
      </c>
      <c r="I57" s="32"/>
      <c r="J57" s="32">
        <v>1681453</v>
      </c>
      <c r="K57" s="32"/>
      <c r="L57" s="32">
        <v>4996736084</v>
      </c>
      <c r="M57" s="32"/>
      <c r="N57" s="32">
        <v>98562</v>
      </c>
      <c r="O57" s="32"/>
      <c r="P57" s="32">
        <v>1311919387</v>
      </c>
      <c r="Q57" s="32"/>
      <c r="R57" s="32"/>
      <c r="S57" s="32">
        <v>3259451</v>
      </c>
      <c r="T57" s="32"/>
      <c r="U57" s="32">
        <v>8240</v>
      </c>
      <c r="V57" s="32"/>
      <c r="W57" s="32">
        <v>18526194818</v>
      </c>
      <c r="X57" s="32"/>
      <c r="Y57" s="33">
        <v>26698071879</v>
      </c>
      <c r="Z57" s="233"/>
      <c r="AA57" s="34">
        <f>Y57/درآمدها!$J$6</f>
        <v>2.9204658486792099E-3</v>
      </c>
    </row>
    <row r="58" spans="1:27" s="30" customFormat="1">
      <c r="A58" s="31"/>
      <c r="B58" s="229" t="s">
        <v>257</v>
      </c>
      <c r="C58" s="223"/>
      <c r="D58" s="41">
        <v>1467228</v>
      </c>
      <c r="E58" s="41"/>
      <c r="F58" s="41">
        <v>14345616722</v>
      </c>
      <c r="G58" s="41"/>
      <c r="H58" s="42">
        <v>20491896810</v>
      </c>
      <c r="I58" s="32"/>
      <c r="J58" s="32">
        <v>0</v>
      </c>
      <c r="K58" s="32"/>
      <c r="L58" s="32">
        <v>0</v>
      </c>
      <c r="M58" s="32"/>
      <c r="N58" s="32">
        <v>456109</v>
      </c>
      <c r="O58" s="32"/>
      <c r="P58" s="32">
        <v>6322221482</v>
      </c>
      <c r="Q58" s="32"/>
      <c r="R58" s="32"/>
      <c r="S58" s="32">
        <v>1011119</v>
      </c>
      <c r="T58" s="32"/>
      <c r="U58" s="32">
        <v>14420</v>
      </c>
      <c r="V58" s="32"/>
      <c r="W58" s="32">
        <v>9886074716</v>
      </c>
      <c r="X58" s="32"/>
      <c r="Y58" s="33">
        <v>14493582983</v>
      </c>
      <c r="Z58" s="233"/>
      <c r="AA58" s="34">
        <f>Y58/درآمدها!$J$6</f>
        <v>1.5854333720684809E-3</v>
      </c>
    </row>
    <row r="59" spans="1:27" s="30" customFormat="1">
      <c r="A59" s="31"/>
      <c r="B59" s="223" t="s">
        <v>251</v>
      </c>
      <c r="C59" s="223"/>
      <c r="D59" s="41">
        <v>12557609</v>
      </c>
      <c r="E59" s="41"/>
      <c r="F59" s="41">
        <v>38698790193</v>
      </c>
      <c r="G59" s="41"/>
      <c r="H59" s="42">
        <v>25926965082</v>
      </c>
      <c r="I59" s="32"/>
      <c r="J59" s="32">
        <v>0</v>
      </c>
      <c r="K59" s="32"/>
      <c r="L59" s="32">
        <v>0</v>
      </c>
      <c r="M59" s="32"/>
      <c r="N59" s="32">
        <v>0</v>
      </c>
      <c r="O59" s="32"/>
      <c r="P59" s="32">
        <v>0</v>
      </c>
      <c r="Q59" s="32"/>
      <c r="R59" s="32"/>
      <c r="S59" s="32">
        <v>12557609</v>
      </c>
      <c r="T59" s="32"/>
      <c r="U59" s="32">
        <v>2032</v>
      </c>
      <c r="V59" s="32"/>
      <c r="W59" s="32">
        <v>38698790193</v>
      </c>
      <c r="X59" s="32"/>
      <c r="Y59" s="33">
        <v>25365234977</v>
      </c>
      <c r="Z59" s="233"/>
      <c r="AA59" s="34">
        <f>Y59/درآمدها!$J$6</f>
        <v>2.7746686288727812E-3</v>
      </c>
    </row>
    <row r="60" spans="1:27" s="30" customFormat="1">
      <c r="A60" s="31"/>
      <c r="B60" s="229" t="s">
        <v>215</v>
      </c>
      <c r="C60" s="223"/>
      <c r="D60" s="41">
        <v>2625914</v>
      </c>
      <c r="E60" s="41"/>
      <c r="F60" s="41">
        <v>27954960770</v>
      </c>
      <c r="G60" s="41"/>
      <c r="H60" s="42">
        <v>24014666270</v>
      </c>
      <c r="I60" s="32"/>
      <c r="J60" s="32">
        <v>107591</v>
      </c>
      <c r="K60" s="32"/>
      <c r="L60" s="32">
        <v>997217200</v>
      </c>
      <c r="M60" s="32"/>
      <c r="N60" s="32">
        <v>0</v>
      </c>
      <c r="O60" s="32"/>
      <c r="P60" s="32">
        <v>0</v>
      </c>
      <c r="Q60" s="32"/>
      <c r="R60" s="32"/>
      <c r="S60" s="32">
        <v>2733505</v>
      </c>
      <c r="T60" s="32"/>
      <c r="U60" s="32">
        <v>8920</v>
      </c>
      <c r="V60" s="32"/>
      <c r="W60" s="32">
        <v>28952177970</v>
      </c>
      <c r="X60" s="32"/>
      <c r="Y60" s="33">
        <v>24237786559</v>
      </c>
      <c r="Z60" s="233"/>
      <c r="AA60" s="34">
        <f>Y60/درآمدها!$J$6</f>
        <v>2.6513385765813894E-3</v>
      </c>
    </row>
    <row r="61" spans="1:27" s="30" customFormat="1">
      <c r="A61" s="31"/>
      <c r="B61" s="223" t="s">
        <v>148</v>
      </c>
      <c r="C61" s="223"/>
      <c r="D61" s="41">
        <v>1545392</v>
      </c>
      <c r="E61" s="41"/>
      <c r="F61" s="41">
        <v>11004546619</v>
      </c>
      <c r="G61" s="41"/>
      <c r="H61" s="42">
        <v>4370480234</v>
      </c>
      <c r="I61" s="32"/>
      <c r="J61" s="32">
        <v>0</v>
      </c>
      <c r="K61" s="32"/>
      <c r="L61" s="32">
        <v>0</v>
      </c>
      <c r="M61" s="32"/>
      <c r="N61" s="32">
        <v>479752</v>
      </c>
      <c r="O61" s="32"/>
      <c r="P61" s="32">
        <v>1459166420</v>
      </c>
      <c r="Q61" s="32"/>
      <c r="R61" s="32"/>
      <c r="S61" s="32">
        <v>1065640</v>
      </c>
      <c r="T61" s="32"/>
      <c r="U61" s="32">
        <v>3175</v>
      </c>
      <c r="V61" s="32"/>
      <c r="W61" s="32">
        <v>7588291553</v>
      </c>
      <c r="X61" s="32"/>
      <c r="Y61" s="33">
        <v>3363275730</v>
      </c>
      <c r="Z61" s="233"/>
      <c r="AA61" s="34">
        <f>Y61/درآمدها!$J$6</f>
        <v>3.6790416752464537E-4</v>
      </c>
    </row>
    <row r="62" spans="1:27" s="30" customFormat="1">
      <c r="A62" s="31"/>
      <c r="B62" s="229" t="s">
        <v>316</v>
      </c>
      <c r="C62" s="223"/>
      <c r="D62" s="41">
        <v>3197440</v>
      </c>
      <c r="E62" s="41"/>
      <c r="F62" s="41">
        <v>15534752163</v>
      </c>
      <c r="G62" s="41"/>
      <c r="H62" s="42">
        <v>19928663508</v>
      </c>
      <c r="I62" s="32"/>
      <c r="J62" s="32">
        <v>0</v>
      </c>
      <c r="K62" s="32"/>
      <c r="L62" s="32">
        <v>0</v>
      </c>
      <c r="M62" s="32"/>
      <c r="N62" s="32">
        <v>28424</v>
      </c>
      <c r="O62" s="32"/>
      <c r="P62" s="32">
        <v>169064662</v>
      </c>
      <c r="Q62" s="32"/>
      <c r="R62" s="32"/>
      <c r="S62" s="32">
        <v>3169016</v>
      </c>
      <c r="T62" s="32"/>
      <c r="U62" s="32">
        <v>6080</v>
      </c>
      <c r="V62" s="32"/>
      <c r="W62" s="32">
        <v>15396654249</v>
      </c>
      <c r="X62" s="32"/>
      <c r="Y62" s="33">
        <v>19152974960</v>
      </c>
      <c r="Z62" s="233"/>
      <c r="AA62" s="34">
        <f>Y62/درآمدها!$J$6</f>
        <v>2.0951179367857471E-3</v>
      </c>
    </row>
    <row r="63" spans="1:27" s="30" customFormat="1">
      <c r="A63" s="31"/>
      <c r="B63" s="229" t="s">
        <v>293</v>
      </c>
      <c r="C63" s="223"/>
      <c r="D63" s="41">
        <v>759371</v>
      </c>
      <c r="E63" s="41"/>
      <c r="F63" s="41">
        <v>33181319125</v>
      </c>
      <c r="G63" s="41"/>
      <c r="H63" s="42">
        <v>18878867093</v>
      </c>
      <c r="I63" s="32"/>
      <c r="J63" s="32">
        <v>0</v>
      </c>
      <c r="K63" s="32"/>
      <c r="L63" s="32">
        <v>0</v>
      </c>
      <c r="M63" s="32"/>
      <c r="N63" s="32">
        <v>0</v>
      </c>
      <c r="O63" s="32"/>
      <c r="P63" s="32">
        <v>0</v>
      </c>
      <c r="Q63" s="32"/>
      <c r="R63" s="32"/>
      <c r="S63" s="32">
        <v>759371</v>
      </c>
      <c r="T63" s="32"/>
      <c r="U63" s="32">
        <v>22750</v>
      </c>
      <c r="V63" s="32"/>
      <c r="W63" s="32">
        <v>33181319125</v>
      </c>
      <c r="X63" s="32"/>
      <c r="Y63" s="33">
        <v>17172899896</v>
      </c>
      <c r="Z63" s="233"/>
      <c r="AA63" s="34">
        <f>Y63/درآمدها!$J$6</f>
        <v>1.8785202128586552E-3</v>
      </c>
    </row>
    <row r="64" spans="1:27" s="30" customFormat="1">
      <c r="A64" s="31"/>
      <c r="B64" s="229" t="s">
        <v>245</v>
      </c>
      <c r="C64" s="223"/>
      <c r="D64" s="41">
        <v>1768811</v>
      </c>
      <c r="E64" s="41"/>
      <c r="F64" s="41">
        <v>31211510071</v>
      </c>
      <c r="G64" s="41"/>
      <c r="H64" s="42">
        <v>29697460248</v>
      </c>
      <c r="I64" s="32"/>
      <c r="J64" s="32">
        <v>0</v>
      </c>
      <c r="K64" s="32"/>
      <c r="L64" s="32">
        <v>0</v>
      </c>
      <c r="M64" s="32"/>
      <c r="N64" s="32">
        <v>346480</v>
      </c>
      <c r="O64" s="32"/>
      <c r="P64" s="32">
        <v>5827519527</v>
      </c>
      <c r="Q64" s="32"/>
      <c r="R64" s="32"/>
      <c r="S64" s="32">
        <v>1422331</v>
      </c>
      <c r="T64" s="32"/>
      <c r="U64" s="32">
        <v>16500</v>
      </c>
      <c r="V64" s="32"/>
      <c r="W64" s="32">
        <v>25097705933</v>
      </c>
      <c r="X64" s="32"/>
      <c r="Y64" s="33">
        <v>23328824159</v>
      </c>
      <c r="Z64" s="233"/>
      <c r="AA64" s="34">
        <f>Y64/درآمدها!$J$6</f>
        <v>2.5519084132735468E-3</v>
      </c>
    </row>
    <row r="65" spans="1:27" s="30" customFormat="1">
      <c r="A65" s="31"/>
      <c r="B65" s="229" t="s">
        <v>219</v>
      </c>
      <c r="C65" s="223"/>
      <c r="D65" s="41">
        <v>13969882</v>
      </c>
      <c r="E65" s="41"/>
      <c r="F65" s="41">
        <v>27737592833</v>
      </c>
      <c r="G65" s="41"/>
      <c r="H65" s="42">
        <v>27787409168</v>
      </c>
      <c r="I65" s="32"/>
      <c r="J65" s="32">
        <v>5987092</v>
      </c>
      <c r="K65" s="32"/>
      <c r="L65" s="32">
        <v>0</v>
      </c>
      <c r="M65" s="32"/>
      <c r="N65" s="32">
        <v>2993546</v>
      </c>
      <c r="O65" s="32"/>
      <c r="P65" s="32">
        <v>0</v>
      </c>
      <c r="Q65" s="32"/>
      <c r="R65" s="32"/>
      <c r="S65" s="32">
        <v>16963428</v>
      </c>
      <c r="T65" s="32"/>
      <c r="U65" s="32">
        <v>1463</v>
      </c>
      <c r="V65" s="32"/>
      <c r="W65" s="32">
        <v>27737592833</v>
      </c>
      <c r="X65" s="32"/>
      <c r="Y65" s="33">
        <v>24669831073</v>
      </c>
      <c r="Z65" s="233"/>
      <c r="AA65" s="34">
        <f>Y65/درآمدها!$J$6</f>
        <v>2.698599339604456E-3</v>
      </c>
    </row>
    <row r="66" spans="1:27" s="30" customFormat="1">
      <c r="A66" s="31"/>
      <c r="B66" s="229" t="s">
        <v>227</v>
      </c>
      <c r="C66" s="223"/>
      <c r="D66" s="41">
        <v>358126</v>
      </c>
      <c r="E66" s="41"/>
      <c r="F66" s="41">
        <v>5741910374</v>
      </c>
      <c r="G66" s="41"/>
      <c r="H66" s="42">
        <v>4567417782</v>
      </c>
      <c r="I66" s="32"/>
      <c r="J66" s="32">
        <v>0</v>
      </c>
      <c r="K66" s="32"/>
      <c r="L66" s="32">
        <v>0</v>
      </c>
      <c r="M66" s="32"/>
      <c r="N66" s="32">
        <v>3743</v>
      </c>
      <c r="O66" s="32"/>
      <c r="P66" s="32">
        <v>46509118</v>
      </c>
      <c r="Q66" s="32"/>
      <c r="R66" s="32"/>
      <c r="S66" s="32">
        <v>354383</v>
      </c>
      <c r="T66" s="32"/>
      <c r="U66" s="32">
        <v>11670</v>
      </c>
      <c r="V66" s="32"/>
      <c r="W66" s="32">
        <v>5681898058</v>
      </c>
      <c r="X66" s="32"/>
      <c r="Y66" s="33">
        <v>4111042499</v>
      </c>
      <c r="Z66" s="233"/>
      <c r="AA66" s="34">
        <f>Y66/درآمدها!$J$6</f>
        <v>4.4970135952933978E-4</v>
      </c>
    </row>
    <row r="67" spans="1:27" s="30" customFormat="1">
      <c r="A67" s="31"/>
      <c r="B67" s="229" t="s">
        <v>142</v>
      </c>
      <c r="C67" s="223"/>
      <c r="D67" s="41">
        <v>17608349</v>
      </c>
      <c r="E67" s="41"/>
      <c r="F67" s="41">
        <v>76180425618</v>
      </c>
      <c r="G67" s="41"/>
      <c r="H67" s="42">
        <v>67948894936</v>
      </c>
      <c r="I67" s="32"/>
      <c r="J67" s="32">
        <v>0</v>
      </c>
      <c r="K67" s="32"/>
      <c r="L67" s="32">
        <v>0</v>
      </c>
      <c r="M67" s="32"/>
      <c r="N67" s="32">
        <v>400000</v>
      </c>
      <c r="O67" s="32"/>
      <c r="P67" s="32">
        <v>1581334768</v>
      </c>
      <c r="Q67" s="32"/>
      <c r="R67" s="32"/>
      <c r="S67" s="32">
        <v>17208349</v>
      </c>
      <c r="T67" s="32"/>
      <c r="U67" s="32">
        <v>3629</v>
      </c>
      <c r="V67" s="32"/>
      <c r="W67" s="32">
        <v>74449873239</v>
      </c>
      <c r="X67" s="32"/>
      <c r="Y67" s="33">
        <v>62077526390</v>
      </c>
      <c r="Z67" s="233"/>
      <c r="AA67" s="34">
        <f>Y67/درآمدها!$J$6</f>
        <v>6.7905763612494995E-3</v>
      </c>
    </row>
    <row r="68" spans="1:27" s="30" customFormat="1">
      <c r="A68" s="31"/>
      <c r="B68" s="229" t="s">
        <v>134</v>
      </c>
      <c r="C68" s="223"/>
      <c r="D68" s="41">
        <v>8759297</v>
      </c>
      <c r="E68" s="41"/>
      <c r="F68" s="41">
        <v>38125493978</v>
      </c>
      <c r="G68" s="41"/>
      <c r="H68" s="42">
        <v>31580938898</v>
      </c>
      <c r="I68" s="32"/>
      <c r="J68" s="32">
        <v>0</v>
      </c>
      <c r="K68" s="32"/>
      <c r="L68" s="32">
        <v>0</v>
      </c>
      <c r="M68" s="32"/>
      <c r="N68" s="32">
        <v>0</v>
      </c>
      <c r="O68" s="32"/>
      <c r="P68" s="32">
        <v>0</v>
      </c>
      <c r="Q68" s="32"/>
      <c r="R68" s="32"/>
      <c r="S68" s="32">
        <v>8759297</v>
      </c>
      <c r="T68" s="32"/>
      <c r="U68" s="32">
        <v>3208</v>
      </c>
      <c r="V68" s="32"/>
      <c r="W68" s="32">
        <v>38125493978</v>
      </c>
      <c r="X68" s="32"/>
      <c r="Y68" s="33">
        <v>27932630824</v>
      </c>
      <c r="Z68" s="233"/>
      <c r="AA68" s="34">
        <f>Y68/درآمدها!$J$6</f>
        <v>3.0555125761505641E-3</v>
      </c>
    </row>
    <row r="69" spans="1:27" s="30" customFormat="1">
      <c r="A69" s="31"/>
      <c r="B69" s="223" t="s">
        <v>133</v>
      </c>
      <c r="C69" s="223"/>
      <c r="D69" s="41">
        <v>2892439</v>
      </c>
      <c r="E69" s="41"/>
      <c r="F69" s="41">
        <v>15325932479</v>
      </c>
      <c r="G69" s="41"/>
      <c r="H69" s="42">
        <v>15008695321</v>
      </c>
      <c r="I69" s="32"/>
      <c r="J69" s="32">
        <v>0</v>
      </c>
      <c r="K69" s="32"/>
      <c r="L69" s="32">
        <v>0</v>
      </c>
      <c r="M69" s="32"/>
      <c r="N69" s="32">
        <v>0</v>
      </c>
      <c r="O69" s="32"/>
      <c r="P69" s="32">
        <v>0</v>
      </c>
      <c r="Q69" s="32"/>
      <c r="R69" s="32"/>
      <c r="S69" s="32">
        <v>2892439</v>
      </c>
      <c r="T69" s="32"/>
      <c r="U69" s="32">
        <v>4693</v>
      </c>
      <c r="V69" s="32"/>
      <c r="W69" s="32">
        <v>15325932479</v>
      </c>
      <c r="X69" s="32"/>
      <c r="Y69" s="33">
        <v>13493449644</v>
      </c>
      <c r="Z69" s="233"/>
      <c r="AA69" s="34">
        <f>Y69/درآمدها!$J$6</f>
        <v>1.4760301434790606E-3</v>
      </c>
    </row>
    <row r="70" spans="1:27" s="30" customFormat="1">
      <c r="A70" s="31"/>
      <c r="B70" s="223" t="s">
        <v>129</v>
      </c>
      <c r="C70" s="223"/>
      <c r="D70" s="41">
        <v>5120562</v>
      </c>
      <c r="E70" s="41"/>
      <c r="F70" s="41">
        <v>19639480956</v>
      </c>
      <c r="G70" s="41"/>
      <c r="H70" s="42">
        <v>37972106138</v>
      </c>
      <c r="I70" s="32"/>
      <c r="J70" s="32">
        <v>0</v>
      </c>
      <c r="K70" s="32"/>
      <c r="L70" s="32">
        <v>0</v>
      </c>
      <c r="M70" s="32"/>
      <c r="N70" s="32">
        <v>45520</v>
      </c>
      <c r="O70" s="32"/>
      <c r="P70" s="32">
        <v>313576663</v>
      </c>
      <c r="Q70" s="32"/>
      <c r="R70" s="32"/>
      <c r="S70" s="32">
        <v>5075042</v>
      </c>
      <c r="T70" s="32"/>
      <c r="U70" s="32">
        <v>6940</v>
      </c>
      <c r="V70" s="32"/>
      <c r="W70" s="32">
        <v>19464892859</v>
      </c>
      <c r="X70" s="32"/>
      <c r="Y70" s="33">
        <v>35011227775</v>
      </c>
      <c r="Z70" s="233"/>
      <c r="AA70" s="34">
        <f>Y70/درآمدها!$J$6</f>
        <v>3.8298306896702512E-3</v>
      </c>
    </row>
    <row r="71" spans="1:27" s="30" customFormat="1">
      <c r="A71" s="31"/>
      <c r="B71" s="223" t="s">
        <v>127</v>
      </c>
      <c r="C71" s="223"/>
      <c r="D71" s="41">
        <v>14550186</v>
      </c>
      <c r="E71" s="41"/>
      <c r="F71" s="41">
        <v>128576606158</v>
      </c>
      <c r="G71" s="41"/>
      <c r="H71" s="42">
        <v>133065234021</v>
      </c>
      <c r="I71" s="32"/>
      <c r="J71" s="32">
        <v>0</v>
      </c>
      <c r="K71" s="32"/>
      <c r="L71" s="32">
        <v>0</v>
      </c>
      <c r="M71" s="32"/>
      <c r="N71" s="32">
        <v>534770</v>
      </c>
      <c r="O71" s="32"/>
      <c r="P71" s="32">
        <v>4574977892</v>
      </c>
      <c r="Q71" s="32"/>
      <c r="R71" s="32"/>
      <c r="S71" s="32">
        <v>14015416</v>
      </c>
      <c r="T71" s="32"/>
      <c r="U71" s="32">
        <v>8060</v>
      </c>
      <c r="V71" s="32"/>
      <c r="W71" s="32">
        <v>123850968172</v>
      </c>
      <c r="X71" s="32"/>
      <c r="Y71" s="33">
        <v>112292115658</v>
      </c>
      <c r="Z71" s="233"/>
      <c r="AA71" s="34">
        <f>Y71/درآمدها!$J$6</f>
        <v>1.2283482130897928E-2</v>
      </c>
    </row>
    <row r="72" spans="1:27" s="30" customFormat="1">
      <c r="A72" s="31"/>
      <c r="B72" s="223" t="s">
        <v>117</v>
      </c>
      <c r="C72" s="223"/>
      <c r="D72" s="41">
        <v>2348670</v>
      </c>
      <c r="E72" s="41"/>
      <c r="F72" s="41">
        <v>31517394926</v>
      </c>
      <c r="G72" s="41"/>
      <c r="H72" s="42">
        <v>26989078983</v>
      </c>
      <c r="I72" s="32"/>
      <c r="J72" s="32">
        <v>0</v>
      </c>
      <c r="K72" s="32"/>
      <c r="L72" s="32">
        <v>0</v>
      </c>
      <c r="M72" s="32"/>
      <c r="N72" s="32">
        <v>0</v>
      </c>
      <c r="O72" s="32"/>
      <c r="P72" s="32">
        <v>0</v>
      </c>
      <c r="Q72" s="32"/>
      <c r="R72" s="32"/>
      <c r="S72" s="32">
        <v>2348670</v>
      </c>
      <c r="T72" s="32"/>
      <c r="U72" s="32">
        <v>10620</v>
      </c>
      <c r="V72" s="32"/>
      <c r="W72" s="39">
        <v>31517394926</v>
      </c>
      <c r="X72" s="32"/>
      <c r="Y72" s="44">
        <v>24794465293</v>
      </c>
      <c r="Z72" s="233"/>
      <c r="AA72" s="34">
        <f>Y72/درآمدها!$J$6</f>
        <v>2.7122329077788332E-3</v>
      </c>
    </row>
    <row r="73" spans="1:27" s="30" customFormat="1">
      <c r="A73" s="31"/>
      <c r="B73" s="229" t="s">
        <v>224</v>
      </c>
      <c r="C73" s="223"/>
      <c r="D73" s="41">
        <v>3558894</v>
      </c>
      <c r="E73" s="41"/>
      <c r="F73" s="41">
        <v>43852378760</v>
      </c>
      <c r="G73" s="41"/>
      <c r="H73" s="42">
        <v>44327613819</v>
      </c>
      <c r="I73" s="32"/>
      <c r="J73" s="32">
        <v>0</v>
      </c>
      <c r="K73" s="32"/>
      <c r="L73" s="32">
        <v>0</v>
      </c>
      <c r="M73" s="32"/>
      <c r="N73" s="32">
        <v>87668</v>
      </c>
      <c r="O73" s="32"/>
      <c r="P73" s="32">
        <v>1144231919</v>
      </c>
      <c r="Q73" s="32"/>
      <c r="R73" s="32"/>
      <c r="S73" s="32">
        <v>3471226</v>
      </c>
      <c r="T73" s="32"/>
      <c r="U73" s="32">
        <v>12330</v>
      </c>
      <c r="V73" s="32"/>
      <c r="W73" s="32">
        <v>42772141377</v>
      </c>
      <c r="X73" s="32"/>
      <c r="Y73" s="33">
        <v>42545555296</v>
      </c>
      <c r="Z73" s="233"/>
      <c r="AA73" s="34">
        <f>Y73/درآمدها!$J$6</f>
        <v>4.6540005517325357E-3</v>
      </c>
    </row>
    <row r="74" spans="1:27" s="30" customFormat="1">
      <c r="A74" s="31"/>
      <c r="B74" s="223" t="s">
        <v>113</v>
      </c>
      <c r="C74" s="223"/>
      <c r="D74" s="41">
        <v>3741873</v>
      </c>
      <c r="E74" s="41"/>
      <c r="F74" s="41">
        <v>26903994280</v>
      </c>
      <c r="G74" s="41"/>
      <c r="H74" s="42">
        <v>23991477122</v>
      </c>
      <c r="I74" s="32"/>
      <c r="J74" s="32">
        <v>0</v>
      </c>
      <c r="K74" s="32"/>
      <c r="L74" s="32">
        <v>0</v>
      </c>
      <c r="M74" s="32"/>
      <c r="N74" s="32">
        <v>39117</v>
      </c>
      <c r="O74" s="32"/>
      <c r="P74" s="32">
        <v>255111821</v>
      </c>
      <c r="Q74" s="32"/>
      <c r="R74" s="32"/>
      <c r="S74" s="32">
        <v>3702756</v>
      </c>
      <c r="T74" s="32"/>
      <c r="U74" s="32">
        <v>6430</v>
      </c>
      <c r="V74" s="32"/>
      <c r="W74" s="32">
        <v>26622743809</v>
      </c>
      <c r="X74" s="32"/>
      <c r="Y74" s="33">
        <v>23667059192</v>
      </c>
      <c r="Z74" s="233"/>
      <c r="AA74" s="34">
        <f>Y74/درآمدها!$J$6</f>
        <v>2.5889074844866397E-3</v>
      </c>
    </row>
    <row r="75" spans="1:27" s="30" customFormat="1">
      <c r="A75" s="31"/>
      <c r="B75" s="223" t="s">
        <v>339</v>
      </c>
      <c r="C75" s="223"/>
      <c r="D75" s="41">
        <v>457702</v>
      </c>
      <c r="E75" s="41"/>
      <c r="F75" s="41">
        <v>25886931201</v>
      </c>
      <c r="G75" s="41"/>
      <c r="H75" s="42">
        <v>25383260177</v>
      </c>
      <c r="I75" s="32"/>
      <c r="J75" s="32">
        <v>0</v>
      </c>
      <c r="K75" s="32"/>
      <c r="L75" s="32">
        <v>0</v>
      </c>
      <c r="M75" s="32"/>
      <c r="N75" s="32">
        <v>0</v>
      </c>
      <c r="O75" s="32"/>
      <c r="P75" s="32">
        <v>0</v>
      </c>
      <c r="Q75" s="32"/>
      <c r="R75" s="32"/>
      <c r="S75" s="32">
        <v>457702</v>
      </c>
      <c r="T75" s="32"/>
      <c r="U75" s="32">
        <v>46130</v>
      </c>
      <c r="V75" s="32"/>
      <c r="W75" s="32">
        <v>25886931201</v>
      </c>
      <c r="X75" s="32"/>
      <c r="Y75" s="33">
        <v>20988166195</v>
      </c>
      <c r="Z75" s="233"/>
      <c r="AA75" s="34">
        <f>Y75/درآمدها!$J$6</f>
        <v>2.2958670152923738E-3</v>
      </c>
    </row>
    <row r="76" spans="1:27" s="30" customFormat="1">
      <c r="A76" s="31"/>
      <c r="B76" s="223" t="s">
        <v>287</v>
      </c>
      <c r="C76" s="223"/>
      <c r="D76" s="41">
        <v>9133878</v>
      </c>
      <c r="E76" s="41"/>
      <c r="F76" s="41">
        <v>22087122011</v>
      </c>
      <c r="G76" s="41"/>
      <c r="H76" s="42">
        <v>26049175666</v>
      </c>
      <c r="I76" s="32"/>
      <c r="J76" s="32">
        <v>0</v>
      </c>
      <c r="K76" s="32"/>
      <c r="L76" s="32">
        <v>0</v>
      </c>
      <c r="M76" s="32"/>
      <c r="N76" s="32">
        <v>50403</v>
      </c>
      <c r="O76" s="32"/>
      <c r="P76" s="32">
        <v>141491163</v>
      </c>
      <c r="Q76" s="32"/>
      <c r="R76" s="32"/>
      <c r="S76" s="32">
        <v>9083475</v>
      </c>
      <c r="T76" s="32"/>
      <c r="U76" s="32">
        <v>2740</v>
      </c>
      <c r="V76" s="32"/>
      <c r="W76" s="32">
        <v>21965239804</v>
      </c>
      <c r="X76" s="32"/>
      <c r="Y76" s="33">
        <v>24740633610</v>
      </c>
      <c r="Z76" s="233"/>
      <c r="AA76" s="34">
        <f>Y76/درآمدها!$J$6</f>
        <v>2.7063443330348986E-3</v>
      </c>
    </row>
    <row r="77" spans="1:27" s="30" customFormat="1">
      <c r="A77" s="31"/>
      <c r="B77" s="223" t="s">
        <v>265</v>
      </c>
      <c r="C77" s="223"/>
      <c r="D77" s="41">
        <v>11947419</v>
      </c>
      <c r="E77" s="41"/>
      <c r="F77" s="41">
        <v>28092620593</v>
      </c>
      <c r="G77" s="41"/>
      <c r="H77" s="42">
        <v>23871427037</v>
      </c>
      <c r="I77" s="32"/>
      <c r="J77" s="32">
        <v>0</v>
      </c>
      <c r="K77" s="32"/>
      <c r="L77" s="32">
        <v>0</v>
      </c>
      <c r="M77" s="32"/>
      <c r="N77" s="32">
        <v>0</v>
      </c>
      <c r="O77" s="32"/>
      <c r="P77" s="32">
        <v>0</v>
      </c>
      <c r="Q77" s="32"/>
      <c r="R77" s="32"/>
      <c r="S77" s="32">
        <v>11947419</v>
      </c>
      <c r="T77" s="32"/>
      <c r="U77" s="32">
        <v>1908</v>
      </c>
      <c r="V77" s="32"/>
      <c r="W77" s="32">
        <v>28092620593</v>
      </c>
      <c r="X77" s="32"/>
      <c r="Y77" s="33">
        <v>22660041185</v>
      </c>
      <c r="Z77" s="233"/>
      <c r="AA77" s="34">
        <f>Y77/درآمدها!$J$6</f>
        <v>2.4787511514084526E-3</v>
      </c>
    </row>
    <row r="78" spans="1:27" s="30" customFormat="1">
      <c r="A78" s="31"/>
      <c r="B78" s="223" t="s">
        <v>192</v>
      </c>
      <c r="C78" s="223"/>
      <c r="D78" s="41">
        <v>4092184</v>
      </c>
      <c r="E78" s="41"/>
      <c r="F78" s="41">
        <v>24688485222</v>
      </c>
      <c r="G78" s="41"/>
      <c r="H78" s="42">
        <v>25749398752</v>
      </c>
      <c r="I78" s="32"/>
      <c r="J78" s="32">
        <v>0</v>
      </c>
      <c r="K78" s="32"/>
      <c r="L78" s="32">
        <v>0</v>
      </c>
      <c r="M78" s="32"/>
      <c r="N78" s="32">
        <v>0</v>
      </c>
      <c r="O78" s="32"/>
      <c r="P78" s="32">
        <v>0</v>
      </c>
      <c r="Q78" s="32"/>
      <c r="R78" s="32"/>
      <c r="S78" s="32">
        <v>4092184</v>
      </c>
      <c r="T78" s="32"/>
      <c r="U78" s="32">
        <v>6180</v>
      </c>
      <c r="V78" s="32"/>
      <c r="W78" s="32">
        <v>24688485222</v>
      </c>
      <c r="X78" s="32"/>
      <c r="Y78" s="33">
        <v>25139223427</v>
      </c>
      <c r="Z78" s="233"/>
      <c r="AA78" s="34">
        <f>Y78/درآمدها!$J$6</f>
        <v>2.749945532157275E-3</v>
      </c>
    </row>
    <row r="79" spans="1:27" s="30" customFormat="1">
      <c r="A79" s="31"/>
      <c r="B79" s="229" t="s">
        <v>96</v>
      </c>
      <c r="C79" s="223"/>
      <c r="D79" s="41">
        <v>11051130</v>
      </c>
      <c r="E79" s="41"/>
      <c r="F79" s="41">
        <v>33718879858</v>
      </c>
      <c r="G79" s="41"/>
      <c r="H79" s="42">
        <v>29111245813</v>
      </c>
      <c r="I79" s="32"/>
      <c r="J79" s="32">
        <v>0</v>
      </c>
      <c r="K79" s="32"/>
      <c r="L79" s="32">
        <v>0</v>
      </c>
      <c r="M79" s="32"/>
      <c r="N79" s="32">
        <v>1796776</v>
      </c>
      <c r="O79" s="32"/>
      <c r="P79" s="32">
        <v>4698530610</v>
      </c>
      <c r="Q79" s="32"/>
      <c r="R79" s="32"/>
      <c r="S79" s="32">
        <v>9254354</v>
      </c>
      <c r="T79" s="32"/>
      <c r="U79" s="32">
        <v>2533</v>
      </c>
      <c r="V79" s="32"/>
      <c r="W79" s="32">
        <v>28236610255</v>
      </c>
      <c r="X79" s="32"/>
      <c r="Y79" s="33">
        <v>23301803078</v>
      </c>
      <c r="Z79" s="233"/>
      <c r="AA79" s="34">
        <f>Y79/درآمدها!$J$6</f>
        <v>2.548952613895504E-3</v>
      </c>
    </row>
    <row r="80" spans="1:27" s="30" customFormat="1">
      <c r="A80" s="31"/>
      <c r="B80" s="229" t="s">
        <v>259</v>
      </c>
      <c r="C80" s="223"/>
      <c r="D80" s="41">
        <v>12013081</v>
      </c>
      <c r="E80" s="41"/>
      <c r="F80" s="41">
        <v>26109031016</v>
      </c>
      <c r="G80" s="41"/>
      <c r="H80" s="42">
        <v>22175557087</v>
      </c>
      <c r="I80" s="32"/>
      <c r="J80" s="32">
        <v>1024474</v>
      </c>
      <c r="K80" s="32"/>
      <c r="L80" s="32">
        <v>1991129829</v>
      </c>
      <c r="M80" s="32"/>
      <c r="N80" s="32">
        <v>115900</v>
      </c>
      <c r="O80" s="32"/>
      <c r="P80" s="32">
        <v>216571212</v>
      </c>
      <c r="Q80" s="32"/>
      <c r="R80" s="32"/>
      <c r="S80" s="32">
        <v>12921655</v>
      </c>
      <c r="T80" s="32"/>
      <c r="U80" s="32">
        <v>1877</v>
      </c>
      <c r="V80" s="32"/>
      <c r="W80" s="32">
        <v>27850358743</v>
      </c>
      <c r="X80" s="32"/>
      <c r="Y80" s="33">
        <v>24109635457</v>
      </c>
      <c r="Z80" s="233"/>
      <c r="AA80" s="34">
        <f>Y80/درآمدها!$J$6</f>
        <v>2.637320301458084E-3</v>
      </c>
    </row>
    <row r="81" spans="1:27" s="30" customFormat="1">
      <c r="A81" s="31"/>
      <c r="B81" s="223" t="s">
        <v>243</v>
      </c>
      <c r="C81" s="223"/>
      <c r="D81" s="41">
        <v>8992601</v>
      </c>
      <c r="E81" s="41"/>
      <c r="F81" s="41">
        <v>31775226166</v>
      </c>
      <c r="G81" s="41"/>
      <c r="H81" s="42">
        <v>19210115212</v>
      </c>
      <c r="I81" s="32"/>
      <c r="J81" s="32">
        <v>0</v>
      </c>
      <c r="K81" s="32"/>
      <c r="L81" s="32">
        <v>0</v>
      </c>
      <c r="M81" s="32"/>
      <c r="N81" s="32">
        <v>964716</v>
      </c>
      <c r="O81" s="32"/>
      <c r="P81" s="32">
        <v>2095342159</v>
      </c>
      <c r="Q81" s="32"/>
      <c r="R81" s="32"/>
      <c r="S81" s="32">
        <v>8027885</v>
      </c>
      <c r="T81" s="32"/>
      <c r="U81" s="32">
        <v>2319</v>
      </c>
      <c r="V81" s="32"/>
      <c r="W81" s="32">
        <v>28366416069</v>
      </c>
      <c r="X81" s="32"/>
      <c r="Y81" s="33">
        <v>18505896162</v>
      </c>
      <c r="Z81" s="233"/>
      <c r="AA81" s="34">
        <f>Y81/درآمدها!$J$6</f>
        <v>2.0243348652767578E-3</v>
      </c>
    </row>
    <row r="82" spans="1:27" s="30" customFormat="1">
      <c r="A82" s="31"/>
      <c r="B82" s="229" t="s">
        <v>237</v>
      </c>
      <c r="C82" s="223"/>
      <c r="D82" s="41">
        <v>1358290</v>
      </c>
      <c r="E82" s="41"/>
      <c r="F82" s="41">
        <v>19087452630</v>
      </c>
      <c r="G82" s="41"/>
      <c r="H82" s="42">
        <v>12192379820</v>
      </c>
      <c r="I82" s="32"/>
      <c r="J82" s="32">
        <v>1068879</v>
      </c>
      <c r="K82" s="32"/>
      <c r="L82" s="32">
        <v>9951617075</v>
      </c>
      <c r="M82" s="32"/>
      <c r="N82" s="32">
        <v>0</v>
      </c>
      <c r="O82" s="32"/>
      <c r="P82" s="32">
        <v>0</v>
      </c>
      <c r="Q82" s="32"/>
      <c r="R82" s="32"/>
      <c r="S82" s="32">
        <v>2427169</v>
      </c>
      <c r="T82" s="32"/>
      <c r="U82" s="32">
        <v>9060</v>
      </c>
      <c r="V82" s="32"/>
      <c r="W82" s="32">
        <v>29039069705</v>
      </c>
      <c r="X82" s="32"/>
      <c r="Y82" s="33">
        <v>21859309745</v>
      </c>
      <c r="Z82" s="233"/>
      <c r="AA82" s="34">
        <f>Y82/درآمدها!$J$6</f>
        <v>2.39116022592581E-3</v>
      </c>
    </row>
    <row r="83" spans="1:27" s="30" customFormat="1">
      <c r="A83" s="31"/>
      <c r="B83" s="229" t="s">
        <v>449</v>
      </c>
      <c r="C83" s="223"/>
      <c r="D83" s="41">
        <v>0</v>
      </c>
      <c r="E83" s="41"/>
      <c r="F83" s="41">
        <v>0</v>
      </c>
      <c r="G83" s="41"/>
      <c r="H83" s="42">
        <v>0</v>
      </c>
      <c r="I83" s="32"/>
      <c r="J83" s="32">
        <v>10000000</v>
      </c>
      <c r="K83" s="32"/>
      <c r="L83" s="32">
        <v>38025254720</v>
      </c>
      <c r="M83" s="32"/>
      <c r="N83" s="32">
        <v>0</v>
      </c>
      <c r="O83" s="32"/>
      <c r="P83" s="32">
        <v>0</v>
      </c>
      <c r="Q83" s="32"/>
      <c r="R83" s="32"/>
      <c r="S83" s="32">
        <v>10000000</v>
      </c>
      <c r="T83" s="32"/>
      <c r="U83" s="32">
        <v>3589</v>
      </c>
      <c r="V83" s="32"/>
      <c r="W83" s="32">
        <v>38025254720</v>
      </c>
      <c r="X83" s="32"/>
      <c r="Y83" s="33">
        <v>35676454500</v>
      </c>
      <c r="Z83" s="233"/>
      <c r="AA83" s="34">
        <f>Y83/درآمدها!$J$6</f>
        <v>3.9025989382837157E-3</v>
      </c>
    </row>
    <row r="84" spans="1:27" s="30" customFormat="1">
      <c r="A84" s="31"/>
      <c r="B84" s="223" t="s">
        <v>450</v>
      </c>
      <c r="C84" s="223"/>
      <c r="D84" s="41">
        <v>0</v>
      </c>
      <c r="E84" s="41"/>
      <c r="F84" s="41">
        <v>0</v>
      </c>
      <c r="G84" s="41"/>
      <c r="H84" s="42">
        <v>0</v>
      </c>
      <c r="I84" s="32"/>
      <c r="J84" s="32">
        <v>11848824</v>
      </c>
      <c r="K84" s="32"/>
      <c r="L84" s="32">
        <v>31522770899</v>
      </c>
      <c r="M84" s="32"/>
      <c r="N84" s="32">
        <v>11848824</v>
      </c>
      <c r="O84" s="32"/>
      <c r="P84" s="32">
        <v>32219572940</v>
      </c>
      <c r="Q84" s="32"/>
      <c r="R84" s="32"/>
      <c r="S84" s="32">
        <v>0</v>
      </c>
      <c r="T84" s="32"/>
      <c r="U84" s="32">
        <v>0</v>
      </c>
      <c r="V84" s="32"/>
      <c r="W84" s="32">
        <v>0</v>
      </c>
      <c r="X84" s="32"/>
      <c r="Y84" s="33">
        <v>0</v>
      </c>
      <c r="Z84" s="233"/>
      <c r="AA84" s="34">
        <f>Y84/درآمدها!$J$6</f>
        <v>0</v>
      </c>
    </row>
    <row r="85" spans="1:27" s="30" customFormat="1">
      <c r="A85" s="31"/>
      <c r="B85" s="223" t="s">
        <v>423</v>
      </c>
      <c r="C85" s="223"/>
      <c r="D85" s="41">
        <v>905103</v>
      </c>
      <c r="E85" s="41"/>
      <c r="F85" s="41">
        <v>21577634945</v>
      </c>
      <c r="G85" s="41"/>
      <c r="H85" s="42">
        <v>21143364477</v>
      </c>
      <c r="I85" s="32"/>
      <c r="J85" s="32">
        <v>87013</v>
      </c>
      <c r="K85" s="32"/>
      <c r="L85" s="32">
        <v>1993120246</v>
      </c>
      <c r="M85" s="32"/>
      <c r="N85" s="32">
        <v>0</v>
      </c>
      <c r="O85" s="32"/>
      <c r="P85" s="32">
        <v>0</v>
      </c>
      <c r="Q85" s="32"/>
      <c r="R85" s="32"/>
      <c r="S85" s="32">
        <v>992116</v>
      </c>
      <c r="T85" s="32"/>
      <c r="U85" s="32">
        <v>21790</v>
      </c>
      <c r="V85" s="32"/>
      <c r="W85" s="32">
        <v>23570755191</v>
      </c>
      <c r="X85" s="32"/>
      <c r="Y85" s="33">
        <v>21489579307</v>
      </c>
      <c r="Z85" s="233"/>
      <c r="AA85" s="34">
        <f>Y85/درآمدها!$J$6</f>
        <v>2.3507159151047899E-3</v>
      </c>
    </row>
    <row r="86" spans="1:27" s="30" customFormat="1">
      <c r="A86" s="31"/>
      <c r="B86" s="229" t="s">
        <v>426</v>
      </c>
      <c r="C86" s="223"/>
      <c r="D86" s="41">
        <v>1532273</v>
      </c>
      <c r="E86" s="41"/>
      <c r="F86" s="41">
        <v>15526003107</v>
      </c>
      <c r="G86" s="41"/>
      <c r="H86" s="42">
        <v>16191148026</v>
      </c>
      <c r="I86" s="32"/>
      <c r="J86" s="32">
        <v>977715</v>
      </c>
      <c r="K86" s="32"/>
      <c r="L86" s="32">
        <v>10563170580</v>
      </c>
      <c r="M86" s="32"/>
      <c r="N86" s="32">
        <v>453881</v>
      </c>
      <c r="O86" s="32"/>
      <c r="P86" s="32">
        <v>4962816122</v>
      </c>
      <c r="Q86" s="32"/>
      <c r="R86" s="32"/>
      <c r="S86" s="32">
        <v>2056107</v>
      </c>
      <c r="T86" s="32"/>
      <c r="U86" s="32">
        <v>10650</v>
      </c>
      <c r="V86" s="32"/>
      <c r="W86" s="32">
        <v>21371469761</v>
      </c>
      <c r="X86" s="32"/>
      <c r="Y86" s="33">
        <v>21767249192</v>
      </c>
      <c r="Z86" s="233"/>
      <c r="AA86" s="34">
        <f>Y86/درآمدها!$J$6</f>
        <v>2.3810898469761414E-3</v>
      </c>
    </row>
    <row r="87" spans="1:27" s="30" customFormat="1">
      <c r="A87" s="31"/>
      <c r="B87" s="229" t="s">
        <v>375</v>
      </c>
      <c r="C87" s="223"/>
      <c r="D87" s="41">
        <v>2014629</v>
      </c>
      <c r="E87" s="41"/>
      <c r="F87" s="41">
        <v>22401239057</v>
      </c>
      <c r="G87" s="41"/>
      <c r="H87" s="42">
        <v>21668585983</v>
      </c>
      <c r="I87" s="32"/>
      <c r="J87" s="32">
        <v>0</v>
      </c>
      <c r="K87" s="32"/>
      <c r="L87" s="32">
        <v>0</v>
      </c>
      <c r="M87" s="32"/>
      <c r="N87" s="32">
        <v>2014629</v>
      </c>
      <c r="O87" s="32"/>
      <c r="P87" s="32">
        <v>23166993149</v>
      </c>
      <c r="Q87" s="32"/>
      <c r="R87" s="32"/>
      <c r="S87" s="32">
        <v>0</v>
      </c>
      <c r="T87" s="32"/>
      <c r="U87" s="32">
        <v>0</v>
      </c>
      <c r="V87" s="32"/>
      <c r="W87" s="32">
        <v>0</v>
      </c>
      <c r="X87" s="32"/>
      <c r="Y87" s="33">
        <v>0</v>
      </c>
      <c r="Z87" s="233"/>
      <c r="AA87" s="34">
        <f>Y87/درآمدها!$J$6</f>
        <v>0</v>
      </c>
    </row>
    <row r="88" spans="1:27" s="30" customFormat="1">
      <c r="A88" s="31"/>
      <c r="B88" s="229" t="s">
        <v>332</v>
      </c>
      <c r="C88" s="223"/>
      <c r="D88" s="41">
        <v>469855</v>
      </c>
      <c r="E88" s="41"/>
      <c r="F88" s="41">
        <v>21963397480</v>
      </c>
      <c r="G88" s="41"/>
      <c r="H88" s="42">
        <v>27154831353</v>
      </c>
      <c r="I88" s="32"/>
      <c r="J88" s="32">
        <v>0</v>
      </c>
      <c r="K88" s="32"/>
      <c r="L88" s="32">
        <v>0</v>
      </c>
      <c r="M88" s="32"/>
      <c r="N88" s="32">
        <v>75335</v>
      </c>
      <c r="O88" s="32"/>
      <c r="P88" s="32">
        <v>4396852379</v>
      </c>
      <c r="Q88" s="32"/>
      <c r="R88" s="32"/>
      <c r="S88" s="32">
        <v>394520</v>
      </c>
      <c r="T88" s="32"/>
      <c r="U88" s="32">
        <v>54370</v>
      </c>
      <c r="V88" s="32"/>
      <c r="W88" s="32">
        <v>18441858815</v>
      </c>
      <c r="X88" s="32"/>
      <c r="Y88" s="33">
        <v>21322424591</v>
      </c>
      <c r="Z88" s="233"/>
      <c r="AA88" s="34">
        <f>Y88/درآمدها!$J$6</f>
        <v>2.3324310875810594E-3</v>
      </c>
    </row>
    <row r="89" spans="1:27" s="30" customFormat="1">
      <c r="A89" s="31"/>
      <c r="B89" s="229" t="s">
        <v>334</v>
      </c>
      <c r="C89" s="223"/>
      <c r="D89" s="41">
        <v>1539412</v>
      </c>
      <c r="E89" s="41"/>
      <c r="F89" s="41">
        <v>22443914626</v>
      </c>
      <c r="G89" s="41"/>
      <c r="H89" s="42">
        <v>22341686483</v>
      </c>
      <c r="I89" s="32"/>
      <c r="J89" s="32">
        <v>0</v>
      </c>
      <c r="K89" s="32"/>
      <c r="L89" s="32">
        <v>0</v>
      </c>
      <c r="M89" s="32"/>
      <c r="N89" s="32">
        <v>556573</v>
      </c>
      <c r="O89" s="32"/>
      <c r="P89" s="32">
        <v>7910203678</v>
      </c>
      <c r="Q89" s="32"/>
      <c r="R89" s="32"/>
      <c r="S89" s="32">
        <v>982839</v>
      </c>
      <c r="T89" s="32"/>
      <c r="U89" s="32">
        <v>12860</v>
      </c>
      <c r="V89" s="32"/>
      <c r="W89" s="32">
        <v>14329337829</v>
      </c>
      <c r="X89" s="32"/>
      <c r="Y89" s="33">
        <v>12564105652</v>
      </c>
      <c r="Z89" s="233"/>
      <c r="AA89" s="34">
        <f>Y89/درآمدها!$J$6</f>
        <v>1.3743704654838847E-3</v>
      </c>
    </row>
    <row r="90" spans="1:27" s="30" customFormat="1">
      <c r="A90" s="31"/>
      <c r="B90" s="229" t="s">
        <v>184</v>
      </c>
      <c r="C90" s="223"/>
      <c r="D90" s="41">
        <v>23778837</v>
      </c>
      <c r="E90" s="41"/>
      <c r="F90" s="41">
        <v>49255090029</v>
      </c>
      <c r="G90" s="41"/>
      <c r="H90" s="42">
        <v>46565585256</v>
      </c>
      <c r="I90" s="32"/>
      <c r="J90" s="32">
        <v>0</v>
      </c>
      <c r="K90" s="32"/>
      <c r="L90" s="32">
        <v>0</v>
      </c>
      <c r="M90" s="32"/>
      <c r="N90" s="32">
        <v>0</v>
      </c>
      <c r="O90" s="32"/>
      <c r="P90" s="32">
        <v>0</v>
      </c>
      <c r="Q90" s="32"/>
      <c r="R90" s="32"/>
      <c r="S90" s="32">
        <v>23778837</v>
      </c>
      <c r="T90" s="32"/>
      <c r="U90" s="32">
        <v>1825</v>
      </c>
      <c r="V90" s="32"/>
      <c r="W90" s="39">
        <v>49255090029</v>
      </c>
      <c r="X90" s="32"/>
      <c r="Y90" s="44">
        <v>43138169082</v>
      </c>
      <c r="Z90" s="233"/>
      <c r="AA90" s="34">
        <f>Y90/درآمدها!$J$6</f>
        <v>4.7188257694978242E-3</v>
      </c>
    </row>
    <row r="91" spans="1:27" s="30" customFormat="1">
      <c r="A91" s="31"/>
      <c r="B91" s="229" t="s">
        <v>183</v>
      </c>
      <c r="C91" s="223"/>
      <c r="D91" s="41">
        <v>3503738</v>
      </c>
      <c r="E91" s="41"/>
      <c r="F91" s="41">
        <v>25752041670</v>
      </c>
      <c r="G91" s="41"/>
      <c r="H91" s="42">
        <v>28455217503</v>
      </c>
      <c r="I91" s="32"/>
      <c r="J91" s="32">
        <v>0</v>
      </c>
      <c r="K91" s="32"/>
      <c r="L91" s="32">
        <v>0</v>
      </c>
      <c r="M91" s="32"/>
      <c r="N91" s="32">
        <v>1092531</v>
      </c>
      <c r="O91" s="32"/>
      <c r="P91" s="32">
        <v>9066621132</v>
      </c>
      <c r="Q91" s="32"/>
      <c r="R91" s="32"/>
      <c r="S91" s="32">
        <v>2411207</v>
      </c>
      <c r="T91" s="32"/>
      <c r="U91" s="32">
        <v>8290</v>
      </c>
      <c r="V91" s="32"/>
      <c r="W91" s="32">
        <v>17722073722</v>
      </c>
      <c r="X91" s="32"/>
      <c r="Y91" s="33">
        <v>19869972042</v>
      </c>
      <c r="Z91" s="233"/>
      <c r="AA91" s="34">
        <f>Y91/درآمدها!$J$6</f>
        <v>2.1735492744896024E-3</v>
      </c>
    </row>
    <row r="92" spans="1:27" s="30" customFormat="1">
      <c r="A92" s="31"/>
      <c r="B92" s="223" t="s">
        <v>181</v>
      </c>
      <c r="C92" s="223"/>
      <c r="D92" s="41">
        <v>500290</v>
      </c>
      <c r="E92" s="41"/>
      <c r="F92" s="41">
        <v>25231026655</v>
      </c>
      <c r="G92" s="41"/>
      <c r="H92" s="42">
        <v>25263514349</v>
      </c>
      <c r="I92" s="32"/>
      <c r="J92" s="32">
        <v>1270000</v>
      </c>
      <c r="K92" s="32"/>
      <c r="L92" s="32">
        <v>70144733441</v>
      </c>
      <c r="M92" s="32"/>
      <c r="N92" s="32">
        <v>153107</v>
      </c>
      <c r="O92" s="32"/>
      <c r="P92" s="32">
        <v>7960519528</v>
      </c>
      <c r="Q92" s="32"/>
      <c r="R92" s="32"/>
      <c r="S92" s="32">
        <v>1617183</v>
      </c>
      <c r="T92" s="32"/>
      <c r="U92" s="32">
        <v>55580</v>
      </c>
      <c r="V92" s="32"/>
      <c r="W92" s="32">
        <v>87654145036</v>
      </c>
      <c r="X92" s="32"/>
      <c r="Y92" s="33">
        <v>89348227110</v>
      </c>
      <c r="Z92" s="233"/>
      <c r="AA92" s="34">
        <f>Y92/درآمدها!$J$6</f>
        <v>9.7736813016836722E-3</v>
      </c>
    </row>
    <row r="93" spans="1:27" s="30" customFormat="1">
      <c r="A93" s="31"/>
      <c r="B93" s="223" t="s">
        <v>176</v>
      </c>
      <c r="C93" s="223"/>
      <c r="D93" s="41">
        <v>19469578</v>
      </c>
      <c r="E93" s="41"/>
      <c r="F93" s="41">
        <v>140924741729</v>
      </c>
      <c r="G93" s="41"/>
      <c r="H93" s="42">
        <v>115928866728</v>
      </c>
      <c r="I93" s="32"/>
      <c r="J93" s="32">
        <v>0</v>
      </c>
      <c r="K93" s="32"/>
      <c r="L93" s="32">
        <v>0</v>
      </c>
      <c r="M93" s="32"/>
      <c r="N93" s="32">
        <v>10457366</v>
      </c>
      <c r="O93" s="32"/>
      <c r="P93" s="32">
        <v>64856761266</v>
      </c>
      <c r="Q93" s="32"/>
      <c r="R93" s="32"/>
      <c r="S93" s="32">
        <v>9012212</v>
      </c>
      <c r="T93" s="32"/>
      <c r="U93" s="32">
        <v>6160</v>
      </c>
      <c r="V93" s="32"/>
      <c r="W93" s="32">
        <v>65232212455</v>
      </c>
      <c r="X93" s="32"/>
      <c r="Y93" s="33">
        <v>55184910330</v>
      </c>
      <c r="Z93" s="233"/>
      <c r="AA93" s="34">
        <f>Y93/درآمدها!$J$6</f>
        <v>6.0366024449862313E-3</v>
      </c>
    </row>
    <row r="94" spans="1:27" s="30" customFormat="1">
      <c r="A94" s="31"/>
      <c r="B94" s="223" t="s">
        <v>252</v>
      </c>
      <c r="C94" s="223"/>
      <c r="D94" s="41">
        <v>880430</v>
      </c>
      <c r="E94" s="41"/>
      <c r="F94" s="41">
        <v>45366459477</v>
      </c>
      <c r="G94" s="41"/>
      <c r="H94" s="42">
        <v>27612289984</v>
      </c>
      <c r="I94" s="32"/>
      <c r="J94" s="32">
        <v>0</v>
      </c>
      <c r="K94" s="32"/>
      <c r="L94" s="32">
        <v>0</v>
      </c>
      <c r="M94" s="32"/>
      <c r="N94" s="32">
        <v>0</v>
      </c>
      <c r="O94" s="32"/>
      <c r="P94" s="32">
        <v>0</v>
      </c>
      <c r="Q94" s="32"/>
      <c r="R94" s="32"/>
      <c r="S94" s="32">
        <v>880430</v>
      </c>
      <c r="T94" s="32"/>
      <c r="U94" s="32">
        <v>31300</v>
      </c>
      <c r="V94" s="32"/>
      <c r="W94" s="39">
        <v>45366459477</v>
      </c>
      <c r="X94" s="32"/>
      <c r="Y94" s="44">
        <v>27393492123</v>
      </c>
      <c r="Z94" s="233"/>
      <c r="AA94" s="34">
        <f>Y94/درآمدها!$J$6</f>
        <v>2.9965369253579593E-3</v>
      </c>
    </row>
    <row r="95" spans="1:27" s="30" customFormat="1">
      <c r="A95" s="31"/>
      <c r="B95" s="223" t="s">
        <v>206</v>
      </c>
      <c r="C95" s="223"/>
      <c r="D95" s="41">
        <v>15665535</v>
      </c>
      <c r="E95" s="41"/>
      <c r="F95" s="41">
        <v>46805420527</v>
      </c>
      <c r="G95" s="41"/>
      <c r="H95" s="165">
        <v>42341151860</v>
      </c>
      <c r="I95" s="32"/>
      <c r="J95" s="32">
        <v>0</v>
      </c>
      <c r="K95" s="32"/>
      <c r="L95" s="32">
        <v>0</v>
      </c>
      <c r="M95" s="32"/>
      <c r="N95" s="32">
        <v>185826</v>
      </c>
      <c r="O95" s="32"/>
      <c r="P95" s="32">
        <v>519110503</v>
      </c>
      <c r="Q95" s="32"/>
      <c r="R95" s="32"/>
      <c r="S95" s="32">
        <v>15479709</v>
      </c>
      <c r="T95" s="32"/>
      <c r="U95" s="32">
        <v>2797</v>
      </c>
      <c r="V95" s="32"/>
      <c r="W95" s="32">
        <v>46250210375</v>
      </c>
      <c r="X95" s="32"/>
      <c r="Y95" s="33">
        <v>43039130437</v>
      </c>
      <c r="Z95" s="233"/>
      <c r="AA95" s="34">
        <f>Y95/درآمدها!$J$6</f>
        <v>4.7079920665348222E-3</v>
      </c>
    </row>
    <row r="96" spans="1:27" s="30" customFormat="1">
      <c r="A96" s="31"/>
      <c r="B96" s="223" t="s">
        <v>173</v>
      </c>
      <c r="C96" s="223"/>
      <c r="D96" s="41">
        <v>4872754</v>
      </c>
      <c r="E96" s="41"/>
      <c r="F96" s="41">
        <v>20192745193</v>
      </c>
      <c r="G96" s="41"/>
      <c r="H96" s="42">
        <v>19113481358</v>
      </c>
      <c r="I96" s="32"/>
      <c r="J96" s="32">
        <v>0</v>
      </c>
      <c r="K96" s="32"/>
      <c r="L96" s="32">
        <v>0</v>
      </c>
      <c r="M96" s="32"/>
      <c r="N96" s="32">
        <v>291105</v>
      </c>
      <c r="O96" s="32"/>
      <c r="P96" s="32">
        <v>1217575045</v>
      </c>
      <c r="Q96" s="32"/>
      <c r="R96" s="32"/>
      <c r="S96" s="32">
        <v>4581649</v>
      </c>
      <c r="T96" s="32"/>
      <c r="U96" s="32">
        <v>4137</v>
      </c>
      <c r="V96" s="32"/>
      <c r="W96" s="32">
        <v>18986402930</v>
      </c>
      <c r="X96" s="32"/>
      <c r="Y96" s="33">
        <v>18841503939</v>
      </c>
      <c r="Z96" s="233"/>
      <c r="AA96" s="34">
        <f>Y96/درآمدها!$J$6</f>
        <v>2.0610465445216773E-3</v>
      </c>
    </row>
    <row r="97" spans="1:27" s="30" customFormat="1">
      <c r="A97" s="31"/>
      <c r="B97" s="223" t="s">
        <v>162</v>
      </c>
      <c r="C97" s="223"/>
      <c r="D97" s="41">
        <v>16915515</v>
      </c>
      <c r="E97" s="41"/>
      <c r="F97" s="41">
        <v>53286266406</v>
      </c>
      <c r="G97" s="41"/>
      <c r="H97" s="42">
        <v>44895696724</v>
      </c>
      <c r="I97" s="32"/>
      <c r="J97" s="32">
        <v>0</v>
      </c>
      <c r="K97" s="32"/>
      <c r="L97" s="32">
        <v>0</v>
      </c>
      <c r="M97" s="32"/>
      <c r="N97" s="32">
        <v>520140</v>
      </c>
      <c r="O97" s="32"/>
      <c r="P97" s="32">
        <v>1474904064</v>
      </c>
      <c r="Q97" s="32"/>
      <c r="R97" s="32"/>
      <c r="S97" s="32">
        <v>16395375</v>
      </c>
      <c r="T97" s="32"/>
      <c r="U97" s="32">
        <v>2791</v>
      </c>
      <c r="V97" s="32"/>
      <c r="W97" s="32">
        <v>51647751787</v>
      </c>
      <c r="X97" s="32"/>
      <c r="Y97" s="33">
        <v>45487222654</v>
      </c>
      <c r="Z97" s="233"/>
      <c r="AA97" s="34">
        <f>Y97/درآمدها!$J$6</f>
        <v>4.9757855516437428E-3</v>
      </c>
    </row>
    <row r="98" spans="1:27" s="30" customFormat="1">
      <c r="A98" s="31"/>
      <c r="B98" s="223" t="s">
        <v>160</v>
      </c>
      <c r="C98" s="223"/>
      <c r="D98" s="41">
        <v>2707654</v>
      </c>
      <c r="E98" s="41"/>
      <c r="F98" s="41">
        <v>52744969750</v>
      </c>
      <c r="G98" s="41"/>
      <c r="H98" s="42">
        <v>29822301526</v>
      </c>
      <c r="I98" s="32"/>
      <c r="J98" s="32">
        <v>0</v>
      </c>
      <c r="K98" s="32"/>
      <c r="L98" s="32">
        <v>0</v>
      </c>
      <c r="M98" s="32"/>
      <c r="N98" s="32">
        <v>0</v>
      </c>
      <c r="O98" s="32"/>
      <c r="P98" s="32">
        <v>0</v>
      </c>
      <c r="Q98" s="32"/>
      <c r="R98" s="32"/>
      <c r="S98" s="32">
        <v>2707654</v>
      </c>
      <c r="T98" s="32"/>
      <c r="U98" s="32">
        <v>10660</v>
      </c>
      <c r="V98" s="32"/>
      <c r="W98" s="32">
        <v>52744969750</v>
      </c>
      <c r="X98" s="32"/>
      <c r="Y98" s="33">
        <v>28691853274</v>
      </c>
      <c r="Z98" s="233"/>
      <c r="AA98" s="34">
        <f>Y98/درآمدها!$J$6</f>
        <v>3.138562889552395E-3</v>
      </c>
    </row>
    <row r="99" spans="1:27" s="30" customFormat="1">
      <c r="A99" s="31"/>
      <c r="B99" s="229" t="s">
        <v>159</v>
      </c>
      <c r="C99" s="223"/>
      <c r="D99" s="41">
        <v>19844880</v>
      </c>
      <c r="E99" s="41"/>
      <c r="F99" s="41">
        <v>91405182479</v>
      </c>
      <c r="G99" s="41"/>
      <c r="H99" s="42">
        <v>99225818912</v>
      </c>
      <c r="I99" s="32"/>
      <c r="J99" s="32">
        <v>0</v>
      </c>
      <c r="K99" s="32"/>
      <c r="L99" s="32">
        <v>0</v>
      </c>
      <c r="M99" s="32"/>
      <c r="N99" s="32">
        <v>502778</v>
      </c>
      <c r="O99" s="32"/>
      <c r="P99" s="32">
        <v>2634495077</v>
      </c>
      <c r="Q99" s="32"/>
      <c r="R99" s="32"/>
      <c r="S99" s="32">
        <v>19342102</v>
      </c>
      <c r="T99" s="32"/>
      <c r="U99" s="32">
        <v>5230</v>
      </c>
      <c r="V99" s="32"/>
      <c r="W99" s="32">
        <v>89089395493</v>
      </c>
      <c r="X99" s="32"/>
      <c r="Y99" s="33">
        <v>100557296262</v>
      </c>
      <c r="Z99" s="233"/>
      <c r="AA99" s="34">
        <f>Y99/درآمدها!$J$6</f>
        <v>1.0999826163464821E-2</v>
      </c>
    </row>
    <row r="100" spans="1:27" s="30" customFormat="1" ht="29.25" customHeight="1">
      <c r="A100" s="31"/>
      <c r="B100" s="223" t="s">
        <v>155</v>
      </c>
      <c r="C100" s="227"/>
      <c r="D100" s="41">
        <v>17276537</v>
      </c>
      <c r="E100" s="41"/>
      <c r="F100" s="41">
        <v>171763457576</v>
      </c>
      <c r="G100" s="41"/>
      <c r="H100" s="42">
        <v>134470396769</v>
      </c>
      <c r="I100" s="32"/>
      <c r="J100" s="32">
        <v>0</v>
      </c>
      <c r="K100" s="32"/>
      <c r="L100" s="32">
        <v>0</v>
      </c>
      <c r="M100" s="32"/>
      <c r="N100" s="32">
        <v>2822049</v>
      </c>
      <c r="O100" s="32"/>
      <c r="P100" s="32">
        <v>19533231370</v>
      </c>
      <c r="Q100" s="32"/>
      <c r="R100" s="32"/>
      <c r="S100" s="32">
        <v>14454488</v>
      </c>
      <c r="T100" s="32"/>
      <c r="U100" s="32">
        <v>7040</v>
      </c>
      <c r="V100" s="32"/>
      <c r="W100" s="32">
        <v>143706625719</v>
      </c>
      <c r="X100" s="32"/>
      <c r="Y100" s="33">
        <v>101154125931</v>
      </c>
      <c r="Z100" s="234"/>
      <c r="AA100" s="34">
        <f>Y100/درآمدها!$J$6</f>
        <v>1.1065112550949755E-2</v>
      </c>
    </row>
    <row r="101" spans="1:27" s="30" customFormat="1">
      <c r="A101" s="31"/>
      <c r="B101" s="223" t="s">
        <v>353</v>
      </c>
      <c r="C101" s="223"/>
      <c r="D101" s="41">
        <v>3003083</v>
      </c>
      <c r="E101" s="41"/>
      <c r="F101" s="41">
        <v>105096161477</v>
      </c>
      <c r="G101" s="41"/>
      <c r="H101" s="42">
        <v>102840644907</v>
      </c>
      <c r="I101" s="32"/>
      <c r="J101" s="32">
        <v>14652</v>
      </c>
      <c r="K101" s="32"/>
      <c r="L101" s="32">
        <v>498312351</v>
      </c>
      <c r="M101" s="32"/>
      <c r="N101" s="32">
        <v>12033</v>
      </c>
      <c r="O101" s="32"/>
      <c r="P101" s="32">
        <v>396197114</v>
      </c>
      <c r="Q101" s="32"/>
      <c r="R101" s="32"/>
      <c r="S101" s="32">
        <v>3005702</v>
      </c>
      <c r="T101" s="32"/>
      <c r="U101" s="32">
        <v>31950</v>
      </c>
      <c r="V101" s="32"/>
      <c r="W101" s="32">
        <v>105173423503</v>
      </c>
      <c r="X101" s="32"/>
      <c r="Y101" s="33">
        <v>95460787439</v>
      </c>
      <c r="Z101" s="233"/>
      <c r="AA101" s="34">
        <f>Y101/درآمدها!$J$6</f>
        <v>1.044232598021109E-2</v>
      </c>
    </row>
    <row r="102" spans="1:27" s="30" customFormat="1">
      <c r="A102" s="31"/>
      <c r="B102" s="229" t="s">
        <v>145</v>
      </c>
      <c r="C102" s="223"/>
      <c r="D102" s="41">
        <v>3914914</v>
      </c>
      <c r="E102" s="41"/>
      <c r="F102" s="41">
        <v>25979671626</v>
      </c>
      <c r="G102" s="41"/>
      <c r="H102" s="42">
        <v>27747252468</v>
      </c>
      <c r="I102" s="32"/>
      <c r="J102" s="32">
        <v>0</v>
      </c>
      <c r="K102" s="32"/>
      <c r="L102" s="32">
        <v>0</v>
      </c>
      <c r="M102" s="32"/>
      <c r="N102" s="32">
        <v>130912</v>
      </c>
      <c r="O102" s="32"/>
      <c r="P102" s="32">
        <v>951631237</v>
      </c>
      <c r="Q102" s="32"/>
      <c r="R102" s="32"/>
      <c r="S102" s="32">
        <v>3784002</v>
      </c>
      <c r="T102" s="32"/>
      <c r="U102" s="32">
        <v>6930</v>
      </c>
      <c r="V102" s="32"/>
      <c r="W102" s="32">
        <v>25110929485</v>
      </c>
      <c r="X102" s="32"/>
      <c r="Y102" s="33">
        <v>26067106216</v>
      </c>
      <c r="Z102" s="233"/>
      <c r="AA102" s="34">
        <f>Y102/درآمدها!$J$6</f>
        <v>2.8514453711394007E-3</v>
      </c>
    </row>
    <row r="103" spans="1:27" s="30" customFormat="1">
      <c r="A103" s="31"/>
      <c r="B103" s="223" t="s">
        <v>261</v>
      </c>
      <c r="C103" s="223">
        <v>0</v>
      </c>
      <c r="D103" s="41">
        <v>15062170</v>
      </c>
      <c r="E103" s="41"/>
      <c r="F103" s="41">
        <v>18889716120</v>
      </c>
      <c r="G103" s="41"/>
      <c r="H103" s="42">
        <v>10525702714</v>
      </c>
      <c r="I103" s="32">
        <v>30849198855</v>
      </c>
      <c r="J103" s="32">
        <v>0</v>
      </c>
      <c r="K103" s="32"/>
      <c r="L103" s="32">
        <v>0</v>
      </c>
      <c r="M103" s="32"/>
      <c r="N103" s="32">
        <v>0</v>
      </c>
      <c r="O103" s="32"/>
      <c r="P103" s="32">
        <v>0</v>
      </c>
      <c r="Q103" s="32"/>
      <c r="R103" s="32"/>
      <c r="S103" s="32">
        <v>15062170</v>
      </c>
      <c r="T103" s="32"/>
      <c r="U103" s="32">
        <v>655</v>
      </c>
      <c r="V103" s="32"/>
      <c r="W103" s="32">
        <v>18889716120</v>
      </c>
      <c r="X103" s="32"/>
      <c r="Y103" s="33">
        <v>9807020311</v>
      </c>
      <c r="Z103" s="233"/>
      <c r="AA103" s="34">
        <f>Y103/درآمدها!$J$6</f>
        <v>1.0727766419007649E-3</v>
      </c>
    </row>
    <row r="104" spans="1:27" s="30" customFormat="1">
      <c r="A104" s="31"/>
      <c r="B104" s="223" t="s">
        <v>239</v>
      </c>
      <c r="C104" s="223"/>
      <c r="D104" s="41">
        <v>6046772</v>
      </c>
      <c r="E104" s="41"/>
      <c r="F104" s="41">
        <v>26346903276</v>
      </c>
      <c r="G104" s="41"/>
      <c r="H104" s="42">
        <v>20490795750</v>
      </c>
      <c r="I104" s="32"/>
      <c r="J104" s="32">
        <v>1151793</v>
      </c>
      <c r="K104" s="32"/>
      <c r="L104" s="32">
        <v>4039220331</v>
      </c>
      <c r="M104" s="32"/>
      <c r="N104" s="32">
        <v>0</v>
      </c>
      <c r="O104" s="32"/>
      <c r="P104" s="32">
        <v>0</v>
      </c>
      <c r="Q104" s="32"/>
      <c r="R104" s="32"/>
      <c r="S104" s="32">
        <v>7198565</v>
      </c>
      <c r="T104" s="32"/>
      <c r="U104" s="32">
        <v>3116</v>
      </c>
      <c r="V104" s="32"/>
      <c r="W104" s="32">
        <v>30386123607</v>
      </c>
      <c r="X104" s="32"/>
      <c r="Y104" s="33">
        <v>22297265710</v>
      </c>
      <c r="Z104" s="233"/>
      <c r="AA104" s="34">
        <f>Y104/درآمدها!$J$6</f>
        <v>2.4390676345508464E-3</v>
      </c>
    </row>
    <row r="105" spans="1:27" s="30" customFormat="1">
      <c r="A105" s="31"/>
      <c r="B105" s="223" t="s">
        <v>135</v>
      </c>
      <c r="C105" s="223"/>
      <c r="D105" s="41">
        <v>13533400</v>
      </c>
      <c r="E105" s="41"/>
      <c r="F105" s="41">
        <v>58355768975</v>
      </c>
      <c r="G105" s="41"/>
      <c r="H105" s="42">
        <v>65919093727</v>
      </c>
      <c r="I105" s="32"/>
      <c r="J105" s="32">
        <v>0</v>
      </c>
      <c r="K105" s="32"/>
      <c r="L105" s="32">
        <v>0</v>
      </c>
      <c r="M105" s="32"/>
      <c r="N105" s="32">
        <v>400000</v>
      </c>
      <c r="O105" s="32"/>
      <c r="P105" s="32">
        <v>2019909663</v>
      </c>
      <c r="Q105" s="32"/>
      <c r="R105" s="32"/>
      <c r="S105" s="32">
        <v>13133400</v>
      </c>
      <c r="T105" s="32"/>
      <c r="U105" s="32">
        <v>4528</v>
      </c>
      <c r="V105" s="32"/>
      <c r="W105" s="32">
        <v>56630976418</v>
      </c>
      <c r="X105" s="32"/>
      <c r="Y105" s="33">
        <v>59114200392</v>
      </c>
      <c r="Z105" s="233"/>
      <c r="AA105" s="34">
        <f>Y105/درآمدها!$J$6</f>
        <v>6.4664221521034274E-3</v>
      </c>
    </row>
    <row r="106" spans="1:27" s="30" customFormat="1">
      <c r="A106" s="31"/>
      <c r="B106" s="229" t="s">
        <v>364</v>
      </c>
      <c r="C106" s="223"/>
      <c r="D106" s="41">
        <v>1344455</v>
      </c>
      <c r="E106" s="41"/>
      <c r="F106" s="41">
        <v>15839562655</v>
      </c>
      <c r="G106" s="41"/>
      <c r="H106" s="42">
        <v>16278027906</v>
      </c>
      <c r="I106" s="32"/>
      <c r="J106" s="32">
        <v>588901</v>
      </c>
      <c r="K106" s="32"/>
      <c r="L106" s="32">
        <v>7385871028</v>
      </c>
      <c r="M106" s="32"/>
      <c r="N106" s="32">
        <v>20211</v>
      </c>
      <c r="O106" s="32"/>
      <c r="P106" s="32">
        <v>246301844</v>
      </c>
      <c r="Q106" s="32"/>
      <c r="R106" s="32"/>
      <c r="S106" s="32">
        <v>1913145</v>
      </c>
      <c r="T106" s="32"/>
      <c r="U106" s="32">
        <v>11950</v>
      </c>
      <c r="V106" s="32"/>
      <c r="W106" s="32">
        <v>22982638647</v>
      </c>
      <c r="X106" s="32"/>
      <c r="Y106" s="33">
        <v>22726053362</v>
      </c>
      <c r="Z106" s="233"/>
      <c r="AA106" s="34">
        <f>Y106/درآمدها!$J$6</f>
        <v>2.4859721338598897E-3</v>
      </c>
    </row>
    <row r="107" spans="1:27" s="30" customFormat="1">
      <c r="A107" s="31"/>
      <c r="B107" s="223" t="s">
        <v>342</v>
      </c>
      <c r="C107" s="223"/>
      <c r="D107" s="41">
        <v>5106305</v>
      </c>
      <c r="E107" s="41"/>
      <c r="F107" s="41">
        <v>38121540552</v>
      </c>
      <c r="G107" s="41"/>
      <c r="H107" s="42">
        <v>37308030270</v>
      </c>
      <c r="I107" s="32"/>
      <c r="J107" s="32">
        <v>0</v>
      </c>
      <c r="K107" s="32"/>
      <c r="L107" s="32">
        <v>0</v>
      </c>
      <c r="M107" s="32"/>
      <c r="N107" s="32">
        <v>45393</v>
      </c>
      <c r="O107" s="32"/>
      <c r="P107" s="32">
        <v>278618900</v>
      </c>
      <c r="Q107" s="32"/>
      <c r="R107" s="32"/>
      <c r="S107" s="32">
        <v>5060912</v>
      </c>
      <c r="T107" s="32"/>
      <c r="U107" s="32">
        <v>6150</v>
      </c>
      <c r="V107" s="32"/>
      <c r="W107" s="32">
        <v>37782655372</v>
      </c>
      <c r="X107" s="32"/>
      <c r="Y107" s="33">
        <v>30939417381</v>
      </c>
      <c r="Z107" s="233"/>
      <c r="AA107" s="34">
        <f>Y107/درآمدها!$J$6</f>
        <v>3.3844208768617221E-3</v>
      </c>
    </row>
    <row r="108" spans="1:27" s="30" customFormat="1">
      <c r="A108" s="31"/>
      <c r="B108" s="229" t="s">
        <v>279</v>
      </c>
      <c r="C108" s="223"/>
      <c r="D108" s="41">
        <v>1898050</v>
      </c>
      <c r="E108" s="41"/>
      <c r="F108" s="41">
        <v>25977388931</v>
      </c>
      <c r="G108" s="41"/>
      <c r="H108" s="42">
        <v>24320292610</v>
      </c>
      <c r="I108" s="32"/>
      <c r="J108" s="32">
        <v>0</v>
      </c>
      <c r="K108" s="32"/>
      <c r="L108" s="32">
        <v>0</v>
      </c>
      <c r="M108" s="32"/>
      <c r="N108" s="32">
        <v>0</v>
      </c>
      <c r="O108" s="32"/>
      <c r="P108" s="32">
        <v>0</v>
      </c>
      <c r="Q108" s="32"/>
      <c r="R108" s="32"/>
      <c r="S108" s="32">
        <v>1898050</v>
      </c>
      <c r="T108" s="32"/>
      <c r="U108" s="32">
        <v>11680</v>
      </c>
      <c r="V108" s="32"/>
      <c r="W108" s="32">
        <v>25977388931</v>
      </c>
      <c r="X108" s="32"/>
      <c r="Y108" s="33">
        <v>22037317120</v>
      </c>
      <c r="Z108" s="233"/>
      <c r="AA108" s="34">
        <f>Y108/درآمدها!$J$6</f>
        <v>2.410632211088508E-3</v>
      </c>
    </row>
    <row r="109" spans="1:27" s="30" customFormat="1">
      <c r="A109" s="31"/>
      <c r="B109" s="229" t="s">
        <v>115</v>
      </c>
      <c r="C109" s="223"/>
      <c r="D109" s="41">
        <v>10601776</v>
      </c>
      <c r="E109" s="41"/>
      <c r="F109" s="41">
        <v>18264704069</v>
      </c>
      <c r="G109" s="41"/>
      <c r="H109" s="42">
        <v>22342034323</v>
      </c>
      <c r="I109" s="32"/>
      <c r="J109" s="32">
        <v>0</v>
      </c>
      <c r="K109" s="32"/>
      <c r="L109" s="32">
        <v>0</v>
      </c>
      <c r="M109" s="32"/>
      <c r="N109" s="32">
        <v>9014239</v>
      </c>
      <c r="O109" s="32"/>
      <c r="P109" s="32">
        <v>16725002722</v>
      </c>
      <c r="Q109" s="32"/>
      <c r="R109" s="32"/>
      <c r="S109" s="32">
        <v>1587537</v>
      </c>
      <c r="T109" s="32"/>
      <c r="U109" s="32">
        <v>1853</v>
      </c>
      <c r="V109" s="32"/>
      <c r="W109" s="32">
        <v>2735003409</v>
      </c>
      <c r="X109" s="32"/>
      <c r="Y109" s="33">
        <v>2924202912</v>
      </c>
      <c r="Z109" s="233"/>
      <c r="AA109" s="34">
        <f>Y109/درآمدها!$J$6</f>
        <v>3.1987458786571265E-4</v>
      </c>
    </row>
    <row r="110" spans="1:27" s="30" customFormat="1">
      <c r="A110" s="31"/>
      <c r="B110" s="229" t="s">
        <v>348</v>
      </c>
      <c r="C110" s="223"/>
      <c r="D110" s="41">
        <v>14551725</v>
      </c>
      <c r="E110" s="41"/>
      <c r="F110" s="41">
        <v>50865221265</v>
      </c>
      <c r="G110" s="41"/>
      <c r="H110" s="42">
        <v>37869742378</v>
      </c>
      <c r="I110" s="32"/>
      <c r="J110" s="32">
        <v>0</v>
      </c>
      <c r="K110" s="32"/>
      <c r="L110" s="32">
        <v>0</v>
      </c>
      <c r="M110" s="32"/>
      <c r="N110" s="32">
        <v>400000</v>
      </c>
      <c r="O110" s="32"/>
      <c r="P110" s="32">
        <v>1031426316</v>
      </c>
      <c r="Q110" s="32"/>
      <c r="R110" s="32"/>
      <c r="S110" s="32">
        <v>14151725</v>
      </c>
      <c r="T110" s="32"/>
      <c r="U110" s="32">
        <v>2351</v>
      </c>
      <c r="V110" s="32"/>
      <c r="W110" s="32">
        <v>49467030432</v>
      </c>
      <c r="X110" s="32"/>
      <c r="Y110" s="33">
        <v>33072744779</v>
      </c>
      <c r="Z110" s="233"/>
      <c r="AA110" s="34">
        <f>Y110/درآمدها!$J$6</f>
        <v>3.6177826656136388E-3</v>
      </c>
    </row>
    <row r="111" spans="1:27" s="30" customFormat="1" ht="32.25" customHeight="1">
      <c r="A111" s="31"/>
      <c r="B111" s="229" t="s">
        <v>298</v>
      </c>
      <c r="C111" s="223"/>
      <c r="D111" s="41">
        <v>10605879</v>
      </c>
      <c r="E111" s="41"/>
      <c r="F111" s="41">
        <v>13095281017</v>
      </c>
      <c r="G111" s="41"/>
      <c r="H111" s="42">
        <v>11407281494</v>
      </c>
      <c r="I111" s="32"/>
      <c r="J111" s="32">
        <v>502701</v>
      </c>
      <c r="K111" s="32"/>
      <c r="L111" s="32">
        <v>565560225</v>
      </c>
      <c r="M111" s="32"/>
      <c r="N111" s="32">
        <v>98752</v>
      </c>
      <c r="O111" s="32"/>
      <c r="P111" s="32">
        <v>100333912</v>
      </c>
      <c r="Q111" s="32"/>
      <c r="R111" s="32"/>
      <c r="S111" s="32">
        <v>11009828</v>
      </c>
      <c r="T111" s="32"/>
      <c r="U111" s="32">
        <v>1034</v>
      </c>
      <c r="V111" s="32"/>
      <c r="W111" s="32">
        <v>13539400392</v>
      </c>
      <c r="X111" s="32"/>
      <c r="Y111" s="33">
        <v>11316426392</v>
      </c>
      <c r="Z111" s="233"/>
      <c r="AA111" s="34">
        <f>Y111/درآمدها!$J$6</f>
        <v>1.2378885245613468E-3</v>
      </c>
    </row>
    <row r="112" spans="1:27" s="30" customFormat="1">
      <c r="A112" s="31"/>
      <c r="B112" s="229" t="s">
        <v>260</v>
      </c>
      <c r="C112" s="223"/>
      <c r="D112" s="41">
        <v>4239797</v>
      </c>
      <c r="E112" s="41"/>
      <c r="F112" s="41">
        <v>26504545201</v>
      </c>
      <c r="G112" s="41"/>
      <c r="H112" s="42">
        <v>17431462382</v>
      </c>
      <c r="I112" s="32"/>
      <c r="J112" s="32">
        <v>0</v>
      </c>
      <c r="K112" s="32"/>
      <c r="L112" s="32">
        <v>0</v>
      </c>
      <c r="M112" s="32"/>
      <c r="N112" s="32">
        <v>0</v>
      </c>
      <c r="O112" s="32"/>
      <c r="P112" s="32">
        <v>0</v>
      </c>
      <c r="Q112" s="32"/>
      <c r="R112" s="32"/>
      <c r="S112" s="32">
        <v>4239797</v>
      </c>
      <c r="T112" s="32"/>
      <c r="U112" s="32">
        <v>4008</v>
      </c>
      <c r="V112" s="32"/>
      <c r="W112" s="32">
        <v>26504545201</v>
      </c>
      <c r="X112" s="32"/>
      <c r="Y112" s="33">
        <v>16891997397</v>
      </c>
      <c r="Z112" s="233"/>
      <c r="AA112" s="34">
        <f>Y112/درآمدها!$J$6</f>
        <v>1.8477926697290923E-3</v>
      </c>
    </row>
    <row r="113" spans="1:27" s="30" customFormat="1">
      <c r="A113" s="31"/>
      <c r="B113" s="229" t="s">
        <v>256</v>
      </c>
      <c r="C113" s="223"/>
      <c r="D113" s="41">
        <v>10451838</v>
      </c>
      <c r="E113" s="41"/>
      <c r="F113" s="41">
        <v>60529179735</v>
      </c>
      <c r="G113" s="41"/>
      <c r="H113" s="42">
        <v>47096281476</v>
      </c>
      <c r="I113" s="32"/>
      <c r="J113" s="32">
        <v>0</v>
      </c>
      <c r="K113" s="32"/>
      <c r="L113" s="32">
        <v>0</v>
      </c>
      <c r="M113" s="32"/>
      <c r="N113" s="32">
        <v>0</v>
      </c>
      <c r="O113" s="32"/>
      <c r="P113" s="32">
        <v>0</v>
      </c>
      <c r="Q113" s="32"/>
      <c r="R113" s="32"/>
      <c r="S113" s="32">
        <v>10451838</v>
      </c>
      <c r="T113" s="32"/>
      <c r="U113" s="32">
        <v>4239</v>
      </c>
      <c r="V113" s="32"/>
      <c r="W113" s="32">
        <v>60529179735</v>
      </c>
      <c r="X113" s="32"/>
      <c r="Y113" s="33">
        <v>44041724504</v>
      </c>
      <c r="Z113" s="233"/>
      <c r="AA113" s="34">
        <f>Y113/درآمدها!$J$6</f>
        <v>4.8176644708205043E-3</v>
      </c>
    </row>
    <row r="114" spans="1:27" s="30" customFormat="1">
      <c r="A114" s="31"/>
      <c r="B114" s="229" t="s">
        <v>229</v>
      </c>
      <c r="C114" s="223"/>
      <c r="D114" s="41">
        <v>3204701</v>
      </c>
      <c r="E114" s="41"/>
      <c r="F114" s="41">
        <v>48910426787</v>
      </c>
      <c r="G114" s="41"/>
      <c r="H114" s="42">
        <v>35424239286</v>
      </c>
      <c r="I114" s="32"/>
      <c r="J114" s="32">
        <v>0</v>
      </c>
      <c r="K114" s="32"/>
      <c r="L114" s="32">
        <v>0</v>
      </c>
      <c r="M114" s="32"/>
      <c r="N114" s="32">
        <v>444</v>
      </c>
      <c r="O114" s="32"/>
      <c r="P114" s="32">
        <v>4991764</v>
      </c>
      <c r="Q114" s="32"/>
      <c r="R114" s="32"/>
      <c r="S114" s="32">
        <v>3204257</v>
      </c>
      <c r="T114" s="32"/>
      <c r="U114" s="32">
        <v>10530</v>
      </c>
      <c r="V114" s="32"/>
      <c r="W114" s="32">
        <v>48903650420</v>
      </c>
      <c r="X114" s="32"/>
      <c r="Y114" s="33">
        <v>33540068299</v>
      </c>
      <c r="Z114" s="233"/>
      <c r="AA114" s="34">
        <f>Y114/درآمدها!$J$6</f>
        <v>3.6689025512229839E-3</v>
      </c>
    </row>
    <row r="115" spans="1:27" s="30" customFormat="1">
      <c r="A115" s="31"/>
      <c r="B115" s="223" t="s">
        <v>216</v>
      </c>
      <c r="C115" s="223"/>
      <c r="D115" s="41">
        <v>5286800</v>
      </c>
      <c r="E115" s="41"/>
      <c r="F115" s="41">
        <v>30410961682</v>
      </c>
      <c r="G115" s="41"/>
      <c r="H115" s="42">
        <v>24384794028</v>
      </c>
      <c r="I115" s="32"/>
      <c r="J115" s="32">
        <v>0</v>
      </c>
      <c r="K115" s="32"/>
      <c r="L115" s="32">
        <v>0</v>
      </c>
      <c r="M115" s="32"/>
      <c r="N115" s="32">
        <v>0</v>
      </c>
      <c r="O115" s="32"/>
      <c r="P115" s="32">
        <v>0</v>
      </c>
      <c r="Q115" s="32"/>
      <c r="R115" s="32"/>
      <c r="S115" s="32">
        <v>5286800</v>
      </c>
      <c r="T115" s="32"/>
      <c r="U115" s="32">
        <v>4062</v>
      </c>
      <c r="V115" s="32"/>
      <c r="W115" s="32">
        <v>30410961682</v>
      </c>
      <c r="X115" s="32"/>
      <c r="Y115" s="33">
        <v>21347205463</v>
      </c>
      <c r="Z115" s="233"/>
      <c r="AA115" s="34">
        <f>Y115/درآمدها!$J$6</f>
        <v>2.3351418335369658E-3</v>
      </c>
    </row>
    <row r="116" spans="1:27" s="30" customFormat="1">
      <c r="A116" s="31"/>
      <c r="B116" s="229" t="s">
        <v>226</v>
      </c>
      <c r="C116" s="223"/>
      <c r="D116" s="41">
        <v>751706</v>
      </c>
      <c r="E116" s="41"/>
      <c r="F116" s="41">
        <v>22117617326</v>
      </c>
      <c r="G116" s="41"/>
      <c r="H116" s="42">
        <v>10879717569</v>
      </c>
      <c r="I116" s="32"/>
      <c r="J116" s="32">
        <v>0</v>
      </c>
      <c r="K116" s="32"/>
      <c r="L116" s="32">
        <v>0</v>
      </c>
      <c r="M116" s="32"/>
      <c r="N116" s="32">
        <v>39987</v>
      </c>
      <c r="O116" s="32"/>
      <c r="P116" s="32">
        <v>611485615</v>
      </c>
      <c r="Q116" s="32"/>
      <c r="R116" s="32"/>
      <c r="S116" s="32">
        <v>711719</v>
      </c>
      <c r="T116" s="32"/>
      <c r="U116" s="32">
        <v>14590</v>
      </c>
      <c r="V116" s="32"/>
      <c r="W116" s="32">
        <v>20941070691</v>
      </c>
      <c r="X116" s="32"/>
      <c r="Y116" s="33">
        <v>10322195532</v>
      </c>
      <c r="Z116" s="233"/>
      <c r="AA116" s="34">
        <f>Y116/درآمدها!$J$6</f>
        <v>1.1291309601389934E-3</v>
      </c>
    </row>
    <row r="117" spans="1:27" s="30" customFormat="1">
      <c r="A117" s="31"/>
      <c r="B117" s="229" t="s">
        <v>194</v>
      </c>
      <c r="C117" s="223"/>
      <c r="D117" s="41">
        <v>814961</v>
      </c>
      <c r="E117" s="41"/>
      <c r="F117" s="41">
        <v>24462500872</v>
      </c>
      <c r="G117" s="41"/>
      <c r="H117" s="42">
        <v>22253776151</v>
      </c>
      <c r="I117" s="32"/>
      <c r="J117" s="32">
        <v>0</v>
      </c>
      <c r="K117" s="32"/>
      <c r="L117" s="32">
        <v>0</v>
      </c>
      <c r="M117" s="32"/>
      <c r="N117" s="32">
        <v>8519</v>
      </c>
      <c r="O117" s="32"/>
      <c r="P117" s="32">
        <v>228270180</v>
      </c>
      <c r="Q117" s="32"/>
      <c r="R117" s="32"/>
      <c r="S117" s="32">
        <v>806442</v>
      </c>
      <c r="T117" s="32"/>
      <c r="U117" s="32">
        <v>25450</v>
      </c>
      <c r="V117" s="32"/>
      <c r="W117" s="39">
        <v>24206787967</v>
      </c>
      <c r="X117" s="32"/>
      <c r="Y117" s="44">
        <v>20401831408</v>
      </c>
      <c r="Z117" s="233"/>
      <c r="AA117" s="34">
        <f>Y117/درآمدها!$J$6</f>
        <v>2.2317286487059458E-3</v>
      </c>
    </row>
    <row r="118" spans="1:27" s="30" customFormat="1">
      <c r="A118" s="31"/>
      <c r="B118" s="223" t="s">
        <v>101</v>
      </c>
      <c r="C118" s="223"/>
      <c r="D118" s="41">
        <v>5265505</v>
      </c>
      <c r="E118" s="41"/>
      <c r="F118" s="41">
        <v>23009642009</v>
      </c>
      <c r="G118" s="41"/>
      <c r="H118" s="42">
        <v>19978846917</v>
      </c>
      <c r="I118" s="32"/>
      <c r="J118" s="32">
        <v>0</v>
      </c>
      <c r="K118" s="32"/>
      <c r="L118" s="32">
        <v>0</v>
      </c>
      <c r="M118" s="32"/>
      <c r="N118" s="32">
        <v>0</v>
      </c>
      <c r="O118" s="32"/>
      <c r="P118" s="32">
        <v>0</v>
      </c>
      <c r="Q118" s="32"/>
      <c r="R118" s="32"/>
      <c r="S118" s="32">
        <v>5265505</v>
      </c>
      <c r="T118" s="32"/>
      <c r="U118" s="32">
        <v>3571</v>
      </c>
      <c r="V118" s="32"/>
      <c r="W118" s="32">
        <v>23009642009</v>
      </c>
      <c r="X118" s="32"/>
      <c r="Y118" s="33">
        <v>18691239805</v>
      </c>
      <c r="Z118" s="233"/>
      <c r="AA118" s="34">
        <f>Y118/درآمدها!$J$6</f>
        <v>2.0446093548393191E-3</v>
      </c>
    </row>
    <row r="119" spans="1:27" s="30" customFormat="1">
      <c r="A119" s="31"/>
      <c r="B119" s="229" t="s">
        <v>269</v>
      </c>
      <c r="C119" s="223"/>
      <c r="D119" s="41">
        <v>2048901</v>
      </c>
      <c r="E119" s="41"/>
      <c r="F119" s="41">
        <v>91356437998</v>
      </c>
      <c r="G119" s="41"/>
      <c r="H119" s="42">
        <v>109615734304</v>
      </c>
      <c r="I119" s="32"/>
      <c r="J119" s="32">
        <v>0</v>
      </c>
      <c r="K119" s="32"/>
      <c r="L119" s="32">
        <v>0</v>
      </c>
      <c r="M119" s="32"/>
      <c r="N119" s="32">
        <v>2471</v>
      </c>
      <c r="O119" s="32"/>
      <c r="P119" s="32">
        <v>134141403</v>
      </c>
      <c r="Q119" s="32"/>
      <c r="R119" s="32"/>
      <c r="S119" s="32">
        <v>2046430</v>
      </c>
      <c r="T119" s="32"/>
      <c r="U119" s="32">
        <v>55120</v>
      </c>
      <c r="V119" s="32"/>
      <c r="W119" s="32">
        <v>91246261002</v>
      </c>
      <c r="X119" s="32"/>
      <c r="Y119" s="33">
        <v>112128066234</v>
      </c>
      <c r="Z119" s="233"/>
      <c r="AA119" s="34">
        <f>Y119/درآمدها!$J$6</f>
        <v>1.2265536987051628E-2</v>
      </c>
    </row>
    <row r="120" spans="1:27" s="30" customFormat="1">
      <c r="A120" s="31"/>
      <c r="B120" s="229" t="s">
        <v>267</v>
      </c>
      <c r="C120" s="223"/>
      <c r="D120" s="41">
        <v>2811950</v>
      </c>
      <c r="E120" s="41"/>
      <c r="F120" s="41">
        <v>57128980481</v>
      </c>
      <c r="G120" s="41"/>
      <c r="H120" s="42">
        <v>32396587023</v>
      </c>
      <c r="I120" s="32"/>
      <c r="J120" s="32">
        <v>0</v>
      </c>
      <c r="K120" s="32"/>
      <c r="L120" s="32">
        <v>0</v>
      </c>
      <c r="M120" s="32"/>
      <c r="N120" s="32">
        <v>470000</v>
      </c>
      <c r="O120" s="32"/>
      <c r="P120" s="32">
        <v>5289538904</v>
      </c>
      <c r="Q120" s="32"/>
      <c r="R120" s="32"/>
      <c r="S120" s="32">
        <v>2341950</v>
      </c>
      <c r="T120" s="32"/>
      <c r="U120" s="32">
        <v>10770</v>
      </c>
      <c r="V120" s="32"/>
      <c r="W120" s="32">
        <v>47580225764</v>
      </c>
      <c r="X120" s="32"/>
      <c r="Y120" s="33">
        <v>25072725833</v>
      </c>
      <c r="Z120" s="233"/>
      <c r="AA120" s="34">
        <f>Y120/درآمدها!$J$6</f>
        <v>2.7426714505990077E-3</v>
      </c>
    </row>
    <row r="121" spans="1:27" s="30" customFormat="1">
      <c r="A121" s="31"/>
      <c r="B121" s="223" t="s">
        <v>228</v>
      </c>
      <c r="C121" s="223"/>
      <c r="D121" s="41">
        <v>4298389</v>
      </c>
      <c r="E121" s="41"/>
      <c r="F121" s="41">
        <v>39141744366</v>
      </c>
      <c r="G121" s="41"/>
      <c r="H121" s="42">
        <v>29525141878</v>
      </c>
      <c r="I121" s="32"/>
      <c r="J121" s="32">
        <v>0</v>
      </c>
      <c r="K121" s="32"/>
      <c r="L121" s="32">
        <v>0</v>
      </c>
      <c r="M121" s="32"/>
      <c r="N121" s="32">
        <v>82747</v>
      </c>
      <c r="O121" s="32"/>
      <c r="P121" s="32">
        <v>572797040</v>
      </c>
      <c r="Q121" s="32"/>
      <c r="R121" s="32"/>
      <c r="S121" s="32">
        <v>4215642</v>
      </c>
      <c r="T121" s="32"/>
      <c r="U121" s="32">
        <v>6700</v>
      </c>
      <c r="V121" s="32"/>
      <c r="W121" s="32">
        <v>38388238362</v>
      </c>
      <c r="X121" s="32"/>
      <c r="Y121" s="33">
        <v>28076744833</v>
      </c>
      <c r="Z121" s="233"/>
      <c r="AA121" s="34">
        <f>Y121/درآمدها!$J$6</f>
        <v>3.0712770120060163E-3</v>
      </c>
    </row>
    <row r="122" spans="1:27" s="30" customFormat="1">
      <c r="A122" s="31"/>
      <c r="B122" s="229" t="s">
        <v>451</v>
      </c>
      <c r="C122" s="223"/>
      <c r="D122" s="41">
        <v>0</v>
      </c>
      <c r="E122" s="41"/>
      <c r="F122" s="41">
        <v>0</v>
      </c>
      <c r="G122" s="41"/>
      <c r="H122" s="42">
        <v>0</v>
      </c>
      <c r="I122" s="32"/>
      <c r="J122" s="32">
        <v>869685</v>
      </c>
      <c r="K122" s="32"/>
      <c r="L122" s="32">
        <v>25554715808</v>
      </c>
      <c r="M122" s="32"/>
      <c r="N122" s="32">
        <v>0</v>
      </c>
      <c r="O122" s="32"/>
      <c r="P122" s="32">
        <v>0</v>
      </c>
      <c r="Q122" s="32"/>
      <c r="R122" s="32"/>
      <c r="S122" s="32">
        <v>869685</v>
      </c>
      <c r="T122" s="32"/>
      <c r="U122" s="32">
        <v>29480</v>
      </c>
      <c r="V122" s="32"/>
      <c r="W122" s="32">
        <v>25554715808</v>
      </c>
      <c r="X122" s="32"/>
      <c r="Y122" s="33">
        <v>25485765836</v>
      </c>
      <c r="Z122" s="233"/>
      <c r="AA122" s="34">
        <f>Y122/درآمدها!$J$6</f>
        <v>2.7878533359563798E-3</v>
      </c>
    </row>
    <row r="123" spans="1:27" s="30" customFormat="1">
      <c r="A123" s="31"/>
      <c r="B123" s="229" t="s">
        <v>452</v>
      </c>
      <c r="C123" s="223"/>
      <c r="D123" s="41">
        <v>0</v>
      </c>
      <c r="E123" s="41"/>
      <c r="F123" s="41">
        <v>0</v>
      </c>
      <c r="G123" s="41"/>
      <c r="H123" s="42">
        <v>0</v>
      </c>
      <c r="I123" s="32"/>
      <c r="J123" s="32">
        <v>14763716</v>
      </c>
      <c r="K123" s="32"/>
      <c r="L123" s="32">
        <v>131516050235</v>
      </c>
      <c r="M123" s="32"/>
      <c r="N123" s="32">
        <v>3087019</v>
      </c>
      <c r="O123" s="32"/>
      <c r="P123" s="32">
        <v>24842344594</v>
      </c>
      <c r="Q123" s="32"/>
      <c r="R123" s="32"/>
      <c r="S123" s="32">
        <v>11676697</v>
      </c>
      <c r="T123" s="32"/>
      <c r="U123" s="32">
        <v>8120</v>
      </c>
      <c r="V123" s="32"/>
      <c r="W123" s="32">
        <v>104016703466</v>
      </c>
      <c r="X123" s="32"/>
      <c r="Y123" s="33">
        <v>94250631705</v>
      </c>
      <c r="Z123" s="233"/>
      <c r="AA123" s="34">
        <f>Y123/درآمدها!$J$6</f>
        <v>1.0309948686871406E-2</v>
      </c>
    </row>
    <row r="124" spans="1:27" s="30" customFormat="1">
      <c r="A124" s="31"/>
      <c r="B124" s="223" t="s">
        <v>453</v>
      </c>
      <c r="C124" s="223"/>
      <c r="D124" s="41">
        <v>0</v>
      </c>
      <c r="E124" s="41"/>
      <c r="F124" s="41">
        <v>0</v>
      </c>
      <c r="G124" s="41"/>
      <c r="H124" s="42">
        <v>0</v>
      </c>
      <c r="I124" s="32"/>
      <c r="J124" s="32">
        <v>5681818</v>
      </c>
      <c r="K124" s="32"/>
      <c r="L124" s="32">
        <v>30027839034</v>
      </c>
      <c r="M124" s="32">
        <v>30027839034</v>
      </c>
      <c r="N124" s="32">
        <v>5681818</v>
      </c>
      <c r="O124" s="32"/>
      <c r="P124" s="32">
        <v>29803711699</v>
      </c>
      <c r="Q124" s="32"/>
      <c r="R124" s="32"/>
      <c r="S124" s="32">
        <v>0</v>
      </c>
      <c r="T124" s="32"/>
      <c r="U124" s="32">
        <v>0</v>
      </c>
      <c r="V124" s="32"/>
      <c r="W124" s="32">
        <v>0</v>
      </c>
      <c r="X124" s="32"/>
      <c r="Y124" s="33">
        <v>0</v>
      </c>
      <c r="Z124" s="233"/>
      <c r="AA124" s="34">
        <f>Y124/درآمدها!$J$6</f>
        <v>0</v>
      </c>
    </row>
    <row r="125" spans="1:27" s="30" customFormat="1">
      <c r="A125" s="31"/>
      <c r="B125" s="229" t="s">
        <v>417</v>
      </c>
      <c r="C125" s="223"/>
      <c r="D125" s="41">
        <v>10200000</v>
      </c>
      <c r="E125" s="41"/>
      <c r="F125" s="41">
        <v>49831405868</v>
      </c>
      <c r="G125" s="41"/>
      <c r="H125" s="42">
        <v>49489972111</v>
      </c>
      <c r="I125" s="32"/>
      <c r="J125" s="32">
        <v>0</v>
      </c>
      <c r="K125" s="32"/>
      <c r="L125" s="32">
        <v>0</v>
      </c>
      <c r="M125" s="32"/>
      <c r="N125" s="32">
        <v>63955</v>
      </c>
      <c r="O125" s="32"/>
      <c r="P125" s="32">
        <v>314502896</v>
      </c>
      <c r="Q125" s="32"/>
      <c r="R125" s="32"/>
      <c r="S125" s="223">
        <v>10136045</v>
      </c>
      <c r="T125" s="223"/>
      <c r="U125" s="32">
        <v>5070</v>
      </c>
      <c r="V125" s="32"/>
      <c r="W125" s="32">
        <v>49518958068</v>
      </c>
      <c r="X125" s="32"/>
      <c r="Y125" s="33">
        <v>51083979153</v>
      </c>
      <c r="Z125" s="233"/>
      <c r="AA125" s="34">
        <f>Y125/درآمدها!$J$6</f>
        <v>5.5880071492475595E-3</v>
      </c>
    </row>
    <row r="126" spans="1:27" s="30" customFormat="1">
      <c r="A126" s="31"/>
      <c r="B126" s="229" t="s">
        <v>432</v>
      </c>
      <c r="C126" s="223"/>
      <c r="D126" s="41">
        <v>5743071</v>
      </c>
      <c r="E126" s="41"/>
      <c r="F126" s="41">
        <v>12189005750</v>
      </c>
      <c r="G126" s="41"/>
      <c r="H126" s="42">
        <v>12559579404</v>
      </c>
      <c r="I126" s="32"/>
      <c r="J126" s="32">
        <v>0</v>
      </c>
      <c r="K126" s="32"/>
      <c r="L126" s="32">
        <v>0</v>
      </c>
      <c r="M126" s="32"/>
      <c r="N126" s="32">
        <v>0</v>
      </c>
      <c r="O126" s="32"/>
      <c r="P126" s="32">
        <v>0</v>
      </c>
      <c r="Q126" s="32"/>
      <c r="R126" s="32"/>
      <c r="S126" s="32">
        <v>5743071</v>
      </c>
      <c r="T126" s="32"/>
      <c r="U126" s="32">
        <v>1823</v>
      </c>
      <c r="V126" s="32"/>
      <c r="W126" s="32">
        <v>12189005750</v>
      </c>
      <c r="X126" s="32"/>
      <c r="Y126" s="33">
        <v>10407324206</v>
      </c>
      <c r="Z126" s="233"/>
      <c r="AA126" s="34">
        <f>Y126/درآمدها!$J$6</f>
        <v>1.1384430702526792E-3</v>
      </c>
    </row>
    <row r="127" spans="1:27" s="30" customFormat="1">
      <c r="A127" s="31"/>
      <c r="B127" s="229" t="s">
        <v>421</v>
      </c>
      <c r="C127" s="223"/>
      <c r="D127" s="41">
        <v>5086813</v>
      </c>
      <c r="E127" s="41"/>
      <c r="F127" s="41">
        <v>25560250822</v>
      </c>
      <c r="G127" s="41"/>
      <c r="H127" s="42">
        <v>26900827184</v>
      </c>
      <c r="I127" s="32"/>
      <c r="J127" s="32">
        <v>0</v>
      </c>
      <c r="K127" s="32"/>
      <c r="L127" s="32">
        <v>0</v>
      </c>
      <c r="M127" s="32"/>
      <c r="N127" s="32">
        <v>0</v>
      </c>
      <c r="O127" s="32"/>
      <c r="P127" s="32">
        <v>0</v>
      </c>
      <c r="Q127" s="32"/>
      <c r="R127" s="32"/>
      <c r="S127" s="32">
        <v>5086813</v>
      </c>
      <c r="T127" s="32"/>
      <c r="U127" s="32">
        <v>4860</v>
      </c>
      <c r="V127" s="32"/>
      <c r="W127" s="32">
        <v>25560250822</v>
      </c>
      <c r="X127" s="32"/>
      <c r="Y127" s="33">
        <v>24574815812</v>
      </c>
      <c r="Z127" s="233"/>
      <c r="AA127" s="34">
        <f>Y127/درآمدها!$J$6</f>
        <v>2.6882057491567461E-3</v>
      </c>
    </row>
    <row r="128" spans="1:27" s="30" customFormat="1">
      <c r="A128" s="31"/>
      <c r="B128" s="229" t="s">
        <v>424</v>
      </c>
      <c r="C128" s="223"/>
      <c r="D128" s="41">
        <v>490332</v>
      </c>
      <c r="E128" s="41"/>
      <c r="F128" s="41">
        <v>2446832589</v>
      </c>
      <c r="G128" s="41"/>
      <c r="H128" s="42">
        <v>2498974273</v>
      </c>
      <c r="I128" s="32"/>
      <c r="J128" s="32">
        <v>3880393</v>
      </c>
      <c r="K128" s="32"/>
      <c r="L128" s="32">
        <v>20477715063</v>
      </c>
      <c r="M128" s="32"/>
      <c r="N128" s="32">
        <v>58957</v>
      </c>
      <c r="O128" s="32"/>
      <c r="P128" s="32">
        <v>304447288</v>
      </c>
      <c r="Q128" s="32"/>
      <c r="R128" s="32"/>
      <c r="S128" s="32">
        <v>4311768</v>
      </c>
      <c r="T128" s="32"/>
      <c r="U128" s="32">
        <v>5350</v>
      </c>
      <c r="V128" s="32"/>
      <c r="W128" s="32">
        <v>22627588349</v>
      </c>
      <c r="X128" s="32"/>
      <c r="Y128" s="33">
        <v>22930704449</v>
      </c>
      <c r="Z128" s="233"/>
      <c r="AA128" s="34">
        <f>Y128/درآمدها!$J$6</f>
        <v>2.5083586385178797E-3</v>
      </c>
    </row>
    <row r="129" spans="1:27" s="30" customFormat="1">
      <c r="A129" s="31"/>
      <c r="B129" s="229" t="s">
        <v>406</v>
      </c>
      <c r="C129" s="223"/>
      <c r="D129" s="41">
        <v>80121</v>
      </c>
      <c r="E129" s="41"/>
      <c r="F129" s="41">
        <v>3805430048</v>
      </c>
      <c r="G129" s="41"/>
      <c r="H129" s="42">
        <v>3982214004</v>
      </c>
      <c r="I129" s="32"/>
      <c r="J129" s="32">
        <v>0</v>
      </c>
      <c r="K129" s="32"/>
      <c r="L129" s="32">
        <v>0</v>
      </c>
      <c r="M129" s="32"/>
      <c r="N129" s="32">
        <v>1541</v>
      </c>
      <c r="O129" s="32"/>
      <c r="P129" s="32">
        <v>74664900</v>
      </c>
      <c r="Q129" s="32"/>
      <c r="R129" s="32"/>
      <c r="S129" s="32">
        <v>78580</v>
      </c>
      <c r="T129" s="32"/>
      <c r="U129" s="32">
        <v>48100</v>
      </c>
      <c r="V129" s="32"/>
      <c r="W129" s="32">
        <v>3732238653</v>
      </c>
      <c r="X129" s="32"/>
      <c r="Y129" s="33">
        <v>3757208801</v>
      </c>
      <c r="Z129" s="233"/>
      <c r="AA129" s="34">
        <f>Y129/درآمدها!$J$6</f>
        <v>4.1099597152213741E-4</v>
      </c>
    </row>
    <row r="130" spans="1:27" s="30" customFormat="1">
      <c r="A130" s="31"/>
      <c r="B130" s="229" t="s">
        <v>112</v>
      </c>
      <c r="C130" s="223"/>
      <c r="D130" s="41">
        <v>4410725</v>
      </c>
      <c r="E130" s="41"/>
      <c r="F130" s="41">
        <v>20097286575</v>
      </c>
      <c r="G130" s="41"/>
      <c r="H130" s="42">
        <v>20957820076</v>
      </c>
      <c r="I130" s="32"/>
      <c r="J130" s="32">
        <v>0</v>
      </c>
      <c r="K130" s="32"/>
      <c r="L130" s="32">
        <v>0</v>
      </c>
      <c r="M130" s="32"/>
      <c r="N130" s="32">
        <v>170601</v>
      </c>
      <c r="O130" s="32"/>
      <c r="P130" s="32">
        <v>812538382</v>
      </c>
      <c r="Q130" s="32"/>
      <c r="R130" s="32"/>
      <c r="S130" s="32">
        <v>4240124</v>
      </c>
      <c r="T130" s="32"/>
      <c r="U130" s="32">
        <v>4593</v>
      </c>
      <c r="V130" s="32"/>
      <c r="W130" s="32">
        <v>19319950154</v>
      </c>
      <c r="X130" s="32"/>
      <c r="Y130" s="33">
        <v>19359013943</v>
      </c>
      <c r="Z130" s="233"/>
      <c r="AA130" s="34">
        <f>Y130/درآمدها!$J$6</f>
        <v>2.1176562615035483E-3</v>
      </c>
    </row>
    <row r="131" spans="1:27" s="30" customFormat="1">
      <c r="A131" s="31"/>
      <c r="B131" s="229" t="s">
        <v>370</v>
      </c>
      <c r="C131" s="223"/>
      <c r="D131" s="41">
        <v>6019099</v>
      </c>
      <c r="E131" s="41"/>
      <c r="F131" s="41">
        <v>27675722582</v>
      </c>
      <c r="G131" s="41"/>
      <c r="H131" s="42">
        <v>24699001973</v>
      </c>
      <c r="I131" s="32"/>
      <c r="J131" s="32">
        <v>0</v>
      </c>
      <c r="K131" s="32"/>
      <c r="L131" s="32">
        <v>0</v>
      </c>
      <c r="M131" s="32"/>
      <c r="N131" s="32">
        <v>0</v>
      </c>
      <c r="O131" s="32"/>
      <c r="P131" s="32">
        <v>0</v>
      </c>
      <c r="Q131" s="32"/>
      <c r="R131" s="32"/>
      <c r="S131" s="32">
        <v>6019099</v>
      </c>
      <c r="T131" s="32"/>
      <c r="U131" s="32">
        <v>3642</v>
      </c>
      <c r="V131" s="32"/>
      <c r="W131" s="32">
        <v>27675722582</v>
      </c>
      <c r="X131" s="32"/>
      <c r="Y131" s="33">
        <v>21791125289</v>
      </c>
      <c r="Z131" s="233"/>
      <c r="AA131" s="34">
        <f>Y131/درآمدها!$J$6</f>
        <v>2.3837016208227424E-3</v>
      </c>
    </row>
    <row r="132" spans="1:27" s="30" customFormat="1">
      <c r="A132" s="31"/>
      <c r="B132" s="223" t="s">
        <v>333</v>
      </c>
      <c r="C132" s="223"/>
      <c r="D132" s="41">
        <v>9316956</v>
      </c>
      <c r="E132" s="41"/>
      <c r="F132" s="41">
        <v>32000405496</v>
      </c>
      <c r="G132" s="41"/>
      <c r="H132" s="42">
        <v>23394599807</v>
      </c>
      <c r="I132" s="32"/>
      <c r="J132" s="32">
        <v>0</v>
      </c>
      <c r="K132" s="32"/>
      <c r="L132" s="32">
        <v>0</v>
      </c>
      <c r="M132" s="32"/>
      <c r="N132" s="32">
        <v>344543</v>
      </c>
      <c r="O132" s="32"/>
      <c r="P132" s="32">
        <v>907084006</v>
      </c>
      <c r="Q132" s="32"/>
      <c r="R132" s="32"/>
      <c r="S132" s="32">
        <v>8972413</v>
      </c>
      <c r="T132" s="32"/>
      <c r="U132" s="32">
        <v>2875</v>
      </c>
      <c r="V132" s="32"/>
      <c r="W132" s="32">
        <v>30817023744</v>
      </c>
      <c r="X132" s="32"/>
      <c r="Y132" s="33">
        <v>25642203039</v>
      </c>
      <c r="Z132" s="233"/>
      <c r="AA132" s="34">
        <f>Y132/درآمدها!$J$6</f>
        <v>2.8049657892786645E-3</v>
      </c>
    </row>
    <row r="133" spans="1:27" s="30" customFormat="1">
      <c r="A133" s="31"/>
      <c r="B133" s="229" t="s">
        <v>180</v>
      </c>
      <c r="C133" s="223"/>
      <c r="D133" s="41">
        <v>9330466</v>
      </c>
      <c r="E133" s="41"/>
      <c r="F133" s="41">
        <v>30017924567</v>
      </c>
      <c r="G133" s="41"/>
      <c r="H133" s="42">
        <v>23103899773</v>
      </c>
      <c r="I133" s="32"/>
      <c r="J133" s="32">
        <v>1161642</v>
      </c>
      <c r="K133" s="32"/>
      <c r="L133" s="32">
        <v>2991678553</v>
      </c>
      <c r="M133" s="32"/>
      <c r="N133" s="32">
        <v>0</v>
      </c>
      <c r="O133" s="32"/>
      <c r="P133" s="32">
        <v>0</v>
      </c>
      <c r="Q133" s="32"/>
      <c r="R133" s="32"/>
      <c r="S133" s="32">
        <v>10492108</v>
      </c>
      <c r="T133" s="32"/>
      <c r="U133" s="32">
        <v>2280</v>
      </c>
      <c r="V133" s="32"/>
      <c r="W133" s="32">
        <v>33009603120</v>
      </c>
      <c r="X133" s="32"/>
      <c r="Y133" s="33">
        <v>23779670305</v>
      </c>
      <c r="Z133" s="233"/>
      <c r="AA133" s="34">
        <f>Y133/درآمدها!$J$6</f>
        <v>2.6012258613038412E-3</v>
      </c>
    </row>
    <row r="134" spans="1:27" s="30" customFormat="1">
      <c r="A134" s="31"/>
      <c r="B134" s="229" t="s">
        <v>307</v>
      </c>
      <c r="C134" s="223"/>
      <c r="D134" s="41">
        <v>2811591</v>
      </c>
      <c r="E134" s="41"/>
      <c r="F134" s="41">
        <v>36616918705</v>
      </c>
      <c r="G134" s="41"/>
      <c r="H134" s="42">
        <v>24958117962</v>
      </c>
      <c r="I134" s="32"/>
      <c r="J134" s="32">
        <v>0</v>
      </c>
      <c r="K134" s="32"/>
      <c r="L134" s="32">
        <v>0</v>
      </c>
      <c r="M134" s="32"/>
      <c r="N134" s="32">
        <v>0</v>
      </c>
      <c r="O134" s="32"/>
      <c r="P134" s="32">
        <v>0</v>
      </c>
      <c r="Q134" s="32"/>
      <c r="R134" s="32"/>
      <c r="S134" s="32">
        <v>2811591</v>
      </c>
      <c r="T134" s="32"/>
      <c r="U134" s="32">
        <v>8650</v>
      </c>
      <c r="V134" s="32"/>
      <c r="W134" s="32">
        <v>36616918705</v>
      </c>
      <c r="X134" s="32"/>
      <c r="Y134" s="33">
        <v>24175556595</v>
      </c>
      <c r="Z134" s="233"/>
      <c r="AA134" s="34">
        <f>Y134/درآمدها!$J$6</f>
        <v>2.6445313252768678E-3</v>
      </c>
    </row>
    <row r="135" spans="1:27" s="30" customFormat="1">
      <c r="A135" s="31"/>
      <c r="B135" s="229" t="s">
        <v>282</v>
      </c>
      <c r="C135" s="223"/>
      <c r="D135" s="41">
        <v>1880792</v>
      </c>
      <c r="E135" s="41"/>
      <c r="F135" s="41">
        <v>16398360742</v>
      </c>
      <c r="G135" s="41"/>
      <c r="H135" s="42">
        <v>14695066124</v>
      </c>
      <c r="I135" s="32"/>
      <c r="J135" s="32">
        <v>1327404</v>
      </c>
      <c r="K135" s="32"/>
      <c r="L135" s="32">
        <v>10508979434</v>
      </c>
      <c r="M135" s="32"/>
      <c r="N135" s="32">
        <v>131119</v>
      </c>
      <c r="O135" s="32"/>
      <c r="P135" s="32">
        <v>1026734979</v>
      </c>
      <c r="Q135" s="32"/>
      <c r="R135" s="32"/>
      <c r="S135" s="32">
        <v>3077077</v>
      </c>
      <c r="T135" s="32"/>
      <c r="U135" s="32">
        <v>7630</v>
      </c>
      <c r="V135" s="32"/>
      <c r="W135" s="32">
        <v>25788385172</v>
      </c>
      <c r="X135" s="32"/>
      <c r="Y135" s="33">
        <v>23338402834</v>
      </c>
      <c r="Z135" s="233"/>
      <c r="AA135" s="34">
        <f>Y135/درآمدها!$J$6</f>
        <v>2.5529562115317837E-3</v>
      </c>
    </row>
    <row r="136" spans="1:27" s="30" customFormat="1">
      <c r="A136" s="31"/>
      <c r="B136" s="229" t="s">
        <v>297</v>
      </c>
      <c r="C136" s="223"/>
      <c r="D136" s="41">
        <v>561894</v>
      </c>
      <c r="E136" s="41"/>
      <c r="F136" s="41">
        <v>11469020762</v>
      </c>
      <c r="G136" s="41"/>
      <c r="H136" s="42">
        <v>14980330603</v>
      </c>
      <c r="I136" s="32"/>
      <c r="J136" s="32">
        <v>0</v>
      </c>
      <c r="K136" s="32"/>
      <c r="L136" s="32">
        <v>0</v>
      </c>
      <c r="M136" s="32"/>
      <c r="N136" s="32">
        <v>10700</v>
      </c>
      <c r="O136" s="32"/>
      <c r="P136" s="32">
        <v>306119631</v>
      </c>
      <c r="Q136" s="32"/>
      <c r="R136" s="32"/>
      <c r="S136" s="32">
        <v>551194</v>
      </c>
      <c r="T136" s="32"/>
      <c r="U136" s="32">
        <v>26570</v>
      </c>
      <c r="V136" s="32"/>
      <c r="W136" s="32">
        <v>11250619209</v>
      </c>
      <c r="X136" s="32"/>
      <c r="Y136" s="33">
        <v>14558085498</v>
      </c>
      <c r="Z136" s="233"/>
      <c r="AA136" s="34">
        <f>Y136/درآمدها!$J$6</f>
        <v>1.5924892146426254E-3</v>
      </c>
    </row>
    <row r="137" spans="1:27" s="30" customFormat="1">
      <c r="A137" s="31"/>
      <c r="B137" s="223" t="s">
        <v>168</v>
      </c>
      <c r="C137" s="223"/>
      <c r="D137" s="41">
        <v>8992298</v>
      </c>
      <c r="E137" s="41"/>
      <c r="F137" s="41">
        <v>39488360691</v>
      </c>
      <c r="G137" s="41"/>
      <c r="H137" s="42">
        <v>42262617217</v>
      </c>
      <c r="I137" s="32"/>
      <c r="J137" s="32">
        <v>0</v>
      </c>
      <c r="K137" s="32"/>
      <c r="L137" s="32">
        <v>0</v>
      </c>
      <c r="M137" s="32"/>
      <c r="N137" s="32">
        <v>501300</v>
      </c>
      <c r="O137" s="32"/>
      <c r="P137" s="32">
        <v>2402885860</v>
      </c>
      <c r="Q137" s="32"/>
      <c r="R137" s="32"/>
      <c r="S137" s="32">
        <v>8490998</v>
      </c>
      <c r="T137" s="32"/>
      <c r="U137" s="32">
        <v>4157</v>
      </c>
      <c r="V137" s="32"/>
      <c r="W137" s="32">
        <v>37286975104</v>
      </c>
      <c r="X137" s="32"/>
      <c r="Y137" s="33">
        <v>35087061071</v>
      </c>
      <c r="Z137" s="233"/>
      <c r="AA137" s="34">
        <f>Y137/درآمدها!$J$6</f>
        <v>3.8381259910000441E-3</v>
      </c>
    </row>
    <row r="138" spans="1:27" s="30" customFormat="1">
      <c r="A138" s="31"/>
      <c r="B138" s="229" t="s">
        <v>156</v>
      </c>
      <c r="C138" s="223"/>
      <c r="D138" s="41">
        <v>20893390</v>
      </c>
      <c r="E138" s="41"/>
      <c r="F138" s="41">
        <v>38595414860</v>
      </c>
      <c r="G138" s="41"/>
      <c r="H138" s="42">
        <v>45816577975</v>
      </c>
      <c r="I138" s="32"/>
      <c r="J138" s="32">
        <v>0</v>
      </c>
      <c r="K138" s="32"/>
      <c r="L138" s="32">
        <v>0</v>
      </c>
      <c r="M138" s="32"/>
      <c r="N138" s="32">
        <v>7740646</v>
      </c>
      <c r="O138" s="32"/>
      <c r="P138" s="32">
        <v>17350402160</v>
      </c>
      <c r="Q138" s="32"/>
      <c r="R138" s="32"/>
      <c r="S138" s="32">
        <v>13152744</v>
      </c>
      <c r="T138" s="32"/>
      <c r="U138" s="32">
        <v>2161</v>
      </c>
      <c r="V138" s="32"/>
      <c r="W138" s="32">
        <v>24296469420</v>
      </c>
      <c r="X138" s="32"/>
      <c r="Y138" s="33">
        <v>28253962463</v>
      </c>
      <c r="Z138" s="233"/>
      <c r="AA138" s="34">
        <f>Y138/درآمدها!$J$6</f>
        <v>3.0906626080349927E-3</v>
      </c>
    </row>
    <row r="139" spans="1:27" s="30" customFormat="1">
      <c r="A139" s="31"/>
      <c r="B139" s="229" t="s">
        <v>343</v>
      </c>
      <c r="C139" s="223"/>
      <c r="D139" s="41">
        <v>11509245</v>
      </c>
      <c r="E139" s="41"/>
      <c r="F139" s="41">
        <v>21516435259</v>
      </c>
      <c r="G139" s="41"/>
      <c r="H139" s="42">
        <v>20318798630</v>
      </c>
      <c r="I139" s="32"/>
      <c r="J139" s="32">
        <v>0</v>
      </c>
      <c r="K139" s="32"/>
      <c r="L139" s="32">
        <v>0</v>
      </c>
      <c r="M139" s="32"/>
      <c r="N139" s="32">
        <v>120317</v>
      </c>
      <c r="O139" s="32"/>
      <c r="P139" s="32">
        <v>220604271</v>
      </c>
      <c r="Q139" s="32"/>
      <c r="R139" s="32"/>
      <c r="S139" s="32">
        <v>11388928</v>
      </c>
      <c r="T139" s="32"/>
      <c r="U139" s="32">
        <v>1899</v>
      </c>
      <c r="V139" s="32"/>
      <c r="W139" s="32">
        <v>21291503655</v>
      </c>
      <c r="X139" s="32"/>
      <c r="Y139" s="33">
        <v>21498890208</v>
      </c>
      <c r="Z139" s="233"/>
      <c r="AA139" s="34">
        <f>Y139/درآمدها!$J$6</f>
        <v>2.3517344219285852E-3</v>
      </c>
    </row>
    <row r="140" spans="1:27" s="30" customFormat="1">
      <c r="A140" s="31"/>
      <c r="B140" s="223" t="s">
        <v>322</v>
      </c>
      <c r="C140" s="223"/>
      <c r="D140" s="41">
        <v>12443589</v>
      </c>
      <c r="E140" s="41"/>
      <c r="F140" s="41">
        <v>30332933268</v>
      </c>
      <c r="G140" s="41"/>
      <c r="H140" s="42">
        <v>29996157892</v>
      </c>
      <c r="I140" s="32"/>
      <c r="J140" s="32">
        <v>0</v>
      </c>
      <c r="K140" s="32"/>
      <c r="L140" s="32">
        <v>0</v>
      </c>
      <c r="M140" s="32"/>
      <c r="N140" s="32">
        <v>0</v>
      </c>
      <c r="O140" s="32"/>
      <c r="P140" s="32">
        <v>0</v>
      </c>
      <c r="Q140" s="32"/>
      <c r="R140" s="32"/>
      <c r="S140" s="32">
        <v>12443589</v>
      </c>
      <c r="T140" s="32"/>
      <c r="U140" s="32">
        <v>2143</v>
      </c>
      <c r="V140" s="32"/>
      <c r="W140" s="32">
        <v>30332933268</v>
      </c>
      <c r="X140" s="32"/>
      <c r="Y140" s="33">
        <v>26507944893</v>
      </c>
      <c r="Z140" s="233"/>
      <c r="AA140" s="34">
        <f>Y140/درآمدها!$J$6</f>
        <v>2.8996681157177498E-3</v>
      </c>
    </row>
    <row r="141" spans="1:27" s="30" customFormat="1">
      <c r="A141" s="31"/>
      <c r="B141" s="229" t="s">
        <v>144</v>
      </c>
      <c r="C141" s="223"/>
      <c r="D141" s="41">
        <v>1569637</v>
      </c>
      <c r="E141" s="41"/>
      <c r="F141" s="41">
        <v>21292280373</v>
      </c>
      <c r="G141" s="41"/>
      <c r="H141" s="42">
        <v>17147671285</v>
      </c>
      <c r="I141" s="32"/>
      <c r="J141" s="32">
        <v>454433</v>
      </c>
      <c r="K141" s="32"/>
      <c r="L141" s="32">
        <v>5077346212</v>
      </c>
      <c r="M141" s="32"/>
      <c r="N141" s="32">
        <v>10982</v>
      </c>
      <c r="O141" s="32"/>
      <c r="P141" s="32">
        <v>119864902</v>
      </c>
      <c r="Q141" s="32"/>
      <c r="R141" s="32"/>
      <c r="S141" s="32">
        <v>2013088</v>
      </c>
      <c r="T141" s="32"/>
      <c r="U141" s="32">
        <v>10440</v>
      </c>
      <c r="V141" s="32"/>
      <c r="W141" s="32">
        <v>26223433127</v>
      </c>
      <c r="X141" s="32"/>
      <c r="Y141" s="33">
        <v>20891589723</v>
      </c>
      <c r="Z141" s="233"/>
      <c r="AA141" s="34">
        <f>Y141/درآمدها!$J$6</f>
        <v>2.2853026460922226E-3</v>
      </c>
    </row>
    <row r="142" spans="1:27" s="30" customFormat="1">
      <c r="A142" s="31"/>
      <c r="B142" s="223" t="s">
        <v>299</v>
      </c>
      <c r="C142" s="223"/>
      <c r="D142" s="41">
        <v>997364</v>
      </c>
      <c r="E142" s="41"/>
      <c r="F142" s="41">
        <v>26375682884</v>
      </c>
      <c r="G142" s="41"/>
      <c r="H142" s="42">
        <v>22317082196</v>
      </c>
      <c r="I142" s="32"/>
      <c r="J142" s="32">
        <v>0</v>
      </c>
      <c r="K142" s="32"/>
      <c r="L142" s="32">
        <v>0</v>
      </c>
      <c r="M142" s="32"/>
      <c r="N142" s="32">
        <v>0</v>
      </c>
      <c r="O142" s="32"/>
      <c r="P142" s="32">
        <v>0</v>
      </c>
      <c r="Q142" s="32"/>
      <c r="R142" s="32"/>
      <c r="S142" s="32">
        <v>997364</v>
      </c>
      <c r="T142" s="32"/>
      <c r="U142" s="32">
        <v>20360</v>
      </c>
      <c r="V142" s="32"/>
      <c r="W142" s="32">
        <v>26375682884</v>
      </c>
      <c r="X142" s="32"/>
      <c r="Y142" s="33">
        <v>20185508375</v>
      </c>
      <c r="Z142" s="233"/>
      <c r="AA142" s="34">
        <f>Y142/درآمدها!$J$6</f>
        <v>2.2080653657159809E-3</v>
      </c>
    </row>
    <row r="143" spans="1:27" s="30" customFormat="1">
      <c r="A143" s="31"/>
      <c r="B143" s="223" t="s">
        <v>141</v>
      </c>
      <c r="C143" s="223"/>
      <c r="D143" s="41">
        <v>5102117</v>
      </c>
      <c r="E143" s="41"/>
      <c r="F143" s="41">
        <v>21418526684</v>
      </c>
      <c r="G143" s="41"/>
      <c r="H143" s="42">
        <v>14860255055</v>
      </c>
      <c r="I143" s="32"/>
      <c r="J143" s="32">
        <v>736957</v>
      </c>
      <c r="K143" s="32"/>
      <c r="L143" s="32">
        <v>0</v>
      </c>
      <c r="M143" s="32"/>
      <c r="N143" s="32">
        <v>5839074</v>
      </c>
      <c r="O143" s="32"/>
      <c r="P143" s="32">
        <v>15367028005</v>
      </c>
      <c r="Q143" s="32"/>
      <c r="R143" s="32"/>
      <c r="S143" s="32">
        <v>0</v>
      </c>
      <c r="T143" s="32"/>
      <c r="U143" s="32">
        <v>0</v>
      </c>
      <c r="V143" s="32"/>
      <c r="W143" s="32">
        <v>0</v>
      </c>
      <c r="X143" s="32"/>
      <c r="Y143" s="33">
        <v>0</v>
      </c>
      <c r="Z143" s="233"/>
      <c r="AA143" s="34">
        <f>Y143/درآمدها!$J$6</f>
        <v>0</v>
      </c>
    </row>
    <row r="144" spans="1:27" s="30" customFormat="1">
      <c r="A144" s="31"/>
      <c r="B144" s="229" t="s">
        <v>136</v>
      </c>
      <c r="C144" s="223"/>
      <c r="D144" s="41">
        <v>2634934</v>
      </c>
      <c r="E144" s="41"/>
      <c r="F144" s="41">
        <v>53514137187</v>
      </c>
      <c r="G144" s="41"/>
      <c r="H144" s="42">
        <v>48613394010</v>
      </c>
      <c r="I144" s="32"/>
      <c r="J144" s="32">
        <v>0</v>
      </c>
      <c r="K144" s="32"/>
      <c r="L144" s="32">
        <v>0</v>
      </c>
      <c r="M144" s="32"/>
      <c r="N144" s="32">
        <v>91206</v>
      </c>
      <c r="O144" s="32"/>
      <c r="P144" s="32">
        <v>1729051119</v>
      </c>
      <c r="Q144" s="32"/>
      <c r="R144" s="32"/>
      <c r="S144" s="32">
        <v>2543728</v>
      </c>
      <c r="T144" s="32"/>
      <c r="U144" s="32">
        <v>19700</v>
      </c>
      <c r="V144" s="32"/>
      <c r="W144" s="32">
        <v>51661790829</v>
      </c>
      <c r="X144" s="32"/>
      <c r="Y144" s="33">
        <v>49813278525</v>
      </c>
      <c r="Z144" s="233"/>
      <c r="AA144" s="34">
        <f>Y144/درآمدها!$J$6</f>
        <v>5.4490069321237065E-3</v>
      </c>
    </row>
    <row r="145" spans="1:27" s="30" customFormat="1">
      <c r="A145" s="31"/>
      <c r="B145" s="223" t="s">
        <v>349</v>
      </c>
      <c r="C145" s="223"/>
      <c r="D145" s="41">
        <v>7997332</v>
      </c>
      <c r="E145" s="41"/>
      <c r="F145" s="41">
        <v>20491118764</v>
      </c>
      <c r="G145" s="41"/>
      <c r="H145" s="42">
        <v>18435465325</v>
      </c>
      <c r="I145" s="32"/>
      <c r="J145" s="32">
        <v>3388781</v>
      </c>
      <c r="K145" s="32"/>
      <c r="L145" s="32">
        <v>8013289678</v>
      </c>
      <c r="M145" s="32"/>
      <c r="N145" s="32">
        <v>722152</v>
      </c>
      <c r="O145" s="32"/>
      <c r="P145" s="32">
        <v>1651023065</v>
      </c>
      <c r="Q145" s="32"/>
      <c r="R145" s="32"/>
      <c r="S145" s="32">
        <v>10663961</v>
      </c>
      <c r="T145" s="32"/>
      <c r="U145" s="32">
        <v>2270</v>
      </c>
      <c r="V145" s="32"/>
      <c r="W145" s="32">
        <v>26654078558</v>
      </c>
      <c r="X145" s="32"/>
      <c r="Y145" s="33">
        <v>24063158684</v>
      </c>
      <c r="Z145" s="233"/>
      <c r="AA145" s="34">
        <f>Y145/درآمدها!$J$6</f>
        <v>2.6322362703370922E-3</v>
      </c>
    </row>
    <row r="146" spans="1:27" s="30" customFormat="1">
      <c r="A146" s="31"/>
      <c r="B146" s="229" t="s">
        <v>123</v>
      </c>
      <c r="C146" s="223"/>
      <c r="D146" s="41">
        <v>4735539</v>
      </c>
      <c r="E146" s="41"/>
      <c r="F146" s="41">
        <v>23182026949</v>
      </c>
      <c r="G146" s="41"/>
      <c r="H146" s="42">
        <v>21606794076</v>
      </c>
      <c r="I146" s="32"/>
      <c r="J146" s="32">
        <v>427964</v>
      </c>
      <c r="K146" s="32"/>
      <c r="L146" s="32">
        <v>2016791645</v>
      </c>
      <c r="M146" s="32"/>
      <c r="N146" s="32">
        <v>53979</v>
      </c>
      <c r="O146" s="32"/>
      <c r="P146" s="32">
        <v>241266510</v>
      </c>
      <c r="Q146" s="32"/>
      <c r="R146" s="32"/>
      <c r="S146" s="32">
        <v>5109524</v>
      </c>
      <c r="T146" s="32"/>
      <c r="U146" s="32">
        <v>4332</v>
      </c>
      <c r="V146" s="32"/>
      <c r="W146" s="32">
        <v>24935391415</v>
      </c>
      <c r="X146" s="32"/>
      <c r="Y146" s="33">
        <v>22002757947</v>
      </c>
      <c r="Z146" s="233"/>
      <c r="AA146" s="34">
        <f>Y146/درآمدها!$J$6</f>
        <v>2.4068518300571539E-3</v>
      </c>
    </row>
    <row r="147" spans="1:27" s="30" customFormat="1">
      <c r="A147" s="31"/>
      <c r="B147" s="223" t="s">
        <v>310</v>
      </c>
      <c r="C147" s="223"/>
      <c r="D147" s="41">
        <v>10622414</v>
      </c>
      <c r="E147" s="41"/>
      <c r="F147" s="41">
        <v>33725145154</v>
      </c>
      <c r="G147" s="41"/>
      <c r="H147" s="42">
        <v>23547039724</v>
      </c>
      <c r="I147" s="32"/>
      <c r="J147" s="32">
        <v>0</v>
      </c>
      <c r="K147" s="32"/>
      <c r="L147" s="32">
        <v>0</v>
      </c>
      <c r="M147" s="32"/>
      <c r="N147" s="32">
        <v>638356</v>
      </c>
      <c r="O147" s="32"/>
      <c r="P147" s="32">
        <v>1465317778</v>
      </c>
      <c r="Q147" s="32"/>
      <c r="R147" s="32"/>
      <c r="S147" s="32">
        <v>9984058</v>
      </c>
      <c r="T147" s="32"/>
      <c r="U147" s="32">
        <v>2181</v>
      </c>
      <c r="V147" s="32"/>
      <c r="W147" s="32">
        <v>31698426109</v>
      </c>
      <c r="X147" s="32"/>
      <c r="Y147" s="33">
        <v>21645667881</v>
      </c>
      <c r="Z147" s="233"/>
      <c r="AA147" s="34">
        <f>Y147/درآمدها!$J$6</f>
        <v>2.3677902323739181E-3</v>
      </c>
    </row>
    <row r="148" spans="1:27" s="30" customFormat="1">
      <c r="A148" s="31"/>
      <c r="B148" s="229" t="s">
        <v>235</v>
      </c>
      <c r="C148" s="223"/>
      <c r="D148" s="41">
        <v>15168740</v>
      </c>
      <c r="E148" s="41"/>
      <c r="F148" s="41">
        <v>261245829070</v>
      </c>
      <c r="G148" s="41"/>
      <c r="H148" s="42">
        <v>171894740368</v>
      </c>
      <c r="I148" s="32"/>
      <c r="J148" s="32">
        <v>0</v>
      </c>
      <c r="K148" s="32"/>
      <c r="L148" s="32">
        <v>0</v>
      </c>
      <c r="M148" s="32"/>
      <c r="N148" s="32">
        <v>1065633</v>
      </c>
      <c r="O148" s="32"/>
      <c r="P148" s="32">
        <v>11573555748</v>
      </c>
      <c r="Q148" s="32"/>
      <c r="R148" s="32"/>
      <c r="S148" s="32">
        <v>14103107</v>
      </c>
      <c r="T148" s="32"/>
      <c r="U148" s="32">
        <v>10320</v>
      </c>
      <c r="V148" s="32"/>
      <c r="W148" s="32">
        <v>242892809863</v>
      </c>
      <c r="X148" s="32"/>
      <c r="Y148" s="33">
        <v>144678077062</v>
      </c>
      <c r="Z148" s="233"/>
      <c r="AA148" s="34">
        <f>Y148/درآمدها!$J$6</f>
        <v>1.5826138495210917E-2</v>
      </c>
    </row>
    <row r="149" spans="1:27" s="30" customFormat="1">
      <c r="A149" s="31"/>
      <c r="B149" s="229" t="s">
        <v>106</v>
      </c>
      <c r="C149" s="223"/>
      <c r="D149" s="41">
        <v>2557820</v>
      </c>
      <c r="E149" s="41"/>
      <c r="F149" s="41">
        <v>17920567308</v>
      </c>
      <c r="G149" s="41"/>
      <c r="H149" s="42">
        <v>22349462537</v>
      </c>
      <c r="I149" s="32"/>
      <c r="J149" s="32">
        <v>329537</v>
      </c>
      <c r="K149" s="32"/>
      <c r="L149" s="32">
        <v>2991674278</v>
      </c>
      <c r="M149" s="32"/>
      <c r="N149" s="32">
        <v>41279</v>
      </c>
      <c r="O149" s="32"/>
      <c r="P149" s="32">
        <v>364291065</v>
      </c>
      <c r="Q149" s="32"/>
      <c r="R149" s="32"/>
      <c r="S149" s="32">
        <v>2846078</v>
      </c>
      <c r="T149" s="32"/>
      <c r="U149" s="32">
        <v>8900</v>
      </c>
      <c r="V149" s="32"/>
      <c r="W149" s="32">
        <v>20616962764</v>
      </c>
      <c r="X149" s="32"/>
      <c r="Y149" s="33">
        <v>25179380143</v>
      </c>
      <c r="Z149" s="233"/>
      <c r="AA149" s="34">
        <f>Y149/درآمدها!$J$6</f>
        <v>2.7543382208205097E-3</v>
      </c>
    </row>
    <row r="150" spans="1:27" s="30" customFormat="1">
      <c r="A150" s="31"/>
      <c r="B150" s="223" t="s">
        <v>105</v>
      </c>
      <c r="C150" s="223"/>
      <c r="D150" s="41">
        <v>627352</v>
      </c>
      <c r="E150" s="41"/>
      <c r="F150" s="41">
        <v>7895830393</v>
      </c>
      <c r="G150" s="41"/>
      <c r="H150" s="42">
        <v>15259963187</v>
      </c>
      <c r="I150" s="32"/>
      <c r="J150" s="32">
        <v>0</v>
      </c>
      <c r="K150" s="32"/>
      <c r="L150" s="32">
        <v>0</v>
      </c>
      <c r="M150" s="32"/>
      <c r="N150" s="32">
        <v>5577</v>
      </c>
      <c r="O150" s="32"/>
      <c r="P150" s="32">
        <v>113361302</v>
      </c>
      <c r="Q150" s="32"/>
      <c r="R150" s="32"/>
      <c r="S150" s="32">
        <v>621775</v>
      </c>
      <c r="T150" s="32"/>
      <c r="U150" s="32">
        <v>20700</v>
      </c>
      <c r="V150" s="32"/>
      <c r="W150" s="32">
        <v>7825638465</v>
      </c>
      <c r="X150" s="32"/>
      <c r="Y150" s="33">
        <v>12794161585</v>
      </c>
      <c r="Z150" s="233"/>
      <c r="AA150" s="34">
        <f>Y150/درآمدها!$J$6</f>
        <v>1.3995359717667937E-3</v>
      </c>
    </row>
    <row r="151" spans="1:27" s="30" customFormat="1">
      <c r="A151" s="31"/>
      <c r="B151" s="229" t="s">
        <v>278</v>
      </c>
      <c r="C151" s="223"/>
      <c r="D151" s="41">
        <v>13052455</v>
      </c>
      <c r="E151" s="41"/>
      <c r="F151" s="41">
        <v>32057376487</v>
      </c>
      <c r="G151" s="41"/>
      <c r="H151" s="42">
        <v>33215469808</v>
      </c>
      <c r="I151" s="32"/>
      <c r="J151" s="32">
        <v>0</v>
      </c>
      <c r="K151" s="32"/>
      <c r="L151" s="32">
        <v>0</v>
      </c>
      <c r="M151" s="32"/>
      <c r="N151" s="32">
        <v>0</v>
      </c>
      <c r="O151" s="32"/>
      <c r="P151" s="32">
        <v>0</v>
      </c>
      <c r="Q151" s="32"/>
      <c r="R151" s="32"/>
      <c r="S151" s="32">
        <v>13052455</v>
      </c>
      <c r="T151" s="32"/>
      <c r="U151" s="32">
        <v>2168</v>
      </c>
      <c r="V151" s="32"/>
      <c r="W151" s="32">
        <v>32057376487</v>
      </c>
      <c r="X151" s="32"/>
      <c r="Y151" s="33">
        <v>28129350994</v>
      </c>
      <c r="Z151" s="233"/>
      <c r="AA151" s="34">
        <f>Y151/درآمدها!$J$6</f>
        <v>3.0770315285616281E-3</v>
      </c>
    </row>
    <row r="152" spans="1:27" s="30" customFormat="1">
      <c r="A152" s="31"/>
      <c r="B152" s="229" t="s">
        <v>337</v>
      </c>
      <c r="C152" s="223"/>
      <c r="D152" s="41">
        <v>580091</v>
      </c>
      <c r="E152" s="41"/>
      <c r="F152" s="41">
        <v>3382447091</v>
      </c>
      <c r="G152" s="41"/>
      <c r="H152" s="42">
        <v>3108086685</v>
      </c>
      <c r="I152" s="32"/>
      <c r="J152" s="32">
        <v>0</v>
      </c>
      <c r="K152" s="32"/>
      <c r="L152" s="32">
        <v>0</v>
      </c>
      <c r="M152" s="32"/>
      <c r="N152" s="32">
        <v>0</v>
      </c>
      <c r="O152" s="32"/>
      <c r="P152" s="32">
        <v>0</v>
      </c>
      <c r="Q152" s="32"/>
      <c r="R152" s="32"/>
      <c r="S152" s="32">
        <v>580091</v>
      </c>
      <c r="T152" s="32"/>
      <c r="U152" s="32">
        <v>5230</v>
      </c>
      <c r="V152" s="32"/>
      <c r="W152" s="32">
        <v>3382447091</v>
      </c>
      <c r="X152" s="32"/>
      <c r="Y152" s="33">
        <v>3015824371</v>
      </c>
      <c r="Z152" s="233"/>
      <c r="AA152" s="34">
        <f>Y152/درآمدها!$J$6</f>
        <v>3.2989693491865214E-4</v>
      </c>
    </row>
    <row r="153" spans="1:27" s="30" customFormat="1">
      <c r="A153" s="31"/>
      <c r="B153" s="223" t="s">
        <v>275</v>
      </c>
      <c r="C153" s="223"/>
      <c r="D153" s="41">
        <v>20351825</v>
      </c>
      <c r="E153" s="41"/>
      <c r="F153" s="41">
        <v>76822670542</v>
      </c>
      <c r="G153" s="41"/>
      <c r="H153" s="42">
        <v>77483702190</v>
      </c>
      <c r="I153" s="32"/>
      <c r="J153" s="32">
        <v>0</v>
      </c>
      <c r="K153" s="32"/>
      <c r="L153" s="32">
        <v>0</v>
      </c>
      <c r="M153" s="32"/>
      <c r="N153" s="32">
        <v>0</v>
      </c>
      <c r="O153" s="32"/>
      <c r="P153" s="32">
        <v>0</v>
      </c>
      <c r="Q153" s="32"/>
      <c r="R153" s="32"/>
      <c r="S153" s="32">
        <v>20351825</v>
      </c>
      <c r="T153" s="32"/>
      <c r="U153" s="32">
        <v>3517</v>
      </c>
      <c r="V153" s="32"/>
      <c r="W153" s="32">
        <v>76822670542</v>
      </c>
      <c r="X153" s="32"/>
      <c r="Y153" s="33">
        <v>71151483184</v>
      </c>
      <c r="Z153" s="233"/>
      <c r="AA153" s="34">
        <f>Y153/درآمدها!$J$6</f>
        <v>7.783164179926849E-3</v>
      </c>
    </row>
    <row r="154" spans="1:27" s="30" customFormat="1">
      <c r="A154" s="31"/>
      <c r="B154" s="229" t="s">
        <v>253</v>
      </c>
      <c r="C154" s="223"/>
      <c r="D154" s="41">
        <v>7976360</v>
      </c>
      <c r="E154" s="41"/>
      <c r="F154" s="41">
        <v>30468733197</v>
      </c>
      <c r="G154" s="41"/>
      <c r="H154" s="42">
        <v>26268447883</v>
      </c>
      <c r="I154" s="32"/>
      <c r="J154" s="32">
        <v>0</v>
      </c>
      <c r="K154" s="32"/>
      <c r="L154" s="32">
        <v>0</v>
      </c>
      <c r="M154" s="32"/>
      <c r="N154" s="32">
        <v>0</v>
      </c>
      <c r="O154" s="32"/>
      <c r="P154" s="32">
        <v>0</v>
      </c>
      <c r="Q154" s="32"/>
      <c r="R154" s="32"/>
      <c r="S154" s="32">
        <v>7976360</v>
      </c>
      <c r="T154" s="32"/>
      <c r="U154" s="32">
        <v>3025</v>
      </c>
      <c r="V154" s="32"/>
      <c r="W154" s="32">
        <v>30468733197</v>
      </c>
      <c r="X154" s="32"/>
      <c r="Y154" s="33">
        <v>23984924494</v>
      </c>
      <c r="Z154" s="233"/>
      <c r="AA154" s="34">
        <f>Y154/درآمدها!$J$6</f>
        <v>2.6236783384710914E-3</v>
      </c>
    </row>
    <row r="155" spans="1:27" s="30" customFormat="1">
      <c r="A155" s="31"/>
      <c r="B155" s="223" t="s">
        <v>220</v>
      </c>
      <c r="C155" s="223"/>
      <c r="D155" s="41">
        <v>5527668</v>
      </c>
      <c r="E155" s="41"/>
      <c r="F155" s="41">
        <v>30760091224</v>
      </c>
      <c r="G155" s="41"/>
      <c r="H155" s="42">
        <v>20270237428</v>
      </c>
      <c r="I155" s="32"/>
      <c r="J155" s="32">
        <v>513028</v>
      </c>
      <c r="K155" s="32"/>
      <c r="L155" s="32">
        <v>1994449828</v>
      </c>
      <c r="M155" s="32"/>
      <c r="N155" s="32">
        <v>0</v>
      </c>
      <c r="O155" s="32"/>
      <c r="P155" s="32">
        <v>0</v>
      </c>
      <c r="Q155" s="32"/>
      <c r="R155" s="32"/>
      <c r="S155" s="32">
        <v>6040696</v>
      </c>
      <c r="T155" s="32"/>
      <c r="U155" s="32">
        <v>3089</v>
      </c>
      <c r="V155" s="32"/>
      <c r="W155" s="32">
        <v>32754541052</v>
      </c>
      <c r="X155" s="32"/>
      <c r="Y155" s="33">
        <v>18548684673</v>
      </c>
      <c r="Z155" s="233"/>
      <c r="AA155" s="34">
        <f>Y155/درآمدها!$J$6</f>
        <v>2.029015442423216E-3</v>
      </c>
    </row>
    <row r="156" spans="1:27" s="30" customFormat="1">
      <c r="A156" s="31"/>
      <c r="B156" s="229" t="s">
        <v>205</v>
      </c>
      <c r="C156" s="223"/>
      <c r="D156" s="41">
        <v>14409164</v>
      </c>
      <c r="E156" s="41"/>
      <c r="F156" s="41">
        <v>63192858110</v>
      </c>
      <c r="G156" s="41"/>
      <c r="H156" s="42">
        <v>67305795104</v>
      </c>
      <c r="I156" s="32"/>
      <c r="J156" s="32">
        <v>400000</v>
      </c>
      <c r="K156" s="32"/>
      <c r="L156" s="32">
        <v>1764836244</v>
      </c>
      <c r="M156" s="32"/>
      <c r="N156" s="32">
        <v>2200000</v>
      </c>
      <c r="O156" s="32"/>
      <c r="P156" s="32">
        <v>9996365676</v>
      </c>
      <c r="Q156" s="32"/>
      <c r="R156" s="32"/>
      <c r="S156" s="32">
        <v>12609164</v>
      </c>
      <c r="T156" s="32"/>
      <c r="U156" s="32">
        <v>4408</v>
      </c>
      <c r="V156" s="32"/>
      <c r="W156" s="32">
        <v>55309370007</v>
      </c>
      <c r="X156" s="32"/>
      <c r="Y156" s="33">
        <v>55250486806</v>
      </c>
      <c r="Z156" s="233"/>
      <c r="AA156" s="34">
        <f>Y156/درآمدها!$J$6</f>
        <v>6.043775766696605E-3</v>
      </c>
    </row>
    <row r="157" spans="1:27" s="30" customFormat="1">
      <c r="A157" s="31"/>
      <c r="B157" s="229" t="s">
        <v>189</v>
      </c>
      <c r="C157" s="223"/>
      <c r="D157" s="41">
        <v>5432612</v>
      </c>
      <c r="E157" s="41"/>
      <c r="F157" s="41">
        <v>55356045039</v>
      </c>
      <c r="G157" s="41"/>
      <c r="H157" s="42">
        <v>31645687441</v>
      </c>
      <c r="I157" s="32"/>
      <c r="J157" s="32">
        <v>0</v>
      </c>
      <c r="K157" s="32"/>
      <c r="L157" s="32">
        <v>0</v>
      </c>
      <c r="M157" s="32"/>
      <c r="N157" s="32">
        <v>407938</v>
      </c>
      <c r="O157" s="32"/>
      <c r="P157" s="32">
        <v>2416133539</v>
      </c>
      <c r="Q157" s="32"/>
      <c r="R157" s="32"/>
      <c r="S157" s="32">
        <v>5024674</v>
      </c>
      <c r="T157" s="32"/>
      <c r="U157" s="32">
        <v>5300</v>
      </c>
      <c r="V157" s="32"/>
      <c r="W157" s="32">
        <v>51199327368</v>
      </c>
      <c r="X157" s="32"/>
      <c r="Y157" s="33">
        <v>26472319108</v>
      </c>
      <c r="Z157" s="233"/>
      <c r="AA157" s="34">
        <f>Y157/درآمدها!$J$6</f>
        <v>2.8957710594473035E-3</v>
      </c>
    </row>
    <row r="158" spans="1:27" s="30" customFormat="1">
      <c r="A158" s="31"/>
      <c r="B158" s="223" t="s">
        <v>85</v>
      </c>
      <c r="C158" s="223"/>
      <c r="D158" s="41">
        <v>1597921</v>
      </c>
      <c r="E158" s="41"/>
      <c r="F158" s="41">
        <v>34202896471</v>
      </c>
      <c r="G158" s="41"/>
      <c r="H158" s="42">
        <v>22619006393</v>
      </c>
      <c r="I158" s="32"/>
      <c r="J158" s="32">
        <v>206558</v>
      </c>
      <c r="K158" s="32"/>
      <c r="L158" s="32">
        <v>2991667938</v>
      </c>
      <c r="M158" s="32"/>
      <c r="N158" s="32">
        <v>16041</v>
      </c>
      <c r="O158" s="32"/>
      <c r="P158" s="32">
        <v>216638613</v>
      </c>
      <c r="Q158" s="32"/>
      <c r="R158" s="32"/>
      <c r="S158" s="32">
        <v>1788438</v>
      </c>
      <c r="T158" s="32"/>
      <c r="U158" s="32">
        <v>13690</v>
      </c>
      <c r="V158" s="32"/>
      <c r="W158" s="32">
        <v>36863921599</v>
      </c>
      <c r="X158" s="32"/>
      <c r="Y158" s="33">
        <v>24338038112</v>
      </c>
      <c r="Z158" s="233"/>
      <c r="AA158" s="34">
        <f>Y158/درآمدها!$J$6</f>
        <v>2.6623049579043738E-3</v>
      </c>
    </row>
    <row r="159" spans="1:27" s="30" customFormat="1">
      <c r="A159" s="31"/>
      <c r="B159" s="223" t="s">
        <v>81</v>
      </c>
      <c r="C159" s="223"/>
      <c r="D159" s="41">
        <v>20076274</v>
      </c>
      <c r="E159" s="41"/>
      <c r="F159" s="41">
        <v>31407054745</v>
      </c>
      <c r="G159" s="41"/>
      <c r="H159" s="42">
        <v>23469220524</v>
      </c>
      <c r="I159" s="32"/>
      <c r="J159" s="32">
        <v>2640375</v>
      </c>
      <c r="K159" s="32"/>
      <c r="L159" s="32">
        <v>3040122503</v>
      </c>
      <c r="M159" s="32"/>
      <c r="N159" s="32">
        <v>515832</v>
      </c>
      <c r="O159" s="32"/>
      <c r="P159" s="32">
        <v>574102860</v>
      </c>
      <c r="Q159" s="32"/>
      <c r="R159" s="32"/>
      <c r="S159" s="32">
        <v>22200817</v>
      </c>
      <c r="T159" s="32"/>
      <c r="U159" s="32">
        <v>1086</v>
      </c>
      <c r="V159" s="32"/>
      <c r="W159" s="32">
        <v>33661208522</v>
      </c>
      <c r="X159" s="32"/>
      <c r="Y159" s="33">
        <v>23966632246</v>
      </c>
      <c r="Z159" s="233"/>
      <c r="AA159" s="34">
        <f>Y159/درآمدها!$J$6</f>
        <v>2.6216773742882959E-3</v>
      </c>
    </row>
    <row r="160" spans="1:27" s="30" customFormat="1">
      <c r="A160" s="31"/>
      <c r="B160" s="223" t="s">
        <v>80</v>
      </c>
      <c r="C160" s="223"/>
      <c r="D160" s="41">
        <v>9891693</v>
      </c>
      <c r="E160" s="41"/>
      <c r="F160" s="41">
        <v>48380275249</v>
      </c>
      <c r="G160" s="41"/>
      <c r="H160" s="42">
        <v>43077660768</v>
      </c>
      <c r="I160" s="32"/>
      <c r="J160" s="32">
        <v>0</v>
      </c>
      <c r="K160" s="32"/>
      <c r="L160" s="32">
        <v>0</v>
      </c>
      <c r="M160" s="32"/>
      <c r="N160" s="32">
        <v>3953241</v>
      </c>
      <c r="O160" s="32"/>
      <c r="P160" s="32">
        <v>17285164806</v>
      </c>
      <c r="Q160" s="32"/>
      <c r="R160" s="32"/>
      <c r="S160" s="32">
        <v>5938452</v>
      </c>
      <c r="T160" s="32"/>
      <c r="U160" s="32">
        <v>4340</v>
      </c>
      <c r="V160" s="32"/>
      <c r="W160" s="32">
        <v>29044971604</v>
      </c>
      <c r="X160" s="32"/>
      <c r="Y160" s="33">
        <v>25619533037</v>
      </c>
      <c r="Z160" s="233"/>
      <c r="AA160" s="34">
        <f>Y160/درآمدها!$J$6</f>
        <v>2.802485948527222E-3</v>
      </c>
    </row>
    <row r="161" spans="1:27" s="30" customFormat="1">
      <c r="A161" s="31"/>
      <c r="B161" s="229" t="s">
        <v>454</v>
      </c>
      <c r="C161" s="223"/>
      <c r="D161" s="41">
        <v>0</v>
      </c>
      <c r="E161" s="41"/>
      <c r="F161" s="41">
        <v>0</v>
      </c>
      <c r="G161" s="41"/>
      <c r="H161" s="42">
        <v>0</v>
      </c>
      <c r="I161" s="32"/>
      <c r="J161" s="32">
        <v>800000</v>
      </c>
      <c r="K161" s="32"/>
      <c r="L161" s="32">
        <v>30284077497</v>
      </c>
      <c r="M161" s="32"/>
      <c r="N161" s="32">
        <v>0</v>
      </c>
      <c r="O161" s="32"/>
      <c r="P161" s="32">
        <v>0</v>
      </c>
      <c r="Q161" s="32"/>
      <c r="R161" s="32"/>
      <c r="S161" s="32">
        <v>800000</v>
      </c>
      <c r="T161" s="32"/>
      <c r="U161" s="32">
        <v>36770</v>
      </c>
      <c r="V161" s="32"/>
      <c r="W161" s="32">
        <v>30284077497</v>
      </c>
      <c r="X161" s="32"/>
      <c r="Y161" s="33">
        <v>29240974800</v>
      </c>
      <c r="Z161" s="233"/>
      <c r="AA161" s="34">
        <f>Y161/درآمدها!$J$6</f>
        <v>3.1986305480232314E-3</v>
      </c>
    </row>
    <row r="162" spans="1:27" s="30" customFormat="1">
      <c r="A162" s="31"/>
      <c r="B162" s="223" t="s">
        <v>455</v>
      </c>
      <c r="C162" s="223"/>
      <c r="D162" s="41">
        <v>0</v>
      </c>
      <c r="E162" s="41"/>
      <c r="F162" s="41">
        <v>0</v>
      </c>
      <c r="G162" s="41"/>
      <c r="H162" s="42">
        <v>0</v>
      </c>
      <c r="I162" s="32"/>
      <c r="J162" s="32">
        <v>45912522</v>
      </c>
      <c r="K162" s="32"/>
      <c r="L162" s="32">
        <v>19944525149</v>
      </c>
      <c r="M162" s="32"/>
      <c r="N162" s="32">
        <v>0</v>
      </c>
      <c r="O162" s="32"/>
      <c r="P162" s="32">
        <v>0</v>
      </c>
      <c r="Q162" s="32"/>
      <c r="R162" s="32"/>
      <c r="S162" s="32">
        <v>45912522</v>
      </c>
      <c r="T162" s="32"/>
      <c r="U162" s="32">
        <v>366</v>
      </c>
      <c r="V162" s="32"/>
      <c r="W162" s="32">
        <v>19944525149</v>
      </c>
      <c r="X162" s="32"/>
      <c r="Y162" s="33">
        <v>16703999357</v>
      </c>
      <c r="Z162" s="233"/>
      <c r="AA162" s="34">
        <f>Y162/درآمدها!$J$6</f>
        <v>1.8272278192812033E-3</v>
      </c>
    </row>
    <row r="163" spans="1:27" s="30" customFormat="1">
      <c r="A163" s="31"/>
      <c r="B163" s="229" t="s">
        <v>422</v>
      </c>
      <c r="C163" s="223"/>
      <c r="D163" s="41">
        <v>599459</v>
      </c>
      <c r="E163" s="41"/>
      <c r="F163" s="41">
        <v>988518550</v>
      </c>
      <c r="G163" s="41"/>
      <c r="H163" s="42">
        <v>1014804452</v>
      </c>
      <c r="I163" s="32"/>
      <c r="J163" s="32">
        <v>1718749</v>
      </c>
      <c r="K163" s="32"/>
      <c r="L163" s="32">
        <v>2995318072</v>
      </c>
      <c r="M163" s="32"/>
      <c r="N163" s="32">
        <v>0</v>
      </c>
      <c r="O163" s="32"/>
      <c r="P163" s="32">
        <v>0</v>
      </c>
      <c r="Q163" s="32"/>
      <c r="R163" s="32"/>
      <c r="S163" s="32">
        <v>2318208</v>
      </c>
      <c r="T163" s="32"/>
      <c r="U163" s="32">
        <v>1715</v>
      </c>
      <c r="V163" s="32"/>
      <c r="W163" s="32">
        <v>3983836622</v>
      </c>
      <c r="X163" s="32"/>
      <c r="Y163" s="33">
        <v>3952071150</v>
      </c>
      <c r="Z163" s="233"/>
      <c r="AA163" s="34">
        <f>Y163/درآمدها!$J$6</f>
        <v>4.3231169941541426E-4</v>
      </c>
    </row>
    <row r="164" spans="1:27" s="30" customFormat="1" ht="40.200000000000003" customHeight="1">
      <c r="A164" s="31"/>
      <c r="B164" s="229" t="s">
        <v>404</v>
      </c>
      <c r="C164" s="223"/>
      <c r="D164" s="41">
        <v>1421380</v>
      </c>
      <c r="E164" s="41"/>
      <c r="F164" s="41">
        <v>2973577907</v>
      </c>
      <c r="G164" s="41"/>
      <c r="H164" s="42">
        <v>3256787033</v>
      </c>
      <c r="I164" s="32"/>
      <c r="J164" s="32">
        <v>432798</v>
      </c>
      <c r="K164" s="32"/>
      <c r="L164" s="32">
        <v>1001372832</v>
      </c>
      <c r="M164" s="32"/>
      <c r="N164" s="32">
        <v>86766</v>
      </c>
      <c r="O164" s="32"/>
      <c r="P164" s="32">
        <v>192350122</v>
      </c>
      <c r="Q164" s="32"/>
      <c r="R164" s="32"/>
      <c r="S164" s="32">
        <v>1767412</v>
      </c>
      <c r="T164" s="32"/>
      <c r="U164" s="32">
        <v>2137</v>
      </c>
      <c r="V164" s="32"/>
      <c r="W164" s="32">
        <v>3788943476</v>
      </c>
      <c r="X164" s="32"/>
      <c r="Y164" s="33">
        <v>3754486539</v>
      </c>
      <c r="Z164" s="233"/>
      <c r="AA164" s="34">
        <f>Y164/درآمدها!$J$6</f>
        <v>4.1069818697656469E-4</v>
      </c>
    </row>
    <row r="165" spans="1:27" s="30" customFormat="1">
      <c r="A165" s="31"/>
      <c r="B165" s="223" t="s">
        <v>289</v>
      </c>
      <c r="C165" s="223"/>
      <c r="D165" s="41">
        <v>2052354</v>
      </c>
      <c r="E165" s="41"/>
      <c r="F165" s="41">
        <v>49760924478</v>
      </c>
      <c r="G165" s="41"/>
      <c r="H165" s="42">
        <v>48759405603</v>
      </c>
      <c r="I165" s="32"/>
      <c r="J165" s="32">
        <v>0</v>
      </c>
      <c r="K165" s="32"/>
      <c r="L165" s="32">
        <v>0</v>
      </c>
      <c r="M165" s="32"/>
      <c r="N165" s="32">
        <v>20700</v>
      </c>
      <c r="O165" s="32"/>
      <c r="P165" s="32">
        <v>514334257</v>
      </c>
      <c r="Q165" s="32"/>
      <c r="R165" s="32"/>
      <c r="S165" s="32">
        <v>2031654</v>
      </c>
      <c r="T165" s="32"/>
      <c r="U165" s="32">
        <v>24300</v>
      </c>
      <c r="V165" s="32"/>
      <c r="W165" s="32">
        <v>49259036823</v>
      </c>
      <c r="X165" s="32"/>
      <c r="Y165" s="33">
        <v>49075445509</v>
      </c>
      <c r="Z165" s="233"/>
      <c r="AA165" s="34">
        <f>Y165/درآمدها!$J$6</f>
        <v>5.3682963798777636E-3</v>
      </c>
    </row>
    <row r="166" spans="1:27" s="30" customFormat="1">
      <c r="A166" s="31"/>
      <c r="B166" s="229" t="s">
        <v>232</v>
      </c>
      <c r="C166" s="223"/>
      <c r="D166" s="41">
        <v>5693057</v>
      </c>
      <c r="E166" s="41"/>
      <c r="F166" s="41">
        <v>39870429175</v>
      </c>
      <c r="G166" s="41"/>
      <c r="H166" s="42">
        <v>24730631073</v>
      </c>
      <c r="I166" s="32"/>
      <c r="J166" s="32">
        <v>0</v>
      </c>
      <c r="K166" s="32"/>
      <c r="L166" s="32">
        <v>0</v>
      </c>
      <c r="M166" s="32"/>
      <c r="N166" s="32">
        <v>0</v>
      </c>
      <c r="O166" s="32"/>
      <c r="P166" s="32">
        <v>0</v>
      </c>
      <c r="Q166" s="32"/>
      <c r="R166" s="32"/>
      <c r="S166" s="33">
        <v>5693057</v>
      </c>
      <c r="T166" s="32"/>
      <c r="U166" s="32">
        <v>4121</v>
      </c>
      <c r="V166" s="32"/>
      <c r="W166" s="32">
        <v>39870429175</v>
      </c>
      <c r="X166" s="32"/>
      <c r="Y166" s="33">
        <v>23321494428</v>
      </c>
      <c r="Z166" s="233"/>
      <c r="AA166" s="34">
        <f>Y166/درآمدها!$J$6</f>
        <v>2.551106623947242E-3</v>
      </c>
    </row>
    <row r="167" spans="1:27" s="30" customFormat="1">
      <c r="A167" s="31"/>
      <c r="B167" s="229" t="s">
        <v>185</v>
      </c>
      <c r="C167" s="223"/>
      <c r="D167" s="41">
        <v>4091843</v>
      </c>
      <c r="E167" s="41"/>
      <c r="F167" s="41">
        <v>26164282830</v>
      </c>
      <c r="G167" s="41"/>
      <c r="H167" s="42">
        <v>32865372000</v>
      </c>
      <c r="I167" s="32"/>
      <c r="J167" s="32">
        <v>0</v>
      </c>
      <c r="K167" s="32"/>
      <c r="L167" s="32">
        <v>0</v>
      </c>
      <c r="M167" s="32"/>
      <c r="N167" s="32">
        <v>158268</v>
      </c>
      <c r="O167" s="32"/>
      <c r="P167" s="32">
        <v>1172246298</v>
      </c>
      <c r="Q167" s="32"/>
      <c r="R167" s="32"/>
      <c r="S167" s="32">
        <v>3933575</v>
      </c>
      <c r="T167" s="32"/>
      <c r="U167" s="32">
        <v>6900</v>
      </c>
      <c r="V167" s="32"/>
      <c r="W167" s="32">
        <v>25152277062</v>
      </c>
      <c r="X167" s="32"/>
      <c r="Y167" s="33">
        <v>26980174580</v>
      </c>
      <c r="Z167" s="233"/>
      <c r="AA167" s="34">
        <f>Y167/درآمدها!$J$6</f>
        <v>2.9513246802766596E-3</v>
      </c>
    </row>
    <row r="168" spans="1:27" s="30" customFormat="1">
      <c r="A168" s="31"/>
      <c r="B168" s="229" t="s">
        <v>179</v>
      </c>
      <c r="C168" s="223"/>
      <c r="D168" s="41">
        <v>3955187</v>
      </c>
      <c r="E168" s="41"/>
      <c r="F168" s="41">
        <v>17142727849</v>
      </c>
      <c r="G168" s="41"/>
      <c r="H168" s="42">
        <v>21545461937</v>
      </c>
      <c r="I168" s="32"/>
      <c r="J168" s="32">
        <v>0</v>
      </c>
      <c r="K168" s="32"/>
      <c r="L168" s="32">
        <v>0</v>
      </c>
      <c r="M168" s="32"/>
      <c r="N168" s="32">
        <v>0</v>
      </c>
      <c r="O168" s="32"/>
      <c r="P168" s="32">
        <v>0</v>
      </c>
      <c r="Q168" s="32"/>
      <c r="R168" s="32"/>
      <c r="S168" s="32">
        <v>3955187</v>
      </c>
      <c r="T168" s="32"/>
      <c r="U168" s="32">
        <v>4950</v>
      </c>
      <c r="V168" s="32"/>
      <c r="W168" s="32">
        <v>17142727849</v>
      </c>
      <c r="X168" s="32"/>
      <c r="Y168" s="33">
        <v>19461685507</v>
      </c>
      <c r="Z168" s="233"/>
      <c r="AA168" s="34">
        <f>Y168/درآمدها!$J$6</f>
        <v>2.1288873645454254E-3</v>
      </c>
    </row>
    <row r="169" spans="1:27" s="30" customFormat="1">
      <c r="A169" s="31"/>
      <c r="B169" s="229" t="s">
        <v>178</v>
      </c>
      <c r="C169" s="223"/>
      <c r="D169" s="41">
        <v>6144551</v>
      </c>
      <c r="E169" s="41"/>
      <c r="F169" s="41">
        <v>21153021787</v>
      </c>
      <c r="G169" s="41"/>
      <c r="H169" s="42">
        <v>25482538127</v>
      </c>
      <c r="I169" s="32"/>
      <c r="J169" s="32">
        <v>481305</v>
      </c>
      <c r="K169" s="32"/>
      <c r="L169" s="32">
        <v>1994385117</v>
      </c>
      <c r="M169" s="32"/>
      <c r="N169" s="32">
        <v>291688</v>
      </c>
      <c r="O169" s="32"/>
      <c r="P169" s="32">
        <v>1179875402</v>
      </c>
      <c r="Q169" s="32"/>
      <c r="R169" s="32"/>
      <c r="S169" s="32">
        <v>6334168</v>
      </c>
      <c r="T169" s="32"/>
      <c r="U169" s="32">
        <v>4176</v>
      </c>
      <c r="V169" s="32"/>
      <c r="W169" s="32">
        <v>22140251808</v>
      </c>
      <c r="X169" s="32"/>
      <c r="Y169" s="33">
        <v>26294099232</v>
      </c>
      <c r="Z169" s="233"/>
      <c r="AA169" s="34">
        <f>Y169/درآمدها!$J$6</f>
        <v>2.8762758290886183E-3</v>
      </c>
    </row>
    <row r="170" spans="1:27" s="30" customFormat="1">
      <c r="A170" s="31"/>
      <c r="B170" s="229" t="s">
        <v>295</v>
      </c>
      <c r="C170" s="223"/>
      <c r="D170" s="41">
        <v>9657727</v>
      </c>
      <c r="E170" s="41"/>
      <c r="F170" s="41">
        <v>12238923714</v>
      </c>
      <c r="G170" s="41"/>
      <c r="H170" s="42">
        <v>15072413739</v>
      </c>
      <c r="I170" s="41"/>
      <c r="J170" s="32">
        <v>0</v>
      </c>
      <c r="K170" s="32"/>
      <c r="L170" s="32">
        <v>0</v>
      </c>
      <c r="M170" s="32"/>
      <c r="N170" s="32">
        <v>248296</v>
      </c>
      <c r="O170" s="32"/>
      <c r="P170" s="32">
        <v>380038755</v>
      </c>
      <c r="Q170" s="32"/>
      <c r="R170" s="32"/>
      <c r="S170" s="223">
        <v>9409431</v>
      </c>
      <c r="T170" s="223"/>
      <c r="U170" s="32">
        <v>1447</v>
      </c>
      <c r="V170" s="32"/>
      <c r="W170" s="32">
        <v>11924266258</v>
      </c>
      <c r="X170" s="32"/>
      <c r="Y170" s="33">
        <v>13534434753</v>
      </c>
      <c r="Z170" s="233"/>
      <c r="AA170" s="34">
        <f>Y170/درآمدها!$J$6</f>
        <v>1.4805134489282847E-3</v>
      </c>
    </row>
    <row r="171" spans="1:27" s="30" customFormat="1">
      <c r="A171" s="31"/>
      <c r="B171" s="229" t="s">
        <v>169</v>
      </c>
      <c r="C171" s="223"/>
      <c r="D171" s="41">
        <v>6114856</v>
      </c>
      <c r="E171" s="41"/>
      <c r="F171" s="41">
        <v>20538498134</v>
      </c>
      <c r="G171" s="41"/>
      <c r="H171" s="42">
        <v>23329177868</v>
      </c>
      <c r="I171" s="32"/>
      <c r="J171" s="32">
        <v>0</v>
      </c>
      <c r="K171" s="32"/>
      <c r="L171" s="32">
        <v>0</v>
      </c>
      <c r="M171" s="32"/>
      <c r="N171" s="32">
        <v>0</v>
      </c>
      <c r="O171" s="32"/>
      <c r="P171" s="32">
        <v>0</v>
      </c>
      <c r="Q171" s="32"/>
      <c r="R171" s="32"/>
      <c r="S171" s="32">
        <v>6114856</v>
      </c>
      <c r="T171" s="32"/>
      <c r="U171" s="32">
        <v>3116</v>
      </c>
      <c r="V171" s="32"/>
      <c r="W171" s="32">
        <v>20538498134</v>
      </c>
      <c r="X171" s="32"/>
      <c r="Y171" s="33">
        <v>18940520646</v>
      </c>
      <c r="Z171" s="233"/>
      <c r="AA171" s="34">
        <f>Y171/درآمدها!$J$6</f>
        <v>2.0718778477166332E-3</v>
      </c>
    </row>
    <row r="172" spans="1:27" s="30" customFormat="1">
      <c r="A172" s="31"/>
      <c r="B172" s="229" t="s">
        <v>266</v>
      </c>
      <c r="C172" s="223"/>
      <c r="D172" s="41">
        <v>4018454</v>
      </c>
      <c r="E172" s="41"/>
      <c r="F172" s="41">
        <v>19987517192</v>
      </c>
      <c r="G172" s="41"/>
      <c r="H172" s="42">
        <v>16693200210</v>
      </c>
      <c r="I172" s="32"/>
      <c r="J172" s="32">
        <v>8251964</v>
      </c>
      <c r="K172" s="32"/>
      <c r="L172" s="32">
        <v>13442715070</v>
      </c>
      <c r="M172" s="32"/>
      <c r="N172" s="32">
        <v>0</v>
      </c>
      <c r="O172" s="32"/>
      <c r="P172" s="32">
        <v>0</v>
      </c>
      <c r="Q172" s="32"/>
      <c r="R172" s="32"/>
      <c r="S172" s="32">
        <v>12270418</v>
      </c>
      <c r="T172" s="32"/>
      <c r="U172" s="32">
        <v>4161</v>
      </c>
      <c r="V172" s="32"/>
      <c r="W172" s="32">
        <v>58752614895</v>
      </c>
      <c r="X172" s="32"/>
      <c r="Y172" s="33">
        <v>50753418905</v>
      </c>
      <c r="Z172" s="233"/>
      <c r="AA172" s="34">
        <f>Y172/درآمدها!$J$6</f>
        <v>5.5518476123495308E-3</v>
      </c>
    </row>
    <row r="173" spans="1:27" s="30" customFormat="1">
      <c r="A173" s="31"/>
      <c r="B173" s="229" t="s">
        <v>146</v>
      </c>
      <c r="C173" s="223"/>
      <c r="D173" s="41">
        <v>6284368</v>
      </c>
      <c r="E173" s="41"/>
      <c r="F173" s="41">
        <v>25406614909</v>
      </c>
      <c r="G173" s="41"/>
      <c r="H173" s="42">
        <v>23626063276</v>
      </c>
      <c r="I173" s="32"/>
      <c r="J173" s="32">
        <v>1832233</v>
      </c>
      <c r="K173" s="32"/>
      <c r="L173" s="32">
        <v>0</v>
      </c>
      <c r="M173" s="32"/>
      <c r="N173" s="32">
        <v>1832233</v>
      </c>
      <c r="O173" s="32"/>
      <c r="P173" s="32">
        <v>0</v>
      </c>
      <c r="Q173" s="32"/>
      <c r="R173" s="32"/>
      <c r="S173" s="32">
        <v>6284368</v>
      </c>
      <c r="T173" s="32"/>
      <c r="U173" s="32">
        <v>3672</v>
      </c>
      <c r="V173" s="32"/>
      <c r="W173" s="32">
        <v>25406614909</v>
      </c>
      <c r="X173" s="32"/>
      <c r="Y173" s="33">
        <v>22938895915</v>
      </c>
      <c r="Z173" s="233"/>
      <c r="AA173" s="34">
        <f>Y173/درآمدها!$J$6</f>
        <v>2.5092546918663024E-3</v>
      </c>
    </row>
    <row r="174" spans="1:27" s="30" customFormat="1">
      <c r="A174" s="31"/>
      <c r="B174" s="223" t="s">
        <v>365</v>
      </c>
      <c r="C174" s="223"/>
      <c r="D174" s="41">
        <v>3227473</v>
      </c>
      <c r="E174" s="41"/>
      <c r="F174" s="41">
        <v>19380255344</v>
      </c>
      <c r="G174" s="41"/>
      <c r="H174" s="42">
        <v>20212098078</v>
      </c>
      <c r="I174" s="32"/>
      <c r="J174" s="32">
        <v>460540</v>
      </c>
      <c r="K174" s="32"/>
      <c r="L174" s="32">
        <v>3013535292</v>
      </c>
      <c r="M174" s="32"/>
      <c r="N174" s="32">
        <v>0</v>
      </c>
      <c r="O174" s="32"/>
      <c r="P174" s="32">
        <v>0</v>
      </c>
      <c r="Q174" s="32"/>
      <c r="R174" s="32"/>
      <c r="S174" s="32">
        <v>3688013</v>
      </c>
      <c r="T174" s="32"/>
      <c r="U174" s="32">
        <v>5720</v>
      </c>
      <c r="V174" s="32"/>
      <c r="W174" s="32">
        <v>22393790636</v>
      </c>
      <c r="X174" s="32"/>
      <c r="Y174" s="33">
        <v>20969916528</v>
      </c>
      <c r="Z174" s="233"/>
      <c r="AA174" s="34">
        <f>Y174/درآمدها!$J$6</f>
        <v>2.2938707089873783E-3</v>
      </c>
    </row>
    <row r="175" spans="1:27" s="30" customFormat="1">
      <c r="A175" s="31"/>
      <c r="B175" s="223" t="s">
        <v>320</v>
      </c>
      <c r="C175" s="223"/>
      <c r="D175" s="41">
        <v>925353</v>
      </c>
      <c r="E175" s="41"/>
      <c r="F175" s="41">
        <v>23884101540</v>
      </c>
      <c r="G175" s="41"/>
      <c r="H175" s="42">
        <v>19782462765</v>
      </c>
      <c r="I175" s="32"/>
      <c r="J175" s="32">
        <v>700966</v>
      </c>
      <c r="K175" s="32"/>
      <c r="L175" s="32">
        <v>1438935420</v>
      </c>
      <c r="M175" s="32"/>
      <c r="N175" s="32">
        <v>674417</v>
      </c>
      <c r="O175" s="32"/>
      <c r="P175" s="32">
        <v>816356794</v>
      </c>
      <c r="Q175" s="32"/>
      <c r="R175" s="32"/>
      <c r="S175" s="32">
        <v>951902</v>
      </c>
      <c r="T175" s="32"/>
      <c r="U175" s="32">
        <v>21430</v>
      </c>
      <c r="V175" s="32"/>
      <c r="W175" s="32">
        <v>24336109387</v>
      </c>
      <c r="X175" s="32"/>
      <c r="Y175" s="33">
        <v>20277884268</v>
      </c>
      <c r="Z175" s="233"/>
      <c r="AA175" s="34">
        <f>Y175/درآمدها!$J$6</f>
        <v>2.2181702392802755E-3</v>
      </c>
    </row>
    <row r="176" spans="1:27" s="30" customFormat="1">
      <c r="A176" s="31"/>
      <c r="B176" s="223" t="s">
        <v>139</v>
      </c>
      <c r="C176" s="223"/>
      <c r="D176" s="41">
        <v>3933723</v>
      </c>
      <c r="E176" s="41"/>
      <c r="F176" s="41">
        <v>23258378031</v>
      </c>
      <c r="G176" s="41"/>
      <c r="H176" s="42">
        <v>28388903952</v>
      </c>
      <c r="I176" s="32"/>
      <c r="J176" s="32">
        <v>0</v>
      </c>
      <c r="K176" s="32"/>
      <c r="L176" s="32">
        <v>0</v>
      </c>
      <c r="M176" s="32"/>
      <c r="N176" s="32">
        <v>0</v>
      </c>
      <c r="O176" s="32"/>
      <c r="P176" s="32">
        <v>0</v>
      </c>
      <c r="Q176" s="32"/>
      <c r="R176" s="32"/>
      <c r="S176" s="32">
        <v>3933723</v>
      </c>
      <c r="T176" s="32"/>
      <c r="U176" s="32">
        <v>7520</v>
      </c>
      <c r="V176" s="32"/>
      <c r="W176" s="32">
        <v>23258378031</v>
      </c>
      <c r="X176" s="32"/>
      <c r="Y176" s="33">
        <v>29405586463</v>
      </c>
      <c r="Z176" s="233"/>
      <c r="AA176" s="34">
        <f>Y176/درآمدها!$J$6</f>
        <v>3.2166371944306799E-3</v>
      </c>
    </row>
    <row r="177" spans="1:27" s="30" customFormat="1">
      <c r="A177" s="31"/>
      <c r="B177" s="223" t="s">
        <v>138</v>
      </c>
      <c r="C177" s="223"/>
      <c r="D177" s="41">
        <v>303533</v>
      </c>
      <c r="E177" s="41"/>
      <c r="F177" s="41">
        <v>5572908628</v>
      </c>
      <c r="G177" s="41"/>
      <c r="H177" s="42">
        <v>3795725395</v>
      </c>
      <c r="I177" s="32"/>
      <c r="J177" s="32">
        <v>387666</v>
      </c>
      <c r="K177" s="32"/>
      <c r="L177" s="32">
        <v>4984044597</v>
      </c>
      <c r="M177" s="32"/>
      <c r="N177" s="32">
        <v>3105</v>
      </c>
      <c r="O177" s="32"/>
      <c r="P177" s="32">
        <v>39187991</v>
      </c>
      <c r="Q177" s="32"/>
      <c r="R177" s="32"/>
      <c r="S177" s="32">
        <v>688094</v>
      </c>
      <c r="T177" s="32"/>
      <c r="U177" s="32">
        <v>12620</v>
      </c>
      <c r="V177" s="32"/>
      <c r="W177" s="32">
        <v>10499944988</v>
      </c>
      <c r="X177" s="32"/>
      <c r="Y177" s="33">
        <v>8632077993</v>
      </c>
      <c r="Z177" s="233"/>
      <c r="AA177" s="34">
        <f>Y177/درآمدها!$J$6</f>
        <v>9.4425129634627869E-4</v>
      </c>
    </row>
    <row r="178" spans="1:27" s="30" customFormat="1">
      <c r="A178" s="31"/>
      <c r="B178" s="223" t="s">
        <v>137</v>
      </c>
      <c r="C178" s="223"/>
      <c r="D178" s="41">
        <v>7328874</v>
      </c>
      <c r="E178" s="41"/>
      <c r="F178" s="41">
        <v>81013624340</v>
      </c>
      <c r="G178" s="41"/>
      <c r="H178" s="42">
        <v>59229222337</v>
      </c>
      <c r="I178" s="32"/>
      <c r="J178" s="32">
        <v>0</v>
      </c>
      <c r="K178" s="32"/>
      <c r="L178" s="32">
        <v>0</v>
      </c>
      <c r="M178" s="32"/>
      <c r="N178" s="32">
        <v>0</v>
      </c>
      <c r="O178" s="32"/>
      <c r="P178" s="32">
        <v>0</v>
      </c>
      <c r="Q178" s="32"/>
      <c r="R178" s="32"/>
      <c r="S178" s="32">
        <v>7328874</v>
      </c>
      <c r="T178" s="32"/>
      <c r="U178" s="32">
        <v>7190</v>
      </c>
      <c r="V178" s="32"/>
      <c r="W178" s="32">
        <v>81013624340</v>
      </c>
      <c r="X178" s="32"/>
      <c r="Y178" s="33">
        <v>52381071168</v>
      </c>
      <c r="Z178" s="233"/>
      <c r="AA178" s="34">
        <f>Y178/درآمدها!$J$6</f>
        <v>5.7298942843774046E-3</v>
      </c>
    </row>
    <row r="179" spans="1:27" s="30" customFormat="1">
      <c r="A179" s="31"/>
      <c r="B179" s="223" t="s">
        <v>132</v>
      </c>
      <c r="C179" s="223"/>
      <c r="D179" s="41">
        <v>1051735</v>
      </c>
      <c r="E179" s="41"/>
      <c r="F179" s="41">
        <v>30043826904</v>
      </c>
      <c r="G179" s="41"/>
      <c r="H179" s="42">
        <v>20909543536</v>
      </c>
      <c r="I179" s="32"/>
      <c r="J179" s="32">
        <v>240536</v>
      </c>
      <c r="K179" s="32"/>
      <c r="L179" s="32">
        <v>4986123109</v>
      </c>
      <c r="M179" s="32"/>
      <c r="N179" s="32">
        <v>88685</v>
      </c>
      <c r="O179" s="32"/>
      <c r="P179" s="32">
        <v>1815812837</v>
      </c>
      <c r="Q179" s="32"/>
      <c r="R179" s="32"/>
      <c r="S179" s="32">
        <v>1203586</v>
      </c>
      <c r="T179" s="32"/>
      <c r="U179" s="32">
        <v>19910</v>
      </c>
      <c r="V179" s="32"/>
      <c r="W179" s="32">
        <v>32625941012</v>
      </c>
      <c r="X179" s="32"/>
      <c r="Y179" s="33">
        <v>23820815051</v>
      </c>
      <c r="Z179" s="233"/>
      <c r="AA179" s="34">
        <f>Y179/درآمدها!$J$6</f>
        <v>2.6057266292278387E-3</v>
      </c>
    </row>
    <row r="180" spans="1:27" s="30" customFormat="1">
      <c r="A180" s="31"/>
      <c r="B180" s="229" t="s">
        <v>309</v>
      </c>
      <c r="C180" s="223"/>
      <c r="D180" s="41">
        <v>578394</v>
      </c>
      <c r="E180" s="41"/>
      <c r="F180" s="41">
        <v>22946715087</v>
      </c>
      <c r="G180" s="41"/>
      <c r="H180" s="42">
        <v>17789032077</v>
      </c>
      <c r="I180" s="32"/>
      <c r="J180" s="32">
        <v>0</v>
      </c>
      <c r="K180" s="32"/>
      <c r="L180" s="32">
        <v>0</v>
      </c>
      <c r="M180" s="32"/>
      <c r="N180" s="32">
        <v>0</v>
      </c>
      <c r="O180" s="32"/>
      <c r="P180" s="32">
        <v>0</v>
      </c>
      <c r="Q180" s="32"/>
      <c r="R180" s="32"/>
      <c r="S180" s="32">
        <v>578394</v>
      </c>
      <c r="T180" s="32"/>
      <c r="U180" s="32">
        <v>27210</v>
      </c>
      <c r="V180" s="32"/>
      <c r="W180" s="32">
        <v>22946715087</v>
      </c>
      <c r="X180" s="32"/>
      <c r="Y180" s="33">
        <v>15644459043</v>
      </c>
      <c r="Z180" s="233"/>
      <c r="AA180" s="34">
        <f>Y180/درآمدها!$J$6</f>
        <v>1.7113261423226591E-3</v>
      </c>
    </row>
    <row r="181" spans="1:27" s="30" customFormat="1">
      <c r="A181" s="31"/>
      <c r="B181" s="229" t="s">
        <v>122</v>
      </c>
      <c r="C181" s="223"/>
      <c r="D181" s="41">
        <v>5301806</v>
      </c>
      <c r="E181" s="41"/>
      <c r="F181" s="41">
        <v>28398695150</v>
      </c>
      <c r="G181" s="41"/>
      <c r="H181" s="42">
        <v>22451308687</v>
      </c>
      <c r="I181" s="32"/>
      <c r="J181" s="32">
        <v>466651</v>
      </c>
      <c r="K181" s="32"/>
      <c r="L181" s="32">
        <v>2035032997</v>
      </c>
      <c r="M181" s="32"/>
      <c r="N181" s="32">
        <v>0</v>
      </c>
      <c r="O181" s="32"/>
      <c r="P181" s="32">
        <v>0</v>
      </c>
      <c r="Q181" s="32"/>
      <c r="R181" s="32"/>
      <c r="S181" s="32">
        <v>5768457</v>
      </c>
      <c r="T181" s="32"/>
      <c r="U181" s="32">
        <v>4095</v>
      </c>
      <c r="V181" s="32"/>
      <c r="W181" s="32">
        <v>30433728147</v>
      </c>
      <c r="X181" s="32"/>
      <c r="Y181" s="33">
        <v>23481281523</v>
      </c>
      <c r="Z181" s="233"/>
      <c r="AA181" s="34">
        <f>Y181/درآمدها!$J$6</f>
        <v>2.5685855174089911E-3</v>
      </c>
    </row>
    <row r="182" spans="1:27" s="30" customFormat="1">
      <c r="A182" s="31"/>
      <c r="B182" s="229" t="s">
        <v>314</v>
      </c>
      <c r="C182" s="223"/>
      <c r="D182" s="41">
        <v>18577936</v>
      </c>
      <c r="E182" s="41"/>
      <c r="F182" s="41">
        <v>25887630034</v>
      </c>
      <c r="G182" s="41"/>
      <c r="H182" s="42">
        <v>21015898109</v>
      </c>
      <c r="I182" s="32"/>
      <c r="J182" s="32">
        <v>0</v>
      </c>
      <c r="K182" s="32"/>
      <c r="L182" s="32">
        <v>0</v>
      </c>
      <c r="M182" s="32"/>
      <c r="N182" s="32">
        <v>0</v>
      </c>
      <c r="O182" s="32"/>
      <c r="P182" s="32">
        <v>0</v>
      </c>
      <c r="Q182" s="32"/>
      <c r="R182" s="32"/>
      <c r="S182" s="32">
        <v>18577936</v>
      </c>
      <c r="T182" s="32"/>
      <c r="U182" s="32">
        <v>985</v>
      </c>
      <c r="V182" s="32"/>
      <c r="W182" s="32">
        <v>25887630034</v>
      </c>
      <c r="X182" s="32"/>
      <c r="Y182" s="33">
        <v>18190386324</v>
      </c>
      <c r="Z182" s="233"/>
      <c r="AA182" s="34">
        <f>Y182/درآمدها!$J$6</f>
        <v>1.9898216723024712E-3</v>
      </c>
    </row>
    <row r="183" spans="1:27" s="30" customFormat="1">
      <c r="A183" s="31"/>
      <c r="B183" s="229" t="s">
        <v>247</v>
      </c>
      <c r="C183" s="223"/>
      <c r="D183" s="41">
        <v>5212691</v>
      </c>
      <c r="E183" s="41"/>
      <c r="F183" s="41">
        <v>28713504720</v>
      </c>
      <c r="G183" s="41"/>
      <c r="H183" s="42">
        <v>25695928749</v>
      </c>
      <c r="I183" s="32"/>
      <c r="J183" s="32">
        <v>0</v>
      </c>
      <c r="K183" s="32"/>
      <c r="L183" s="32">
        <v>0</v>
      </c>
      <c r="M183" s="32"/>
      <c r="N183" s="32">
        <v>0</v>
      </c>
      <c r="O183" s="32"/>
      <c r="P183" s="32">
        <v>0</v>
      </c>
      <c r="Q183" s="32"/>
      <c r="R183" s="32"/>
      <c r="S183" s="32">
        <v>5212691</v>
      </c>
      <c r="T183" s="32"/>
      <c r="U183" s="32">
        <v>4584</v>
      </c>
      <c r="V183" s="32"/>
      <c r="W183" s="37">
        <v>28713504720</v>
      </c>
      <c r="X183" s="32"/>
      <c r="Y183" s="45">
        <v>23752800443</v>
      </c>
      <c r="Z183" s="233"/>
      <c r="AA183" s="34">
        <f>Y183/درآمدها!$J$6</f>
        <v>2.5982866035669763E-3</v>
      </c>
    </row>
    <row r="184" spans="1:27" s="30" customFormat="1">
      <c r="A184" s="31"/>
      <c r="B184" s="229" t="s">
        <v>346</v>
      </c>
      <c r="C184" s="223"/>
      <c r="D184" s="41">
        <v>7923439</v>
      </c>
      <c r="E184" s="41"/>
      <c r="F184" s="41">
        <v>49680756008</v>
      </c>
      <c r="G184" s="41"/>
      <c r="H184" s="42">
        <v>56079217113</v>
      </c>
      <c r="I184" s="32"/>
      <c r="J184" s="32">
        <v>0</v>
      </c>
      <c r="K184" s="32"/>
      <c r="L184" s="32">
        <v>0</v>
      </c>
      <c r="M184" s="32"/>
      <c r="N184" s="32">
        <v>1530728</v>
      </c>
      <c r="O184" s="32"/>
      <c r="P184" s="32">
        <v>9963759736</v>
      </c>
      <c r="Q184" s="32"/>
      <c r="R184" s="32"/>
      <c r="S184" s="32">
        <v>6392711</v>
      </c>
      <c r="T184" s="32"/>
      <c r="U184" s="32">
        <v>6010</v>
      </c>
      <c r="V184" s="32"/>
      <c r="W184" s="32">
        <v>40082938157</v>
      </c>
      <c r="X184" s="32"/>
      <c r="Y184" s="33">
        <v>38191592965</v>
      </c>
      <c r="Z184" s="233"/>
      <c r="AA184" s="34">
        <f>Y184/درآمدها!$J$6</f>
        <v>4.1777265214673395E-3</v>
      </c>
    </row>
    <row r="185" spans="1:27" s="30" customFormat="1">
      <c r="A185" s="31"/>
      <c r="B185" s="223" t="s">
        <v>248</v>
      </c>
      <c r="C185" s="223"/>
      <c r="D185" s="41">
        <v>11889588</v>
      </c>
      <c r="E185" s="41"/>
      <c r="F185" s="41">
        <v>45069847328</v>
      </c>
      <c r="G185" s="41"/>
      <c r="H185" s="42">
        <v>21333015140</v>
      </c>
      <c r="I185" s="32"/>
      <c r="J185" s="32">
        <v>1644062</v>
      </c>
      <c r="K185" s="32"/>
      <c r="L185" s="32">
        <v>3014233484</v>
      </c>
      <c r="M185" s="32"/>
      <c r="N185" s="32">
        <v>0</v>
      </c>
      <c r="O185" s="32"/>
      <c r="P185" s="32">
        <v>0</v>
      </c>
      <c r="Q185" s="32"/>
      <c r="R185" s="32"/>
      <c r="S185" s="32">
        <v>13533650</v>
      </c>
      <c r="T185" s="32"/>
      <c r="U185" s="32">
        <v>1611</v>
      </c>
      <c r="V185" s="32"/>
      <c r="W185" s="32">
        <v>48084080812</v>
      </c>
      <c r="X185" s="32"/>
      <c r="Y185" s="33">
        <v>21672984028</v>
      </c>
      <c r="Z185" s="233"/>
      <c r="AA185" s="34">
        <f>Y185/درآمدها!$J$6</f>
        <v>2.3707783086212427E-3</v>
      </c>
    </row>
    <row r="186" spans="1:27" s="30" customFormat="1">
      <c r="A186" s="31"/>
      <c r="B186" s="229" t="s">
        <v>93</v>
      </c>
      <c r="C186" s="223"/>
      <c r="D186" s="41">
        <v>2675747</v>
      </c>
      <c r="E186" s="41"/>
      <c r="F186" s="41">
        <v>79564306088</v>
      </c>
      <c r="G186" s="41"/>
      <c r="H186" s="42">
        <v>93625885953</v>
      </c>
      <c r="I186" s="32"/>
      <c r="J186" s="32">
        <v>0</v>
      </c>
      <c r="K186" s="32"/>
      <c r="L186" s="32">
        <v>0</v>
      </c>
      <c r="M186" s="32"/>
      <c r="N186" s="32">
        <v>115581</v>
      </c>
      <c r="O186" s="32"/>
      <c r="P186" s="32">
        <v>4018181145</v>
      </c>
      <c r="Q186" s="32"/>
      <c r="R186" s="32"/>
      <c r="S186" s="32">
        <v>2560166</v>
      </c>
      <c r="T186" s="32"/>
      <c r="U186" s="32">
        <v>34080</v>
      </c>
      <c r="V186" s="32"/>
      <c r="W186" s="32">
        <v>76127463195</v>
      </c>
      <c r="X186" s="32"/>
      <c r="Y186" s="33">
        <v>86731317063</v>
      </c>
      <c r="Z186" s="233"/>
      <c r="AA186" s="34">
        <f>Y186/درآمدها!$J$6</f>
        <v>9.4874210632677116E-3</v>
      </c>
    </row>
    <row r="187" spans="1:27" s="30" customFormat="1">
      <c r="A187" s="31"/>
      <c r="B187" s="229" t="s">
        <v>363</v>
      </c>
      <c r="C187" s="223"/>
      <c r="D187" s="41">
        <v>7174</v>
      </c>
      <c r="E187" s="41"/>
      <c r="F187" s="41">
        <v>241707907</v>
      </c>
      <c r="G187" s="41"/>
      <c r="H187" s="42">
        <v>296591383</v>
      </c>
      <c r="I187" s="32"/>
      <c r="J187" s="32">
        <v>72079</v>
      </c>
      <c r="K187" s="32"/>
      <c r="L187" s="32">
        <v>0</v>
      </c>
      <c r="M187" s="32"/>
      <c r="N187" s="32">
        <v>176</v>
      </c>
      <c r="O187" s="32"/>
      <c r="P187" s="32">
        <v>7111835</v>
      </c>
      <c r="Q187" s="32"/>
      <c r="R187" s="32"/>
      <c r="S187" s="32">
        <v>79077</v>
      </c>
      <c r="T187" s="32"/>
      <c r="U187" s="32">
        <v>3534.5132718742489</v>
      </c>
      <c r="V187" s="32"/>
      <c r="W187" s="32">
        <v>235778078</v>
      </c>
      <c r="X187" s="32"/>
      <c r="Y187" s="33">
        <v>277835694</v>
      </c>
      <c r="Z187" s="233"/>
      <c r="AA187" s="34">
        <f>Y187/درآمدها!$J$6</f>
        <v>3.0392069492828087E-5</v>
      </c>
    </row>
    <row r="188" spans="1:27" s="30" customFormat="1">
      <c r="A188" s="31"/>
      <c r="B188" s="229" t="s">
        <v>344</v>
      </c>
      <c r="C188" s="223"/>
      <c r="D188" s="41">
        <v>4797510</v>
      </c>
      <c r="E188" s="41"/>
      <c r="F188" s="41">
        <v>16060109727</v>
      </c>
      <c r="G188" s="41"/>
      <c r="H188" s="42">
        <v>15580208058</v>
      </c>
      <c r="I188" s="32"/>
      <c r="J188" s="32">
        <v>1448112</v>
      </c>
      <c r="K188" s="32"/>
      <c r="L188" s="32">
        <v>5029082872</v>
      </c>
      <c r="M188" s="32"/>
      <c r="N188" s="32">
        <v>0</v>
      </c>
      <c r="O188" s="32"/>
      <c r="P188" s="32">
        <v>0</v>
      </c>
      <c r="Q188" s="32"/>
      <c r="R188" s="32"/>
      <c r="S188" s="32">
        <v>6245622</v>
      </c>
      <c r="T188" s="32"/>
      <c r="U188" s="32">
        <v>3222</v>
      </c>
      <c r="V188" s="32"/>
      <c r="W188" s="32">
        <v>21089192599</v>
      </c>
      <c r="X188" s="32"/>
      <c r="Y188" s="33">
        <v>20003659893</v>
      </c>
      <c r="Z188" s="233"/>
      <c r="AA188" s="34">
        <f>Y188/درآمدها!$J$6</f>
        <v>2.188173207071637E-3</v>
      </c>
    </row>
    <row r="189" spans="1:27" s="30" customFormat="1">
      <c r="A189" s="31"/>
      <c r="B189" s="229" t="s">
        <v>324</v>
      </c>
      <c r="C189" s="223"/>
      <c r="D189" s="41">
        <v>10645286</v>
      </c>
      <c r="E189" s="41"/>
      <c r="F189" s="41">
        <v>26985397544</v>
      </c>
      <c r="G189" s="41"/>
      <c r="H189" s="42">
        <v>22931078172</v>
      </c>
      <c r="I189" s="32"/>
      <c r="J189" s="32">
        <v>0</v>
      </c>
      <c r="K189" s="32"/>
      <c r="L189" s="32">
        <v>0</v>
      </c>
      <c r="M189" s="32"/>
      <c r="N189" s="32">
        <v>0</v>
      </c>
      <c r="O189" s="32"/>
      <c r="P189" s="32">
        <v>0</v>
      </c>
      <c r="Q189" s="32"/>
      <c r="R189" s="32"/>
      <c r="S189" s="32">
        <v>10645286</v>
      </c>
      <c r="T189" s="32"/>
      <c r="U189" s="32">
        <v>1972</v>
      </c>
      <c r="V189" s="32"/>
      <c r="W189" s="32">
        <v>26985397544</v>
      </c>
      <c r="X189" s="32"/>
      <c r="Y189" s="33">
        <v>20867598595</v>
      </c>
      <c r="Z189" s="233"/>
      <c r="AA189" s="34">
        <f>Y189/درآمدها!$J$6</f>
        <v>2.2826782891606496E-3</v>
      </c>
    </row>
    <row r="190" spans="1:27" s="30" customFormat="1">
      <c r="A190" s="31"/>
      <c r="B190" s="229" t="s">
        <v>323</v>
      </c>
      <c r="C190" s="223"/>
      <c r="D190" s="41">
        <v>10757763</v>
      </c>
      <c r="E190" s="41"/>
      <c r="F190" s="41">
        <v>46768606219</v>
      </c>
      <c r="G190" s="41"/>
      <c r="H190" s="42">
        <v>38572371800</v>
      </c>
      <c r="I190" s="32"/>
      <c r="J190" s="32">
        <v>0</v>
      </c>
      <c r="K190" s="32"/>
      <c r="L190" s="32">
        <v>0</v>
      </c>
      <c r="M190" s="32"/>
      <c r="N190" s="32">
        <v>10757763</v>
      </c>
      <c r="O190" s="32"/>
      <c r="P190" s="32">
        <v>37615983554</v>
      </c>
      <c r="Q190" s="32"/>
      <c r="R190" s="32"/>
      <c r="S190" s="32">
        <v>0</v>
      </c>
      <c r="T190" s="32"/>
      <c r="U190" s="32">
        <v>0</v>
      </c>
      <c r="V190" s="32"/>
      <c r="W190" s="32">
        <v>0</v>
      </c>
      <c r="X190" s="32"/>
      <c r="Y190" s="33">
        <v>0</v>
      </c>
      <c r="Z190" s="233"/>
      <c r="AA190" s="34">
        <f>Y190/درآمدها!$J$6</f>
        <v>0</v>
      </c>
    </row>
    <row r="191" spans="1:27" s="30" customFormat="1">
      <c r="A191" s="31"/>
      <c r="B191" s="223" t="s">
        <v>272</v>
      </c>
      <c r="C191" s="223"/>
      <c r="D191" s="41">
        <v>14535898</v>
      </c>
      <c r="E191" s="41"/>
      <c r="F191" s="41">
        <v>29309144690</v>
      </c>
      <c r="G191" s="41"/>
      <c r="H191" s="42">
        <v>31456364284</v>
      </c>
      <c r="I191" s="32"/>
      <c r="J191" s="32">
        <v>0</v>
      </c>
      <c r="K191" s="32"/>
      <c r="L191" s="32">
        <v>0</v>
      </c>
      <c r="M191" s="32"/>
      <c r="N191" s="32">
        <v>129220</v>
      </c>
      <c r="O191" s="32"/>
      <c r="P191" s="32">
        <v>264318217</v>
      </c>
      <c r="Q191" s="32"/>
      <c r="R191" s="32"/>
      <c r="S191" s="32">
        <v>14406678</v>
      </c>
      <c r="T191" s="32"/>
      <c r="U191" s="32">
        <v>2060</v>
      </c>
      <c r="V191" s="32"/>
      <c r="W191" s="32">
        <v>29048594728</v>
      </c>
      <c r="X191" s="32"/>
      <c r="Y191" s="33">
        <v>29501174031</v>
      </c>
      <c r="Z191" s="233"/>
      <c r="AA191" s="34">
        <f>Y191/درآمدها!$J$6</f>
        <v>3.2270933887643943E-3</v>
      </c>
    </row>
    <row r="192" spans="1:27" s="30" customFormat="1">
      <c r="A192" s="31"/>
      <c r="B192" s="229" t="s">
        <v>250</v>
      </c>
      <c r="C192" s="223"/>
      <c r="D192" s="41">
        <v>33041295</v>
      </c>
      <c r="E192" s="41"/>
      <c r="F192" s="41">
        <v>70837870894</v>
      </c>
      <c r="G192" s="41"/>
      <c r="H192" s="42">
        <v>60434246707</v>
      </c>
      <c r="I192" s="32"/>
      <c r="J192" s="32">
        <v>17365458</v>
      </c>
      <c r="K192" s="32"/>
      <c r="L192" s="32">
        <v>0</v>
      </c>
      <c r="M192" s="32"/>
      <c r="N192" s="32">
        <v>2265594</v>
      </c>
      <c r="O192" s="32"/>
      <c r="P192" s="32">
        <v>4145789873</v>
      </c>
      <c r="Q192" s="32"/>
      <c r="R192" s="32"/>
      <c r="S192" s="32">
        <v>48141159</v>
      </c>
      <c r="T192" s="32"/>
      <c r="U192" s="32">
        <v>1776</v>
      </c>
      <c r="V192" s="32"/>
      <c r="W192" s="32">
        <v>103210761140</v>
      </c>
      <c r="X192" s="32"/>
      <c r="Y192" s="33">
        <v>84989981134</v>
      </c>
      <c r="Z192" s="233"/>
      <c r="AA192" s="34">
        <f>Y192/درآمدها!$J$6</f>
        <v>9.2969386893056154E-3</v>
      </c>
    </row>
    <row r="193" spans="1:27" s="30" customFormat="1">
      <c r="A193" s="31"/>
      <c r="B193" s="223" t="s">
        <v>190</v>
      </c>
      <c r="C193" s="223"/>
      <c r="D193" s="41">
        <v>7594809</v>
      </c>
      <c r="E193" s="41"/>
      <c r="F193" s="41">
        <v>43233958416</v>
      </c>
      <c r="G193" s="41"/>
      <c r="H193" s="42">
        <v>23660508729</v>
      </c>
      <c r="I193" s="32"/>
      <c r="J193" s="32">
        <v>0</v>
      </c>
      <c r="K193" s="32"/>
      <c r="L193" s="32">
        <v>0</v>
      </c>
      <c r="M193" s="32"/>
      <c r="N193" s="32">
        <v>0</v>
      </c>
      <c r="O193" s="32"/>
      <c r="P193" s="32">
        <v>0</v>
      </c>
      <c r="Q193" s="32"/>
      <c r="R193" s="32"/>
      <c r="S193" s="32">
        <v>7594809</v>
      </c>
      <c r="T193" s="32"/>
      <c r="U193" s="32">
        <v>3023</v>
      </c>
      <c r="V193" s="32"/>
      <c r="W193" s="32">
        <v>43233958416</v>
      </c>
      <c r="X193" s="32"/>
      <c r="Y193" s="33">
        <v>22822500920</v>
      </c>
      <c r="Z193" s="233"/>
      <c r="AA193" s="34">
        <f>Y193/درآمدها!$J$6</f>
        <v>2.4965224013325407E-3</v>
      </c>
    </row>
    <row r="194" spans="1:27" s="30" customFormat="1">
      <c r="A194" s="31"/>
      <c r="B194" s="223" t="s">
        <v>88</v>
      </c>
      <c r="C194" s="223"/>
      <c r="D194" s="41">
        <v>6182915</v>
      </c>
      <c r="E194" s="41"/>
      <c r="F194" s="41">
        <v>34573426068</v>
      </c>
      <c r="G194" s="41"/>
      <c r="H194" s="42">
        <v>27866538259</v>
      </c>
      <c r="I194" s="32"/>
      <c r="J194" s="32">
        <v>0</v>
      </c>
      <c r="K194" s="32"/>
      <c r="L194" s="32">
        <v>0</v>
      </c>
      <c r="M194" s="32"/>
      <c r="N194" s="32">
        <v>0</v>
      </c>
      <c r="O194" s="32"/>
      <c r="P194" s="32">
        <v>0</v>
      </c>
      <c r="Q194" s="32"/>
      <c r="R194" s="32"/>
      <c r="S194" s="32">
        <v>6182915</v>
      </c>
      <c r="T194" s="32"/>
      <c r="U194" s="32">
        <v>3725</v>
      </c>
      <c r="V194" s="32"/>
      <c r="W194" s="32">
        <v>34573426068</v>
      </c>
      <c r="X194" s="32"/>
      <c r="Y194" s="33">
        <v>22894321797</v>
      </c>
      <c r="Z194" s="233"/>
      <c r="AA194" s="34">
        <f>Y194/درآمدها!$J$6</f>
        <v>2.5043787895935097E-3</v>
      </c>
    </row>
    <row r="195" spans="1:27" s="30" customFormat="1">
      <c r="A195" s="31"/>
      <c r="B195" s="229" t="s">
        <v>86</v>
      </c>
      <c r="C195" s="223"/>
      <c r="D195" s="41">
        <v>6966147</v>
      </c>
      <c r="E195" s="41"/>
      <c r="F195" s="41">
        <v>22255440476</v>
      </c>
      <c r="G195" s="41"/>
      <c r="H195" s="42">
        <v>21965143409</v>
      </c>
      <c r="I195" s="32"/>
      <c r="J195" s="32">
        <v>0</v>
      </c>
      <c r="K195" s="32"/>
      <c r="L195" s="32">
        <v>0</v>
      </c>
      <c r="M195" s="32"/>
      <c r="N195" s="32">
        <v>0</v>
      </c>
      <c r="O195" s="32"/>
      <c r="P195" s="32">
        <v>0</v>
      </c>
      <c r="Q195" s="32"/>
      <c r="R195" s="32"/>
      <c r="S195" s="32">
        <v>6966147</v>
      </c>
      <c r="T195" s="32"/>
      <c r="U195" s="32">
        <v>2579</v>
      </c>
      <c r="V195" s="32"/>
      <c r="W195" s="32">
        <v>22255440476</v>
      </c>
      <c r="X195" s="32"/>
      <c r="Y195" s="33">
        <v>17858797243</v>
      </c>
      <c r="Z195" s="233"/>
      <c r="AA195" s="34">
        <f>Y195/درآمدها!$J$6</f>
        <v>1.9535495927588864E-3</v>
      </c>
    </row>
    <row r="196" spans="1:27" s="30" customFormat="1">
      <c r="A196" s="31"/>
      <c r="B196" s="223" t="s">
        <v>84</v>
      </c>
      <c r="C196" s="223"/>
      <c r="D196" s="41">
        <v>1405234</v>
      </c>
      <c r="E196" s="41"/>
      <c r="F196" s="41">
        <v>28203516429</v>
      </c>
      <c r="G196" s="41"/>
      <c r="H196" s="42">
        <v>35410726946</v>
      </c>
      <c r="I196" s="32"/>
      <c r="J196" s="32">
        <v>0</v>
      </c>
      <c r="K196" s="32"/>
      <c r="L196" s="32">
        <v>0</v>
      </c>
      <c r="M196" s="32"/>
      <c r="N196" s="32">
        <v>0</v>
      </c>
      <c r="O196" s="32"/>
      <c r="P196" s="32">
        <v>0</v>
      </c>
      <c r="Q196" s="32"/>
      <c r="R196" s="32"/>
      <c r="S196" s="32">
        <v>1405234</v>
      </c>
      <c r="T196" s="32"/>
      <c r="U196" s="32">
        <v>20050</v>
      </c>
      <c r="V196" s="32"/>
      <c r="W196" s="32">
        <v>28203516429</v>
      </c>
      <c r="X196" s="32"/>
      <c r="Y196" s="33">
        <v>28007300800</v>
      </c>
      <c r="Z196" s="233"/>
      <c r="AA196" s="34">
        <f>Y196/درآمدها!$J$6</f>
        <v>3.0636806234843952E-3</v>
      </c>
    </row>
    <row r="197" spans="1:27" s="30" customFormat="1">
      <c r="A197" s="31"/>
      <c r="B197" s="229" t="s">
        <v>456</v>
      </c>
      <c r="C197" s="223"/>
      <c r="D197" s="41">
        <v>0</v>
      </c>
      <c r="E197" s="41"/>
      <c r="F197" s="41">
        <v>0</v>
      </c>
      <c r="G197" s="41"/>
      <c r="H197" s="42">
        <v>0</v>
      </c>
      <c r="I197" s="32"/>
      <c r="J197" s="32">
        <v>472464</v>
      </c>
      <c r="K197" s="32"/>
      <c r="L197" s="32">
        <v>2503248533</v>
      </c>
      <c r="M197" s="32"/>
      <c r="N197" s="32">
        <v>4200</v>
      </c>
      <c r="O197" s="32"/>
      <c r="P197" s="32">
        <v>23262172</v>
      </c>
      <c r="Q197" s="32"/>
      <c r="R197" s="32"/>
      <c r="S197" s="32">
        <v>468264</v>
      </c>
      <c r="T197" s="32"/>
      <c r="U197" s="32">
        <v>5550</v>
      </c>
      <c r="V197" s="32"/>
      <c r="W197" s="32">
        <v>2480995739</v>
      </c>
      <c r="X197" s="32"/>
      <c r="Y197" s="33">
        <v>2583401956</v>
      </c>
      <c r="Z197" s="233"/>
      <c r="AA197" s="34">
        <f>Y197/درآمدها!$J$6</f>
        <v>2.825948338180767E-4</v>
      </c>
    </row>
    <row r="198" spans="1:27" s="30" customFormat="1">
      <c r="A198" s="31"/>
      <c r="B198" s="229" t="s">
        <v>428</v>
      </c>
      <c r="C198" s="223"/>
      <c r="D198" s="41">
        <v>267075</v>
      </c>
      <c r="E198" s="41"/>
      <c r="F198" s="41">
        <v>2414132289</v>
      </c>
      <c r="G198" s="41"/>
      <c r="H198" s="42">
        <v>2431850880</v>
      </c>
      <c r="I198" s="32"/>
      <c r="J198" s="32">
        <v>299112</v>
      </c>
      <c r="K198" s="32"/>
      <c r="L198" s="32">
        <v>2747686861</v>
      </c>
      <c r="M198" s="32"/>
      <c r="N198" s="32">
        <v>2205</v>
      </c>
      <c r="O198" s="32"/>
      <c r="P198" s="32">
        <v>19645516</v>
      </c>
      <c r="Q198" s="32"/>
      <c r="R198" s="32"/>
      <c r="S198" s="32">
        <v>563982</v>
      </c>
      <c r="T198" s="32"/>
      <c r="U198" s="32">
        <v>8790</v>
      </c>
      <c r="V198" s="32"/>
      <c r="W198" s="32">
        <v>5141728018</v>
      </c>
      <c r="X198" s="32"/>
      <c r="Y198" s="33">
        <v>4927905242</v>
      </c>
      <c r="Z198" s="233"/>
      <c r="AA198" s="34">
        <f>Y198/درآمدها!$J$6</f>
        <v>5.3905686635402508E-4</v>
      </c>
    </row>
    <row r="199" spans="1:27" s="30" customFormat="1">
      <c r="A199" s="31"/>
      <c r="B199" s="229" t="s">
        <v>403</v>
      </c>
      <c r="C199" s="223"/>
      <c r="D199" s="41">
        <v>1802405</v>
      </c>
      <c r="E199" s="41"/>
      <c r="F199" s="41">
        <v>5247112100</v>
      </c>
      <c r="G199" s="41"/>
      <c r="H199" s="42">
        <v>5740544934</v>
      </c>
      <c r="I199" s="32"/>
      <c r="J199" s="32">
        <v>296871</v>
      </c>
      <c r="K199" s="32"/>
      <c r="L199" s="32">
        <v>997520776</v>
      </c>
      <c r="M199" s="32"/>
      <c r="N199" s="32">
        <v>18662</v>
      </c>
      <c r="O199" s="32"/>
      <c r="P199" s="32">
        <v>55838394</v>
      </c>
      <c r="Q199" s="32"/>
      <c r="R199" s="32"/>
      <c r="S199" s="32">
        <v>2080614</v>
      </c>
      <c r="T199" s="32"/>
      <c r="U199" s="32">
        <v>3010</v>
      </c>
      <c r="V199" s="32"/>
      <c r="W199" s="32">
        <v>6189119766</v>
      </c>
      <c r="X199" s="32"/>
      <c r="Y199" s="33">
        <v>6225385388</v>
      </c>
      <c r="Z199" s="233"/>
      <c r="AA199" s="34">
        <f>Y199/درآمدها!$J$6</f>
        <v>6.8098645860719591E-4</v>
      </c>
    </row>
    <row r="200" spans="1:27" s="30" customFormat="1">
      <c r="A200" s="31"/>
      <c r="B200" s="223" t="s">
        <v>286</v>
      </c>
      <c r="C200" s="223"/>
      <c r="D200" s="41">
        <v>155830</v>
      </c>
      <c r="E200" s="41"/>
      <c r="F200" s="41">
        <v>13242283796</v>
      </c>
      <c r="G200" s="41"/>
      <c r="H200" s="42">
        <v>8168025254</v>
      </c>
      <c r="I200" s="32"/>
      <c r="J200" s="32">
        <v>0</v>
      </c>
      <c r="K200" s="32"/>
      <c r="L200" s="32">
        <v>0</v>
      </c>
      <c r="M200" s="32"/>
      <c r="N200" s="32">
        <v>0</v>
      </c>
      <c r="O200" s="32"/>
      <c r="P200" s="32">
        <v>0</v>
      </c>
      <c r="Q200" s="32"/>
      <c r="R200" s="32"/>
      <c r="S200" s="32">
        <v>155830</v>
      </c>
      <c r="T200" s="32"/>
      <c r="U200" s="32">
        <v>48840</v>
      </c>
      <c r="V200" s="32"/>
      <c r="W200" s="32">
        <v>13242283796</v>
      </c>
      <c r="X200" s="32"/>
      <c r="Y200" s="33">
        <v>7565453315</v>
      </c>
      <c r="Z200" s="233"/>
      <c r="AA200" s="34">
        <f>Y200/درآمدها!$J$6</f>
        <v>8.2757467042455179E-4</v>
      </c>
    </row>
    <row r="201" spans="1:27" s="30" customFormat="1">
      <c r="A201" s="31"/>
      <c r="B201" s="229" t="s">
        <v>242</v>
      </c>
      <c r="C201" s="223"/>
      <c r="D201" s="41">
        <v>443668</v>
      </c>
      <c r="E201" s="41"/>
      <c r="F201" s="41">
        <v>17621334673</v>
      </c>
      <c r="G201" s="41"/>
      <c r="H201" s="42">
        <v>17985128997</v>
      </c>
      <c r="I201" s="32"/>
      <c r="J201" s="32">
        <v>0</v>
      </c>
      <c r="K201" s="32"/>
      <c r="L201" s="32">
        <v>0</v>
      </c>
      <c r="M201" s="32"/>
      <c r="N201" s="32">
        <v>8540</v>
      </c>
      <c r="O201" s="32"/>
      <c r="P201" s="32">
        <v>330883300</v>
      </c>
      <c r="Q201" s="32"/>
      <c r="R201" s="32"/>
      <c r="S201" s="32">
        <v>435128</v>
      </c>
      <c r="T201" s="32"/>
      <c r="U201" s="32">
        <v>37220</v>
      </c>
      <c r="V201" s="32"/>
      <c r="W201" s="32">
        <v>17282148168</v>
      </c>
      <c r="X201" s="32"/>
      <c r="Y201" s="33">
        <v>16099101154</v>
      </c>
      <c r="Z201" s="233"/>
      <c r="AA201" s="34">
        <f>Y201/درآمدها!$J$6</f>
        <v>1.7610588258124848E-3</v>
      </c>
    </row>
    <row r="202" spans="1:27" s="30" customFormat="1" ht="37.5" customHeight="1">
      <c r="A202" s="31"/>
      <c r="B202" s="229" t="s">
        <v>182</v>
      </c>
      <c r="C202" s="223"/>
      <c r="D202" s="41">
        <v>2963568</v>
      </c>
      <c r="E202" s="41"/>
      <c r="F202" s="41">
        <v>32614824320</v>
      </c>
      <c r="G202" s="41"/>
      <c r="H202" s="42">
        <v>15221644962</v>
      </c>
      <c r="I202" s="32"/>
      <c r="J202" s="32">
        <v>1250000</v>
      </c>
      <c r="K202" s="32"/>
      <c r="L202" s="32">
        <v>6698710640</v>
      </c>
      <c r="M202" s="32"/>
      <c r="N202" s="32">
        <v>295341</v>
      </c>
      <c r="O202" s="32"/>
      <c r="P202" s="32">
        <v>1625710009</v>
      </c>
      <c r="Q202" s="32"/>
      <c r="R202" s="32"/>
      <c r="S202" s="32">
        <v>3918227</v>
      </c>
      <c r="T202" s="32"/>
      <c r="U202" s="32">
        <v>5920</v>
      </c>
      <c r="V202" s="32"/>
      <c r="W202" s="39">
        <v>36458907578</v>
      </c>
      <c r="X202" s="32"/>
      <c r="Y202" s="44">
        <v>23057888215</v>
      </c>
      <c r="Z202" s="233"/>
      <c r="AA202" s="34">
        <f>Y202/درآمدها!$J$6</f>
        <v>2.5222710980689965E-3</v>
      </c>
    </row>
    <row r="203" spans="1:27" s="30" customFormat="1">
      <c r="A203" s="31"/>
      <c r="B203" s="223" t="s">
        <v>174</v>
      </c>
      <c r="C203" s="223"/>
      <c r="D203" s="41">
        <v>35388194</v>
      </c>
      <c r="E203" s="41"/>
      <c r="F203" s="41">
        <v>82109752909</v>
      </c>
      <c r="G203" s="41"/>
      <c r="H203" s="42">
        <v>92341289897</v>
      </c>
      <c r="I203" s="32"/>
      <c r="J203" s="32">
        <v>0</v>
      </c>
      <c r="K203" s="32"/>
      <c r="L203" s="32">
        <v>0</v>
      </c>
      <c r="M203" s="32"/>
      <c r="N203" s="32">
        <v>9186651</v>
      </c>
      <c r="O203" s="32"/>
      <c r="P203" s="32">
        <v>24276580914</v>
      </c>
      <c r="Q203" s="32"/>
      <c r="R203" s="32"/>
      <c r="S203" s="32">
        <v>26201543</v>
      </c>
      <c r="T203" s="32"/>
      <c r="U203" s="32">
        <v>2620</v>
      </c>
      <c r="V203" s="32"/>
      <c r="W203" s="32">
        <v>60794349142</v>
      </c>
      <c r="X203" s="32"/>
      <c r="Y203" s="33">
        <v>68239586809</v>
      </c>
      <c r="Z203" s="233"/>
      <c r="AA203" s="34">
        <f>Y203/درآمدها!$J$6</f>
        <v>7.4646357874413455E-3</v>
      </c>
    </row>
    <row r="204" spans="1:27" s="30" customFormat="1">
      <c r="A204" s="31"/>
      <c r="B204" s="223" t="s">
        <v>268</v>
      </c>
      <c r="C204" s="223"/>
      <c r="D204" s="41">
        <v>20073994</v>
      </c>
      <c r="E204" s="41"/>
      <c r="F204" s="41">
        <v>36894604963</v>
      </c>
      <c r="G204" s="41"/>
      <c r="H204" s="42">
        <v>27437511390</v>
      </c>
      <c r="I204" s="32"/>
      <c r="J204" s="32">
        <v>0</v>
      </c>
      <c r="K204" s="32"/>
      <c r="L204" s="32">
        <v>0</v>
      </c>
      <c r="M204" s="32"/>
      <c r="N204" s="32">
        <v>0</v>
      </c>
      <c r="O204" s="32"/>
      <c r="P204" s="32">
        <v>0</v>
      </c>
      <c r="Q204" s="32"/>
      <c r="R204" s="32"/>
      <c r="S204" s="32">
        <v>20073994</v>
      </c>
      <c r="T204" s="32"/>
      <c r="U204" s="32">
        <v>1306</v>
      </c>
      <c r="V204" s="32"/>
      <c r="W204" s="32">
        <v>36894604963</v>
      </c>
      <c r="X204" s="32"/>
      <c r="Y204" s="33">
        <v>26060647182</v>
      </c>
      <c r="Z204" s="233"/>
      <c r="AA204" s="34">
        <f>Y204/درآمدها!$J$6</f>
        <v>2.8507388261762305E-3</v>
      </c>
    </row>
    <row r="205" spans="1:27" s="30" customFormat="1">
      <c r="A205" s="31"/>
      <c r="B205" s="229" t="s">
        <v>167</v>
      </c>
      <c r="C205" s="223"/>
      <c r="D205" s="41">
        <v>5363469</v>
      </c>
      <c r="E205" s="41"/>
      <c r="F205" s="41">
        <v>17392602123</v>
      </c>
      <c r="G205" s="41"/>
      <c r="H205" s="42">
        <v>21496835243</v>
      </c>
      <c r="I205" s="32"/>
      <c r="J205" s="32">
        <v>0</v>
      </c>
      <c r="K205" s="32"/>
      <c r="L205" s="32">
        <v>0</v>
      </c>
      <c r="M205" s="32"/>
      <c r="N205" s="32">
        <v>0</v>
      </c>
      <c r="O205" s="32"/>
      <c r="P205" s="32">
        <v>0</v>
      </c>
      <c r="Q205" s="32"/>
      <c r="R205" s="32"/>
      <c r="S205" s="32">
        <v>5363469</v>
      </c>
      <c r="T205" s="32"/>
      <c r="U205" s="32">
        <v>3627</v>
      </c>
      <c r="V205" s="32"/>
      <c r="W205" s="32">
        <v>17392602123</v>
      </c>
      <c r="X205" s="32"/>
      <c r="Y205" s="33">
        <v>19337554918</v>
      </c>
      <c r="Z205" s="233"/>
      <c r="AA205" s="34">
        <f>Y205/درآمدها!$J$6</f>
        <v>2.1153088878826188E-3</v>
      </c>
    </row>
    <row r="206" spans="1:27" s="30" customFormat="1">
      <c r="A206" s="31"/>
      <c r="B206" s="229" t="s">
        <v>164</v>
      </c>
      <c r="C206" s="223"/>
      <c r="D206" s="41">
        <v>6730102</v>
      </c>
      <c r="E206" s="41"/>
      <c r="F206" s="41">
        <v>23775390636</v>
      </c>
      <c r="G206" s="41"/>
      <c r="H206" s="42">
        <v>22010290470</v>
      </c>
      <c r="I206" s="32"/>
      <c r="J206" s="32">
        <v>880643</v>
      </c>
      <c r="K206" s="32"/>
      <c r="L206" s="32">
        <v>3024644808</v>
      </c>
      <c r="M206" s="32"/>
      <c r="N206" s="32">
        <v>0</v>
      </c>
      <c r="O206" s="32"/>
      <c r="P206" s="32">
        <v>0</v>
      </c>
      <c r="Q206" s="32"/>
      <c r="R206" s="32"/>
      <c r="S206" s="32">
        <v>7610745</v>
      </c>
      <c r="T206" s="32"/>
      <c r="U206" s="32">
        <v>3144</v>
      </c>
      <c r="V206" s="32"/>
      <c r="W206" s="32">
        <v>26800035444</v>
      </c>
      <c r="X206" s="32"/>
      <c r="Y206" s="33">
        <v>23785809599</v>
      </c>
      <c r="Z206" s="233"/>
      <c r="AA206" s="34">
        <f>Y206/درآمدها!$J$6</f>
        <v>2.601897430342357E-3</v>
      </c>
    </row>
    <row r="207" spans="1:27" s="30" customFormat="1">
      <c r="A207" s="31"/>
      <c r="B207" s="223" t="s">
        <v>157</v>
      </c>
      <c r="C207" s="223"/>
      <c r="D207" s="41">
        <v>4304186</v>
      </c>
      <c r="E207" s="41"/>
      <c r="F207" s="41">
        <v>20716928535</v>
      </c>
      <c r="G207" s="41"/>
      <c r="H207" s="42">
        <v>17987133901</v>
      </c>
      <c r="I207" s="32"/>
      <c r="J207" s="32">
        <v>2464873</v>
      </c>
      <c r="K207" s="32"/>
      <c r="L207" s="32">
        <v>10013406302</v>
      </c>
      <c r="M207" s="32"/>
      <c r="N207" s="32">
        <v>0</v>
      </c>
      <c r="O207" s="32"/>
      <c r="P207" s="32">
        <v>0</v>
      </c>
      <c r="Q207" s="32"/>
      <c r="R207" s="32"/>
      <c r="S207" s="223">
        <v>6769059</v>
      </c>
      <c r="T207" s="223"/>
      <c r="U207" s="32">
        <v>3840</v>
      </c>
      <c r="V207" s="32"/>
      <c r="W207" s="32">
        <v>30730334837</v>
      </c>
      <c r="X207" s="32"/>
      <c r="Y207" s="33">
        <v>25838527104</v>
      </c>
      <c r="Z207" s="233"/>
      <c r="AA207" s="34">
        <f>Y207/درآمدها!$J$6</f>
        <v>2.8264414123013656E-3</v>
      </c>
    </row>
    <row r="208" spans="1:27" s="30" customFormat="1">
      <c r="A208" s="31"/>
      <c r="B208" s="229" t="s">
        <v>154</v>
      </c>
      <c r="C208" s="223"/>
      <c r="D208" s="41">
        <v>384516</v>
      </c>
      <c r="E208" s="41"/>
      <c r="F208" s="41">
        <v>19225928553</v>
      </c>
      <c r="G208" s="41"/>
      <c r="H208" s="42">
        <v>23881613554</v>
      </c>
      <c r="I208" s="32"/>
      <c r="J208" s="32">
        <v>0</v>
      </c>
      <c r="K208" s="32"/>
      <c r="L208" s="32">
        <v>0</v>
      </c>
      <c r="M208" s="32"/>
      <c r="N208" s="32">
        <v>108621</v>
      </c>
      <c r="O208" s="32"/>
      <c r="P208" s="32">
        <v>6713980458</v>
      </c>
      <c r="Q208" s="32"/>
      <c r="R208" s="32"/>
      <c r="S208" s="32">
        <v>275895</v>
      </c>
      <c r="T208" s="32"/>
      <c r="U208" s="32">
        <v>61980</v>
      </c>
      <c r="V208" s="32"/>
      <c r="W208" s="32">
        <v>13794842238</v>
      </c>
      <c r="X208" s="32"/>
      <c r="Y208" s="33">
        <v>16998227269</v>
      </c>
      <c r="Z208" s="233"/>
      <c r="AA208" s="34">
        <f>Y208/درآمدها!$J$6</f>
        <v>1.8594130112538146E-3</v>
      </c>
    </row>
    <row r="209" spans="1:27" s="30" customFormat="1">
      <c r="A209" s="31"/>
      <c r="B209" s="229" t="s">
        <v>153</v>
      </c>
      <c r="C209" s="223"/>
      <c r="D209" s="41">
        <v>497610</v>
      </c>
      <c r="E209" s="41"/>
      <c r="F209" s="41">
        <v>24795956957</v>
      </c>
      <c r="G209" s="41"/>
      <c r="H209" s="42">
        <v>23347443211</v>
      </c>
      <c r="I209" s="32"/>
      <c r="J209" s="32">
        <v>0</v>
      </c>
      <c r="K209" s="32"/>
      <c r="L209" s="32">
        <v>0</v>
      </c>
      <c r="M209" s="32"/>
      <c r="N209" s="32">
        <v>43243</v>
      </c>
      <c r="O209" s="32"/>
      <c r="P209" s="32">
        <v>2058598545</v>
      </c>
      <c r="Q209" s="32"/>
      <c r="R209" s="32"/>
      <c r="S209" s="32">
        <v>454367</v>
      </c>
      <c r="T209" s="32"/>
      <c r="U209" s="32">
        <v>47280</v>
      </c>
      <c r="V209" s="32"/>
      <c r="W209" s="32">
        <v>22641153865</v>
      </c>
      <c r="X209" s="32"/>
      <c r="Y209" s="33">
        <v>21354651056</v>
      </c>
      <c r="Z209" s="233"/>
      <c r="AA209" s="34">
        <f>Y209/درآمدها!$J$6</f>
        <v>2.3359562968502047E-3</v>
      </c>
    </row>
    <row r="210" spans="1:27" s="30" customFormat="1">
      <c r="A210" s="31"/>
      <c r="B210" s="223" t="s">
        <v>368</v>
      </c>
      <c r="C210" s="223"/>
      <c r="D210" s="41">
        <v>4342006</v>
      </c>
      <c r="E210" s="41"/>
      <c r="F210" s="41">
        <v>29242397077</v>
      </c>
      <c r="G210" s="41"/>
      <c r="H210" s="42">
        <v>25897026387</v>
      </c>
      <c r="I210" s="32"/>
      <c r="J210" s="32">
        <v>0</v>
      </c>
      <c r="K210" s="32"/>
      <c r="L210" s="32">
        <v>0</v>
      </c>
      <c r="M210" s="32"/>
      <c r="N210" s="32">
        <v>1200000</v>
      </c>
      <c r="O210" s="32"/>
      <c r="P210" s="32">
        <v>7884804646</v>
      </c>
      <c r="Q210" s="32"/>
      <c r="R210" s="32"/>
      <c r="S210" s="32">
        <v>3142006</v>
      </c>
      <c r="T210" s="32"/>
      <c r="U210" s="32">
        <v>5064.7191011092909</v>
      </c>
      <c r="V210" s="32"/>
      <c r="W210" s="32">
        <v>16605397463</v>
      </c>
      <c r="X210" s="32"/>
      <c r="Y210" s="33">
        <v>15818693208</v>
      </c>
      <c r="Z210" s="233"/>
      <c r="AA210" s="34">
        <f>Y210/درآمدها!$J$6</f>
        <v>1.7303853811643929E-3</v>
      </c>
    </row>
    <row r="211" spans="1:27" s="30" customFormat="1">
      <c r="A211" s="31"/>
      <c r="B211" s="223" t="s">
        <v>301</v>
      </c>
      <c r="C211" s="223"/>
      <c r="D211" s="41">
        <v>2612875</v>
      </c>
      <c r="E211" s="41"/>
      <c r="F211" s="41">
        <v>23480337005</v>
      </c>
      <c r="G211" s="41"/>
      <c r="H211" s="42">
        <v>19869562217</v>
      </c>
      <c r="I211" s="32"/>
      <c r="J211" s="32">
        <v>0</v>
      </c>
      <c r="K211" s="32"/>
      <c r="L211" s="32">
        <v>0</v>
      </c>
      <c r="M211" s="32"/>
      <c r="N211" s="32">
        <v>157020</v>
      </c>
      <c r="O211" s="32"/>
      <c r="P211" s="32">
        <v>1220066118</v>
      </c>
      <c r="Q211" s="32"/>
      <c r="R211" s="32"/>
      <c r="S211" s="32">
        <v>2455855</v>
      </c>
      <c r="T211" s="32"/>
      <c r="U211" s="32">
        <v>7620</v>
      </c>
      <c r="V211" s="32"/>
      <c r="W211" s="32">
        <v>22069292651</v>
      </c>
      <c r="X211" s="32"/>
      <c r="Y211" s="33">
        <v>18602269094</v>
      </c>
      <c r="Z211" s="233"/>
      <c r="AA211" s="34">
        <f>Y211/درآمدها!$J$6</f>
        <v>2.0348769695125498E-3</v>
      </c>
    </row>
    <row r="212" spans="1:27" s="30" customFormat="1">
      <c r="A212" s="31"/>
      <c r="B212" s="223" t="s">
        <v>276</v>
      </c>
      <c r="C212" s="223"/>
      <c r="D212" s="41">
        <v>4215171</v>
      </c>
      <c r="E212" s="41"/>
      <c r="F212" s="41">
        <v>28880710168</v>
      </c>
      <c r="G212" s="41"/>
      <c r="H212" s="42">
        <v>38548834742</v>
      </c>
      <c r="I212" s="32"/>
      <c r="J212" s="32">
        <v>0</v>
      </c>
      <c r="K212" s="32"/>
      <c r="L212" s="32">
        <v>0</v>
      </c>
      <c r="M212" s="32"/>
      <c r="N212" s="32">
        <v>4215171</v>
      </c>
      <c r="O212" s="32"/>
      <c r="P212" s="32">
        <v>40141667148</v>
      </c>
      <c r="Q212" s="32"/>
      <c r="R212" s="32"/>
      <c r="S212" s="32">
        <v>0</v>
      </c>
      <c r="T212" s="32"/>
      <c r="U212" s="32">
        <v>0</v>
      </c>
      <c r="V212" s="32"/>
      <c r="W212" s="32">
        <v>0</v>
      </c>
      <c r="X212" s="32"/>
      <c r="Y212" s="33">
        <v>0</v>
      </c>
      <c r="Z212" s="233"/>
      <c r="AA212" s="34">
        <f>Y212/درآمدها!$J$6</f>
        <v>0</v>
      </c>
    </row>
    <row r="213" spans="1:27" s="30" customFormat="1">
      <c r="A213" s="31"/>
      <c r="B213" s="223" t="s">
        <v>274</v>
      </c>
      <c r="C213" s="223"/>
      <c r="D213" s="41">
        <v>1685586</v>
      </c>
      <c r="E213" s="41"/>
      <c r="F213" s="41">
        <v>64336485685</v>
      </c>
      <c r="G213" s="41"/>
      <c r="H213" s="42">
        <v>64760268906</v>
      </c>
      <c r="I213" s="32"/>
      <c r="J213" s="32">
        <v>0</v>
      </c>
      <c r="K213" s="32"/>
      <c r="L213" s="32">
        <v>0</v>
      </c>
      <c r="M213" s="32"/>
      <c r="N213" s="32">
        <v>0</v>
      </c>
      <c r="O213" s="32"/>
      <c r="P213" s="32">
        <v>0</v>
      </c>
      <c r="Q213" s="32"/>
      <c r="R213" s="32"/>
      <c r="S213" s="32">
        <v>1685586</v>
      </c>
      <c r="T213" s="32"/>
      <c r="U213" s="32">
        <v>36580</v>
      </c>
      <c r="V213" s="32"/>
      <c r="W213" s="39">
        <v>64336485685</v>
      </c>
      <c r="X213" s="32"/>
      <c r="Y213" s="44">
        <v>61291866403</v>
      </c>
      <c r="Z213" s="233"/>
      <c r="AA213" s="34">
        <f>Y213/درآمدها!$J$6</f>
        <v>6.70463408155581E-3</v>
      </c>
    </row>
    <row r="214" spans="1:27" s="30" customFormat="1">
      <c r="A214" s="31"/>
      <c r="B214" s="223" t="s">
        <v>200</v>
      </c>
      <c r="C214" s="223"/>
      <c r="D214" s="41">
        <v>3048260</v>
      </c>
      <c r="E214" s="41"/>
      <c r="F214" s="41">
        <v>8491741450</v>
      </c>
      <c r="G214" s="41"/>
      <c r="H214" s="42">
        <v>19059472748</v>
      </c>
      <c r="I214" s="32"/>
      <c r="J214" s="32">
        <v>0</v>
      </c>
      <c r="K214" s="32"/>
      <c r="L214" s="32">
        <v>0</v>
      </c>
      <c r="M214" s="32"/>
      <c r="N214" s="32">
        <v>970654</v>
      </c>
      <c r="O214" s="32"/>
      <c r="P214" s="32">
        <v>6417871747</v>
      </c>
      <c r="Q214" s="32"/>
      <c r="R214" s="32"/>
      <c r="S214" s="32">
        <v>2077606</v>
      </c>
      <c r="T214" s="32"/>
      <c r="U214" s="32">
        <v>6670</v>
      </c>
      <c r="V214" s="32"/>
      <c r="W214" s="32">
        <v>5787725780</v>
      </c>
      <c r="X214" s="32"/>
      <c r="Y214" s="33">
        <v>13775179114</v>
      </c>
      <c r="Z214" s="233"/>
      <c r="AA214" s="34">
        <f>Y214/درآمدها!$J$6</f>
        <v>1.5068481478439629E-3</v>
      </c>
    </row>
    <row r="215" spans="1:27" s="30" customFormat="1">
      <c r="A215" s="31"/>
      <c r="B215" s="223" t="s">
        <v>150</v>
      </c>
      <c r="C215" s="223"/>
      <c r="D215" s="41">
        <v>1606958</v>
      </c>
      <c r="E215" s="41"/>
      <c r="F215" s="41">
        <v>46097993202</v>
      </c>
      <c r="G215" s="41"/>
      <c r="H215" s="42">
        <v>43113734236</v>
      </c>
      <c r="I215" s="32"/>
      <c r="J215" s="32">
        <v>0</v>
      </c>
      <c r="K215" s="32"/>
      <c r="L215" s="32">
        <v>0</v>
      </c>
      <c r="M215" s="32"/>
      <c r="N215" s="32">
        <v>30935</v>
      </c>
      <c r="O215" s="32"/>
      <c r="P215" s="32">
        <v>793973758</v>
      </c>
      <c r="Q215" s="32"/>
      <c r="R215" s="32"/>
      <c r="S215" s="32">
        <v>1576023</v>
      </c>
      <c r="T215" s="32"/>
      <c r="U215" s="32">
        <v>24950</v>
      </c>
      <c r="V215" s="32"/>
      <c r="W215" s="32">
        <v>45210576469</v>
      </c>
      <c r="X215" s="32"/>
      <c r="Y215" s="33">
        <v>39087809298</v>
      </c>
      <c r="Z215" s="233"/>
      <c r="AA215" s="34">
        <f>Y215/درآمدها!$J$6</f>
        <v>4.2757624098047958E-3</v>
      </c>
    </row>
    <row r="216" spans="1:27" s="30" customFormat="1">
      <c r="A216" s="31"/>
      <c r="B216" s="229" t="s">
        <v>330</v>
      </c>
      <c r="C216" s="223"/>
      <c r="D216" s="41">
        <v>29952517</v>
      </c>
      <c r="E216" s="41"/>
      <c r="F216" s="41">
        <v>67812176967</v>
      </c>
      <c r="G216" s="41"/>
      <c r="H216" s="42">
        <v>51003375089</v>
      </c>
      <c r="I216" s="32"/>
      <c r="J216" s="32">
        <v>0</v>
      </c>
      <c r="K216" s="32"/>
      <c r="L216" s="32">
        <v>0</v>
      </c>
      <c r="M216" s="32"/>
      <c r="N216" s="32">
        <v>17860900</v>
      </c>
      <c r="O216" s="32"/>
      <c r="P216" s="32">
        <v>29170288621</v>
      </c>
      <c r="Q216" s="32"/>
      <c r="R216" s="32"/>
      <c r="S216" s="32">
        <v>12091617</v>
      </c>
      <c r="T216" s="32"/>
      <c r="U216" s="32">
        <v>1463</v>
      </c>
      <c r="V216" s="32"/>
      <c r="W216" s="32">
        <v>27375291092</v>
      </c>
      <c r="X216" s="32"/>
      <c r="Y216" s="33">
        <v>17584779960</v>
      </c>
      <c r="Z216" s="233"/>
      <c r="AA216" s="34">
        <f>Y216/درآمدها!$J$6</f>
        <v>1.9235752140630666E-3</v>
      </c>
    </row>
    <row r="217" spans="1:27" s="30" customFormat="1">
      <c r="A217" s="31"/>
      <c r="B217" s="229" t="s">
        <v>195</v>
      </c>
      <c r="C217" s="223"/>
      <c r="D217" s="41">
        <v>725832</v>
      </c>
      <c r="E217" s="41"/>
      <c r="F217" s="41">
        <v>5272460443</v>
      </c>
      <c r="G217" s="41"/>
      <c r="H217" s="42">
        <v>5829827464</v>
      </c>
      <c r="I217" s="32"/>
      <c r="J217" s="32">
        <v>0</v>
      </c>
      <c r="K217" s="32"/>
      <c r="L217" s="32">
        <v>0</v>
      </c>
      <c r="M217" s="32"/>
      <c r="N217" s="32">
        <v>49962</v>
      </c>
      <c r="O217" s="32"/>
      <c r="P217" s="32">
        <v>421729489</v>
      </c>
      <c r="Q217" s="32"/>
      <c r="R217" s="32"/>
      <c r="S217" s="32">
        <v>675870</v>
      </c>
      <c r="T217" s="32"/>
      <c r="U217" s="32">
        <v>8370</v>
      </c>
      <c r="V217" s="32"/>
      <c r="W217" s="32">
        <v>4909535319</v>
      </c>
      <c r="X217" s="32"/>
      <c r="Y217" s="33">
        <v>5623372564</v>
      </c>
      <c r="Z217" s="233"/>
      <c r="AA217" s="34">
        <f>Y217/درآمدها!$J$6</f>
        <v>6.1513309283130072E-4</v>
      </c>
    </row>
    <row r="218" spans="1:27" s="30" customFormat="1">
      <c r="A218" s="31"/>
      <c r="B218" s="223" t="s">
        <v>197</v>
      </c>
      <c r="C218" s="223"/>
      <c r="D218" s="41">
        <v>4013727</v>
      </c>
      <c r="E218" s="41"/>
      <c r="F218" s="41">
        <v>29306051729</v>
      </c>
      <c r="G218" s="41"/>
      <c r="H218" s="42">
        <v>20256444716</v>
      </c>
      <c r="I218" s="32"/>
      <c r="J218" s="32">
        <v>308006</v>
      </c>
      <c r="K218" s="32"/>
      <c r="L218" s="167">
        <v>1527035185</v>
      </c>
      <c r="M218" s="167"/>
      <c r="N218" s="32">
        <v>0</v>
      </c>
      <c r="O218" s="32"/>
      <c r="P218" s="32">
        <v>0</v>
      </c>
      <c r="Q218" s="32"/>
      <c r="R218" s="32"/>
      <c r="S218" s="32">
        <v>4321733</v>
      </c>
      <c r="T218" s="32"/>
      <c r="U218" s="32">
        <v>4696</v>
      </c>
      <c r="V218" s="32"/>
      <c r="W218" s="32">
        <v>30833086914</v>
      </c>
      <c r="X218" s="32"/>
      <c r="Y218" s="33">
        <v>20174103766</v>
      </c>
      <c r="Z218" s="233"/>
      <c r="AA218" s="34">
        <f>Y218/درآمدها!$J$6</f>
        <v>2.2068178310156103E-3</v>
      </c>
    </row>
    <row r="219" spans="1:27" s="30" customFormat="1">
      <c r="A219" s="31"/>
      <c r="B219" s="223" t="s">
        <v>218</v>
      </c>
      <c r="C219" s="223"/>
      <c r="D219" s="41">
        <v>2492722</v>
      </c>
      <c r="E219" s="41"/>
      <c r="F219" s="41">
        <v>23796017456</v>
      </c>
      <c r="G219" s="41"/>
      <c r="H219" s="42">
        <v>24134651565</v>
      </c>
      <c r="I219" s="32"/>
      <c r="J219" s="32">
        <v>100332</v>
      </c>
      <c r="K219" s="32"/>
      <c r="L219" s="32">
        <v>988190622</v>
      </c>
      <c r="M219" s="32"/>
      <c r="N219" s="32">
        <v>0</v>
      </c>
      <c r="O219" s="32"/>
      <c r="P219" s="32">
        <v>0</v>
      </c>
      <c r="Q219" s="32"/>
      <c r="R219" s="32"/>
      <c r="S219" s="32">
        <v>2593054</v>
      </c>
      <c r="T219" s="32"/>
      <c r="U219" s="32">
        <v>9260</v>
      </c>
      <c r="V219" s="32"/>
      <c r="W219" s="32">
        <v>24784208078</v>
      </c>
      <c r="X219" s="32"/>
      <c r="Y219" s="33">
        <v>23868810547</v>
      </c>
      <c r="Z219" s="233"/>
      <c r="AA219" s="34">
        <f>Y219/درآمدها!$J$6</f>
        <v>2.6109767913966159E-3</v>
      </c>
    </row>
    <row r="220" spans="1:27" s="30" customFormat="1">
      <c r="A220" s="31"/>
      <c r="B220" s="229" t="s">
        <v>125</v>
      </c>
      <c r="C220" s="223"/>
      <c r="D220" s="41">
        <v>15818376</v>
      </c>
      <c r="E220" s="41"/>
      <c r="F220" s="41">
        <v>57426164033</v>
      </c>
      <c r="G220" s="41"/>
      <c r="H220" s="42">
        <v>25205983434</v>
      </c>
      <c r="I220" s="32"/>
      <c r="J220" s="32">
        <v>0</v>
      </c>
      <c r="K220" s="32"/>
      <c r="L220" s="32">
        <v>0</v>
      </c>
      <c r="M220" s="32"/>
      <c r="N220" s="32">
        <v>0</v>
      </c>
      <c r="O220" s="32"/>
      <c r="P220" s="32">
        <v>0</v>
      </c>
      <c r="Q220" s="32"/>
      <c r="R220" s="32"/>
      <c r="S220" s="32">
        <v>15818376</v>
      </c>
      <c r="T220" s="32"/>
      <c r="U220" s="32">
        <v>1378</v>
      </c>
      <c r="V220" s="32"/>
      <c r="W220" s="32">
        <v>57426164033</v>
      </c>
      <c r="X220" s="32"/>
      <c r="Y220" s="33">
        <v>21668025685</v>
      </c>
      <c r="Z220" s="233"/>
      <c r="AA220" s="34">
        <f>Y220/درآمدها!$J$6</f>
        <v>2.3702359222098506E-3</v>
      </c>
    </row>
    <row r="221" spans="1:27" s="30" customFormat="1">
      <c r="A221" s="31"/>
      <c r="B221" s="229" t="s">
        <v>111</v>
      </c>
      <c r="C221" s="223"/>
      <c r="D221" s="41">
        <v>2058397</v>
      </c>
      <c r="E221" s="41"/>
      <c r="F221" s="41">
        <v>31636522719</v>
      </c>
      <c r="G221" s="41"/>
      <c r="H221" s="42">
        <v>31919932795</v>
      </c>
      <c r="I221" s="32"/>
      <c r="J221" s="32">
        <v>0</v>
      </c>
      <c r="K221" s="32"/>
      <c r="L221" s="32">
        <v>0</v>
      </c>
      <c r="M221" s="32"/>
      <c r="N221" s="32">
        <v>103260</v>
      </c>
      <c r="O221" s="32"/>
      <c r="P221" s="32">
        <v>1613596864</v>
      </c>
      <c r="Q221" s="32"/>
      <c r="R221" s="32"/>
      <c r="S221" s="32">
        <v>1955137</v>
      </c>
      <c r="T221" s="32"/>
      <c r="U221" s="32">
        <v>14710</v>
      </c>
      <c r="V221" s="32"/>
      <c r="W221" s="32">
        <v>30049468649</v>
      </c>
      <c r="X221" s="32"/>
      <c r="Y221" s="33">
        <v>28588942886</v>
      </c>
      <c r="Z221" s="233"/>
      <c r="AA221" s="34">
        <f>Y221/درآمدها!$J$6</f>
        <v>3.127305661877286E-3</v>
      </c>
    </row>
    <row r="222" spans="1:27" s="30" customFormat="1">
      <c r="A222" s="31"/>
      <c r="B222" s="168" t="s">
        <v>107</v>
      </c>
      <c r="C222" s="223"/>
      <c r="D222" s="41">
        <v>1452390</v>
      </c>
      <c r="E222" s="41"/>
      <c r="F222" s="41">
        <v>35706663269</v>
      </c>
      <c r="G222" s="41"/>
      <c r="H222" s="42">
        <v>37017705890</v>
      </c>
      <c r="I222" s="32"/>
      <c r="J222" s="32">
        <v>2244520</v>
      </c>
      <c r="K222" s="32"/>
      <c r="L222" s="32">
        <v>61773812814</v>
      </c>
      <c r="M222" s="32"/>
      <c r="N222" s="32">
        <v>44884</v>
      </c>
      <c r="O222" s="32"/>
      <c r="P222" s="32">
        <v>1178389179</v>
      </c>
      <c r="Q222" s="32"/>
      <c r="R222" s="32"/>
      <c r="S222" s="32">
        <v>3652026</v>
      </c>
      <c r="T222" s="32"/>
      <c r="U222" s="32">
        <v>27100</v>
      </c>
      <c r="V222" s="32"/>
      <c r="W222" s="32">
        <v>96353609517</v>
      </c>
      <c r="X222" s="32"/>
      <c r="Y222" s="33">
        <v>98381033670</v>
      </c>
      <c r="Z222" s="233"/>
      <c r="AA222" s="34">
        <f>Y222/درآمدها!$J$6</f>
        <v>1.0761767752112152E-2</v>
      </c>
    </row>
    <row r="223" spans="1:27" s="30" customFormat="1">
      <c r="A223" s="31"/>
      <c r="B223" s="229" t="s">
        <v>99</v>
      </c>
      <c r="C223" s="223"/>
      <c r="D223" s="41">
        <v>13879997</v>
      </c>
      <c r="E223" s="41"/>
      <c r="F223" s="41">
        <v>30981939400</v>
      </c>
      <c r="G223" s="41"/>
      <c r="H223" s="42">
        <v>22420792909</v>
      </c>
      <c r="I223" s="32"/>
      <c r="J223" s="32">
        <v>2903567</v>
      </c>
      <c r="K223" s="32"/>
      <c r="L223" s="32">
        <v>1999139325</v>
      </c>
      <c r="M223" s="32"/>
      <c r="N223" s="32">
        <v>1658190</v>
      </c>
      <c r="O223" s="32"/>
      <c r="P223" s="32">
        <v>0</v>
      </c>
      <c r="Q223" s="32"/>
      <c r="R223" s="32"/>
      <c r="S223" s="32">
        <v>15125374</v>
      </c>
      <c r="T223" s="32"/>
      <c r="U223" s="32">
        <v>1512</v>
      </c>
      <c r="V223" s="32"/>
      <c r="W223" s="32">
        <v>32981078725</v>
      </c>
      <c r="X223" s="32"/>
      <c r="Y223" s="33">
        <v>22733491578</v>
      </c>
      <c r="Z223" s="233"/>
      <c r="AA223" s="34">
        <f>Y223/درآمدها!$J$6</f>
        <v>2.4867857902131107E-3</v>
      </c>
    </row>
    <row r="224" spans="1:27" s="30" customFormat="1">
      <c r="A224" s="31"/>
      <c r="B224" s="229" t="s">
        <v>97</v>
      </c>
      <c r="C224" s="223"/>
      <c r="D224" s="41">
        <v>1690604</v>
      </c>
      <c r="E224" s="41"/>
      <c r="F224" s="41">
        <v>17587804688</v>
      </c>
      <c r="G224" s="41"/>
      <c r="H224" s="42">
        <v>12183950572</v>
      </c>
      <c r="I224" s="32"/>
      <c r="J224" s="32">
        <v>0</v>
      </c>
      <c r="K224" s="32"/>
      <c r="L224" s="32">
        <v>0</v>
      </c>
      <c r="M224" s="32"/>
      <c r="N224" s="32">
        <v>32544</v>
      </c>
      <c r="O224" s="32"/>
      <c r="P224" s="32">
        <v>230836581</v>
      </c>
      <c r="Q224" s="32"/>
      <c r="R224" s="32"/>
      <c r="S224" s="32">
        <v>1658060</v>
      </c>
      <c r="T224" s="32"/>
      <c r="U224" s="32">
        <v>6880</v>
      </c>
      <c r="V224" s="32"/>
      <c r="W224" s="32">
        <v>17249240769</v>
      </c>
      <c r="X224" s="32"/>
      <c r="Y224" s="33">
        <v>11339578459</v>
      </c>
      <c r="Z224" s="233"/>
      <c r="AA224" s="34">
        <f>Y224/درآمدها!$J$6</f>
        <v>1.2404210977488891E-3</v>
      </c>
    </row>
    <row r="225" spans="1:27" s="30" customFormat="1">
      <c r="A225" s="31"/>
      <c r="B225" s="223" t="s">
        <v>338</v>
      </c>
      <c r="C225" s="223"/>
      <c r="D225" s="41">
        <v>13232164</v>
      </c>
      <c r="E225" s="41"/>
      <c r="F225" s="41">
        <v>25682571185</v>
      </c>
      <c r="G225" s="41"/>
      <c r="H225" s="42">
        <v>19282932230</v>
      </c>
      <c r="I225" s="32"/>
      <c r="J225" s="32">
        <v>0</v>
      </c>
      <c r="K225" s="32"/>
      <c r="L225" s="32">
        <v>0</v>
      </c>
      <c r="M225" s="32"/>
      <c r="N225" s="32">
        <v>117630</v>
      </c>
      <c r="O225" s="32"/>
      <c r="P225" s="32">
        <v>150799318</v>
      </c>
      <c r="Q225" s="32"/>
      <c r="R225" s="32"/>
      <c r="S225" s="223">
        <v>13114534</v>
      </c>
      <c r="T225" s="223"/>
      <c r="U225" s="32">
        <v>1286</v>
      </c>
      <c r="V225" s="223"/>
      <c r="W225" s="33">
        <v>25454260770</v>
      </c>
      <c r="X225" s="33"/>
      <c r="Y225" s="33">
        <v>16764942249</v>
      </c>
      <c r="Z225" s="233"/>
      <c r="AA225" s="34">
        <f>Y225/درآمدها!$J$6</f>
        <v>1.8338942795264369E-3</v>
      </c>
    </row>
    <row r="226" spans="1:27" s="30" customFormat="1">
      <c r="A226" s="31"/>
      <c r="B226" s="229" t="s">
        <v>326</v>
      </c>
      <c r="C226" s="223"/>
      <c r="D226" s="41">
        <v>992994</v>
      </c>
      <c r="E226" s="41"/>
      <c r="F226" s="41">
        <v>39901107074</v>
      </c>
      <c r="G226" s="41"/>
      <c r="H226" s="42">
        <v>26276220954</v>
      </c>
      <c r="I226" s="32"/>
      <c r="J226" s="32">
        <v>0</v>
      </c>
      <c r="K226" s="32"/>
      <c r="L226" s="32">
        <v>0</v>
      </c>
      <c r="M226" s="32"/>
      <c r="N226" s="32">
        <v>25787</v>
      </c>
      <c r="O226" s="32"/>
      <c r="P226" s="32">
        <v>637185150</v>
      </c>
      <c r="Q226" s="32"/>
      <c r="R226" s="32"/>
      <c r="S226" s="32">
        <v>967207</v>
      </c>
      <c r="T226" s="32"/>
      <c r="U226" s="32">
        <v>22650</v>
      </c>
      <c r="V226" s="32"/>
      <c r="W226" s="32">
        <v>38864917683</v>
      </c>
      <c r="X226" s="32"/>
      <c r="Y226" s="33">
        <v>21776890483</v>
      </c>
      <c r="Z226" s="233"/>
      <c r="AA226" s="34">
        <f>Y226/درآمدها!$J$6</f>
        <v>2.3821444947136369E-3</v>
      </c>
    </row>
    <row r="227" spans="1:27" s="30" customFormat="1">
      <c r="A227" s="31"/>
      <c r="B227" s="223" t="s">
        <v>327</v>
      </c>
      <c r="C227" s="223"/>
      <c r="D227" s="41">
        <v>367662</v>
      </c>
      <c r="E227" s="41"/>
      <c r="F227" s="41">
        <v>15684211792</v>
      </c>
      <c r="G227" s="41"/>
      <c r="H227" s="42">
        <v>18584373808</v>
      </c>
      <c r="I227" s="32"/>
      <c r="J227" s="32">
        <v>0</v>
      </c>
      <c r="K227" s="32"/>
      <c r="L227" s="32">
        <v>0</v>
      </c>
      <c r="M227" s="32"/>
      <c r="N227" s="32">
        <v>0</v>
      </c>
      <c r="O227" s="32"/>
      <c r="P227" s="32">
        <v>0</v>
      </c>
      <c r="Q227" s="32"/>
      <c r="R227" s="32"/>
      <c r="S227" s="32">
        <v>367662</v>
      </c>
      <c r="T227" s="32"/>
      <c r="U227" s="32">
        <v>43810</v>
      </c>
      <c r="V227" s="32"/>
      <c r="W227" s="32">
        <v>15684211792</v>
      </c>
      <c r="X227" s="32"/>
      <c r="Y227" s="33">
        <v>16011433953</v>
      </c>
      <c r="Z227" s="233"/>
      <c r="AA227" s="34">
        <f>Y227/درآمدها!$J$6</f>
        <v>1.7514690296755143E-3</v>
      </c>
    </row>
    <row r="228" spans="1:27" s="30" customFormat="1">
      <c r="A228" s="31"/>
      <c r="B228" s="229" t="s">
        <v>302</v>
      </c>
      <c r="C228" s="223"/>
      <c r="D228" s="41">
        <v>6899072</v>
      </c>
      <c r="E228" s="41"/>
      <c r="F228" s="41">
        <v>69783218581</v>
      </c>
      <c r="G228" s="41"/>
      <c r="H228" s="42">
        <v>49583502836</v>
      </c>
      <c r="I228" s="32"/>
      <c r="J228" s="32">
        <v>0</v>
      </c>
      <c r="K228" s="32"/>
      <c r="L228" s="32">
        <v>0</v>
      </c>
      <c r="M228" s="32"/>
      <c r="N228" s="32">
        <v>945209</v>
      </c>
      <c r="O228" s="32"/>
      <c r="P228" s="32">
        <v>6701574719</v>
      </c>
      <c r="Q228" s="32"/>
      <c r="R228" s="32"/>
      <c r="S228" s="32">
        <v>5953863</v>
      </c>
      <c r="T228" s="32"/>
      <c r="U228" s="32">
        <v>6720</v>
      </c>
      <c r="V228" s="32"/>
      <c r="W228" s="32">
        <v>60222552125</v>
      </c>
      <c r="X228" s="32"/>
      <c r="Y228" s="33">
        <v>39771900106</v>
      </c>
      <c r="Z228" s="233"/>
      <c r="AA228" s="34">
        <f>Y228/درآمدها!$J$6</f>
        <v>4.3505941748556206E-3</v>
      </c>
    </row>
    <row r="229" spans="1:27" s="30" customFormat="1">
      <c r="A229" s="31"/>
      <c r="B229" s="229" t="s">
        <v>291</v>
      </c>
      <c r="C229" s="223"/>
      <c r="D229" s="41">
        <v>25780702</v>
      </c>
      <c r="E229" s="41"/>
      <c r="F229" s="41">
        <v>39089636073</v>
      </c>
      <c r="G229" s="41"/>
      <c r="H229" s="42">
        <v>26319244112</v>
      </c>
      <c r="I229" s="32"/>
      <c r="J229" s="32">
        <v>0</v>
      </c>
      <c r="K229" s="32"/>
      <c r="L229" s="32">
        <v>0</v>
      </c>
      <c r="M229" s="32"/>
      <c r="N229" s="32">
        <v>0</v>
      </c>
      <c r="O229" s="32"/>
      <c r="P229" s="32">
        <v>0</v>
      </c>
      <c r="Q229" s="32"/>
      <c r="R229" s="32"/>
      <c r="S229" s="32">
        <v>25780702</v>
      </c>
      <c r="T229" s="32"/>
      <c r="U229" s="32">
        <v>951</v>
      </c>
      <c r="V229" s="32"/>
      <c r="W229" s="32">
        <v>39089636073</v>
      </c>
      <c r="X229" s="32"/>
      <c r="Y229" s="33">
        <v>24371568792</v>
      </c>
      <c r="Z229" s="233"/>
      <c r="AA229" s="34">
        <f>Y229/درآمدها!$J$6</f>
        <v>2.6659728334823109E-3</v>
      </c>
    </row>
    <row r="230" spans="1:27" s="30" customFormat="1">
      <c r="A230" s="31"/>
      <c r="B230" s="229" t="s">
        <v>255</v>
      </c>
      <c r="C230" s="223"/>
      <c r="D230" s="41">
        <v>5727431</v>
      </c>
      <c r="E230" s="41"/>
      <c r="F230" s="41">
        <v>20699331739</v>
      </c>
      <c r="G230" s="41"/>
      <c r="H230" s="42">
        <v>20712417438</v>
      </c>
      <c r="I230" s="32"/>
      <c r="J230" s="32">
        <v>0</v>
      </c>
      <c r="K230" s="32"/>
      <c r="L230" s="32">
        <v>0</v>
      </c>
      <c r="M230" s="32"/>
      <c r="N230" s="32">
        <v>0</v>
      </c>
      <c r="O230" s="32"/>
      <c r="P230" s="32">
        <v>0</v>
      </c>
      <c r="Q230" s="32"/>
      <c r="R230" s="32"/>
      <c r="S230" s="32">
        <v>5727431</v>
      </c>
      <c r="T230" s="32"/>
      <c r="U230" s="32">
        <v>3382</v>
      </c>
      <c r="V230" s="32"/>
      <c r="W230" s="32">
        <v>20699331739</v>
      </c>
      <c r="X230" s="32"/>
      <c r="Y230" s="33">
        <v>19254919123</v>
      </c>
      <c r="Z230" s="233"/>
      <c r="AA230" s="34">
        <f>Y230/درآمدها!$J$6</f>
        <v>2.1062694704194504E-3</v>
      </c>
    </row>
    <row r="231" spans="1:27" s="30" customFormat="1">
      <c r="A231" s="31"/>
      <c r="B231" s="229" t="s">
        <v>241</v>
      </c>
      <c r="C231" s="223"/>
      <c r="D231" s="41">
        <v>4722100</v>
      </c>
      <c r="E231" s="41"/>
      <c r="F231" s="41">
        <v>24158071206</v>
      </c>
      <c r="G231" s="41"/>
      <c r="H231" s="42">
        <v>37317327868</v>
      </c>
      <c r="I231" s="32"/>
      <c r="J231" s="32">
        <v>0</v>
      </c>
      <c r="K231" s="32"/>
      <c r="L231" s="32">
        <v>0</v>
      </c>
      <c r="M231" s="32"/>
      <c r="N231" s="32">
        <v>654667</v>
      </c>
      <c r="O231" s="32"/>
      <c r="P231" s="32">
        <v>5255970020</v>
      </c>
      <c r="Q231" s="32"/>
      <c r="R231" s="32"/>
      <c r="S231" s="32">
        <v>4067433</v>
      </c>
      <c r="T231" s="32"/>
      <c r="U231" s="32">
        <v>7440</v>
      </c>
      <c r="V231" s="32"/>
      <c r="W231" s="32">
        <v>20808821507</v>
      </c>
      <c r="X231" s="32"/>
      <c r="Y231" s="33">
        <v>30081644398</v>
      </c>
      <c r="Z231" s="233"/>
      <c r="AA231" s="34">
        <f>Y231/درآمدها!$J$6</f>
        <v>3.290590254406112E-3</v>
      </c>
    </row>
    <row r="232" spans="1:27" s="30" customFormat="1">
      <c r="A232" s="31"/>
      <c r="B232" s="223" t="s">
        <v>457</v>
      </c>
      <c r="C232" s="223"/>
      <c r="D232" s="41">
        <v>0</v>
      </c>
      <c r="E232" s="41"/>
      <c r="F232" s="41">
        <v>0</v>
      </c>
      <c r="G232" s="41"/>
      <c r="H232" s="42">
        <v>0</v>
      </c>
      <c r="I232" s="32"/>
      <c r="J232" s="32">
        <v>17277822</v>
      </c>
      <c r="K232" s="32"/>
      <c r="L232" s="32">
        <v>31302270439</v>
      </c>
      <c r="M232" s="32"/>
      <c r="N232" s="32">
        <v>0</v>
      </c>
      <c r="O232" s="32"/>
      <c r="P232" s="32">
        <v>0</v>
      </c>
      <c r="Q232" s="32"/>
      <c r="R232" s="32"/>
      <c r="S232" s="32">
        <v>17277822</v>
      </c>
      <c r="T232" s="32"/>
      <c r="U232" s="32">
        <v>1616</v>
      </c>
      <c r="V232" s="32"/>
      <c r="W232" s="32">
        <v>31302270439</v>
      </c>
      <c r="X232" s="32"/>
      <c r="Y232" s="33">
        <v>27754830643</v>
      </c>
      <c r="Z232" s="233"/>
      <c r="AA232" s="34">
        <f>Y232/درآمدها!$J$6</f>
        <v>3.036063255658326E-3</v>
      </c>
    </row>
    <row r="233" spans="1:27" s="30" customFormat="1">
      <c r="A233" s="31"/>
      <c r="B233" s="223" t="s">
        <v>427</v>
      </c>
      <c r="C233" s="223"/>
      <c r="D233" s="41">
        <v>24960</v>
      </c>
      <c r="E233" s="41"/>
      <c r="F233" s="41">
        <v>97384359</v>
      </c>
      <c r="G233" s="41"/>
      <c r="H233" s="42">
        <v>98104627</v>
      </c>
      <c r="I233" s="32"/>
      <c r="J233" s="32">
        <v>691655</v>
      </c>
      <c r="K233" s="32"/>
      <c r="L233" s="32">
        <v>2766395227</v>
      </c>
      <c r="M233" s="32"/>
      <c r="N233" s="32">
        <v>0</v>
      </c>
      <c r="O233" s="32"/>
      <c r="P233" s="32">
        <v>0</v>
      </c>
      <c r="Q233" s="32"/>
      <c r="R233" s="32"/>
      <c r="S233" s="32">
        <v>716615</v>
      </c>
      <c r="T233" s="32"/>
      <c r="U233" s="32">
        <v>3832</v>
      </c>
      <c r="V233" s="32"/>
      <c r="W233" s="32">
        <v>2863779586</v>
      </c>
      <c r="X233" s="32"/>
      <c r="Y233" s="33">
        <v>2729729573</v>
      </c>
      <c r="Z233" s="233"/>
      <c r="AA233" s="34">
        <f>Y233/درآمدها!$J$6</f>
        <v>2.9860141324837813E-4</v>
      </c>
    </row>
    <row r="234" spans="1:27" s="30" customFormat="1">
      <c r="A234" s="31"/>
      <c r="B234" s="229" t="s">
        <v>378</v>
      </c>
      <c r="C234" s="223"/>
      <c r="D234" s="41">
        <v>8613878</v>
      </c>
      <c r="E234" s="41"/>
      <c r="F234" s="41">
        <v>19300799028</v>
      </c>
      <c r="G234" s="41"/>
      <c r="H234" s="42">
        <v>19094654704</v>
      </c>
      <c r="I234" s="32"/>
      <c r="J234" s="32">
        <v>5703655</v>
      </c>
      <c r="K234" s="32"/>
      <c r="L234" s="32">
        <v>11889423628</v>
      </c>
      <c r="M234" s="32"/>
      <c r="N234" s="32">
        <v>0</v>
      </c>
      <c r="O234" s="32"/>
      <c r="P234" s="32">
        <v>0</v>
      </c>
      <c r="Q234" s="32"/>
      <c r="R234" s="32"/>
      <c r="S234" s="32">
        <v>14317533</v>
      </c>
      <c r="T234" s="32"/>
      <c r="U234" s="32">
        <v>1869</v>
      </c>
      <c r="V234" s="32"/>
      <c r="W234" s="32">
        <v>31190222656</v>
      </c>
      <c r="X234" s="32"/>
      <c r="Y234" s="33">
        <v>26600250338</v>
      </c>
      <c r="Z234" s="233"/>
      <c r="AA234" s="34">
        <f>Y234/درآمدها!$J$6</f>
        <v>2.9097652830709355E-3</v>
      </c>
    </row>
    <row r="235" spans="1:27" s="30" customFormat="1">
      <c r="A235" s="31"/>
      <c r="B235" s="229" t="s">
        <v>280</v>
      </c>
      <c r="C235" s="223"/>
      <c r="D235" s="41">
        <v>3846413</v>
      </c>
      <c r="E235" s="41"/>
      <c r="F235" s="41">
        <v>32456548202</v>
      </c>
      <c r="G235" s="41"/>
      <c r="H235" s="42">
        <v>22405867303</v>
      </c>
      <c r="I235" s="32"/>
      <c r="J235" s="32">
        <v>0</v>
      </c>
      <c r="K235" s="32"/>
      <c r="L235" s="32">
        <v>0</v>
      </c>
      <c r="M235" s="32"/>
      <c r="N235" s="32">
        <v>90462</v>
      </c>
      <c r="O235" s="32"/>
      <c r="P235" s="32">
        <v>532975106</v>
      </c>
      <c r="Q235" s="32"/>
      <c r="R235" s="32"/>
      <c r="S235" s="32">
        <v>3755951</v>
      </c>
      <c r="T235" s="32"/>
      <c r="U235" s="32">
        <v>5620</v>
      </c>
      <c r="V235" s="32"/>
      <c r="W235" s="32">
        <v>31693217728</v>
      </c>
      <c r="X235" s="32"/>
      <c r="Y235" s="33">
        <v>20982849378</v>
      </c>
      <c r="Z235" s="233"/>
      <c r="AA235" s="34">
        <f>Y235/درآمدها!$J$6</f>
        <v>2.2952854158966363E-3</v>
      </c>
    </row>
    <row r="236" spans="1:27" s="30" customFormat="1">
      <c r="A236" s="31"/>
      <c r="B236" s="229" t="s">
        <v>258</v>
      </c>
      <c r="C236" s="223"/>
      <c r="D236" s="41">
        <v>10119026</v>
      </c>
      <c r="E236" s="41"/>
      <c r="F236" s="41">
        <v>34666002856</v>
      </c>
      <c r="G236" s="41"/>
      <c r="H236" s="42">
        <v>24996162225</v>
      </c>
      <c r="I236" s="32"/>
      <c r="J236" s="32">
        <v>0</v>
      </c>
      <c r="K236" s="32"/>
      <c r="L236" s="32">
        <v>0</v>
      </c>
      <c r="M236" s="32"/>
      <c r="N236" s="32">
        <v>41993</v>
      </c>
      <c r="O236" s="32"/>
      <c r="P236" s="32">
        <v>104942270</v>
      </c>
      <c r="Q236" s="32"/>
      <c r="R236" s="32"/>
      <c r="S236" s="32">
        <v>10077033</v>
      </c>
      <c r="T236" s="32"/>
      <c r="U236" s="32">
        <v>2391</v>
      </c>
      <c r="V236" s="32"/>
      <c r="W236" s="32">
        <v>34522142226</v>
      </c>
      <c r="X236" s="32"/>
      <c r="Y236" s="33">
        <v>23950825500</v>
      </c>
      <c r="Z236" s="233"/>
      <c r="AA236" s="34">
        <f>Y236/درآمدها!$J$6</f>
        <v>2.6199482957960001E-3</v>
      </c>
    </row>
    <row r="237" spans="1:27" s="30" customFormat="1">
      <c r="A237" s="31"/>
      <c r="B237" s="229" t="s">
        <v>264</v>
      </c>
      <c r="C237" s="223"/>
      <c r="D237" s="41">
        <v>14352867</v>
      </c>
      <c r="E237" s="41"/>
      <c r="F237" s="41">
        <v>35509242201</v>
      </c>
      <c r="G237" s="41"/>
      <c r="H237" s="42">
        <v>34741283225</v>
      </c>
      <c r="I237" s="32"/>
      <c r="J237" s="32">
        <v>0</v>
      </c>
      <c r="K237" s="32"/>
      <c r="L237" s="32">
        <v>0</v>
      </c>
      <c r="M237" s="32"/>
      <c r="N237" s="32">
        <v>0</v>
      </c>
      <c r="O237" s="32"/>
      <c r="P237" s="32">
        <v>0</v>
      </c>
      <c r="Q237" s="32"/>
      <c r="R237" s="32"/>
      <c r="S237" s="32">
        <v>14352867</v>
      </c>
      <c r="T237" s="32"/>
      <c r="U237" s="32">
        <v>2116</v>
      </c>
      <c r="V237" s="32"/>
      <c r="W237" s="32">
        <v>35509242201</v>
      </c>
      <c r="X237" s="32"/>
      <c r="Y237" s="33">
        <v>30189961112</v>
      </c>
      <c r="Z237" s="233"/>
      <c r="AA237" s="34">
        <f>Y237/درآمدها!$J$6</f>
        <v>3.3024388727449882E-3</v>
      </c>
    </row>
    <row r="238" spans="1:27" s="30" customFormat="1">
      <c r="A238" s="31"/>
      <c r="B238" s="229" t="s">
        <v>223</v>
      </c>
      <c r="C238" s="223"/>
      <c r="D238" s="41">
        <v>25084230</v>
      </c>
      <c r="E238" s="41"/>
      <c r="F238" s="41">
        <v>30764957126</v>
      </c>
      <c r="G238" s="41"/>
      <c r="H238" s="42">
        <v>36828963737</v>
      </c>
      <c r="I238" s="32"/>
      <c r="J238" s="32">
        <v>0</v>
      </c>
      <c r="K238" s="32"/>
      <c r="L238" s="32">
        <v>0</v>
      </c>
      <c r="M238" s="32"/>
      <c r="N238" s="32">
        <v>222992</v>
      </c>
      <c r="O238" s="32"/>
      <c r="P238" s="32">
        <v>281427644</v>
      </c>
      <c r="Q238" s="32"/>
      <c r="R238" s="32"/>
      <c r="S238" s="32">
        <v>24861238</v>
      </c>
      <c r="T238" s="32"/>
      <c r="U238" s="32">
        <v>1279</v>
      </c>
      <c r="V238" s="32"/>
      <c r="W238" s="32">
        <v>30491465003</v>
      </c>
      <c r="X238" s="32"/>
      <c r="Y238" s="33">
        <v>31608328141</v>
      </c>
      <c r="Z238" s="233"/>
      <c r="AA238" s="34">
        <f>Y238/درآمدها!$J$6</f>
        <v>3.4575921170639278E-3</v>
      </c>
    </row>
    <row r="239" spans="1:27" s="30" customFormat="1">
      <c r="A239" s="31"/>
      <c r="B239" s="229" t="s">
        <v>221</v>
      </c>
      <c r="C239" s="223"/>
      <c r="D239" s="41">
        <v>14942435</v>
      </c>
      <c r="E239" s="41"/>
      <c r="F239" s="41">
        <v>58564309282</v>
      </c>
      <c r="G239" s="41"/>
      <c r="H239" s="42">
        <v>58003024936</v>
      </c>
      <c r="I239" s="32"/>
      <c r="J239" s="32">
        <v>0</v>
      </c>
      <c r="K239" s="32"/>
      <c r="L239" s="32">
        <v>0</v>
      </c>
      <c r="M239" s="32"/>
      <c r="N239" s="32">
        <v>400000</v>
      </c>
      <c r="O239" s="32"/>
      <c r="P239" s="32">
        <v>1579346711</v>
      </c>
      <c r="Q239" s="32"/>
      <c r="R239" s="32"/>
      <c r="S239" s="32">
        <v>14542435</v>
      </c>
      <c r="T239" s="32"/>
      <c r="U239" s="32">
        <v>3287</v>
      </c>
      <c r="V239" s="32"/>
      <c r="W239" s="32">
        <v>56996577937</v>
      </c>
      <c r="X239" s="32"/>
      <c r="Y239" s="33">
        <v>47516567995</v>
      </c>
      <c r="Z239" s="233"/>
      <c r="AA239" s="34">
        <f>Y239/درآمدها!$J$6</f>
        <v>5.1977728843030906E-3</v>
      </c>
    </row>
    <row r="240" spans="1:27" s="30" customFormat="1">
      <c r="A240" s="31"/>
      <c r="B240" s="229" t="s">
        <v>202</v>
      </c>
      <c r="C240" s="223"/>
      <c r="D240" s="41">
        <v>16009825</v>
      </c>
      <c r="E240" s="41"/>
      <c r="F240" s="41">
        <v>52134634704</v>
      </c>
      <c r="G240" s="41"/>
      <c r="H240" s="42">
        <v>59743282799</v>
      </c>
      <c r="I240" s="32"/>
      <c r="J240" s="32">
        <v>0</v>
      </c>
      <c r="K240" s="32"/>
      <c r="L240" s="32">
        <v>0</v>
      </c>
      <c r="M240" s="32"/>
      <c r="N240" s="32">
        <v>2052057</v>
      </c>
      <c r="O240" s="32"/>
      <c r="P240" s="32">
        <v>7276383829</v>
      </c>
      <c r="Q240" s="32"/>
      <c r="R240" s="32"/>
      <c r="S240" s="32">
        <v>13957768</v>
      </c>
      <c r="T240" s="32"/>
      <c r="U240" s="32">
        <v>3413</v>
      </c>
      <c r="V240" s="32"/>
      <c r="W240" s="32">
        <v>45452285454</v>
      </c>
      <c r="X240" s="32"/>
      <c r="Y240" s="33">
        <v>47354416908</v>
      </c>
      <c r="Z240" s="233"/>
      <c r="AA240" s="34">
        <f>Y240/درآمدها!$J$6</f>
        <v>5.1800353969648312E-3</v>
      </c>
    </row>
    <row r="241" spans="1:27" s="30" customFormat="1">
      <c r="A241" s="31"/>
      <c r="B241" s="229" t="s">
        <v>367</v>
      </c>
      <c r="C241" s="223"/>
      <c r="D241" s="41">
        <v>6020786</v>
      </c>
      <c r="E241" s="41"/>
      <c r="F241" s="41">
        <v>31646873096</v>
      </c>
      <c r="G241" s="41"/>
      <c r="H241" s="42">
        <v>24532360565</v>
      </c>
      <c r="I241" s="32"/>
      <c r="J241" s="32">
        <v>687104</v>
      </c>
      <c r="K241" s="32"/>
      <c r="L241" s="32">
        <v>3006089491</v>
      </c>
      <c r="M241" s="32">
        <v>3006089491</v>
      </c>
      <c r="N241" s="32">
        <v>104994</v>
      </c>
      <c r="O241" s="32"/>
      <c r="P241" s="32">
        <v>440407615</v>
      </c>
      <c r="Q241" s="32"/>
      <c r="R241" s="32"/>
      <c r="S241" s="32">
        <v>6602896</v>
      </c>
      <c r="T241" s="32"/>
      <c r="U241" s="32">
        <v>3945</v>
      </c>
      <c r="V241" s="32"/>
      <c r="W241" s="32">
        <v>34110563538</v>
      </c>
      <c r="X241" s="32"/>
      <c r="Y241" s="33">
        <v>25893436597</v>
      </c>
      <c r="Z241" s="233"/>
      <c r="AA241" s="34">
        <f>Y241/درآمدها!$J$6</f>
        <v>2.8324478872184147E-3</v>
      </c>
    </row>
    <row r="242" spans="1:27" s="30" customFormat="1">
      <c r="A242" s="31"/>
      <c r="B242" s="223" t="s">
        <v>321</v>
      </c>
      <c r="C242" s="223"/>
      <c r="D242" s="41">
        <v>28330882</v>
      </c>
      <c r="E242" s="41"/>
      <c r="F242" s="41">
        <v>50538962199</v>
      </c>
      <c r="G242" s="41"/>
      <c r="H242" s="42">
        <v>49340372819</v>
      </c>
      <c r="I242" s="32"/>
      <c r="J242" s="32">
        <v>0</v>
      </c>
      <c r="K242" s="32"/>
      <c r="L242" s="32">
        <v>0</v>
      </c>
      <c r="M242" s="32"/>
      <c r="N242" s="32">
        <v>6503463</v>
      </c>
      <c r="O242" s="32"/>
      <c r="P242" s="32">
        <v>11618142302</v>
      </c>
      <c r="Q242" s="32"/>
      <c r="R242" s="32"/>
      <c r="S242" s="32">
        <v>21827419</v>
      </c>
      <c r="T242" s="32"/>
      <c r="U242" s="32">
        <v>1389</v>
      </c>
      <c r="V242" s="32"/>
      <c r="W242" s="32">
        <v>38937548917</v>
      </c>
      <c r="X242" s="32"/>
      <c r="Y242" s="33">
        <v>30137891199</v>
      </c>
      <c r="Z242" s="233"/>
      <c r="AA242" s="34">
        <f>Y242/درآمدها!$J$6</f>
        <v>3.29674301563031E-3</v>
      </c>
    </row>
    <row r="243" spans="1:27" s="30" customFormat="1">
      <c r="A243" s="31"/>
      <c r="B243" s="229" t="s">
        <v>306</v>
      </c>
      <c r="C243" s="223"/>
      <c r="D243" s="41">
        <v>4903268</v>
      </c>
      <c r="E243" s="41"/>
      <c r="F243" s="41">
        <v>16601311156</v>
      </c>
      <c r="G243" s="41"/>
      <c r="H243" s="42">
        <v>14013018976</v>
      </c>
      <c r="I243" s="32"/>
      <c r="J243" s="32">
        <v>137056</v>
      </c>
      <c r="K243" s="32"/>
      <c r="L243" s="32">
        <v>397145298</v>
      </c>
      <c r="M243" s="32"/>
      <c r="N243" s="32">
        <v>142803</v>
      </c>
      <c r="O243" s="32"/>
      <c r="P243" s="32">
        <v>423915197</v>
      </c>
      <c r="Q243" s="32"/>
      <c r="R243" s="32"/>
      <c r="S243" s="32">
        <v>4897521</v>
      </c>
      <c r="T243" s="32"/>
      <c r="U243" s="32">
        <v>3231</v>
      </c>
      <c r="V243" s="32"/>
      <c r="W243" s="32">
        <v>16516854363</v>
      </c>
      <c r="X243" s="32"/>
      <c r="Y243" s="33">
        <v>15729738208</v>
      </c>
      <c r="Z243" s="233"/>
      <c r="AA243" s="34">
        <f>Y243/درآمدها!$J$6</f>
        <v>1.7206547144425911E-3</v>
      </c>
    </row>
    <row r="244" spans="1:27" s="30" customFormat="1">
      <c r="A244" s="31"/>
      <c r="B244" s="229" t="s">
        <v>262</v>
      </c>
      <c r="C244" s="223"/>
      <c r="D244" s="41">
        <v>632063</v>
      </c>
      <c r="E244" s="41"/>
      <c r="F244" s="41">
        <v>9780957348</v>
      </c>
      <c r="G244" s="41"/>
      <c r="H244" s="42">
        <v>11347138191</v>
      </c>
      <c r="I244" s="32"/>
      <c r="J244" s="32">
        <v>2975082</v>
      </c>
      <c r="K244" s="32"/>
      <c r="L244" s="32">
        <v>0</v>
      </c>
      <c r="M244" s="32"/>
      <c r="N244" s="32">
        <v>0</v>
      </c>
      <c r="O244" s="32"/>
      <c r="P244" s="32">
        <v>0</v>
      </c>
      <c r="Q244" s="32"/>
      <c r="R244" s="32"/>
      <c r="S244" s="32">
        <v>3607145</v>
      </c>
      <c r="T244" s="32"/>
      <c r="U244" s="32">
        <v>3068.1945937853898</v>
      </c>
      <c r="V244" s="32"/>
      <c r="W244" s="32">
        <v>9780957348</v>
      </c>
      <c r="X244" s="32"/>
      <c r="Y244" s="33">
        <v>11001571626</v>
      </c>
      <c r="Z244" s="233"/>
      <c r="AA244" s="34">
        <f>Y244/درآمدها!$J$6</f>
        <v>1.2034469890240874E-3</v>
      </c>
    </row>
    <row r="245" spans="1:27" s="30" customFormat="1">
      <c r="A245" s="31"/>
      <c r="B245" s="229" t="s">
        <v>240</v>
      </c>
      <c r="C245" s="223"/>
      <c r="D245" s="41">
        <v>5221395</v>
      </c>
      <c r="E245" s="41"/>
      <c r="F245" s="41">
        <v>42239983760</v>
      </c>
      <c r="G245" s="41"/>
      <c r="H245" s="42">
        <v>32854774344</v>
      </c>
      <c r="I245" s="32"/>
      <c r="J245" s="32">
        <v>0</v>
      </c>
      <c r="K245" s="32"/>
      <c r="L245" s="32">
        <v>0</v>
      </c>
      <c r="M245" s="32"/>
      <c r="N245" s="32">
        <v>5221395</v>
      </c>
      <c r="O245" s="32"/>
      <c r="P245" s="32">
        <v>31791920346</v>
      </c>
      <c r="Q245" s="32"/>
      <c r="R245" s="32"/>
      <c r="S245" s="32">
        <v>0</v>
      </c>
      <c r="T245" s="32"/>
      <c r="U245" s="32">
        <v>0</v>
      </c>
      <c r="V245" s="32"/>
      <c r="W245" s="32">
        <v>0</v>
      </c>
      <c r="X245" s="32"/>
      <c r="Y245" s="33">
        <v>0</v>
      </c>
      <c r="Z245" s="233"/>
      <c r="AA245" s="34">
        <f>Y245/درآمدها!$J$6</f>
        <v>0</v>
      </c>
    </row>
    <row r="246" spans="1:27" s="30" customFormat="1">
      <c r="A246" s="31"/>
      <c r="B246" s="229" t="s">
        <v>149</v>
      </c>
      <c r="C246" s="223"/>
      <c r="D246" s="41">
        <v>23229876</v>
      </c>
      <c r="E246" s="41"/>
      <c r="F246" s="41">
        <v>26303435453</v>
      </c>
      <c r="G246" s="41"/>
      <c r="H246" s="42">
        <v>24477157734</v>
      </c>
      <c r="I246" s="32"/>
      <c r="J246" s="32">
        <v>1862120</v>
      </c>
      <c r="K246" s="32"/>
      <c r="L246" s="32">
        <v>1967158570</v>
      </c>
      <c r="M246" s="32"/>
      <c r="N246" s="32">
        <v>790211</v>
      </c>
      <c r="O246" s="32"/>
      <c r="P246" s="32">
        <v>806082082</v>
      </c>
      <c r="Q246" s="32"/>
      <c r="R246" s="32"/>
      <c r="S246" s="32">
        <v>24301785</v>
      </c>
      <c r="T246" s="32"/>
      <c r="U246" s="32">
        <v>970</v>
      </c>
      <c r="V246" s="32"/>
      <c r="W246" s="32">
        <v>27377086182</v>
      </c>
      <c r="X246" s="32"/>
      <c r="Y246" s="33">
        <v>23432473703</v>
      </c>
      <c r="Z246" s="233"/>
      <c r="AA246" s="34">
        <f>Y246/درآمدها!$J$6</f>
        <v>2.563246496220326E-3</v>
      </c>
    </row>
    <row r="247" spans="1:27" s="30" customFormat="1">
      <c r="A247" s="31"/>
      <c r="B247" s="223" t="s">
        <v>147</v>
      </c>
      <c r="C247" s="223"/>
      <c r="D247" s="41">
        <v>1631161</v>
      </c>
      <c r="E247" s="41"/>
      <c r="F247" s="41">
        <v>26174093430</v>
      </c>
      <c r="G247" s="41"/>
      <c r="H247" s="42">
        <v>18435950084</v>
      </c>
      <c r="I247" s="32"/>
      <c r="J247" s="32">
        <v>0</v>
      </c>
      <c r="K247" s="32"/>
      <c r="L247" s="32">
        <v>0</v>
      </c>
      <c r="M247" s="32"/>
      <c r="N247" s="32">
        <v>0</v>
      </c>
      <c r="O247" s="32"/>
      <c r="P247" s="32">
        <v>0</v>
      </c>
      <c r="Q247" s="32"/>
      <c r="R247" s="32"/>
      <c r="S247" s="32">
        <v>1631161</v>
      </c>
      <c r="T247" s="32"/>
      <c r="U247" s="32">
        <v>11090</v>
      </c>
      <c r="V247" s="32"/>
      <c r="W247" s="32">
        <v>26174093430</v>
      </c>
      <c r="X247" s="32"/>
      <c r="Y247" s="33">
        <v>17981942519</v>
      </c>
      <c r="Z247" s="233"/>
      <c r="AA247" s="34">
        <f>Y247/درآمدها!$J$6</f>
        <v>1.967020287369873E-3</v>
      </c>
    </row>
    <row r="248" spans="1:27" s="30" customFormat="1">
      <c r="A248" s="31"/>
      <c r="B248" s="229" t="s">
        <v>328</v>
      </c>
      <c r="C248" s="223"/>
      <c r="D248" s="41">
        <v>597870</v>
      </c>
      <c r="E248" s="41"/>
      <c r="F248" s="41">
        <v>6722698783</v>
      </c>
      <c r="G248" s="41"/>
      <c r="H248" s="42">
        <v>4659411362</v>
      </c>
      <c r="I248" s="32"/>
      <c r="J248" s="32">
        <v>0</v>
      </c>
      <c r="K248" s="32"/>
      <c r="L248" s="32">
        <v>0</v>
      </c>
      <c r="M248" s="32"/>
      <c r="N248" s="32">
        <v>2384</v>
      </c>
      <c r="O248" s="32"/>
      <c r="P248" s="32">
        <v>19622077</v>
      </c>
      <c r="Q248" s="32"/>
      <c r="R248" s="32"/>
      <c r="S248" s="32">
        <v>595486</v>
      </c>
      <c r="T248" s="32"/>
      <c r="U248" s="32">
        <v>8030</v>
      </c>
      <c r="V248" s="32"/>
      <c r="W248" s="32">
        <v>6695892096</v>
      </c>
      <c r="X248" s="32"/>
      <c r="Y248" s="33">
        <v>4753301156</v>
      </c>
      <c r="Z248" s="233"/>
      <c r="AA248" s="34">
        <f>Y248/درآمدها!$J$6</f>
        <v>5.1995716235615167E-4</v>
      </c>
    </row>
    <row r="249" spans="1:27" s="30" customFormat="1">
      <c r="A249" s="31"/>
      <c r="B249" s="229" t="s">
        <v>329</v>
      </c>
      <c r="C249" s="223"/>
      <c r="D249" s="41">
        <v>5573919</v>
      </c>
      <c r="E249" s="41"/>
      <c r="F249" s="41">
        <v>35771618111</v>
      </c>
      <c r="G249" s="41"/>
      <c r="H249" s="42">
        <v>35128381517</v>
      </c>
      <c r="I249" s="32"/>
      <c r="J249" s="32">
        <v>0</v>
      </c>
      <c r="K249" s="32"/>
      <c r="L249" s="32">
        <v>0</v>
      </c>
      <c r="M249" s="32"/>
      <c r="N249" s="32">
        <v>5573919</v>
      </c>
      <c r="O249" s="32"/>
      <c r="P249" s="32">
        <v>34725314956</v>
      </c>
      <c r="Q249" s="32"/>
      <c r="R249" s="32"/>
      <c r="S249" s="32">
        <v>0</v>
      </c>
      <c r="T249" s="32"/>
      <c r="U249" s="32">
        <v>0</v>
      </c>
      <c r="V249" s="32"/>
      <c r="W249" s="32">
        <v>0</v>
      </c>
      <c r="X249" s="32"/>
      <c r="Y249" s="33">
        <v>0</v>
      </c>
      <c r="Z249" s="233"/>
      <c r="AA249" s="34">
        <f>Y249/درآمدها!$J$6</f>
        <v>0</v>
      </c>
    </row>
    <row r="250" spans="1:27" s="30" customFormat="1">
      <c r="A250" s="31"/>
      <c r="B250" s="229" t="s">
        <v>296</v>
      </c>
      <c r="C250" s="223"/>
      <c r="D250" s="41">
        <v>13032446</v>
      </c>
      <c r="E250" s="41"/>
      <c r="F250" s="41">
        <v>41013511028</v>
      </c>
      <c r="G250" s="41"/>
      <c r="H250" s="42">
        <v>35716667426</v>
      </c>
      <c r="I250" s="32"/>
      <c r="J250" s="32">
        <v>3460582</v>
      </c>
      <c r="K250" s="32"/>
      <c r="L250" s="32">
        <v>9978674417</v>
      </c>
      <c r="M250" s="32"/>
      <c r="N250" s="32">
        <v>7099480</v>
      </c>
      <c r="O250" s="32"/>
      <c r="P250" s="32">
        <v>20152247692</v>
      </c>
      <c r="Q250" s="32"/>
      <c r="R250" s="32"/>
      <c r="S250" s="32">
        <v>9393548</v>
      </c>
      <c r="T250" s="32"/>
      <c r="U250" s="32">
        <v>2680</v>
      </c>
      <c r="V250" s="32"/>
      <c r="W250" s="32">
        <v>29042425781</v>
      </c>
      <c r="X250" s="32"/>
      <c r="Y250" s="33">
        <v>25024919126</v>
      </c>
      <c r="Z250" s="233"/>
      <c r="AA250" s="34">
        <f>Y250/درآمدها!$J$6</f>
        <v>2.7374419398027193E-3</v>
      </c>
    </row>
    <row r="251" spans="1:27" s="30" customFormat="1">
      <c r="A251" s="31"/>
      <c r="B251" s="223" t="s">
        <v>249</v>
      </c>
      <c r="C251" s="223"/>
      <c r="D251" s="41">
        <v>1045721</v>
      </c>
      <c r="E251" s="41"/>
      <c r="F251" s="41">
        <v>34132574964</v>
      </c>
      <c r="G251" s="41"/>
      <c r="H251" s="42">
        <v>24792050201</v>
      </c>
      <c r="I251" s="32"/>
      <c r="J251" s="32">
        <v>0</v>
      </c>
      <c r="K251" s="32"/>
      <c r="L251" s="32">
        <v>0</v>
      </c>
      <c r="M251" s="32"/>
      <c r="N251" s="32">
        <v>0</v>
      </c>
      <c r="O251" s="32"/>
      <c r="P251" s="32">
        <v>0</v>
      </c>
      <c r="Q251" s="32"/>
      <c r="R251" s="32"/>
      <c r="S251" s="32">
        <v>1045721</v>
      </c>
      <c r="T251" s="32"/>
      <c r="U251" s="32">
        <v>22390</v>
      </c>
      <c r="V251" s="32"/>
      <c r="W251" s="32">
        <v>34132574964</v>
      </c>
      <c r="X251" s="32"/>
      <c r="Y251" s="33">
        <v>23274381720</v>
      </c>
      <c r="Z251" s="233"/>
      <c r="AA251" s="34">
        <f>Y251/درآمدها!$J$6</f>
        <v>2.5459530287596801E-3</v>
      </c>
    </row>
    <row r="252" spans="1:27" s="30" customFormat="1">
      <c r="A252" s="31"/>
      <c r="B252" s="223" t="s">
        <v>143</v>
      </c>
      <c r="C252" s="223"/>
      <c r="D252" s="41">
        <v>31108951</v>
      </c>
      <c r="E252" s="41"/>
      <c r="F252" s="41">
        <v>40132848233</v>
      </c>
      <c r="G252" s="41"/>
      <c r="H252" s="42">
        <v>25759569338</v>
      </c>
      <c r="I252" s="32"/>
      <c r="J252" s="32">
        <v>0</v>
      </c>
      <c r="K252" s="32"/>
      <c r="L252" s="32">
        <v>0</v>
      </c>
      <c r="M252" s="32"/>
      <c r="N252" s="32">
        <v>0</v>
      </c>
      <c r="O252" s="32"/>
      <c r="P252" s="32">
        <v>0</v>
      </c>
      <c r="Q252" s="32"/>
      <c r="R252" s="32"/>
      <c r="S252" s="32">
        <v>31108951</v>
      </c>
      <c r="T252" s="32"/>
      <c r="U252" s="32">
        <v>800</v>
      </c>
      <c r="V252" s="32"/>
      <c r="W252" s="32">
        <v>40132848233</v>
      </c>
      <c r="X252" s="32"/>
      <c r="Y252" s="33">
        <v>24739082197</v>
      </c>
      <c r="Z252" s="233"/>
      <c r="AA252" s="34">
        <f>Y252/درآمدها!$J$6</f>
        <v>2.7061746260723797E-3</v>
      </c>
    </row>
    <row r="253" spans="1:27" s="30" customFormat="1">
      <c r="A253" s="31"/>
      <c r="B253" s="229" t="s">
        <v>140</v>
      </c>
      <c r="C253" s="223"/>
      <c r="D253" s="41">
        <v>21575088</v>
      </c>
      <c r="E253" s="41"/>
      <c r="F253" s="41">
        <v>35771304035</v>
      </c>
      <c r="G253" s="41"/>
      <c r="H253" s="42">
        <v>24234789339</v>
      </c>
      <c r="I253" s="32"/>
      <c r="J253" s="32">
        <v>0</v>
      </c>
      <c r="K253" s="32"/>
      <c r="L253" s="32">
        <v>0</v>
      </c>
      <c r="M253" s="32"/>
      <c r="N253" s="32">
        <v>0</v>
      </c>
      <c r="O253" s="32"/>
      <c r="P253" s="32">
        <v>0</v>
      </c>
      <c r="Q253" s="32"/>
      <c r="R253" s="32"/>
      <c r="S253" s="32">
        <v>21575088</v>
      </c>
      <c r="T253" s="32"/>
      <c r="U253" s="32">
        <v>961</v>
      </c>
      <c r="V253" s="32"/>
      <c r="W253" s="32">
        <v>35771304035</v>
      </c>
      <c r="X253" s="32"/>
      <c r="Y253" s="33">
        <v>20610294298</v>
      </c>
      <c r="Z253" s="233"/>
      <c r="AA253" s="34">
        <f>Y253/درآمدها!$J$6</f>
        <v>2.254532121320792E-3</v>
      </c>
    </row>
    <row r="254" spans="1:27" s="30" customFormat="1">
      <c r="A254" s="31"/>
      <c r="B254" s="223" t="s">
        <v>131</v>
      </c>
      <c r="C254" s="223"/>
      <c r="D254" s="41">
        <v>6836648</v>
      </c>
      <c r="E254" s="41"/>
      <c r="F254" s="41">
        <v>121428852065</v>
      </c>
      <c r="G254" s="41"/>
      <c r="H254" s="42">
        <v>117570280041</v>
      </c>
      <c r="I254" s="32"/>
      <c r="J254" s="32">
        <v>0</v>
      </c>
      <c r="K254" s="32"/>
      <c r="L254" s="32">
        <v>0</v>
      </c>
      <c r="M254" s="32"/>
      <c r="N254" s="32">
        <v>1110379</v>
      </c>
      <c r="O254" s="32"/>
      <c r="P254" s="32">
        <v>18507316477</v>
      </c>
      <c r="Q254" s="32"/>
      <c r="R254" s="32"/>
      <c r="S254" s="32">
        <v>5726269</v>
      </c>
      <c r="T254" s="32"/>
      <c r="U254" s="32">
        <v>16400</v>
      </c>
      <c r="V254" s="32"/>
      <c r="W254" s="32">
        <v>101706899534</v>
      </c>
      <c r="X254" s="32"/>
      <c r="Y254" s="33">
        <v>93352042275</v>
      </c>
      <c r="Z254" s="233"/>
      <c r="AA254" s="34">
        <f>Y254/درآمدها!$J$6</f>
        <v>1.0211653208673848E-2</v>
      </c>
    </row>
    <row r="255" spans="1:27" s="30" customFormat="1">
      <c r="A255" s="31"/>
      <c r="B255" s="229" t="s">
        <v>130</v>
      </c>
      <c r="C255" s="223"/>
      <c r="D255" s="41">
        <v>2718834</v>
      </c>
      <c r="E255" s="41"/>
      <c r="F255" s="41">
        <v>18432239733</v>
      </c>
      <c r="G255" s="41"/>
      <c r="H255" s="42">
        <v>18864545430</v>
      </c>
      <c r="I255" s="32"/>
      <c r="J255" s="32">
        <v>0</v>
      </c>
      <c r="K255" s="32"/>
      <c r="L255" s="32">
        <v>0</v>
      </c>
      <c r="M255" s="32"/>
      <c r="N255" s="32">
        <v>2718834</v>
      </c>
      <c r="O255" s="32"/>
      <c r="P255" s="32">
        <v>19196754504</v>
      </c>
      <c r="Q255" s="32"/>
      <c r="R255" s="32"/>
      <c r="S255" s="32">
        <v>0</v>
      </c>
      <c r="T255" s="32"/>
      <c r="U255" s="32">
        <v>0</v>
      </c>
      <c r="V255" s="32"/>
      <c r="W255" s="32">
        <v>0</v>
      </c>
      <c r="X255" s="32"/>
      <c r="Y255" s="33">
        <v>0</v>
      </c>
      <c r="Z255" s="233"/>
      <c r="AA255" s="34">
        <f>Y255/درآمدها!$J$6</f>
        <v>0</v>
      </c>
    </row>
    <row r="256" spans="1:27" s="30" customFormat="1">
      <c r="A256" s="31"/>
      <c r="B256" s="229" t="s">
        <v>317</v>
      </c>
      <c r="C256" s="223"/>
      <c r="D256" s="41">
        <v>14939985</v>
      </c>
      <c r="E256" s="41"/>
      <c r="F256" s="41">
        <v>27489513688</v>
      </c>
      <c r="G256" s="41"/>
      <c r="H256" s="42">
        <v>24251833387</v>
      </c>
      <c r="I256" s="32"/>
      <c r="J256" s="32">
        <v>0</v>
      </c>
      <c r="K256" s="32"/>
      <c r="L256" s="32">
        <v>0</v>
      </c>
      <c r="M256" s="32"/>
      <c r="N256" s="32">
        <v>0</v>
      </c>
      <c r="O256" s="32"/>
      <c r="P256" s="32">
        <v>0</v>
      </c>
      <c r="Q256" s="32"/>
      <c r="R256" s="32"/>
      <c r="S256" s="32">
        <v>14939985</v>
      </c>
      <c r="T256" s="32"/>
      <c r="U256" s="32">
        <v>1515</v>
      </c>
      <c r="V256" s="32"/>
      <c r="W256" s="32">
        <v>27489513688</v>
      </c>
      <c r="X256" s="32"/>
      <c r="Y256" s="33">
        <v>22499404519</v>
      </c>
      <c r="Z256" s="233"/>
      <c r="AA256" s="34">
        <f>Y256/درآمدها!$J$6</f>
        <v>2.4611793245280368E-3</v>
      </c>
    </row>
    <row r="257" spans="1:27" s="30" customFormat="1">
      <c r="A257" s="31"/>
      <c r="B257" s="229" t="s">
        <v>292</v>
      </c>
      <c r="C257" s="223"/>
      <c r="D257" s="41">
        <v>1478697</v>
      </c>
      <c r="E257" s="41"/>
      <c r="F257" s="41">
        <v>30630831783</v>
      </c>
      <c r="G257" s="41"/>
      <c r="H257" s="42">
        <v>24062242586</v>
      </c>
      <c r="I257" s="32"/>
      <c r="J257" s="32">
        <v>0</v>
      </c>
      <c r="K257" s="32"/>
      <c r="L257" s="32">
        <v>0</v>
      </c>
      <c r="M257" s="32"/>
      <c r="N257" s="32">
        <v>0</v>
      </c>
      <c r="O257" s="32"/>
      <c r="P257" s="32">
        <v>0</v>
      </c>
      <c r="Q257" s="32"/>
      <c r="R257" s="32"/>
      <c r="S257" s="32">
        <v>1478697</v>
      </c>
      <c r="T257" s="32"/>
      <c r="U257" s="32">
        <v>15530</v>
      </c>
      <c r="V257" s="32"/>
      <c r="W257" s="32">
        <v>30630831783</v>
      </c>
      <c r="X257" s="32"/>
      <c r="Y257" s="33">
        <v>22827527637</v>
      </c>
      <c r="Z257" s="233"/>
      <c r="AA257" s="34">
        <f>Y257/درآمدها!$J$6</f>
        <v>2.4970722670829967E-3</v>
      </c>
    </row>
    <row r="258" spans="1:27" s="30" customFormat="1">
      <c r="A258" s="31"/>
      <c r="B258" s="229" t="s">
        <v>244</v>
      </c>
      <c r="C258" s="223"/>
      <c r="D258" s="41">
        <v>2255300</v>
      </c>
      <c r="E258" s="41"/>
      <c r="F258" s="41">
        <v>17501188621</v>
      </c>
      <c r="G258" s="41"/>
      <c r="H258" s="42">
        <v>15467310703</v>
      </c>
      <c r="I258" s="32"/>
      <c r="J258" s="32">
        <v>0</v>
      </c>
      <c r="K258" s="32"/>
      <c r="L258" s="32">
        <v>0</v>
      </c>
      <c r="M258" s="32"/>
      <c r="N258" s="32">
        <v>951639</v>
      </c>
      <c r="O258" s="32"/>
      <c r="P258" s="32">
        <v>6598791443</v>
      </c>
      <c r="Q258" s="32"/>
      <c r="R258" s="32"/>
      <c r="S258" s="32">
        <v>1303661</v>
      </c>
      <c r="T258" s="32"/>
      <c r="U258" s="32">
        <v>6880</v>
      </c>
      <c r="V258" s="32"/>
      <c r="W258" s="32">
        <v>10116444402</v>
      </c>
      <c r="X258" s="32"/>
      <c r="Y258" s="33">
        <v>8915821016</v>
      </c>
      <c r="Z258" s="233"/>
      <c r="AA258" s="34">
        <f>Y258/درآمدها!$J$6</f>
        <v>9.7528956054109125E-4</v>
      </c>
    </row>
    <row r="259" spans="1:27" s="30" customFormat="1">
      <c r="A259" s="31"/>
      <c r="B259" s="229" t="s">
        <v>116</v>
      </c>
      <c r="C259" s="223"/>
      <c r="D259" s="41">
        <v>9028298</v>
      </c>
      <c r="E259" s="41"/>
      <c r="F259" s="41">
        <v>46080526789</v>
      </c>
      <c r="G259" s="41"/>
      <c r="H259" s="42">
        <v>51962816042</v>
      </c>
      <c r="I259" s="32"/>
      <c r="J259" s="32">
        <v>0</v>
      </c>
      <c r="K259" s="32"/>
      <c r="L259" s="32">
        <v>0</v>
      </c>
      <c r="M259" s="32"/>
      <c r="N259" s="32">
        <v>4133875</v>
      </c>
      <c r="O259" s="32"/>
      <c r="P259" s="32">
        <v>24002402116</v>
      </c>
      <c r="Q259" s="32"/>
      <c r="R259" s="32"/>
      <c r="S259" s="32">
        <v>4894423</v>
      </c>
      <c r="T259" s="32"/>
      <c r="U259" s="32">
        <v>5090</v>
      </c>
      <c r="V259" s="32"/>
      <c r="W259" s="32">
        <v>24981185841</v>
      </c>
      <c r="X259" s="32"/>
      <c r="Y259" s="33">
        <v>24764383026</v>
      </c>
      <c r="Z259" s="233"/>
      <c r="AA259" s="34">
        <f>Y259/درآمدها!$J$6</f>
        <v>2.7089422494188391E-3</v>
      </c>
    </row>
    <row r="260" spans="1:27" s="30" customFormat="1">
      <c r="A260" s="31"/>
      <c r="B260" s="223" t="s">
        <v>311</v>
      </c>
      <c r="C260" s="223"/>
      <c r="D260" s="41">
        <v>51463359</v>
      </c>
      <c r="E260" s="41"/>
      <c r="F260" s="41">
        <v>174833093386</v>
      </c>
      <c r="G260" s="41"/>
      <c r="H260" s="42">
        <v>163805200751</v>
      </c>
      <c r="I260" s="32"/>
      <c r="J260" s="32">
        <v>0</v>
      </c>
      <c r="K260" s="32"/>
      <c r="L260" s="32">
        <v>0</v>
      </c>
      <c r="M260" s="32"/>
      <c r="N260" s="32">
        <v>4074418</v>
      </c>
      <c r="O260" s="32"/>
      <c r="P260" s="32">
        <v>11274377776</v>
      </c>
      <c r="Q260" s="32"/>
      <c r="R260" s="32"/>
      <c r="S260" s="32">
        <v>47388941</v>
      </c>
      <c r="T260" s="32"/>
      <c r="U260" s="32">
        <v>2596</v>
      </c>
      <c r="V260" s="32"/>
      <c r="W260" s="32">
        <v>160991340408</v>
      </c>
      <c r="X260" s="32"/>
      <c r="Y260" s="33">
        <v>122289711778</v>
      </c>
      <c r="Z260" s="233"/>
      <c r="AA260" s="34">
        <f>Y260/درآمدها!$J$6</f>
        <v>1.3377105601898989E-2</v>
      </c>
    </row>
    <row r="261" spans="1:27" s="30" customFormat="1">
      <c r="A261" s="31"/>
      <c r="B261" s="223" t="s">
        <v>222</v>
      </c>
      <c r="C261" s="223"/>
      <c r="D261" s="41">
        <v>3935969</v>
      </c>
      <c r="E261" s="41"/>
      <c r="F261" s="41">
        <v>22108243506</v>
      </c>
      <c r="G261" s="41"/>
      <c r="H261" s="42">
        <v>22301534915</v>
      </c>
      <c r="I261" s="32"/>
      <c r="J261" s="32">
        <v>0</v>
      </c>
      <c r="K261" s="32"/>
      <c r="L261" s="32">
        <v>0</v>
      </c>
      <c r="M261" s="32"/>
      <c r="N261" s="32">
        <v>0</v>
      </c>
      <c r="O261" s="32"/>
      <c r="P261" s="32">
        <v>0</v>
      </c>
      <c r="Q261" s="32"/>
      <c r="R261" s="32"/>
      <c r="S261" s="32">
        <v>3935969</v>
      </c>
      <c r="T261" s="32"/>
      <c r="U261" s="32">
        <v>4850</v>
      </c>
      <c r="V261" s="32"/>
      <c r="W261" s="32">
        <v>22108243506</v>
      </c>
      <c r="X261" s="32"/>
      <c r="Y261" s="33">
        <v>18975867429</v>
      </c>
      <c r="Z261" s="233"/>
      <c r="AA261" s="34">
        <f>Y261/درآمدها!$J$6</f>
        <v>2.0757443843369564E-3</v>
      </c>
    </row>
    <row r="262" spans="1:27" s="30" customFormat="1">
      <c r="A262" s="31"/>
      <c r="B262" s="229" t="s">
        <v>104</v>
      </c>
      <c r="C262" s="223"/>
      <c r="D262" s="41">
        <v>3049787</v>
      </c>
      <c r="E262" s="41"/>
      <c r="F262" s="41">
        <v>31309125936</v>
      </c>
      <c r="G262" s="41"/>
      <c r="H262" s="42">
        <v>30771153791</v>
      </c>
      <c r="I262" s="32"/>
      <c r="J262" s="32">
        <v>0</v>
      </c>
      <c r="K262" s="32"/>
      <c r="L262" s="32">
        <v>0</v>
      </c>
      <c r="M262" s="32"/>
      <c r="N262" s="32">
        <v>0</v>
      </c>
      <c r="O262" s="32"/>
      <c r="P262" s="32">
        <v>0</v>
      </c>
      <c r="Q262" s="32"/>
      <c r="R262" s="32"/>
      <c r="S262" s="32">
        <v>3049787</v>
      </c>
      <c r="T262" s="32"/>
      <c r="U262" s="32">
        <v>9260</v>
      </c>
      <c r="V262" s="32"/>
      <c r="W262" s="32">
        <v>31309125936</v>
      </c>
      <c r="X262" s="32"/>
      <c r="Y262" s="33">
        <v>28072993510</v>
      </c>
      <c r="Z262" s="233"/>
      <c r="AA262" s="34">
        <f>Y262/درآمدها!$J$6</f>
        <v>3.0708666598742774E-3</v>
      </c>
    </row>
    <row r="263" spans="1:27" s="30" customFormat="1">
      <c r="A263" s="31"/>
      <c r="B263" s="223" t="s">
        <v>102</v>
      </c>
      <c r="C263" s="223"/>
      <c r="D263" s="41">
        <v>3159931</v>
      </c>
      <c r="E263" s="41"/>
      <c r="F263" s="41">
        <v>31769719636</v>
      </c>
      <c r="G263" s="41"/>
      <c r="H263" s="42">
        <v>21202623522</v>
      </c>
      <c r="I263" s="32"/>
      <c r="J263" s="32">
        <v>0</v>
      </c>
      <c r="K263" s="32"/>
      <c r="L263" s="32">
        <v>0</v>
      </c>
      <c r="M263" s="32"/>
      <c r="N263" s="32">
        <v>109378</v>
      </c>
      <c r="O263" s="32"/>
      <c r="P263" s="32">
        <v>749839114</v>
      </c>
      <c r="Q263" s="32"/>
      <c r="R263" s="32"/>
      <c r="S263" s="32">
        <v>3050553</v>
      </c>
      <c r="T263" s="32"/>
      <c r="U263" s="32">
        <v>6730</v>
      </c>
      <c r="V263" s="32"/>
      <c r="W263" s="32">
        <v>30670041069</v>
      </c>
      <c r="X263" s="32"/>
      <c r="Y263" s="33">
        <v>20408066874</v>
      </c>
      <c r="Z263" s="233"/>
      <c r="AA263" s="34">
        <f>Y263/درآمدها!$J$6</f>
        <v>2.2324107378690187E-3</v>
      </c>
    </row>
    <row r="264" spans="1:27" s="30" customFormat="1">
      <c r="A264" s="31"/>
      <c r="B264" s="229" t="s">
        <v>283</v>
      </c>
      <c r="C264" s="223"/>
      <c r="D264" s="41">
        <v>16093969</v>
      </c>
      <c r="E264" s="41"/>
      <c r="F264" s="41">
        <v>24969900603</v>
      </c>
      <c r="G264" s="41"/>
      <c r="H264" s="42">
        <v>22445488470</v>
      </c>
      <c r="I264" s="32"/>
      <c r="J264" s="32">
        <v>1354591</v>
      </c>
      <c r="K264" s="32"/>
      <c r="L264" s="32">
        <v>2017492687</v>
      </c>
      <c r="M264" s="32"/>
      <c r="N264" s="32">
        <v>0</v>
      </c>
      <c r="O264" s="32"/>
      <c r="P264" s="32">
        <v>0</v>
      </c>
      <c r="Q264" s="32"/>
      <c r="R264" s="32"/>
      <c r="S264" s="32">
        <v>17448560</v>
      </c>
      <c r="T264" s="32"/>
      <c r="U264" s="32">
        <v>1353</v>
      </c>
      <c r="V264" s="32"/>
      <c r="W264" s="32">
        <v>26987393290</v>
      </c>
      <c r="X264" s="32"/>
      <c r="Y264" s="33">
        <v>23467434667</v>
      </c>
      <c r="Z264" s="233"/>
      <c r="AA264" s="34">
        <f>Y264/درآمدها!$J$6</f>
        <v>2.5670708286238664E-3</v>
      </c>
    </row>
    <row r="265" spans="1:27" s="30" customFormat="1">
      <c r="A265" s="31"/>
      <c r="B265" s="223" t="s">
        <v>277</v>
      </c>
      <c r="C265" s="223"/>
      <c r="D265" s="41">
        <v>3473414</v>
      </c>
      <c r="E265" s="41"/>
      <c r="F265" s="41">
        <v>25084551741</v>
      </c>
      <c r="G265" s="41"/>
      <c r="H265" s="42">
        <v>23029823738</v>
      </c>
      <c r="I265" s="32"/>
      <c r="J265" s="32">
        <v>0</v>
      </c>
      <c r="K265" s="32"/>
      <c r="L265" s="32">
        <v>0</v>
      </c>
      <c r="M265" s="32"/>
      <c r="N265" s="32">
        <v>36311</v>
      </c>
      <c r="O265" s="32"/>
      <c r="P265" s="32">
        <v>237330821</v>
      </c>
      <c r="Q265" s="32"/>
      <c r="R265" s="32"/>
      <c r="S265" s="32">
        <v>3437103</v>
      </c>
      <c r="T265" s="32"/>
      <c r="U265" s="32">
        <v>6400</v>
      </c>
      <c r="V265" s="32"/>
      <c r="W265" s="32">
        <v>24822318342</v>
      </c>
      <c r="X265" s="32"/>
      <c r="Y265" s="33">
        <v>21866574322</v>
      </c>
      <c r="Z265" s="233"/>
      <c r="AA265" s="34">
        <f>Y265/درآمدها!$J$6</f>
        <v>2.3919548881444807E-3</v>
      </c>
    </row>
    <row r="266" spans="1:27" s="30" customFormat="1">
      <c r="A266" s="31"/>
      <c r="B266" s="229" t="s">
        <v>233</v>
      </c>
      <c r="C266" s="223"/>
      <c r="D266" s="41">
        <v>3170159</v>
      </c>
      <c r="E266" s="41"/>
      <c r="F266" s="41">
        <v>23270762138</v>
      </c>
      <c r="G266" s="41"/>
      <c r="H266" s="42">
        <v>20830070225</v>
      </c>
      <c r="I266" s="32"/>
      <c r="J266" s="32">
        <v>773526</v>
      </c>
      <c r="K266" s="32"/>
      <c r="L266" s="32">
        <v>5066767984</v>
      </c>
      <c r="M266" s="32"/>
      <c r="N266" s="32">
        <v>0</v>
      </c>
      <c r="O266" s="32"/>
      <c r="P266" s="32">
        <v>0</v>
      </c>
      <c r="Q266" s="32"/>
      <c r="R266" s="32"/>
      <c r="S266" s="32">
        <v>3943685</v>
      </c>
      <c r="T266" s="32"/>
      <c r="U266" s="32">
        <v>5860</v>
      </c>
      <c r="V266" s="32"/>
      <c r="W266" s="32">
        <v>28337530122</v>
      </c>
      <c r="X266" s="32"/>
      <c r="Y266" s="33">
        <v>22972489640</v>
      </c>
      <c r="Z266" s="233"/>
      <c r="AA266" s="34">
        <f>Y266/درآمدها!$J$6</f>
        <v>2.5129294638512258E-3</v>
      </c>
    </row>
    <row r="267" spans="1:27" s="30" customFormat="1">
      <c r="A267" s="31"/>
      <c r="B267" s="229" t="s">
        <v>94</v>
      </c>
      <c r="C267" s="223"/>
      <c r="D267" s="41">
        <v>556080</v>
      </c>
      <c r="E267" s="41"/>
      <c r="F267" s="41">
        <v>28036454130</v>
      </c>
      <c r="G267" s="41"/>
      <c r="H267" s="42">
        <v>27887313297</v>
      </c>
      <c r="I267" s="32"/>
      <c r="J267" s="32">
        <v>0</v>
      </c>
      <c r="K267" s="32"/>
      <c r="L267" s="32">
        <v>0</v>
      </c>
      <c r="M267" s="32"/>
      <c r="N267" s="32">
        <v>10704</v>
      </c>
      <c r="O267" s="32"/>
      <c r="P267" s="32">
        <v>493047645</v>
      </c>
      <c r="Q267" s="32"/>
      <c r="R267" s="32"/>
      <c r="S267" s="32">
        <v>545376</v>
      </c>
      <c r="T267" s="32"/>
      <c r="U267" s="32">
        <v>45200</v>
      </c>
      <c r="V267" s="32"/>
      <c r="W267" s="32">
        <v>27496779613</v>
      </c>
      <c r="X267" s="32"/>
      <c r="Y267" s="33">
        <v>24504321783</v>
      </c>
      <c r="Z267" s="233"/>
      <c r="AA267" s="34">
        <f>Y267/درآمدها!$J$6</f>
        <v>2.6804945029977214E-3</v>
      </c>
    </row>
    <row r="268" spans="1:27" s="30" customFormat="1">
      <c r="A268" s="31"/>
      <c r="B268" s="229" t="s">
        <v>91</v>
      </c>
      <c r="C268" s="223"/>
      <c r="D268" s="41">
        <v>853157</v>
      </c>
      <c r="E268" s="41"/>
      <c r="F268" s="41">
        <v>25599702866</v>
      </c>
      <c r="G268" s="41"/>
      <c r="H268" s="42">
        <v>38647038225</v>
      </c>
      <c r="I268" s="32"/>
      <c r="J268" s="32">
        <v>0</v>
      </c>
      <c r="K268" s="32"/>
      <c r="L268" s="32">
        <v>0</v>
      </c>
      <c r="M268" s="32"/>
      <c r="N268" s="32">
        <v>0</v>
      </c>
      <c r="O268" s="32"/>
      <c r="P268" s="32">
        <v>0</v>
      </c>
      <c r="Q268" s="32"/>
      <c r="R268" s="32"/>
      <c r="S268" s="32">
        <v>853157</v>
      </c>
      <c r="T268" s="32"/>
      <c r="U268" s="32">
        <v>42740</v>
      </c>
      <c r="V268" s="32"/>
      <c r="W268" s="32">
        <v>25599702866</v>
      </c>
      <c r="X268" s="32"/>
      <c r="Y268" s="33">
        <v>36246969801</v>
      </c>
      <c r="Z268" s="233"/>
      <c r="AA268" s="34">
        <f>Y268/درآمدها!$J$6</f>
        <v>3.9650068327665381E-3</v>
      </c>
    </row>
    <row r="269" spans="1:27" s="30" customFormat="1">
      <c r="A269" s="31"/>
      <c r="B269" s="223" t="s">
        <v>188</v>
      </c>
      <c r="C269" s="223"/>
      <c r="D269" s="41">
        <v>21996614</v>
      </c>
      <c r="E269" s="41"/>
      <c r="F269" s="41">
        <v>29150498743</v>
      </c>
      <c r="G269" s="41"/>
      <c r="H269" s="42">
        <v>23571261414</v>
      </c>
      <c r="I269" s="32"/>
      <c r="J269" s="32">
        <v>0</v>
      </c>
      <c r="K269" s="32"/>
      <c r="L269" s="32">
        <v>0</v>
      </c>
      <c r="M269" s="32"/>
      <c r="N269" s="32">
        <v>195544</v>
      </c>
      <c r="O269" s="32"/>
      <c r="P269" s="32">
        <v>184844722</v>
      </c>
      <c r="Q269" s="32"/>
      <c r="R269" s="32"/>
      <c r="S269" s="32">
        <v>21801070</v>
      </c>
      <c r="T269" s="32"/>
      <c r="U269" s="32">
        <v>947</v>
      </c>
      <c r="V269" s="32"/>
      <c r="W269" s="32">
        <v>28891358626</v>
      </c>
      <c r="X269" s="32"/>
      <c r="Y269" s="33">
        <v>20522771894</v>
      </c>
      <c r="Z269" s="233"/>
      <c r="AA269" s="34">
        <f>Y269/درآمدها!$J$6</f>
        <v>2.2449581643311355E-3</v>
      </c>
    </row>
    <row r="270" spans="1:27" s="30" customFormat="1">
      <c r="A270" s="31"/>
      <c r="B270" s="229" t="s">
        <v>458</v>
      </c>
      <c r="C270" s="223"/>
      <c r="D270" s="41">
        <v>0</v>
      </c>
      <c r="E270" s="41"/>
      <c r="F270" s="41">
        <v>0</v>
      </c>
      <c r="G270" s="41"/>
      <c r="H270" s="42">
        <v>0</v>
      </c>
      <c r="I270" s="32"/>
      <c r="J270" s="32">
        <v>23000000</v>
      </c>
      <c r="K270" s="32"/>
      <c r="L270" s="32">
        <v>70882718176</v>
      </c>
      <c r="M270" s="32"/>
      <c r="N270" s="32">
        <v>0</v>
      </c>
      <c r="O270" s="32"/>
      <c r="P270" s="32">
        <v>0</v>
      </c>
      <c r="Q270" s="32"/>
      <c r="R270" s="32"/>
      <c r="S270" s="32">
        <v>23000000</v>
      </c>
      <c r="T270" s="32"/>
      <c r="U270" s="32">
        <v>3007</v>
      </c>
      <c r="V270" s="32"/>
      <c r="W270" s="32">
        <v>70882718176</v>
      </c>
      <c r="X270" s="32"/>
      <c r="Y270" s="33">
        <v>68749492050</v>
      </c>
      <c r="Z270" s="233"/>
      <c r="AA270" s="34">
        <f>Y270/درآمدها!$J$6</f>
        <v>7.520413629719701E-3</v>
      </c>
    </row>
    <row r="271" spans="1:27" s="30" customFormat="1">
      <c r="A271" s="31"/>
      <c r="B271" s="229" t="s">
        <v>425</v>
      </c>
      <c r="C271" s="223"/>
      <c r="D271" s="41">
        <v>3200000</v>
      </c>
      <c r="E271" s="41"/>
      <c r="F271" s="41">
        <v>49389791232</v>
      </c>
      <c r="G271" s="41"/>
      <c r="H271" s="42">
        <v>49591166400</v>
      </c>
      <c r="I271" s="32"/>
      <c r="J271" s="32">
        <v>2000000</v>
      </c>
      <c r="K271" s="32"/>
      <c r="L271" s="32">
        <v>30988730880</v>
      </c>
      <c r="M271" s="32"/>
      <c r="N271" s="32">
        <v>3410182</v>
      </c>
      <c r="O271" s="32"/>
      <c r="P271" s="32">
        <v>52031902582</v>
      </c>
      <c r="Q271" s="32"/>
      <c r="R271" s="32"/>
      <c r="S271" s="32">
        <v>1789818</v>
      </c>
      <c r="T271" s="32"/>
      <c r="U271" s="32">
        <v>14880</v>
      </c>
      <c r="V271" s="32"/>
      <c r="W271" s="32">
        <v>27712908399</v>
      </c>
      <c r="X271" s="32"/>
      <c r="Y271" s="33">
        <v>26474028518</v>
      </c>
      <c r="Z271" s="233"/>
      <c r="AA271" s="34">
        <f>Y271/درآمدها!$J$6</f>
        <v>2.8959580494872217E-3</v>
      </c>
    </row>
    <row r="272" spans="1:27" s="30" customFormat="1">
      <c r="A272" s="31"/>
      <c r="B272" s="223" t="s">
        <v>418</v>
      </c>
      <c r="C272" s="223"/>
      <c r="D272" s="41">
        <v>1790660</v>
      </c>
      <c r="E272" s="41"/>
      <c r="F272" s="41">
        <v>2878003639</v>
      </c>
      <c r="G272" s="41"/>
      <c r="H272" s="42">
        <v>2778588702</v>
      </c>
      <c r="I272" s="32"/>
      <c r="J272" s="32">
        <v>3709688</v>
      </c>
      <c r="K272" s="32"/>
      <c r="L272" s="32">
        <v>5981249843</v>
      </c>
      <c r="M272" s="32"/>
      <c r="N272" s="32">
        <v>0</v>
      </c>
      <c r="O272" s="32"/>
      <c r="P272" s="32">
        <v>0</v>
      </c>
      <c r="Q272" s="32"/>
      <c r="R272" s="32"/>
      <c r="S272" s="32">
        <v>5500348</v>
      </c>
      <c r="T272" s="32"/>
      <c r="U272" s="32">
        <v>1405</v>
      </c>
      <c r="V272" s="32"/>
      <c r="W272" s="32">
        <v>8859253482</v>
      </c>
      <c r="X272" s="32"/>
      <c r="Y272" s="33">
        <v>7682007410</v>
      </c>
      <c r="Z272" s="233"/>
      <c r="AA272" s="34">
        <f>Y272/درآمدها!$J$6</f>
        <v>8.4032436469138585E-4</v>
      </c>
    </row>
    <row r="273" spans="1:27" s="30" customFormat="1">
      <c r="A273" s="31"/>
      <c r="B273" s="229" t="s">
        <v>433</v>
      </c>
      <c r="C273" s="223"/>
      <c r="D273" s="41">
        <v>108546</v>
      </c>
      <c r="E273" s="41"/>
      <c r="F273" s="41">
        <v>3832287785</v>
      </c>
      <c r="G273" s="41"/>
      <c r="H273" s="42">
        <v>3966409566</v>
      </c>
      <c r="I273" s="32"/>
      <c r="J273" s="32">
        <v>11770</v>
      </c>
      <c r="K273" s="32"/>
      <c r="L273" s="32">
        <v>438252098</v>
      </c>
      <c r="M273" s="32"/>
      <c r="N273" s="32">
        <v>0</v>
      </c>
      <c r="O273" s="32"/>
      <c r="P273" s="32">
        <v>0</v>
      </c>
      <c r="Q273" s="32"/>
      <c r="R273" s="32"/>
      <c r="S273" s="32">
        <v>120316</v>
      </c>
      <c r="T273" s="32"/>
      <c r="U273" s="32">
        <v>35030</v>
      </c>
      <c r="V273" s="32"/>
      <c r="W273" s="32">
        <v>4270539883</v>
      </c>
      <c r="X273" s="32"/>
      <c r="Y273" s="33">
        <v>4189592199</v>
      </c>
      <c r="Z273" s="233"/>
      <c r="AA273" s="34">
        <f>Y273/درآمدها!$J$6</f>
        <v>4.5829380460603612E-4</v>
      </c>
    </row>
    <row r="274" spans="1:27" s="30" customFormat="1">
      <c r="A274" s="31"/>
      <c r="B274" s="223" t="s">
        <v>431</v>
      </c>
      <c r="C274" s="223"/>
      <c r="D274" s="41">
        <v>10215540</v>
      </c>
      <c r="E274" s="41"/>
      <c r="F274" s="41">
        <v>25727428028</v>
      </c>
      <c r="G274" s="41"/>
      <c r="H274" s="42">
        <v>25579834239</v>
      </c>
      <c r="I274" s="32"/>
      <c r="J274" s="32">
        <v>0</v>
      </c>
      <c r="K274" s="32"/>
      <c r="L274" s="32">
        <v>0</v>
      </c>
      <c r="M274" s="32"/>
      <c r="N274" s="32">
        <v>90813</v>
      </c>
      <c r="O274" s="32"/>
      <c r="P274" s="32">
        <v>172420789</v>
      </c>
      <c r="Q274" s="32"/>
      <c r="R274" s="32"/>
      <c r="S274" s="32">
        <v>10124727</v>
      </c>
      <c r="T274" s="32"/>
      <c r="U274" s="32">
        <v>1910</v>
      </c>
      <c r="V274" s="32"/>
      <c r="W274" s="32">
        <v>25498719127</v>
      </c>
      <c r="X274" s="32"/>
      <c r="Y274" s="33">
        <v>19223166115</v>
      </c>
      <c r="Z274" s="233"/>
      <c r="AA274" s="34">
        <f>Y274/درآمدها!$J$6</f>
        <v>2.1027960519689674E-3</v>
      </c>
    </row>
    <row r="275" spans="1:27" s="30" customFormat="1">
      <c r="A275" s="31"/>
      <c r="B275" s="223" t="s">
        <v>281</v>
      </c>
      <c r="C275" s="223"/>
      <c r="D275" s="41">
        <v>1991099</v>
      </c>
      <c r="E275" s="41"/>
      <c r="F275" s="41">
        <v>89419641686</v>
      </c>
      <c r="G275" s="41"/>
      <c r="H275" s="42">
        <v>72777094607</v>
      </c>
      <c r="I275" s="32"/>
      <c r="J275" s="32">
        <v>0</v>
      </c>
      <c r="K275" s="32"/>
      <c r="L275" s="32">
        <v>0</v>
      </c>
      <c r="M275" s="32"/>
      <c r="N275" s="32">
        <v>1001534</v>
      </c>
      <c r="O275" s="32"/>
      <c r="P275" s="32">
        <v>35265302114</v>
      </c>
      <c r="Q275" s="32"/>
      <c r="R275" s="32"/>
      <c r="S275" s="32">
        <v>989565</v>
      </c>
      <c r="T275" s="32"/>
      <c r="U275" s="32">
        <v>34720</v>
      </c>
      <c r="V275" s="32"/>
      <c r="W275" s="32">
        <v>44441058795</v>
      </c>
      <c r="X275" s="32"/>
      <c r="Y275" s="33">
        <v>34153268508</v>
      </c>
      <c r="Z275" s="233"/>
      <c r="AA275" s="34">
        <f>Y275/درآمدها!$J$6</f>
        <v>3.7359796898607024E-3</v>
      </c>
    </row>
    <row r="276" spans="1:27" s="30" customFormat="1">
      <c r="A276" s="31"/>
      <c r="B276" s="229" t="s">
        <v>186</v>
      </c>
      <c r="C276" s="223"/>
      <c r="D276" s="41">
        <v>11166331</v>
      </c>
      <c r="E276" s="41"/>
      <c r="F276" s="41">
        <v>35736190438</v>
      </c>
      <c r="G276" s="41"/>
      <c r="H276" s="42">
        <v>24686158323</v>
      </c>
      <c r="I276" s="32"/>
      <c r="J276" s="32">
        <v>0</v>
      </c>
      <c r="K276" s="32"/>
      <c r="L276" s="32">
        <v>0</v>
      </c>
      <c r="M276" s="32"/>
      <c r="N276" s="32">
        <v>275067</v>
      </c>
      <c r="O276" s="32"/>
      <c r="P276" s="32">
        <v>613979651</v>
      </c>
      <c r="Q276" s="32"/>
      <c r="R276" s="32"/>
      <c r="S276" s="32">
        <v>10891264</v>
      </c>
      <c r="T276" s="32"/>
      <c r="U276" s="32">
        <v>2146</v>
      </c>
      <c r="V276" s="32"/>
      <c r="W276" s="32">
        <v>34855879197</v>
      </c>
      <c r="X276" s="32"/>
      <c r="Y276" s="33">
        <v>23233585266</v>
      </c>
      <c r="Z276" s="233"/>
      <c r="AA276" s="34">
        <f>Y276/درآمدها!$J$6</f>
        <v>2.5414903600248667E-3</v>
      </c>
    </row>
    <row r="277" spans="1:27" s="30" customFormat="1">
      <c r="A277" s="31"/>
      <c r="B277" s="223" t="s">
        <v>177</v>
      </c>
      <c r="C277" s="223"/>
      <c r="D277" s="41">
        <v>15871241</v>
      </c>
      <c r="E277" s="41"/>
      <c r="F277" s="41">
        <v>37990093120</v>
      </c>
      <c r="G277" s="41"/>
      <c r="H277" s="42">
        <v>25353329038</v>
      </c>
      <c r="I277" s="32"/>
      <c r="J277" s="32">
        <v>0</v>
      </c>
      <c r="K277" s="32"/>
      <c r="L277" s="32">
        <v>0</v>
      </c>
      <c r="M277" s="32"/>
      <c r="N277" s="32">
        <v>141091</v>
      </c>
      <c r="O277" s="32"/>
      <c r="P277" s="32">
        <v>189357543</v>
      </c>
      <c r="Q277" s="32"/>
      <c r="R277" s="32"/>
      <c r="S277" s="32">
        <v>15730150</v>
      </c>
      <c r="T277" s="32"/>
      <c r="U277" s="32">
        <v>1365</v>
      </c>
      <c r="V277" s="32"/>
      <c r="W277" s="32">
        <v>37652371563</v>
      </c>
      <c r="X277" s="32"/>
      <c r="Y277" s="33">
        <v>21343898409</v>
      </c>
      <c r="Z277" s="233"/>
      <c r="AA277" s="34">
        <f>Y277/درآمدها!$J$6</f>
        <v>2.3347800793881825E-3</v>
      </c>
    </row>
    <row r="278" spans="1:27" s="30" customFormat="1">
      <c r="A278" s="31"/>
      <c r="B278" s="223" t="s">
        <v>217</v>
      </c>
      <c r="C278" s="223"/>
      <c r="D278" s="41">
        <v>5099503</v>
      </c>
      <c r="E278" s="41"/>
      <c r="F278" s="41">
        <v>39724706336</v>
      </c>
      <c r="G278" s="41"/>
      <c r="H278" s="42">
        <v>27728310439</v>
      </c>
      <c r="I278" s="32"/>
      <c r="J278" s="32">
        <v>0</v>
      </c>
      <c r="K278" s="32"/>
      <c r="L278" s="32">
        <v>0</v>
      </c>
      <c r="M278" s="32"/>
      <c r="N278" s="32">
        <v>45333</v>
      </c>
      <c r="O278" s="32"/>
      <c r="P278" s="32">
        <v>206039371</v>
      </c>
      <c r="Q278" s="32"/>
      <c r="R278" s="32"/>
      <c r="S278" s="32">
        <v>5054170</v>
      </c>
      <c r="T278" s="32"/>
      <c r="U278" s="32">
        <v>4527</v>
      </c>
      <c r="V278" s="32"/>
      <c r="W278" s="32">
        <v>39371566018</v>
      </c>
      <c r="X278" s="32"/>
      <c r="Y278" s="33">
        <v>22744090241</v>
      </c>
      <c r="Z278" s="233"/>
      <c r="AA278" s="34">
        <f>Y278/درآمدها!$J$6</f>
        <v>2.4879451635743573E-3</v>
      </c>
    </row>
    <row r="279" spans="1:27" s="30" customFormat="1">
      <c r="A279" s="31"/>
      <c r="B279" s="229" t="s">
        <v>171</v>
      </c>
      <c r="C279" s="223"/>
      <c r="D279" s="41">
        <v>11460267</v>
      </c>
      <c r="E279" s="41"/>
      <c r="F279" s="41">
        <v>51004117591</v>
      </c>
      <c r="G279" s="41"/>
      <c r="H279" s="42">
        <v>45556921571</v>
      </c>
      <c r="I279" s="32"/>
      <c r="J279" s="32">
        <v>0</v>
      </c>
      <c r="K279" s="32"/>
      <c r="L279" s="32">
        <v>0</v>
      </c>
      <c r="M279" s="32"/>
      <c r="N279" s="32">
        <v>206947</v>
      </c>
      <c r="O279" s="32"/>
      <c r="P279" s="32">
        <v>816817175</v>
      </c>
      <c r="Q279" s="32"/>
      <c r="R279" s="32"/>
      <c r="S279" s="32">
        <v>11253320</v>
      </c>
      <c r="T279" s="32"/>
      <c r="U279" s="32">
        <v>3762</v>
      </c>
      <c r="V279" s="32"/>
      <c r="W279" s="32">
        <v>50083096368</v>
      </c>
      <c r="X279" s="32"/>
      <c r="Y279" s="33">
        <v>42083096654</v>
      </c>
      <c r="Z279" s="233"/>
      <c r="AA279" s="34">
        <f>Y279/درآمدها!$J$6</f>
        <v>4.6034128285250822E-3</v>
      </c>
    </row>
    <row r="280" spans="1:27" s="30" customFormat="1">
      <c r="A280" s="31"/>
      <c r="B280" s="229" t="s">
        <v>170</v>
      </c>
      <c r="C280" s="223"/>
      <c r="D280" s="41">
        <v>3081239</v>
      </c>
      <c r="E280" s="41"/>
      <c r="F280" s="41">
        <v>28420949182</v>
      </c>
      <c r="G280" s="41"/>
      <c r="H280" s="42">
        <v>36081028302</v>
      </c>
      <c r="I280" s="32"/>
      <c r="J280" s="32">
        <v>0</v>
      </c>
      <c r="K280" s="32"/>
      <c r="L280" s="32">
        <v>0</v>
      </c>
      <c r="M280" s="32"/>
      <c r="N280" s="32">
        <v>44369</v>
      </c>
      <c r="O280" s="32"/>
      <c r="P280" s="32">
        <v>517874143</v>
      </c>
      <c r="Q280" s="32"/>
      <c r="R280" s="32"/>
      <c r="S280" s="32">
        <v>3036870</v>
      </c>
      <c r="T280" s="32"/>
      <c r="U280" s="32">
        <v>11100</v>
      </c>
      <c r="V280" s="32"/>
      <c r="W280" s="32">
        <v>28011695276</v>
      </c>
      <c r="X280" s="32"/>
      <c r="Y280" s="33">
        <v>33508686924</v>
      </c>
      <c r="Z280" s="233"/>
      <c r="AA280" s="34">
        <f>Y280/درآمدها!$J$6</f>
        <v>3.6654697852019969E-3</v>
      </c>
    </row>
    <row r="281" spans="1:27" s="30" customFormat="1">
      <c r="A281" s="31"/>
      <c r="B281" s="229" t="s">
        <v>166</v>
      </c>
      <c r="C281" s="223"/>
      <c r="D281" s="41">
        <v>1671449</v>
      </c>
      <c r="E281" s="41"/>
      <c r="F281" s="41">
        <v>99408970537</v>
      </c>
      <c r="G281" s="41"/>
      <c r="H281" s="42">
        <v>113331179551</v>
      </c>
      <c r="I281" s="32"/>
      <c r="J281" s="32">
        <v>70270</v>
      </c>
      <c r="K281" s="32"/>
      <c r="L281" s="32">
        <v>4984673323</v>
      </c>
      <c r="M281" s="32"/>
      <c r="N281" s="32">
        <v>0</v>
      </c>
      <c r="O281" s="32"/>
      <c r="P281" s="32">
        <v>0</v>
      </c>
      <c r="Q281" s="32"/>
      <c r="R281" s="32"/>
      <c r="S281" s="32">
        <v>1741719</v>
      </c>
      <c r="T281" s="32"/>
      <c r="U281" s="32">
        <v>65360</v>
      </c>
      <c r="V281" s="32"/>
      <c r="W281" s="32">
        <v>104393643860</v>
      </c>
      <c r="X281" s="32"/>
      <c r="Y281" s="33">
        <v>113161413258</v>
      </c>
      <c r="Z281" s="233"/>
      <c r="AA281" s="34">
        <f>Y281/درآمدها!$J$6</f>
        <v>1.2378573415566156E-2</v>
      </c>
    </row>
    <row r="282" spans="1:27" s="30" customFormat="1">
      <c r="A282" s="31"/>
      <c r="B282" s="229" t="s">
        <v>163</v>
      </c>
      <c r="C282" s="223"/>
      <c r="D282" s="41">
        <v>37111428</v>
      </c>
      <c r="E282" s="41"/>
      <c r="F282" s="41">
        <v>96611866032</v>
      </c>
      <c r="G282" s="41"/>
      <c r="H282" s="42">
        <v>48953846114</v>
      </c>
      <c r="I282" s="32"/>
      <c r="J282" s="32">
        <v>0</v>
      </c>
      <c r="K282" s="32"/>
      <c r="L282" s="32">
        <v>0</v>
      </c>
      <c r="M282" s="32"/>
      <c r="N282" s="32">
        <v>914191</v>
      </c>
      <c r="O282" s="32"/>
      <c r="P282" s="32">
        <v>1309549685</v>
      </c>
      <c r="Q282" s="32"/>
      <c r="R282" s="32"/>
      <c r="S282" s="32">
        <v>36197237</v>
      </c>
      <c r="T282" s="32"/>
      <c r="U282" s="32">
        <v>1333</v>
      </c>
      <c r="V282" s="32"/>
      <c r="W282" s="32">
        <v>94231960349</v>
      </c>
      <c r="X282" s="32"/>
      <c r="Y282" s="33">
        <v>47963823969</v>
      </c>
      <c r="Z282" s="233"/>
      <c r="AA282" s="34">
        <f>Y282/درآمدها!$J$6</f>
        <v>5.2466976082908246E-3</v>
      </c>
    </row>
    <row r="283" spans="1:27" s="30" customFormat="1">
      <c r="A283" s="31"/>
      <c r="B283" s="229" t="s">
        <v>158</v>
      </c>
      <c r="C283" s="223"/>
      <c r="D283" s="41">
        <v>1036289</v>
      </c>
      <c r="E283" s="41"/>
      <c r="F283" s="41">
        <v>34038549806</v>
      </c>
      <c r="G283" s="41"/>
      <c r="H283" s="42">
        <v>19211795454</v>
      </c>
      <c r="I283" s="32"/>
      <c r="J283" s="32">
        <v>0</v>
      </c>
      <c r="K283" s="32"/>
      <c r="L283" s="32">
        <v>0</v>
      </c>
      <c r="M283" s="32"/>
      <c r="N283" s="32">
        <v>57418</v>
      </c>
      <c r="O283" s="32"/>
      <c r="P283" s="32">
        <v>1069919570</v>
      </c>
      <c r="Q283" s="32"/>
      <c r="R283" s="32"/>
      <c r="S283" s="32">
        <v>978871</v>
      </c>
      <c r="T283" s="32"/>
      <c r="U283" s="32">
        <v>18000</v>
      </c>
      <c r="V283" s="32"/>
      <c r="W283" s="32">
        <v>32152564861</v>
      </c>
      <c r="X283" s="32"/>
      <c r="Y283" s="33">
        <v>17514840918</v>
      </c>
      <c r="Z283" s="233"/>
      <c r="AA283" s="34">
        <f>Y283/درآمدها!$J$6</f>
        <v>1.9159246771787532E-3</v>
      </c>
    </row>
    <row r="284" spans="1:27" s="30" customFormat="1">
      <c r="A284" s="31"/>
      <c r="B284" s="223" t="s">
        <v>366</v>
      </c>
      <c r="C284" s="223"/>
      <c r="D284" s="41">
        <v>1099447</v>
      </c>
      <c r="E284" s="41"/>
      <c r="F284" s="41">
        <v>13088281901</v>
      </c>
      <c r="G284" s="41"/>
      <c r="H284" s="42">
        <v>12153106831</v>
      </c>
      <c r="I284" s="32"/>
      <c r="J284" s="32">
        <v>85888</v>
      </c>
      <c r="K284" s="32"/>
      <c r="L284" s="32">
        <v>1002971445</v>
      </c>
      <c r="M284" s="32"/>
      <c r="N284" s="32">
        <v>0</v>
      </c>
      <c r="O284" s="32"/>
      <c r="P284" s="230">
        <v>0</v>
      </c>
      <c r="Q284" s="32"/>
      <c r="R284" s="32"/>
      <c r="S284" s="32">
        <v>1185335</v>
      </c>
      <c r="T284" s="32"/>
      <c r="U284" s="32">
        <v>10350</v>
      </c>
      <c r="V284" s="32"/>
      <c r="W284" s="32">
        <v>14091253346</v>
      </c>
      <c r="X284" s="32"/>
      <c r="Y284" s="33">
        <v>12195221360</v>
      </c>
      <c r="Z284" s="233"/>
      <c r="AA284" s="34">
        <f>Y284/درآمدها!$J$6</f>
        <v>1.33401871342543E-3</v>
      </c>
    </row>
    <row r="285" spans="1:27" s="30" customFormat="1">
      <c r="A285" s="31"/>
      <c r="B285" s="223" t="s">
        <v>352</v>
      </c>
      <c r="C285" s="223"/>
      <c r="D285" s="41">
        <v>5225886</v>
      </c>
      <c r="E285" s="41"/>
      <c r="F285" s="41">
        <v>12607986776</v>
      </c>
      <c r="G285" s="41"/>
      <c r="H285" s="42">
        <v>12664902846</v>
      </c>
      <c r="I285" s="32"/>
      <c r="J285" s="32">
        <v>1943624</v>
      </c>
      <c r="K285" s="32"/>
      <c r="L285" s="32">
        <v>4986131112</v>
      </c>
      <c r="M285" s="32"/>
      <c r="N285" s="32">
        <v>63735</v>
      </c>
      <c r="O285" s="32"/>
      <c r="P285" s="32">
        <v>130958321</v>
      </c>
      <c r="Q285" s="32"/>
      <c r="R285" s="32"/>
      <c r="S285" s="32">
        <v>7105775</v>
      </c>
      <c r="T285" s="32"/>
      <c r="U285" s="32">
        <v>2052</v>
      </c>
      <c r="V285" s="32"/>
      <c r="W285" s="32">
        <v>17437710950</v>
      </c>
      <c r="X285" s="32"/>
      <c r="Y285" s="33">
        <v>14494293053</v>
      </c>
      <c r="Z285" s="233"/>
      <c r="AA285" s="34">
        <f>Y285/درآمدها!$J$6</f>
        <v>1.585511045662086E-3</v>
      </c>
    </row>
    <row r="286" spans="1:27" s="30" customFormat="1">
      <c r="A286" s="31"/>
      <c r="B286" s="229" t="s">
        <v>313</v>
      </c>
      <c r="C286" s="223"/>
      <c r="D286" s="41">
        <v>439949</v>
      </c>
      <c r="E286" s="41"/>
      <c r="F286" s="41">
        <v>3400502400</v>
      </c>
      <c r="G286" s="41"/>
      <c r="H286" s="42">
        <v>2698334146</v>
      </c>
      <c r="I286" s="32"/>
      <c r="J286" s="32">
        <v>0</v>
      </c>
      <c r="K286" s="32"/>
      <c r="L286" s="32">
        <v>0</v>
      </c>
      <c r="M286" s="32"/>
      <c r="N286" s="32">
        <v>0</v>
      </c>
      <c r="O286" s="32"/>
      <c r="P286" s="230">
        <v>0</v>
      </c>
      <c r="Q286" s="32"/>
      <c r="R286" s="32"/>
      <c r="S286" s="32">
        <v>439949</v>
      </c>
      <c r="T286" s="32"/>
      <c r="U286" s="32">
        <v>5580</v>
      </c>
      <c r="V286" s="32"/>
      <c r="W286" s="32">
        <v>3400502400</v>
      </c>
      <c r="X286" s="32"/>
      <c r="Y286" s="33">
        <v>2440308677</v>
      </c>
      <c r="Z286" s="233"/>
      <c r="AA286" s="34">
        <f>Y286/درآمدها!$J$6</f>
        <v>2.6694205423200722E-4</v>
      </c>
    </row>
    <row r="287" spans="1:27" s="30" customFormat="1">
      <c r="A287" s="31"/>
      <c r="B287" s="223" t="s">
        <v>201</v>
      </c>
      <c r="C287" s="223"/>
      <c r="D287" s="41">
        <v>28703</v>
      </c>
      <c r="E287" s="41"/>
      <c r="F287" s="41">
        <v>2930377459</v>
      </c>
      <c r="G287" s="41"/>
      <c r="H287" s="42">
        <v>4353160374</v>
      </c>
      <c r="I287" s="32"/>
      <c r="J287" s="32">
        <v>8830506</v>
      </c>
      <c r="K287" s="32"/>
      <c r="L287" s="32">
        <v>0</v>
      </c>
      <c r="M287" s="32"/>
      <c r="N287" s="32">
        <v>4415253</v>
      </c>
      <c r="O287" s="32"/>
      <c r="P287" s="32">
        <v>0</v>
      </c>
      <c r="Q287" s="32"/>
      <c r="R287" s="32"/>
      <c r="S287" s="32">
        <v>4443956</v>
      </c>
      <c r="T287" s="32"/>
      <c r="U287" s="32">
        <v>883</v>
      </c>
      <c r="V287" s="32"/>
      <c r="W287" s="32">
        <v>2930377459</v>
      </c>
      <c r="X287" s="32"/>
      <c r="Y287" s="33">
        <v>3900665274</v>
      </c>
      <c r="Z287" s="233"/>
      <c r="AA287" s="34">
        <f>Y287/درآمدها!$J$6</f>
        <v>4.266884804069462E-4</v>
      </c>
    </row>
    <row r="288" spans="1:27" s="30" customFormat="1">
      <c r="A288" s="31"/>
      <c r="B288" s="223" t="s">
        <v>231</v>
      </c>
      <c r="C288" s="223"/>
      <c r="D288" s="41">
        <v>849901</v>
      </c>
      <c r="E288" s="41"/>
      <c r="F288" s="41">
        <v>15721140317</v>
      </c>
      <c r="G288" s="41"/>
      <c r="H288" s="42">
        <v>24399097294</v>
      </c>
      <c r="I288" s="32"/>
      <c r="J288" s="32">
        <v>0</v>
      </c>
      <c r="K288" s="32"/>
      <c r="L288" s="32">
        <v>0</v>
      </c>
      <c r="M288" s="32"/>
      <c r="N288" s="32">
        <v>67848</v>
      </c>
      <c r="O288" s="32"/>
      <c r="P288" s="32">
        <v>1991740870</v>
      </c>
      <c r="Q288" s="32"/>
      <c r="R288" s="32"/>
      <c r="S288" s="32">
        <v>782053</v>
      </c>
      <c r="T288" s="32"/>
      <c r="U288" s="32">
        <v>28270</v>
      </c>
      <c r="V288" s="32"/>
      <c r="W288" s="32">
        <v>14466114228</v>
      </c>
      <c r="X288" s="32"/>
      <c r="Y288" s="33">
        <v>21977091915</v>
      </c>
      <c r="Z288" s="233"/>
      <c r="AA288" s="34">
        <f>Y288/درآمدها!$J$6</f>
        <v>2.4040442576501717E-3</v>
      </c>
    </row>
    <row r="289" spans="1:27" s="30" customFormat="1">
      <c r="A289" s="31"/>
      <c r="B289" s="223" t="s">
        <v>196</v>
      </c>
      <c r="C289" s="223"/>
      <c r="D289" s="41">
        <v>2312150</v>
      </c>
      <c r="E289" s="41"/>
      <c r="F289" s="41">
        <v>18615045514</v>
      </c>
      <c r="G289" s="41"/>
      <c r="H289" s="42">
        <v>21972634287</v>
      </c>
      <c r="I289" s="32"/>
      <c r="J289" s="32">
        <v>9357033</v>
      </c>
      <c r="K289" s="32"/>
      <c r="L289" s="32">
        <v>79621556163</v>
      </c>
      <c r="M289" s="32"/>
      <c r="N289" s="32">
        <v>0</v>
      </c>
      <c r="O289" s="32"/>
      <c r="P289" s="230">
        <v>0</v>
      </c>
      <c r="Q289" s="32"/>
      <c r="R289" s="32"/>
      <c r="S289" s="32">
        <v>11669183</v>
      </c>
      <c r="T289" s="32"/>
      <c r="U289" s="32">
        <v>8070</v>
      </c>
      <c r="V289" s="32"/>
      <c r="W289" s="32">
        <v>98236601677</v>
      </c>
      <c r="X289" s="32"/>
      <c r="Y289" s="33">
        <v>93609993487</v>
      </c>
      <c r="Z289" s="233"/>
      <c r="AA289" s="34">
        <f>Y289/درآمدها!$J$6</f>
        <v>1.0239870141667573E-2</v>
      </c>
    </row>
    <row r="290" spans="1:27" s="30" customFormat="1">
      <c r="A290" s="31"/>
      <c r="B290" s="223" t="s">
        <v>350</v>
      </c>
      <c r="C290" s="223"/>
      <c r="D290" s="41">
        <v>7888358</v>
      </c>
      <c r="E290" s="41"/>
      <c r="F290" s="41">
        <v>23991312393</v>
      </c>
      <c r="G290" s="41"/>
      <c r="H290" s="42">
        <v>23445852590</v>
      </c>
      <c r="I290" s="32"/>
      <c r="J290" s="32">
        <v>0</v>
      </c>
      <c r="K290" s="32"/>
      <c r="L290" s="32">
        <v>0</v>
      </c>
      <c r="M290" s="32"/>
      <c r="N290" s="32">
        <v>31456</v>
      </c>
      <c r="O290" s="32"/>
      <c r="P290" s="32">
        <v>95369954</v>
      </c>
      <c r="Q290" s="32"/>
      <c r="R290" s="32"/>
      <c r="S290" s="32">
        <v>7856902</v>
      </c>
      <c r="T290" s="32"/>
      <c r="U290" s="32">
        <v>2880</v>
      </c>
      <c r="V290" s="32"/>
      <c r="W290" s="32">
        <v>23895643469</v>
      </c>
      <c r="X290" s="32"/>
      <c r="Y290" s="33">
        <v>22493241890</v>
      </c>
      <c r="Z290" s="233"/>
      <c r="AA290" s="34">
        <f>Y290/درآمدها!$J$6</f>
        <v>2.4605052029055409E-3</v>
      </c>
    </row>
    <row r="291" spans="1:27" s="30" customFormat="1">
      <c r="A291" s="31"/>
      <c r="B291" s="223" t="s">
        <v>312</v>
      </c>
      <c r="C291" s="223"/>
      <c r="D291" s="41">
        <v>4802000</v>
      </c>
      <c r="E291" s="41"/>
      <c r="F291" s="41">
        <v>31680204595</v>
      </c>
      <c r="G291" s="41"/>
      <c r="H291" s="42">
        <v>22649916338</v>
      </c>
      <c r="I291" s="32"/>
      <c r="J291" s="32">
        <v>403361</v>
      </c>
      <c r="K291" s="32"/>
      <c r="L291" s="32">
        <v>1989364366</v>
      </c>
      <c r="M291" s="32"/>
      <c r="N291" s="32">
        <v>0</v>
      </c>
      <c r="O291" s="32"/>
      <c r="P291" s="32">
        <v>0</v>
      </c>
      <c r="Q291" s="32"/>
      <c r="R291" s="32"/>
      <c r="S291" s="32">
        <v>5205361</v>
      </c>
      <c r="T291" s="32"/>
      <c r="U291" s="32">
        <v>4321</v>
      </c>
      <c r="V291" s="32"/>
      <c r="W291" s="32">
        <v>33669568961</v>
      </c>
      <c r="X291" s="32"/>
      <c r="Y291" s="33">
        <v>22358535314</v>
      </c>
      <c r="Z291" s="233"/>
      <c r="AA291" s="34">
        <f>Y291/درآمدها!$J$6</f>
        <v>2.445769833378352E-3</v>
      </c>
    </row>
    <row r="292" spans="1:27" s="30" customFormat="1">
      <c r="A292" s="31"/>
      <c r="B292" s="229" t="s">
        <v>284</v>
      </c>
      <c r="C292" s="223"/>
      <c r="D292" s="41">
        <v>12015783</v>
      </c>
      <c r="E292" s="41"/>
      <c r="F292" s="41">
        <v>23090214134</v>
      </c>
      <c r="G292" s="41"/>
      <c r="H292" s="42">
        <v>19564745535</v>
      </c>
      <c r="I292" s="32"/>
      <c r="J292" s="32">
        <v>2299600</v>
      </c>
      <c r="K292" s="32"/>
      <c r="L292" s="32">
        <v>3987903773</v>
      </c>
      <c r="M292" s="32"/>
      <c r="N292" s="32">
        <v>0</v>
      </c>
      <c r="O292" s="32"/>
      <c r="P292" s="32">
        <v>0</v>
      </c>
      <c r="Q292" s="32"/>
      <c r="R292" s="32"/>
      <c r="S292" s="32">
        <v>14315383</v>
      </c>
      <c r="T292" s="32"/>
      <c r="U292" s="32">
        <v>1550</v>
      </c>
      <c r="V292" s="32"/>
      <c r="W292" s="32">
        <v>27078117907</v>
      </c>
      <c r="X292" s="32"/>
      <c r="Y292" s="33">
        <v>22056820033</v>
      </c>
      <c r="Z292" s="233"/>
      <c r="AA292" s="34">
        <f>Y292/درآمدها!$J$6</f>
        <v>2.4127656082725594E-3</v>
      </c>
    </row>
    <row r="293" spans="1:27" s="30" customFormat="1">
      <c r="A293" s="31"/>
      <c r="B293" s="229" t="s">
        <v>236</v>
      </c>
      <c r="C293" s="223"/>
      <c r="D293" s="41">
        <v>7595035</v>
      </c>
      <c r="E293" s="41"/>
      <c r="F293" s="41">
        <v>33914215168</v>
      </c>
      <c r="G293" s="41"/>
      <c r="H293" s="42">
        <v>32192537130</v>
      </c>
      <c r="I293" s="32"/>
      <c r="J293" s="32">
        <v>0</v>
      </c>
      <c r="K293" s="32"/>
      <c r="L293" s="32">
        <v>0</v>
      </c>
      <c r="M293" s="32"/>
      <c r="N293" s="32">
        <v>0</v>
      </c>
      <c r="O293" s="32"/>
      <c r="P293" s="32">
        <v>0</v>
      </c>
      <c r="Q293" s="32"/>
      <c r="R293" s="32"/>
      <c r="S293" s="32">
        <v>7595035</v>
      </c>
      <c r="T293" s="32"/>
      <c r="U293" s="32">
        <v>4182</v>
      </c>
      <c r="V293" s="32"/>
      <c r="W293" s="32">
        <v>33914215168</v>
      </c>
      <c r="X293" s="32"/>
      <c r="Y293" s="33">
        <v>31573449877</v>
      </c>
      <c r="Z293" s="233"/>
      <c r="AA293" s="34">
        <f>Y293/درآمدها!$J$6</f>
        <v>3.4537768311011484E-3</v>
      </c>
    </row>
    <row r="294" spans="1:27" s="30" customFormat="1">
      <c r="A294" s="31"/>
      <c r="B294" s="223" t="s">
        <v>124</v>
      </c>
      <c r="C294" s="223"/>
      <c r="D294" s="41">
        <v>23389319</v>
      </c>
      <c r="E294" s="41"/>
      <c r="F294" s="41">
        <v>32779098243</v>
      </c>
      <c r="G294" s="41"/>
      <c r="H294" s="165">
        <v>38362751713</v>
      </c>
      <c r="I294" s="32"/>
      <c r="J294" s="32">
        <v>0</v>
      </c>
      <c r="K294" s="32"/>
      <c r="L294" s="32">
        <v>0</v>
      </c>
      <c r="M294" s="32"/>
      <c r="N294" s="32">
        <v>89996</v>
      </c>
      <c r="O294" s="32"/>
      <c r="P294" s="230">
        <v>137321929</v>
      </c>
      <c r="Q294" s="32"/>
      <c r="R294" s="32"/>
      <c r="S294" s="32">
        <v>23299323</v>
      </c>
      <c r="T294" s="32"/>
      <c r="U294" s="32">
        <v>1535</v>
      </c>
      <c r="V294" s="32"/>
      <c r="W294" s="32">
        <v>32652972821</v>
      </c>
      <c r="X294" s="32"/>
      <c r="Y294" s="33">
        <v>35551662267</v>
      </c>
      <c r="Z294" s="233"/>
      <c r="AA294" s="34">
        <f>Y294/درآمدها!$J$6</f>
        <v>3.8889480852817211E-3</v>
      </c>
    </row>
    <row r="295" spans="1:27" s="30" customFormat="1">
      <c r="A295" s="31"/>
      <c r="B295" s="223" t="s">
        <v>119</v>
      </c>
      <c r="C295" s="223"/>
      <c r="D295" s="41">
        <v>2104760</v>
      </c>
      <c r="E295" s="41"/>
      <c r="F295" s="41">
        <v>51908375932</v>
      </c>
      <c r="G295" s="41"/>
      <c r="H295" s="42">
        <v>55548883803</v>
      </c>
      <c r="I295" s="32"/>
      <c r="J295" s="32">
        <v>0</v>
      </c>
      <c r="K295" s="32"/>
      <c r="L295" s="32">
        <v>0</v>
      </c>
      <c r="M295" s="32"/>
      <c r="N295" s="32">
        <v>1072649</v>
      </c>
      <c r="O295" s="32"/>
      <c r="P295" s="32">
        <v>26240954474</v>
      </c>
      <c r="Q295" s="32"/>
      <c r="R295" s="32"/>
      <c r="S295" s="32">
        <v>1032111</v>
      </c>
      <c r="T295" s="32"/>
      <c r="U295" s="32">
        <v>23020</v>
      </c>
      <c r="V295" s="32"/>
      <c r="W295" s="32">
        <v>25454306331</v>
      </c>
      <c r="X295" s="32"/>
      <c r="Y295" s="33">
        <v>23617828012</v>
      </c>
      <c r="Z295" s="233"/>
      <c r="AA295" s="34">
        <f>Y295/درآمدها!$J$6</f>
        <v>2.5835221525221516E-3</v>
      </c>
    </row>
    <row r="296" spans="1:27" s="30" customFormat="1">
      <c r="A296" s="31"/>
      <c r="B296" s="229" t="s">
        <v>341</v>
      </c>
      <c r="C296" s="223"/>
      <c r="D296" s="41">
        <v>1003231</v>
      </c>
      <c r="E296" s="41"/>
      <c r="F296" s="41">
        <v>20442067753</v>
      </c>
      <c r="G296" s="41"/>
      <c r="H296" s="42">
        <v>17751259608</v>
      </c>
      <c r="I296" s="32"/>
      <c r="J296" s="32">
        <v>109543</v>
      </c>
      <c r="K296" s="32"/>
      <c r="L296" s="32">
        <v>1995501577</v>
      </c>
      <c r="M296" s="32"/>
      <c r="N296" s="32">
        <v>0</v>
      </c>
      <c r="O296" s="32"/>
      <c r="P296" s="32">
        <v>0</v>
      </c>
      <c r="Q296" s="32"/>
      <c r="R296" s="32"/>
      <c r="S296" s="32">
        <v>1112774</v>
      </c>
      <c r="T296" s="32"/>
      <c r="U296" s="32">
        <v>16640</v>
      </c>
      <c r="V296" s="32"/>
      <c r="W296" s="32">
        <v>22437569330</v>
      </c>
      <c r="X296" s="32"/>
      <c r="Y296" s="33">
        <v>18406385836</v>
      </c>
      <c r="Z296" s="233"/>
      <c r="AA296" s="34">
        <f>Y296/درآمدها!$J$6</f>
        <v>2.0134495657693234E-3</v>
      </c>
    </row>
    <row r="297" spans="1:27" s="30" customFormat="1">
      <c r="A297" s="31"/>
      <c r="B297" s="223" t="s">
        <v>114</v>
      </c>
      <c r="C297" s="223"/>
      <c r="D297" s="41">
        <v>7318131</v>
      </c>
      <c r="E297" s="41"/>
      <c r="F297" s="41">
        <v>29690371609</v>
      </c>
      <c r="G297" s="41"/>
      <c r="H297" s="42">
        <v>26726836758</v>
      </c>
      <c r="I297" s="32"/>
      <c r="J297" s="32">
        <v>0</v>
      </c>
      <c r="K297" s="32"/>
      <c r="L297" s="32">
        <v>0</v>
      </c>
      <c r="M297" s="32"/>
      <c r="N297" s="32">
        <v>65572</v>
      </c>
      <c r="O297" s="32"/>
      <c r="P297" s="32">
        <v>232699200</v>
      </c>
      <c r="Q297" s="32"/>
      <c r="R297" s="32"/>
      <c r="S297" s="32">
        <v>7252559</v>
      </c>
      <c r="T297" s="32"/>
      <c r="U297" s="32">
        <v>3548</v>
      </c>
      <c r="V297" s="32"/>
      <c r="W297" s="32">
        <v>29424339606</v>
      </c>
      <c r="X297" s="32"/>
      <c r="Y297" s="33">
        <v>25578973463</v>
      </c>
      <c r="Z297" s="233"/>
      <c r="AA297" s="34">
        <f>Y297/درآمدها!$J$6</f>
        <v>2.7980491917741191E-3</v>
      </c>
    </row>
    <row r="298" spans="1:27" s="30" customFormat="1">
      <c r="A298" s="31"/>
      <c r="B298" s="229" t="s">
        <v>110</v>
      </c>
      <c r="C298" s="223"/>
      <c r="D298" s="41">
        <v>21766789</v>
      </c>
      <c r="E298" s="41"/>
      <c r="F298" s="41">
        <v>41972063678</v>
      </c>
      <c r="G298" s="41"/>
      <c r="H298" s="42">
        <v>29361784358</v>
      </c>
      <c r="I298" s="32"/>
      <c r="J298" s="32">
        <v>0</v>
      </c>
      <c r="K298" s="32"/>
      <c r="L298" s="32">
        <v>0</v>
      </c>
      <c r="M298" s="32"/>
      <c r="N298" s="32">
        <v>4418444</v>
      </c>
      <c r="O298" s="32"/>
      <c r="P298" s="32">
        <v>6113090168</v>
      </c>
      <c r="Q298" s="32"/>
      <c r="R298" s="32"/>
      <c r="S298" s="32">
        <v>17348345</v>
      </c>
      <c r="T298" s="32"/>
      <c r="U298" s="32">
        <v>1108</v>
      </c>
      <c r="V298" s="32"/>
      <c r="W298" s="32">
        <v>33452147721</v>
      </c>
      <c r="X298" s="32"/>
      <c r="Y298" s="33">
        <v>19107595566</v>
      </c>
      <c r="Z298" s="233"/>
      <c r="AA298" s="34">
        <f>Y298/درآمدها!$J$6</f>
        <v>2.0901539464642216E-3</v>
      </c>
    </row>
    <row r="299" spans="1:27" s="30" customFormat="1">
      <c r="A299" s="31"/>
      <c r="B299" s="223" t="s">
        <v>109</v>
      </c>
      <c r="C299" s="223"/>
      <c r="D299" s="41">
        <v>12810506</v>
      </c>
      <c r="E299" s="41"/>
      <c r="F299" s="41">
        <v>42773618584</v>
      </c>
      <c r="G299" s="41"/>
      <c r="H299" s="42">
        <v>33745851249</v>
      </c>
      <c r="I299" s="32"/>
      <c r="J299" s="32">
        <v>0</v>
      </c>
      <c r="K299" s="32"/>
      <c r="L299" s="32">
        <v>0</v>
      </c>
      <c r="M299" s="32"/>
      <c r="N299" s="32">
        <v>558142</v>
      </c>
      <c r="O299" s="32"/>
      <c r="P299" s="32">
        <v>1321463560</v>
      </c>
      <c r="Q299" s="32"/>
      <c r="R299" s="32"/>
      <c r="S299" s="32">
        <v>12252364</v>
      </c>
      <c r="T299" s="32"/>
      <c r="U299" s="32">
        <v>2339</v>
      </c>
      <c r="V299" s="32"/>
      <c r="W299" s="32">
        <v>40910011243</v>
      </c>
      <c r="X299" s="32"/>
      <c r="Y299" s="33">
        <v>28487762638</v>
      </c>
      <c r="Z299" s="233"/>
      <c r="AA299" s="34">
        <f>Y299/درآمدها!$J$6</f>
        <v>3.1162376918686609E-3</v>
      </c>
    </row>
    <row r="300" spans="1:27" s="30" customFormat="1">
      <c r="A300" s="31"/>
      <c r="B300" s="223" t="s">
        <v>103</v>
      </c>
      <c r="C300" s="223"/>
      <c r="D300" s="41">
        <v>382643</v>
      </c>
      <c r="E300" s="41"/>
      <c r="F300" s="41">
        <v>17372128114</v>
      </c>
      <c r="G300" s="41"/>
      <c r="H300" s="42">
        <v>23887002020</v>
      </c>
      <c r="I300" s="32"/>
      <c r="J300" s="32">
        <v>0</v>
      </c>
      <c r="K300" s="32"/>
      <c r="L300" s="32">
        <v>0</v>
      </c>
      <c r="M300" s="32"/>
      <c r="N300" s="32">
        <v>7957</v>
      </c>
      <c r="O300" s="32"/>
      <c r="P300" s="32">
        <v>508037541</v>
      </c>
      <c r="Q300" s="32"/>
      <c r="R300" s="32"/>
      <c r="S300" s="32">
        <v>374686</v>
      </c>
      <c r="T300" s="32"/>
      <c r="U300" s="32">
        <v>62340</v>
      </c>
      <c r="V300" s="32"/>
      <c r="W300" s="32">
        <v>17010877488</v>
      </c>
      <c r="X300" s="32"/>
      <c r="Y300" s="33">
        <v>23218945588</v>
      </c>
      <c r="Z300" s="233"/>
      <c r="AA300" s="34">
        <f>Y300/درآمدها!$J$6</f>
        <v>2.5398889455171664E-3</v>
      </c>
    </row>
    <row r="301" spans="1:27" s="30" customFormat="1">
      <c r="A301" s="31"/>
      <c r="B301" s="229" t="s">
        <v>340</v>
      </c>
      <c r="C301" s="223"/>
      <c r="D301" s="41">
        <v>1036853</v>
      </c>
      <c r="E301" s="41"/>
      <c r="F301" s="41">
        <v>29932031287</v>
      </c>
      <c r="G301" s="41"/>
      <c r="H301" s="42">
        <v>23551123112</v>
      </c>
      <c r="I301" s="32"/>
      <c r="J301" s="32">
        <v>0</v>
      </c>
      <c r="K301" s="32"/>
      <c r="L301" s="32">
        <v>0</v>
      </c>
      <c r="M301" s="32"/>
      <c r="N301" s="32">
        <v>0</v>
      </c>
      <c r="O301" s="32"/>
      <c r="P301" s="32">
        <v>0</v>
      </c>
      <c r="Q301" s="32"/>
      <c r="R301" s="32"/>
      <c r="S301" s="32">
        <v>1036853</v>
      </c>
      <c r="T301" s="32"/>
      <c r="U301" s="32">
        <v>22740</v>
      </c>
      <c r="V301" s="32"/>
      <c r="W301" s="32">
        <v>29932031287</v>
      </c>
      <c r="X301" s="32"/>
      <c r="Y301" s="33">
        <v>23437747900</v>
      </c>
      <c r="Z301" s="233"/>
      <c r="AA301" s="34">
        <f>Y301/درآمدها!$J$6</f>
        <v>2.5638234334721065E-3</v>
      </c>
    </row>
    <row r="302" spans="1:27" s="30" customFormat="1">
      <c r="A302" s="31"/>
      <c r="B302" s="229" t="s">
        <v>294</v>
      </c>
      <c r="C302" s="223"/>
      <c r="D302" s="41">
        <v>4932488</v>
      </c>
      <c r="E302" s="41"/>
      <c r="F302" s="41">
        <v>33071112431</v>
      </c>
      <c r="G302" s="41"/>
      <c r="H302" s="42">
        <v>25986640394</v>
      </c>
      <c r="I302" s="32"/>
      <c r="J302" s="32">
        <v>0</v>
      </c>
      <c r="K302" s="32"/>
      <c r="L302" s="32">
        <v>0</v>
      </c>
      <c r="M302" s="32"/>
      <c r="N302" s="32">
        <v>600000</v>
      </c>
      <c r="O302" s="32"/>
      <c r="P302" s="230">
        <v>3167043328</v>
      </c>
      <c r="Q302" s="32"/>
      <c r="R302" s="32"/>
      <c r="S302" s="32">
        <v>4332488</v>
      </c>
      <c r="T302" s="32"/>
      <c r="U302" s="32">
        <v>4602</v>
      </c>
      <c r="V302" s="32"/>
      <c r="W302" s="32">
        <v>29048260787</v>
      </c>
      <c r="X302" s="32"/>
      <c r="Y302" s="33">
        <v>19819478026</v>
      </c>
      <c r="Z302" s="233"/>
      <c r="AA302" s="34">
        <f>Y302/درآمدها!$J$6</f>
        <v>2.1680258026089737E-3</v>
      </c>
    </row>
    <row r="303" spans="1:27" s="30" customFormat="1">
      <c r="A303" s="31"/>
      <c r="B303" s="229" t="s">
        <v>263</v>
      </c>
      <c r="C303" s="223"/>
      <c r="D303" s="41">
        <v>9355529</v>
      </c>
      <c r="E303" s="41"/>
      <c r="F303" s="41">
        <v>51100667313</v>
      </c>
      <c r="G303" s="41"/>
      <c r="H303" s="42">
        <v>41570390306</v>
      </c>
      <c r="I303" s="32"/>
      <c r="J303" s="32">
        <v>0</v>
      </c>
      <c r="K303" s="32"/>
      <c r="L303" s="32">
        <v>0</v>
      </c>
      <c r="M303" s="32"/>
      <c r="N303" s="32">
        <v>9355529</v>
      </c>
      <c r="O303" s="32"/>
      <c r="P303" s="32">
        <v>41373120421</v>
      </c>
      <c r="Q303" s="32"/>
      <c r="R303" s="32"/>
      <c r="S303" s="32">
        <v>0</v>
      </c>
      <c r="T303" s="32"/>
      <c r="U303" s="32">
        <v>0</v>
      </c>
      <c r="V303" s="32"/>
      <c r="W303" s="32">
        <v>0</v>
      </c>
      <c r="X303" s="32"/>
      <c r="Y303" s="33">
        <v>0</v>
      </c>
      <c r="Z303" s="233"/>
      <c r="AA303" s="34">
        <f>Y303/درآمدها!$J$6</f>
        <v>0</v>
      </c>
    </row>
    <row r="304" spans="1:27" s="30" customFormat="1">
      <c r="A304" s="31"/>
      <c r="B304" s="223" t="s">
        <v>225</v>
      </c>
      <c r="C304" s="223"/>
      <c r="D304" s="41">
        <v>10572262</v>
      </c>
      <c r="E304" s="41"/>
      <c r="F304" s="41">
        <v>25896793817</v>
      </c>
      <c r="G304" s="41"/>
      <c r="H304" s="42">
        <v>22384930501</v>
      </c>
      <c r="I304" s="32"/>
      <c r="J304" s="32">
        <v>616474</v>
      </c>
      <c r="K304" s="32"/>
      <c r="L304" s="32">
        <v>1333771557</v>
      </c>
      <c r="M304" s="32"/>
      <c r="N304" s="32">
        <v>99465</v>
      </c>
      <c r="O304" s="32"/>
      <c r="P304" s="32">
        <v>178414485</v>
      </c>
      <c r="Q304" s="32"/>
      <c r="R304" s="32"/>
      <c r="S304" s="32">
        <v>11089271</v>
      </c>
      <c r="T304" s="32"/>
      <c r="U304" s="32">
        <v>1802</v>
      </c>
      <c r="V304" s="32"/>
      <c r="W304" s="32">
        <v>26988492616</v>
      </c>
      <c r="X304" s="32"/>
      <c r="Y304" s="33">
        <v>19863968292</v>
      </c>
      <c r="Z304" s="233"/>
      <c r="AA304" s="34">
        <f>Y304/درآمدها!$J$6</f>
        <v>2.1728925324252888E-3</v>
      </c>
    </row>
    <row r="305" spans="1:27" s="30" customFormat="1">
      <c r="A305" s="31"/>
      <c r="B305" s="229" t="s">
        <v>95</v>
      </c>
      <c r="C305" s="223"/>
      <c r="D305" s="41">
        <v>11668195</v>
      </c>
      <c r="E305" s="41"/>
      <c r="F305" s="41">
        <v>29809356626</v>
      </c>
      <c r="G305" s="41"/>
      <c r="H305" s="42">
        <v>36153363725</v>
      </c>
      <c r="I305" s="32"/>
      <c r="J305" s="32">
        <v>0</v>
      </c>
      <c r="K305" s="32"/>
      <c r="L305" s="32">
        <v>0</v>
      </c>
      <c r="M305" s="32"/>
      <c r="N305" s="32">
        <v>0</v>
      </c>
      <c r="O305" s="32"/>
      <c r="P305" s="32">
        <v>0</v>
      </c>
      <c r="Q305" s="32"/>
      <c r="R305" s="32"/>
      <c r="S305" s="32">
        <v>11668195</v>
      </c>
      <c r="T305" s="32"/>
      <c r="U305" s="32">
        <v>2749</v>
      </c>
      <c r="V305" s="32"/>
      <c r="W305" s="32">
        <v>29809356626</v>
      </c>
      <c r="X305" s="32"/>
      <c r="Y305" s="33">
        <v>31885016642</v>
      </c>
      <c r="Z305" s="233"/>
      <c r="AA305" s="34">
        <f>Y305/درآمدها!$J$6</f>
        <v>3.4878586966714366E-3</v>
      </c>
    </row>
    <row r="306" spans="1:27" s="30" customFormat="1">
      <c r="A306" s="31"/>
      <c r="B306" s="223" t="s">
        <v>92</v>
      </c>
      <c r="C306" s="223"/>
      <c r="D306" s="41">
        <v>15050781</v>
      </c>
      <c r="E306" s="41"/>
      <c r="F306" s="41">
        <v>39599231844</v>
      </c>
      <c r="G306" s="41"/>
      <c r="H306" s="42">
        <v>28890132919</v>
      </c>
      <c r="I306" s="32"/>
      <c r="J306" s="32">
        <v>0</v>
      </c>
      <c r="K306" s="32"/>
      <c r="L306" s="32">
        <v>0</v>
      </c>
      <c r="M306" s="32"/>
      <c r="N306" s="32">
        <v>133797</v>
      </c>
      <c r="O306" s="32"/>
      <c r="P306" s="32">
        <v>222067664</v>
      </c>
      <c r="Q306" s="32"/>
      <c r="R306" s="32"/>
      <c r="S306" s="32">
        <v>14916984</v>
      </c>
      <c r="T306" s="32"/>
      <c r="U306" s="32">
        <v>1670</v>
      </c>
      <c r="V306" s="32"/>
      <c r="W306" s="32">
        <v>39247206363</v>
      </c>
      <c r="X306" s="32"/>
      <c r="Y306" s="33">
        <v>24763140672</v>
      </c>
      <c r="Z306" s="233"/>
      <c r="AA306" s="34">
        <f>Y306/درآمدها!$J$6</f>
        <v>2.7088063500008805E-3</v>
      </c>
    </row>
    <row r="307" spans="1:27" s="30" customFormat="1">
      <c r="A307" s="31"/>
      <c r="B307" s="223" t="s">
        <v>325</v>
      </c>
      <c r="C307" s="223"/>
      <c r="D307" s="41">
        <v>7313168</v>
      </c>
      <c r="E307" s="41"/>
      <c r="F307" s="41">
        <v>23368764557</v>
      </c>
      <c r="G307" s="41"/>
      <c r="H307" s="42">
        <v>25305667841</v>
      </c>
      <c r="I307" s="32"/>
      <c r="J307" s="32">
        <v>0</v>
      </c>
      <c r="K307" s="32"/>
      <c r="L307" s="32">
        <v>0</v>
      </c>
      <c r="M307" s="32"/>
      <c r="N307" s="32">
        <v>0</v>
      </c>
      <c r="O307" s="32"/>
      <c r="P307" s="32">
        <v>0</v>
      </c>
      <c r="Q307" s="32"/>
      <c r="R307" s="32"/>
      <c r="S307" s="32">
        <v>7313168</v>
      </c>
      <c r="T307" s="32"/>
      <c r="U307" s="32">
        <v>3714</v>
      </c>
      <c r="V307" s="32"/>
      <c r="W307" s="32">
        <v>23368764557</v>
      </c>
      <c r="X307" s="32"/>
      <c r="Y307" s="33">
        <v>26999497375</v>
      </c>
      <c r="Z307" s="233"/>
      <c r="AA307" s="34">
        <f>Y307/درآمدها!$J$6</f>
        <v>2.9534383745971442E-3</v>
      </c>
    </row>
    <row r="308" spans="1:27" s="30" customFormat="1">
      <c r="A308" s="31"/>
      <c r="B308" s="223" t="s">
        <v>304</v>
      </c>
      <c r="C308" s="223"/>
      <c r="D308" s="41">
        <v>2191777</v>
      </c>
      <c r="E308" s="41"/>
      <c r="F308" s="41">
        <v>21294469912</v>
      </c>
      <c r="G308" s="41"/>
      <c r="H308" s="42">
        <v>27800670430</v>
      </c>
      <c r="I308" s="32"/>
      <c r="J308" s="32">
        <v>0</v>
      </c>
      <c r="K308" s="32"/>
      <c r="L308" s="32">
        <v>0</v>
      </c>
      <c r="M308" s="32"/>
      <c r="N308" s="32">
        <v>143686</v>
      </c>
      <c r="O308" s="32"/>
      <c r="P308" s="32">
        <v>1814929677</v>
      </c>
      <c r="Q308" s="32"/>
      <c r="R308" s="32"/>
      <c r="S308" s="32">
        <v>2048091</v>
      </c>
      <c r="T308" s="32"/>
      <c r="U308" s="32">
        <v>10300</v>
      </c>
      <c r="V308" s="32"/>
      <c r="W308" s="32">
        <v>19898471504</v>
      </c>
      <c r="X308" s="32"/>
      <c r="Y308" s="33">
        <v>20969820045</v>
      </c>
      <c r="Z308" s="233"/>
      <c r="AA308" s="34">
        <f>Y308/درآمدها!$J$6</f>
        <v>2.2938601548429531E-3</v>
      </c>
    </row>
    <row r="309" spans="1:27" s="30" customFormat="1">
      <c r="A309" s="31"/>
      <c r="B309" s="229" t="s">
        <v>234</v>
      </c>
      <c r="C309" s="223"/>
      <c r="D309" s="41">
        <v>2520491</v>
      </c>
      <c r="E309" s="41"/>
      <c r="F309" s="41">
        <v>25869072120</v>
      </c>
      <c r="G309" s="41"/>
      <c r="H309" s="42">
        <v>20570106390</v>
      </c>
      <c r="I309" s="32"/>
      <c r="J309" s="32">
        <v>0</v>
      </c>
      <c r="K309" s="32"/>
      <c r="L309" s="32">
        <v>0</v>
      </c>
      <c r="M309" s="32"/>
      <c r="N309" s="32">
        <v>0</v>
      </c>
      <c r="O309" s="32"/>
      <c r="P309" s="32">
        <v>0</v>
      </c>
      <c r="Q309" s="32"/>
      <c r="R309" s="32"/>
      <c r="S309" s="32">
        <v>2520491</v>
      </c>
      <c r="T309" s="32"/>
      <c r="U309" s="32">
        <v>7250</v>
      </c>
      <c r="V309" s="32"/>
      <c r="W309" s="32">
        <v>25869072120</v>
      </c>
      <c r="X309" s="32"/>
      <c r="Y309" s="33">
        <v>18164832074</v>
      </c>
      <c r="Z309" s="233"/>
      <c r="AA309" s="34">
        <f>Y309/درآمدها!$J$6</f>
        <v>1.9870263275767602E-3</v>
      </c>
    </row>
    <row r="310" spans="1:27" s="30" customFormat="1">
      <c r="A310" s="31"/>
      <c r="B310" s="229" t="s">
        <v>89</v>
      </c>
      <c r="C310" s="223"/>
      <c r="D310" s="41">
        <v>2730341</v>
      </c>
      <c r="E310" s="41"/>
      <c r="F310" s="41">
        <v>25219391116</v>
      </c>
      <c r="G310" s="41"/>
      <c r="H310" s="42">
        <v>23992603968</v>
      </c>
      <c r="I310" s="32"/>
      <c r="J310" s="32">
        <v>0</v>
      </c>
      <c r="K310" s="32"/>
      <c r="L310" s="32">
        <v>0</v>
      </c>
      <c r="M310" s="32"/>
      <c r="N310" s="32">
        <v>0</v>
      </c>
      <c r="O310" s="32"/>
      <c r="P310" s="32">
        <v>0</v>
      </c>
      <c r="Q310" s="32"/>
      <c r="R310" s="32"/>
      <c r="S310" s="32">
        <v>2730341</v>
      </c>
      <c r="T310" s="32"/>
      <c r="U310" s="32">
        <v>8140</v>
      </c>
      <c r="V310" s="32"/>
      <c r="W310" s="32">
        <v>25219391116</v>
      </c>
      <c r="X310" s="32"/>
      <c r="Y310" s="33">
        <v>22092737138</v>
      </c>
      <c r="Z310" s="233"/>
      <c r="AA310" s="34">
        <f>Y310/درآمدها!$J$6</f>
        <v>2.4166945316424315E-3</v>
      </c>
    </row>
    <row r="311" spans="1:27" s="30" customFormat="1">
      <c r="A311" s="31"/>
      <c r="B311" s="229" t="s">
        <v>83</v>
      </c>
      <c r="C311" s="223"/>
      <c r="D311" s="41">
        <v>17494644</v>
      </c>
      <c r="E311" s="41"/>
      <c r="F311" s="41">
        <v>66222811246</v>
      </c>
      <c r="G311" s="41"/>
      <c r="H311" s="42">
        <v>49771756587</v>
      </c>
      <c r="I311" s="32"/>
      <c r="J311" s="32">
        <v>0</v>
      </c>
      <c r="K311" s="32"/>
      <c r="L311" s="32">
        <v>0</v>
      </c>
      <c r="M311" s="32"/>
      <c r="N311" s="32">
        <v>30410</v>
      </c>
      <c r="O311" s="32"/>
      <c r="P311" s="32">
        <v>88816481</v>
      </c>
      <c r="Q311" s="32"/>
      <c r="R311" s="32"/>
      <c r="S311" s="32">
        <v>17464234</v>
      </c>
      <c r="T311" s="32"/>
      <c r="U311" s="32">
        <v>2688</v>
      </c>
      <c r="V311" s="32"/>
      <c r="W311" s="32">
        <v>66107699690</v>
      </c>
      <c r="X311" s="32"/>
      <c r="Y311" s="33">
        <v>46664545023</v>
      </c>
      <c r="Z311" s="233"/>
      <c r="AA311" s="34">
        <f>Y311/درآمدها!$J$6</f>
        <v>5.1045712477469545E-3</v>
      </c>
    </row>
    <row r="312" spans="1:27" s="30" customFormat="1">
      <c r="A312" s="31"/>
      <c r="B312" s="229" t="s">
        <v>82</v>
      </c>
      <c r="C312" s="223"/>
      <c r="D312" s="41">
        <v>7130118</v>
      </c>
      <c r="E312" s="41"/>
      <c r="F312" s="41">
        <v>62596942313</v>
      </c>
      <c r="G312" s="41"/>
      <c r="H312" s="42">
        <v>75980077518</v>
      </c>
      <c r="I312" s="32"/>
      <c r="J312" s="32">
        <v>0</v>
      </c>
      <c r="K312" s="32"/>
      <c r="L312" s="32">
        <v>0</v>
      </c>
      <c r="M312" s="32"/>
      <c r="N312" s="32">
        <v>57599</v>
      </c>
      <c r="O312" s="32"/>
      <c r="P312" s="32">
        <v>598328198</v>
      </c>
      <c r="Q312" s="32"/>
      <c r="R312" s="32"/>
      <c r="S312" s="32">
        <v>7072519</v>
      </c>
      <c r="T312" s="32"/>
      <c r="U312" s="32">
        <v>10500</v>
      </c>
      <c r="V312" s="32"/>
      <c r="W312" s="32">
        <v>62091267473</v>
      </c>
      <c r="X312" s="32"/>
      <c r="Y312" s="33">
        <v>73819593880</v>
      </c>
      <c r="Z312" s="233"/>
      <c r="AA312" s="34">
        <f>Y312/درآمدها!$J$6</f>
        <v>8.0750251878482782E-3</v>
      </c>
    </row>
    <row r="313" spans="1:27" s="30" customFormat="1">
      <c r="A313" s="31"/>
      <c r="B313" s="229" t="s">
        <v>79</v>
      </c>
      <c r="C313" s="223"/>
      <c r="D313" s="41">
        <v>1164366</v>
      </c>
      <c r="E313" s="41"/>
      <c r="F313" s="41">
        <v>39173774589</v>
      </c>
      <c r="G313" s="41"/>
      <c r="H313" s="42">
        <v>43658562205</v>
      </c>
      <c r="I313" s="32"/>
      <c r="J313" s="32">
        <v>0</v>
      </c>
      <c r="K313" s="32"/>
      <c r="L313" s="32">
        <v>0</v>
      </c>
      <c r="M313" s="32"/>
      <c r="N313" s="32">
        <v>28682</v>
      </c>
      <c r="O313" s="32"/>
      <c r="P313" s="32">
        <v>1089133272</v>
      </c>
      <c r="Q313" s="32"/>
      <c r="R313" s="32"/>
      <c r="S313" s="32">
        <v>1135684</v>
      </c>
      <c r="T313" s="32"/>
      <c r="U313" s="32">
        <v>35780</v>
      </c>
      <c r="V313" s="32"/>
      <c r="W313" s="32">
        <v>38208801202</v>
      </c>
      <c r="X313" s="32"/>
      <c r="Y313" s="33">
        <v>40392996621</v>
      </c>
      <c r="Z313" s="233"/>
      <c r="AA313" s="34">
        <f>Y313/درآمدها!$J$6</f>
        <v>4.4185350796899486E-3</v>
      </c>
    </row>
    <row r="314" spans="1:27" s="30" customFormat="1">
      <c r="A314" s="31"/>
      <c r="B314" s="229" t="s">
        <v>435</v>
      </c>
      <c r="C314" s="223"/>
      <c r="D314" s="41">
        <v>17365458</v>
      </c>
      <c r="E314" s="41"/>
      <c r="F314" s="41">
        <v>19864683005</v>
      </c>
      <c r="G314" s="41"/>
      <c r="H314" s="42">
        <v>12704930278</v>
      </c>
      <c r="I314" s="32"/>
      <c r="J314" s="32">
        <v>0</v>
      </c>
      <c r="K314" s="32"/>
      <c r="L314" s="32">
        <v>0</v>
      </c>
      <c r="M314" s="32"/>
      <c r="N314" s="32">
        <v>17365458</v>
      </c>
      <c r="O314" s="32"/>
      <c r="P314" s="32">
        <v>0</v>
      </c>
      <c r="Q314" s="32"/>
      <c r="R314" s="32"/>
      <c r="S314" s="32">
        <v>0</v>
      </c>
      <c r="T314" s="32"/>
      <c r="U314" s="32">
        <v>0</v>
      </c>
      <c r="V314" s="32"/>
      <c r="W314" s="32">
        <v>0</v>
      </c>
      <c r="X314" s="32"/>
      <c r="Y314" s="33">
        <v>0</v>
      </c>
      <c r="Z314" s="233"/>
      <c r="AA314" s="34">
        <f>Y314/درآمدها!$J$6</f>
        <v>0</v>
      </c>
    </row>
    <row r="315" spans="1:27" s="30" customFormat="1">
      <c r="A315" s="31"/>
      <c r="B315" s="229" t="s">
        <v>335</v>
      </c>
      <c r="C315" s="223"/>
      <c r="D315" s="41">
        <v>2074675</v>
      </c>
      <c r="E315" s="41"/>
      <c r="F315" s="41">
        <v>5858365296</v>
      </c>
      <c r="G315" s="41"/>
      <c r="H315" s="42">
        <v>4407200674</v>
      </c>
      <c r="I315" s="32"/>
      <c r="J315" s="32">
        <v>0</v>
      </c>
      <c r="K315" s="32"/>
      <c r="L315" s="32">
        <v>0</v>
      </c>
      <c r="M315" s="32"/>
      <c r="N315" s="32">
        <v>2074675</v>
      </c>
      <c r="O315" s="32"/>
      <c r="P315" s="32">
        <v>4433580475</v>
      </c>
      <c r="Q315" s="32"/>
      <c r="R315" s="32"/>
      <c r="S315" s="32">
        <v>0</v>
      </c>
      <c r="T315" s="32"/>
      <c r="U315" s="32">
        <v>0</v>
      </c>
      <c r="V315" s="32"/>
      <c r="W315" s="32">
        <v>0</v>
      </c>
      <c r="X315" s="32"/>
      <c r="Y315" s="33">
        <v>0</v>
      </c>
      <c r="Z315" s="233"/>
      <c r="AA315" s="34">
        <f>Y315/درآمدها!$J$6</f>
        <v>0</v>
      </c>
    </row>
    <row r="316" spans="1:27" s="30" customFormat="1">
      <c r="A316" s="31"/>
      <c r="B316" s="229" t="s">
        <v>379</v>
      </c>
      <c r="C316" s="223"/>
      <c r="D316" s="41">
        <v>5111402</v>
      </c>
      <c r="E316" s="41"/>
      <c r="F316" s="41">
        <v>20312364290</v>
      </c>
      <c r="G316" s="41"/>
      <c r="H316" s="42">
        <v>14678977681</v>
      </c>
      <c r="I316" s="32"/>
      <c r="J316" s="32">
        <v>976339</v>
      </c>
      <c r="K316" s="32"/>
      <c r="L316" s="32">
        <v>2857464487</v>
      </c>
      <c r="M316" s="32"/>
      <c r="N316" s="32">
        <v>5111402</v>
      </c>
      <c r="O316" s="32"/>
      <c r="P316" s="32">
        <v>63682594</v>
      </c>
      <c r="Q316" s="32"/>
      <c r="R316" s="32"/>
      <c r="S316" s="32">
        <v>976339</v>
      </c>
      <c r="T316" s="32"/>
      <c r="U316" s="32">
        <v>2924</v>
      </c>
      <c r="V316" s="32"/>
      <c r="W316" s="32">
        <v>2857464487</v>
      </c>
      <c r="X316" s="32"/>
      <c r="Y316" s="33">
        <v>2837829089</v>
      </c>
      <c r="Z316" s="233"/>
      <c r="AA316" s="34">
        <f>Y316/درآمدها!$J$6</f>
        <v>3.104262725928117E-4</v>
      </c>
    </row>
    <row r="317" spans="1:27" s="30" customFormat="1" ht="30" thickBot="1">
      <c r="A317" s="31"/>
      <c r="B317" s="229" t="s">
        <v>459</v>
      </c>
      <c r="C317" s="223"/>
      <c r="D317" s="41">
        <v>0</v>
      </c>
      <c r="E317" s="41"/>
      <c r="F317" s="41">
        <v>0</v>
      </c>
      <c r="G317" s="41"/>
      <c r="H317" s="42">
        <v>0</v>
      </c>
      <c r="I317" s="32"/>
      <c r="J317" s="32">
        <v>1063084</v>
      </c>
      <c r="K317" s="32"/>
      <c r="L317" s="32">
        <v>0</v>
      </c>
      <c r="M317" s="32"/>
      <c r="N317" s="32">
        <v>0</v>
      </c>
      <c r="O317" s="32"/>
      <c r="P317" s="32">
        <v>0</v>
      </c>
      <c r="Q317" s="32"/>
      <c r="R317" s="32"/>
      <c r="S317" s="32">
        <v>1063084</v>
      </c>
      <c r="T317" s="32"/>
      <c r="U317" s="32">
        <v>4064.7191012187182</v>
      </c>
      <c r="V317" s="32"/>
      <c r="W317" s="32">
        <v>4555279669</v>
      </c>
      <c r="X317" s="32"/>
      <c r="Y317" s="33">
        <v>4295427074</v>
      </c>
      <c r="Z317" s="233"/>
      <c r="AA317" s="34">
        <f>Y317/درآمدها!$J$6</f>
        <v>4.6987093794501153E-4</v>
      </c>
    </row>
    <row r="318" spans="1:27" s="30" customFormat="1" ht="30" thickBot="1">
      <c r="A318" s="31"/>
      <c r="B318" s="229" t="s">
        <v>2</v>
      </c>
      <c r="C318" s="223"/>
      <c r="D318" s="223"/>
      <c r="E318" s="32"/>
      <c r="F318" s="46">
        <f>SUM(F11:F317)</f>
        <v>10209541971304</v>
      </c>
      <c r="G318" s="32"/>
      <c r="H318" s="46">
        <f>SUM(H11:H317)</f>
        <v>9178170850515</v>
      </c>
      <c r="I318" s="32"/>
      <c r="J318" s="223"/>
      <c r="K318" s="33"/>
      <c r="L318" s="46">
        <f>SUM(L11:L317)</f>
        <v>1115824192604</v>
      </c>
      <c r="M318" s="48"/>
      <c r="N318" s="223"/>
      <c r="O318" s="33"/>
      <c r="P318" s="46">
        <f>SUM(P11:P317)</f>
        <v>1022210588401</v>
      </c>
      <c r="Q318" s="48"/>
      <c r="R318" s="48"/>
      <c r="S318" s="223"/>
      <c r="T318" s="32"/>
      <c r="U318" s="47"/>
      <c r="V318" s="32"/>
      <c r="W318" s="46">
        <f>SUM(W11:W317)</f>
        <v>10242521929364</v>
      </c>
      <c r="X318" s="32"/>
      <c r="Y318" s="46">
        <f>SUM(Y11:Y317)</f>
        <v>8705782893056</v>
      </c>
      <c r="Z318" s="233"/>
      <c r="AA318" s="235">
        <f>SUM(AA11:AA292)</f>
        <v>0.8886988939924203</v>
      </c>
    </row>
    <row r="319" spans="1:27" s="30" customFormat="1" ht="30" thickTop="1">
      <c r="A319" s="31"/>
      <c r="B319" s="229"/>
      <c r="C319" s="223"/>
      <c r="D319" s="32"/>
      <c r="E319" s="32"/>
      <c r="F319" s="48"/>
      <c r="G319" s="32"/>
      <c r="H319" s="39"/>
      <c r="I319" s="32"/>
      <c r="J319" s="33"/>
      <c r="K319" s="33"/>
      <c r="L319" s="39"/>
      <c r="M319" s="39"/>
      <c r="N319" s="33"/>
      <c r="O319" s="33"/>
      <c r="P319" s="39"/>
      <c r="Q319" s="39"/>
      <c r="R319" s="39"/>
      <c r="S319" s="32"/>
      <c r="T319" s="32"/>
      <c r="U319" s="47"/>
      <c r="V319" s="32"/>
      <c r="W319" s="39"/>
      <c r="X319" s="32"/>
      <c r="Y319" s="39"/>
      <c r="Z319" s="233"/>
      <c r="AA319" s="236"/>
    </row>
  </sheetData>
  <autoFilter ref="B8:P318" xr:uid="{00000000-0001-0000-0100-000000000000}">
    <filterColumn colId="2" showButton="0"/>
    <filterColumn colId="3" showButton="0"/>
    <filterColumn colId="4" showButton="0"/>
    <filterColumn colId="5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sortState xmlns:xlrd2="http://schemas.microsoft.com/office/spreadsheetml/2017/richdata2" ref="B11:B309">
    <sortCondition ref="B11:B309"/>
  </sortState>
  <mergeCells count="23">
    <mergeCell ref="D8:H8"/>
    <mergeCell ref="S8:AA8"/>
    <mergeCell ref="G9:G10"/>
    <mergeCell ref="H9:H10"/>
    <mergeCell ref="Y9:Y10"/>
    <mergeCell ref="U9:U10"/>
    <mergeCell ref="AA9:AA10"/>
    <mergeCell ref="B1:AA1"/>
    <mergeCell ref="B2:AA2"/>
    <mergeCell ref="B3:AA3"/>
    <mergeCell ref="B9:B10"/>
    <mergeCell ref="J9:L9"/>
    <mergeCell ref="N9:P9"/>
    <mergeCell ref="T9:T10"/>
    <mergeCell ref="X9:X10"/>
    <mergeCell ref="W9:W10"/>
    <mergeCell ref="S9:S10"/>
    <mergeCell ref="F9:F10"/>
    <mergeCell ref="D9:D10"/>
    <mergeCell ref="E9:E10"/>
    <mergeCell ref="B6:AA6"/>
    <mergeCell ref="B5:AA5"/>
    <mergeCell ref="J8:P8"/>
  </mergeCells>
  <phoneticPr fontId="23" type="noConversion"/>
  <conditionalFormatting sqref="B11:B41 B43:B319">
    <cfRule type="duplicateValues" dxfId="1" priority="68"/>
  </conditionalFormatting>
  <conditionalFormatting sqref="B320:B1048576 B1:B9">
    <cfRule type="duplicateValues" dxfId="0" priority="64"/>
  </conditionalFormatting>
  <printOptions horizontalCentered="1"/>
  <pageMargins left="0" right="0" top="0.74803149606299202" bottom="0.74803149606299202" header="0.31496062992126" footer="0.31496062992126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AJ26"/>
  <sheetViews>
    <sheetView rightToLeft="1" view="pageBreakPreview" zoomScale="50" zoomScaleNormal="100" zoomScaleSheetLayoutView="50" workbookViewId="0">
      <selection activeCell="Q10" sqref="Q10"/>
    </sheetView>
  </sheetViews>
  <sheetFormatPr defaultColWidth="9.109375" defaultRowHeight="16.2"/>
  <cols>
    <col min="1" max="1" width="29" style="148" customWidth="1"/>
    <col min="2" max="2" width="0.5546875" style="148" customWidth="1"/>
    <col min="3" max="3" width="12.5546875" style="148" customWidth="1"/>
    <col min="4" max="4" width="0.5546875" style="148" customWidth="1"/>
    <col min="5" max="5" width="29.109375" style="148" customWidth="1"/>
    <col min="6" max="6" width="0.5546875" style="148" customWidth="1"/>
    <col min="7" max="7" width="20.33203125" style="148" bestFit="1" customWidth="1"/>
    <col min="8" max="8" width="0.5546875" style="148" customWidth="1"/>
    <col min="9" max="9" width="16.5546875" style="148" bestFit="1" customWidth="1"/>
    <col min="10" max="10" width="0.44140625" style="148" customWidth="1"/>
    <col min="11" max="11" width="17.33203125" style="148" bestFit="1" customWidth="1"/>
    <col min="12" max="12" width="0.6640625" style="148" customWidth="1"/>
    <col min="13" max="13" width="7.88671875" style="148" bestFit="1" customWidth="1"/>
    <col min="14" max="14" width="1.109375" style="148" customWidth="1"/>
    <col min="15" max="15" width="17.33203125" style="148" bestFit="1" customWidth="1"/>
    <col min="16" max="16" width="0.5546875" style="148" customWidth="1"/>
    <col min="17" max="17" width="22.5546875" style="148" bestFit="1" customWidth="1"/>
    <col min="18" max="18" width="0.5546875" style="148" customWidth="1"/>
    <col min="19" max="19" width="13.6640625" style="148" bestFit="1" customWidth="1"/>
    <col min="20" max="20" width="17.33203125" style="148" bestFit="1" customWidth="1"/>
    <col min="21" max="21" width="0.5546875" style="148" customWidth="1"/>
    <col min="22" max="22" width="7.88671875" style="148" bestFit="1" customWidth="1"/>
    <col min="23" max="23" width="13.109375" style="148" bestFit="1" customWidth="1"/>
    <col min="24" max="24" width="0.5546875" style="148" customWidth="1"/>
    <col min="25" max="25" width="7.88671875" style="148" bestFit="1" customWidth="1"/>
    <col min="26" max="26" width="0.44140625" style="148" customWidth="1"/>
    <col min="27" max="27" width="21" style="148" bestFit="1" customWidth="1"/>
    <col min="28" max="28" width="0.6640625" style="148" customWidth="1"/>
    <col min="29" max="29" width="17.33203125" style="148" bestFit="1" customWidth="1"/>
    <col min="30" max="30" width="0.6640625" style="148" customWidth="1"/>
    <col min="31" max="31" width="22.5546875" style="148" bestFit="1" customWidth="1"/>
    <col min="32" max="32" width="0.6640625" style="148" customWidth="1"/>
    <col min="33" max="33" width="16.5546875" style="148" customWidth="1"/>
    <col min="34" max="34" width="20.44140625" style="148" customWidth="1"/>
    <col min="35" max="35" width="25.44140625" style="5" bestFit="1" customWidth="1"/>
    <col min="36" max="36" width="14.5546875" style="5" bestFit="1" customWidth="1"/>
    <col min="37" max="16384" width="9.109375" style="5"/>
  </cols>
  <sheetData>
    <row r="1" spans="1:36" s="1" customFormat="1" ht="25.2">
      <c r="A1" s="182" t="s">
        <v>77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49"/>
    </row>
    <row r="2" spans="1:36" s="1" customFormat="1" ht="25.2">
      <c r="A2" s="182" t="s">
        <v>43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49"/>
    </row>
    <row r="3" spans="1:36" s="1" customFormat="1" ht="25.2">
      <c r="A3" s="182" t="str">
        <f>' سهام'!B3</f>
        <v>برای ماه منتهی به 1403/07/30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49"/>
    </row>
    <row r="4" spans="1:36" s="1" customFormat="1" ht="25.2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49"/>
    </row>
    <row r="5" spans="1:36" ht="25.2">
      <c r="A5" s="183" t="s">
        <v>56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</row>
    <row r="6" spans="1:36" ht="25.2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</row>
    <row r="7" spans="1:36" ht="27.75" customHeight="1" thickBot="1">
      <c r="A7" s="184" t="s">
        <v>57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 t="str">
        <f>' سهام'!$D$8</f>
        <v>1403/06/31</v>
      </c>
      <c r="N7" s="184"/>
      <c r="O7" s="184"/>
      <c r="P7" s="184"/>
      <c r="Q7" s="184"/>
      <c r="R7" s="149"/>
      <c r="S7" s="185" t="s">
        <v>7</v>
      </c>
      <c r="T7" s="185"/>
      <c r="U7" s="185"/>
      <c r="V7" s="185"/>
      <c r="W7" s="185"/>
      <c r="X7" s="112"/>
      <c r="Y7" s="184" t="str">
        <f>' سهام'!S8</f>
        <v>1403/07/30</v>
      </c>
      <c r="Z7" s="184"/>
      <c r="AA7" s="184"/>
      <c r="AB7" s="184"/>
      <c r="AC7" s="184"/>
      <c r="AD7" s="184"/>
      <c r="AE7" s="184"/>
      <c r="AF7" s="184"/>
      <c r="AG7" s="184"/>
    </row>
    <row r="8" spans="1:36" ht="26.25" customHeight="1">
      <c r="A8" s="187" t="s">
        <v>58</v>
      </c>
      <c r="B8" s="150"/>
      <c r="C8" s="188" t="s">
        <v>59</v>
      </c>
      <c r="D8" s="150"/>
      <c r="E8" s="190" t="s">
        <v>64</v>
      </c>
      <c r="F8" s="150"/>
      <c r="G8" s="186" t="s">
        <v>60</v>
      </c>
      <c r="H8" s="150"/>
      <c r="I8" s="188" t="s">
        <v>20</v>
      </c>
      <c r="J8" s="150"/>
      <c r="K8" s="190" t="s">
        <v>61</v>
      </c>
      <c r="L8" s="151"/>
      <c r="M8" s="191" t="s">
        <v>3</v>
      </c>
      <c r="N8" s="186"/>
      <c r="O8" s="186" t="s">
        <v>0</v>
      </c>
      <c r="P8" s="186"/>
      <c r="Q8" s="186" t="s">
        <v>18</v>
      </c>
      <c r="R8" s="150"/>
      <c r="S8" s="182" t="s">
        <v>4</v>
      </c>
      <c r="T8" s="182"/>
      <c r="U8" s="112"/>
      <c r="V8" s="182" t="s">
        <v>5</v>
      </c>
      <c r="W8" s="182"/>
      <c r="X8" s="112"/>
      <c r="Y8" s="191" t="s">
        <v>3</v>
      </c>
      <c r="Z8" s="187"/>
      <c r="AA8" s="186" t="s">
        <v>62</v>
      </c>
      <c r="AB8" s="150"/>
      <c r="AC8" s="186" t="s">
        <v>0</v>
      </c>
      <c r="AD8" s="187"/>
      <c r="AE8" s="186" t="s">
        <v>18</v>
      </c>
      <c r="AF8" s="152"/>
      <c r="AG8" s="186" t="s">
        <v>19</v>
      </c>
    </row>
    <row r="9" spans="1:36" s="7" customFormat="1" ht="55.5" customHeight="1" thickBot="1">
      <c r="A9" s="184"/>
      <c r="B9" s="150"/>
      <c r="C9" s="189"/>
      <c r="D9" s="150"/>
      <c r="E9" s="189"/>
      <c r="F9" s="150"/>
      <c r="G9" s="184"/>
      <c r="H9" s="150"/>
      <c r="I9" s="189"/>
      <c r="J9" s="150"/>
      <c r="K9" s="189"/>
      <c r="L9" s="149"/>
      <c r="M9" s="192"/>
      <c r="N9" s="187"/>
      <c r="O9" s="184"/>
      <c r="P9" s="187"/>
      <c r="Q9" s="184"/>
      <c r="R9" s="150"/>
      <c r="S9" s="153" t="s">
        <v>3</v>
      </c>
      <c r="T9" s="153" t="s">
        <v>0</v>
      </c>
      <c r="U9" s="154"/>
      <c r="V9" s="153" t="s">
        <v>3</v>
      </c>
      <c r="W9" s="153" t="s">
        <v>42</v>
      </c>
      <c r="X9" s="154"/>
      <c r="Y9" s="192"/>
      <c r="Z9" s="187"/>
      <c r="AA9" s="184"/>
      <c r="AB9" s="150"/>
      <c r="AC9" s="184"/>
      <c r="AD9" s="187"/>
      <c r="AE9" s="184"/>
      <c r="AF9" s="152"/>
      <c r="AG9" s="184"/>
      <c r="AH9" s="155"/>
      <c r="AJ9" s="6"/>
    </row>
    <row r="10" spans="1:36" s="7" customFormat="1" ht="55.5" customHeight="1" thickBot="1">
      <c r="A10" s="156" t="s">
        <v>74</v>
      </c>
      <c r="B10" s="150"/>
      <c r="C10" s="157" t="s">
        <v>204</v>
      </c>
      <c r="D10" s="144"/>
      <c r="E10" s="157" t="s">
        <v>187</v>
      </c>
      <c r="F10" s="144"/>
      <c r="G10" s="157" t="s">
        <v>74</v>
      </c>
      <c r="H10" s="144"/>
      <c r="I10" s="157" t="s">
        <v>74</v>
      </c>
      <c r="J10" s="157"/>
      <c r="K10" s="32">
        <v>0</v>
      </c>
      <c r="L10" s="149"/>
      <c r="M10" s="33">
        <v>0</v>
      </c>
      <c r="N10" s="158"/>
      <c r="O10" s="33">
        <v>0</v>
      </c>
      <c r="P10" s="33"/>
      <c r="Q10" s="33">
        <v>0</v>
      </c>
      <c r="R10" s="33"/>
      <c r="S10" s="33">
        <v>0</v>
      </c>
      <c r="T10" s="33">
        <v>0</v>
      </c>
      <c r="U10" s="33"/>
      <c r="V10" s="33">
        <v>0</v>
      </c>
      <c r="W10" s="33">
        <v>0</v>
      </c>
      <c r="X10" s="33"/>
      <c r="Y10" s="33">
        <v>0</v>
      </c>
      <c r="Z10" s="33"/>
      <c r="AA10" s="33">
        <v>0</v>
      </c>
      <c r="AB10" s="33"/>
      <c r="AC10" s="33">
        <v>0</v>
      </c>
      <c r="AD10" s="33"/>
      <c r="AE10" s="33">
        <v>0</v>
      </c>
      <c r="AF10" s="159"/>
      <c r="AG10" s="34">
        <f>AE10/درآمدها!$J$6</f>
        <v>0</v>
      </c>
      <c r="AH10" s="155"/>
      <c r="AI10" s="3"/>
      <c r="AJ10" s="6"/>
    </row>
    <row r="11" spans="1:36" s="7" customFormat="1" ht="55.5" customHeight="1" thickBot="1">
      <c r="A11" s="145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48"/>
      <c r="N11" s="148"/>
      <c r="O11" s="161">
        <f>SUM(O10:O10)</f>
        <v>0</v>
      </c>
      <c r="P11" s="148"/>
      <c r="Q11" s="161">
        <f>SUM(Q10:Q10)</f>
        <v>0</v>
      </c>
      <c r="R11" s="148"/>
      <c r="S11" s="148"/>
      <c r="T11" s="161">
        <f>SUM(T10:T10)</f>
        <v>0</v>
      </c>
      <c r="U11" s="148"/>
      <c r="V11" s="148"/>
      <c r="W11" s="161">
        <f>SUM(W10:W10)</f>
        <v>0</v>
      </c>
      <c r="X11" s="148"/>
      <c r="Y11" s="148"/>
      <c r="Z11" s="148"/>
      <c r="AA11" s="148"/>
      <c r="AB11" s="148"/>
      <c r="AC11" s="161">
        <f>SUM(AC10:AC10)</f>
        <v>0</v>
      </c>
      <c r="AD11" s="148"/>
      <c r="AE11" s="161">
        <f>SUM(AE10:AE10)</f>
        <v>0</v>
      </c>
      <c r="AF11" s="148"/>
      <c r="AG11" s="162">
        <f>SUM(AG10:AG10)</f>
        <v>0</v>
      </c>
      <c r="AH11" s="155"/>
      <c r="AI11" s="3"/>
      <c r="AJ11" s="6"/>
    </row>
    <row r="12" spans="1:36" s="7" customFormat="1" ht="55.5" customHeight="1" thickTop="1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48"/>
      <c r="N12" s="148"/>
      <c r="O12" s="163"/>
      <c r="P12" s="148"/>
      <c r="Q12" s="163"/>
      <c r="R12" s="148"/>
      <c r="S12" s="148"/>
      <c r="T12" s="163"/>
      <c r="U12" s="148"/>
      <c r="V12" s="148"/>
      <c r="W12" s="163"/>
      <c r="X12" s="148"/>
      <c r="Y12" s="148"/>
      <c r="Z12" s="148"/>
      <c r="AA12" s="148"/>
      <c r="AB12" s="148"/>
      <c r="AC12" s="163"/>
      <c r="AD12" s="148"/>
      <c r="AE12" s="163"/>
      <c r="AF12" s="148"/>
      <c r="AG12" s="163"/>
      <c r="AH12" s="155"/>
      <c r="AJ12" s="6"/>
    </row>
    <row r="13" spans="1:36" s="7" customFormat="1" ht="55.5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155"/>
      <c r="AI13" s="3"/>
      <c r="AJ13" s="6"/>
    </row>
    <row r="14" spans="1:36" s="8" customFormat="1" ht="29.4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H14" s="164"/>
      <c r="AJ14" s="6"/>
    </row>
    <row r="15" spans="1:36" s="9" customFormat="1" ht="30.6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4"/>
      <c r="AD15" s="33"/>
      <c r="AE15" s="33"/>
      <c r="AF15" s="33"/>
      <c r="AG15" s="34"/>
      <c r="AH15" s="163"/>
    </row>
    <row r="16" spans="1:36" s="3" customFormat="1" ht="29.4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4"/>
      <c r="AD16" s="33"/>
      <c r="AE16" s="33"/>
      <c r="AF16" s="33"/>
      <c r="AG16" s="34"/>
      <c r="AH16" s="33"/>
    </row>
    <row r="17" spans="1:34" s="3" customFormat="1" ht="29.4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4"/>
      <c r="AD17" s="33"/>
      <c r="AE17" s="33"/>
      <c r="AF17" s="33"/>
      <c r="AG17" s="50"/>
      <c r="AH17" s="33"/>
    </row>
    <row r="18" spans="1:34" s="3" customFormat="1" ht="29.4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</row>
    <row r="19" spans="1:34" s="3" customFormat="1" ht="29.4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</row>
    <row r="20" spans="1:34" s="3" customFormat="1" ht="29.4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</row>
    <row r="21" spans="1:34" s="3" customFormat="1" ht="29.4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</row>
    <row r="22" spans="1:34" s="3" customFormat="1" ht="29.4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</row>
    <row r="23" spans="1:34" s="3" customFormat="1" ht="29.4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</row>
    <row r="24" spans="1:34" s="3" customFormat="1" ht="29.4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33"/>
    </row>
    <row r="25" spans="1:34" s="3" customFormat="1" ht="29.4">
      <c r="A25" s="148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33"/>
    </row>
    <row r="26" spans="1:34" s="3" customFormat="1" ht="29.4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33"/>
    </row>
  </sheetData>
  <mergeCells count="28">
    <mergeCell ref="AD8:AD9"/>
    <mergeCell ref="AE8:AE9"/>
    <mergeCell ref="AG8:AG9"/>
    <mergeCell ref="S8:T8"/>
    <mergeCell ref="V8:W8"/>
    <mergeCell ref="Y8:Y9"/>
    <mergeCell ref="Z8:Z9"/>
    <mergeCell ref="AA8:AA9"/>
    <mergeCell ref="AC8:AC9"/>
    <mergeCell ref="Q8:Q9"/>
    <mergeCell ref="A8:A9"/>
    <mergeCell ref="C8:C9"/>
    <mergeCell ref="E8:E9"/>
    <mergeCell ref="G8:G9"/>
    <mergeCell ref="I8:I9"/>
    <mergeCell ref="K8:K9"/>
    <mergeCell ref="M8:M9"/>
    <mergeCell ref="N8:N9"/>
    <mergeCell ref="O8:O9"/>
    <mergeCell ref="P8:P9"/>
    <mergeCell ref="A1:AG1"/>
    <mergeCell ref="A2:AG2"/>
    <mergeCell ref="A3:AG3"/>
    <mergeCell ref="A5:AG5"/>
    <mergeCell ref="A7:L7"/>
    <mergeCell ref="M7:Q7"/>
    <mergeCell ref="S7:W7"/>
    <mergeCell ref="Y7:AG7"/>
  </mergeCells>
  <pageMargins left="0.25" right="0.25" top="0.75" bottom="0.75" header="0.3" footer="0.3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K16"/>
  <sheetViews>
    <sheetView rightToLeft="1" view="pageBreakPreview" zoomScale="90" zoomScaleNormal="100" zoomScaleSheetLayoutView="90" workbookViewId="0">
      <selection activeCell="E21" sqref="E21"/>
    </sheetView>
  </sheetViews>
  <sheetFormatPr defaultColWidth="9.109375" defaultRowHeight="15.6"/>
  <cols>
    <col min="1" max="1" width="34.6640625" style="147" bestFit="1" customWidth="1"/>
    <col min="2" max="2" width="0.6640625" style="147" customWidth="1"/>
    <col min="3" max="3" width="22.88671875" style="64" bestFit="1" customWidth="1"/>
    <col min="4" max="4" width="0.6640625" style="147" customWidth="1"/>
    <col min="5" max="5" width="21.88671875" style="147" customWidth="1"/>
    <col min="6" max="6" width="0.44140625" style="147" customWidth="1"/>
    <col min="7" max="7" width="22.109375" style="147" customWidth="1"/>
    <col min="8" max="8" width="0.44140625" style="147" customWidth="1"/>
    <col min="9" max="9" width="22.6640625" style="147" bestFit="1" customWidth="1"/>
    <col min="10" max="10" width="0.5546875" style="147" customWidth="1"/>
    <col min="11" max="11" width="12.109375" style="147" customWidth="1"/>
    <col min="12" max="16384" width="9.109375" style="24"/>
  </cols>
  <sheetData>
    <row r="1" spans="1:11" ht="18.600000000000001">
      <c r="A1" s="196" t="s">
        <v>77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1" ht="18.600000000000001">
      <c r="A2" s="196" t="s">
        <v>43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1" ht="18.600000000000001">
      <c r="A3" s="196" t="str">
        <f>' سهام'!B3</f>
        <v>برای ماه منتهی به 1403/07/30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</row>
    <row r="4" spans="1:11" ht="18.60000000000000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ht="18.600000000000001">
      <c r="A5" s="199" t="s">
        <v>44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</row>
    <row r="6" spans="1:11" ht="18.600000000000001" thickBot="1">
      <c r="A6" s="52"/>
      <c r="B6" s="52"/>
      <c r="C6" s="53"/>
      <c r="D6" s="130"/>
      <c r="E6" s="130"/>
      <c r="F6" s="130"/>
      <c r="G6" s="130"/>
      <c r="H6" s="130"/>
      <c r="I6" s="130"/>
      <c r="J6" s="130"/>
      <c r="K6" s="130"/>
    </row>
    <row r="7" spans="1:11" ht="18.75" customHeight="1" thickBot="1">
      <c r="A7" s="124"/>
      <c r="B7" s="52"/>
      <c r="C7" s="54" t="str">
        <f>اوراق!M7</f>
        <v>1403/06/31</v>
      </c>
      <c r="D7" s="123"/>
      <c r="E7" s="195" t="s">
        <v>7</v>
      </c>
      <c r="F7" s="195"/>
      <c r="G7" s="195"/>
      <c r="H7" s="52"/>
      <c r="I7" s="200" t="str">
        <f>اوراق!Y7</f>
        <v>1403/07/30</v>
      </c>
      <c r="J7" s="200"/>
      <c r="K7" s="200"/>
    </row>
    <row r="8" spans="1:11" ht="24" customHeight="1">
      <c r="A8" s="203" t="s">
        <v>8</v>
      </c>
      <c r="B8" s="146"/>
      <c r="C8" s="205" t="s">
        <v>6</v>
      </c>
      <c r="D8" s="146"/>
      <c r="E8" s="193" t="s">
        <v>31</v>
      </c>
      <c r="F8" s="56"/>
      <c r="G8" s="193" t="s">
        <v>32</v>
      </c>
      <c r="H8" s="52"/>
      <c r="I8" s="201" t="s">
        <v>6</v>
      </c>
      <c r="J8" s="203"/>
      <c r="K8" s="197" t="s">
        <v>19</v>
      </c>
    </row>
    <row r="9" spans="1:11" ht="18.600000000000001" thickBot="1">
      <c r="A9" s="204"/>
      <c r="B9" s="146"/>
      <c r="C9" s="206"/>
      <c r="D9" s="146"/>
      <c r="E9" s="194"/>
      <c r="F9" s="52"/>
      <c r="G9" s="194"/>
      <c r="H9" s="52"/>
      <c r="I9" s="202"/>
      <c r="J9" s="203"/>
      <c r="K9" s="198"/>
    </row>
    <row r="10" spans="1:11" ht="18">
      <c r="A10" s="125" t="s">
        <v>358</v>
      </c>
      <c r="B10" s="146"/>
      <c r="C10" s="55">
        <v>402295</v>
      </c>
      <c r="D10" s="146"/>
      <c r="E10" s="57">
        <v>1708</v>
      </c>
      <c r="F10" s="58"/>
      <c r="G10" s="57">
        <v>0</v>
      </c>
      <c r="H10" s="59"/>
      <c r="I10" s="55">
        <f>C10+E10-G10</f>
        <v>404003</v>
      </c>
      <c r="J10" s="125"/>
      <c r="K10" s="60">
        <f>I10/درآمدها!$J$6</f>
        <v>4.4193339864067378E-8</v>
      </c>
    </row>
    <row r="11" spans="1:11" ht="18">
      <c r="A11" s="125" t="s">
        <v>359</v>
      </c>
      <c r="B11" s="146"/>
      <c r="C11" s="55">
        <v>1043761</v>
      </c>
      <c r="D11" s="146"/>
      <c r="E11" s="57">
        <v>4420</v>
      </c>
      <c r="F11" s="58"/>
      <c r="G11" s="57">
        <v>0</v>
      </c>
      <c r="H11" s="59"/>
      <c r="I11" s="55">
        <f>C11+E11-G11</f>
        <v>1048181</v>
      </c>
      <c r="J11" s="125"/>
      <c r="K11" s="60">
        <f>I11/درآمدها!$J$6</f>
        <v>1.1465909701674989E-7</v>
      </c>
    </row>
    <row r="12" spans="1:11" s="2" customFormat="1" ht="18">
      <c r="A12" s="117" t="s">
        <v>360</v>
      </c>
      <c r="B12" s="52"/>
      <c r="C12" s="61">
        <v>2693716843</v>
      </c>
      <c r="D12" s="61"/>
      <c r="E12" s="57">
        <v>14255</v>
      </c>
      <c r="F12" s="61"/>
      <c r="G12" s="57">
        <v>2690360000</v>
      </c>
      <c r="H12" s="61"/>
      <c r="I12" s="55">
        <f>C12+E12-G12</f>
        <v>3371098</v>
      </c>
      <c r="J12" s="52"/>
      <c r="K12" s="60">
        <f>I12/درآمدها!$J$6</f>
        <v>3.6875983502369491E-7</v>
      </c>
    </row>
    <row r="13" spans="1:11" s="2" customFormat="1" ht="18.600000000000001" thickBot="1">
      <c r="A13" s="117" t="s">
        <v>361</v>
      </c>
      <c r="B13" s="52"/>
      <c r="C13" s="61">
        <v>70856013098</v>
      </c>
      <c r="D13" s="61"/>
      <c r="E13" s="57">
        <v>1075702590985</v>
      </c>
      <c r="F13" s="61"/>
      <c r="G13" s="57">
        <v>1095311709732</v>
      </c>
      <c r="H13" s="61"/>
      <c r="I13" s="55">
        <f>C13+E13-G13</f>
        <v>51246894351</v>
      </c>
      <c r="J13" s="52"/>
      <c r="K13" s="60">
        <f>I13/درآمدها!$J$6</f>
        <v>5.605828221651071E-3</v>
      </c>
    </row>
    <row r="14" spans="1:11" s="2" customFormat="1" ht="18.600000000000001" thickBot="1">
      <c r="A14" s="125" t="s">
        <v>2</v>
      </c>
      <c r="B14" s="146"/>
      <c r="C14" s="62">
        <f>SUM(C10:C13)</f>
        <v>73551175997</v>
      </c>
      <c r="D14" s="52"/>
      <c r="E14" s="62">
        <f>SUM(E10:E13)</f>
        <v>1075702611368</v>
      </c>
      <c r="F14" s="52"/>
      <c r="G14" s="62">
        <f>SUM(G10:G13)</f>
        <v>1098002069732</v>
      </c>
      <c r="H14" s="52"/>
      <c r="I14" s="62">
        <f>SUM(I10:I13)</f>
        <v>51251717633</v>
      </c>
      <c r="J14" s="52"/>
      <c r="K14" s="63">
        <f>SUM(K10:K13)</f>
        <v>5.6063558339229753E-3</v>
      </c>
    </row>
    <row r="15" spans="1:11" s="2" customFormat="1" ht="18.600000000000001" thickTop="1">
      <c r="A15" s="147"/>
      <c r="B15" s="147"/>
      <c r="C15" s="64"/>
      <c r="D15" s="52"/>
      <c r="E15" s="147"/>
      <c r="F15" s="52"/>
      <c r="G15" s="147"/>
      <c r="H15" s="52"/>
      <c r="I15" s="147"/>
      <c r="J15" s="52"/>
      <c r="K15" s="147"/>
    </row>
    <row r="16" spans="1:11" s="2" customFormat="1" ht="24" customHeight="1">
      <c r="A16" s="147"/>
      <c r="B16" s="147"/>
      <c r="C16" s="64"/>
      <c r="D16" s="52"/>
      <c r="E16" s="147"/>
      <c r="F16" s="52"/>
      <c r="G16" s="147"/>
      <c r="H16" s="52"/>
      <c r="I16" s="147"/>
      <c r="J16" s="52"/>
      <c r="K16" s="147"/>
    </row>
  </sheetData>
  <autoFilter ref="A9:K9" xr:uid="{00000000-0009-0000-0000-000003000000}">
    <sortState xmlns:xlrd2="http://schemas.microsoft.com/office/spreadsheetml/2017/richdata2" ref="A13:K14">
      <sortCondition descending="1" ref="I9"/>
    </sortState>
  </autoFilter>
  <mergeCells count="13">
    <mergeCell ref="G8:G9"/>
    <mergeCell ref="E7:G7"/>
    <mergeCell ref="A1:K1"/>
    <mergeCell ref="A2:K2"/>
    <mergeCell ref="A3:K3"/>
    <mergeCell ref="K8:K9"/>
    <mergeCell ref="A5:K5"/>
    <mergeCell ref="I7:K7"/>
    <mergeCell ref="I8:I9"/>
    <mergeCell ref="J8:J9"/>
    <mergeCell ref="A8:A9"/>
    <mergeCell ref="C8:C9"/>
    <mergeCell ref="E8:E9"/>
  </mergeCells>
  <pageMargins left="0.25" right="0.25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K29"/>
  <sheetViews>
    <sheetView rightToLeft="1" view="pageBreakPreview" zoomScaleNormal="100" zoomScaleSheetLayoutView="100" workbookViewId="0">
      <selection activeCell="E13" sqref="E13"/>
    </sheetView>
  </sheetViews>
  <sheetFormatPr defaultColWidth="9.109375" defaultRowHeight="16.8"/>
  <cols>
    <col min="1" max="1" width="60.109375" style="82" customWidth="1"/>
    <col min="2" max="2" width="1" style="82" customWidth="1"/>
    <col min="3" max="3" width="9.109375" style="83"/>
    <col min="4" max="4" width="1.109375" style="83" customWidth="1"/>
    <col min="5" max="5" width="25.33203125" style="84" bestFit="1" customWidth="1"/>
    <col min="6" max="6" width="1" style="83" customWidth="1"/>
    <col min="7" max="7" width="19.6640625" style="83" customWidth="1"/>
    <col min="8" max="8" width="0.44140625" style="83" customWidth="1"/>
    <col min="9" max="9" width="24.5546875" style="83" customWidth="1"/>
    <col min="10" max="10" width="25.5546875" style="20" bestFit="1" customWidth="1"/>
    <col min="11" max="11" width="7.6640625" style="20" bestFit="1" customWidth="1"/>
    <col min="12" max="12" width="17.33203125" style="11" bestFit="1" customWidth="1"/>
    <col min="13" max="13" width="14.88671875" style="11" bestFit="1" customWidth="1"/>
    <col min="14" max="16384" width="9.109375" style="11"/>
  </cols>
  <sheetData>
    <row r="1" spans="1:11" ht="20.399999999999999">
      <c r="A1" s="196" t="s">
        <v>77</v>
      </c>
      <c r="B1" s="196"/>
      <c r="C1" s="196"/>
      <c r="D1" s="196"/>
      <c r="E1" s="196"/>
      <c r="F1" s="196"/>
      <c r="G1" s="196"/>
      <c r="H1" s="196"/>
      <c r="I1" s="196"/>
      <c r="J1" s="15"/>
      <c r="K1" s="15"/>
    </row>
    <row r="2" spans="1:11" ht="20.399999999999999">
      <c r="A2" s="196" t="s">
        <v>43</v>
      </c>
      <c r="B2" s="196"/>
      <c r="C2" s="196"/>
      <c r="D2" s="196"/>
      <c r="E2" s="196"/>
      <c r="F2" s="196"/>
      <c r="G2" s="196"/>
      <c r="H2" s="196"/>
      <c r="I2" s="196"/>
      <c r="J2" s="16"/>
      <c r="K2" s="15"/>
    </row>
    <row r="3" spans="1:11" ht="20.399999999999999">
      <c r="A3" s="196" t="str">
        <f>سپرده!A3</f>
        <v>برای ماه منتهی به 1403/07/30</v>
      </c>
      <c r="B3" s="196"/>
      <c r="C3" s="196"/>
      <c r="D3" s="196"/>
      <c r="E3" s="196"/>
      <c r="F3" s="196"/>
      <c r="G3" s="196"/>
      <c r="H3" s="196"/>
      <c r="I3" s="196"/>
      <c r="J3" s="15"/>
      <c r="K3" s="15"/>
    </row>
    <row r="4" spans="1:11" ht="21" thickBot="1">
      <c r="A4" s="51"/>
      <c r="B4" s="51"/>
      <c r="C4" s="51"/>
      <c r="D4" s="51"/>
      <c r="E4" s="51"/>
      <c r="F4" s="51"/>
      <c r="G4" s="51"/>
      <c r="H4" s="51"/>
      <c r="I4" s="51"/>
      <c r="J4" s="15"/>
      <c r="K4" s="15"/>
    </row>
    <row r="5" spans="1:11" ht="21" thickBot="1">
      <c r="A5" s="65" t="s">
        <v>24</v>
      </c>
      <c r="B5" s="66"/>
      <c r="C5" s="66"/>
      <c r="D5" s="66"/>
      <c r="E5" s="66"/>
      <c r="F5" s="66"/>
      <c r="G5" s="66"/>
      <c r="H5" s="66"/>
      <c r="I5" s="66"/>
      <c r="J5" s="4">
        <v>224631839961</v>
      </c>
      <c r="K5" s="17" t="s">
        <v>73</v>
      </c>
    </row>
    <row r="6" spans="1:11" ht="21.75" customHeight="1" thickBot="1">
      <c r="A6" s="65"/>
      <c r="B6" s="65"/>
      <c r="C6" s="65"/>
      <c r="D6" s="65"/>
      <c r="E6" s="200" t="str">
        <f>اوراق!Y7</f>
        <v>1403/07/30</v>
      </c>
      <c r="F6" s="200"/>
      <c r="G6" s="200"/>
      <c r="H6" s="200"/>
      <c r="I6" s="200"/>
      <c r="J6" s="4">
        <v>9141716856944</v>
      </c>
      <c r="K6" s="17" t="s">
        <v>415</v>
      </c>
    </row>
    <row r="7" spans="1:11" ht="21.75" customHeight="1" thickBot="1">
      <c r="A7" s="67" t="s">
        <v>33</v>
      </c>
      <c r="B7" s="68"/>
      <c r="C7" s="69" t="s">
        <v>34</v>
      </c>
      <c r="D7" s="56"/>
      <c r="E7" s="70" t="s">
        <v>6</v>
      </c>
      <c r="F7" s="56"/>
      <c r="G7" s="69" t="s">
        <v>16</v>
      </c>
      <c r="H7" s="56"/>
      <c r="I7" s="69" t="s">
        <v>72</v>
      </c>
      <c r="J7" s="18"/>
      <c r="K7" s="18"/>
    </row>
    <row r="8" spans="1:11" ht="21" customHeight="1">
      <c r="A8" s="65" t="s">
        <v>39</v>
      </c>
      <c r="B8" s="65"/>
      <c r="C8" s="71" t="s">
        <v>45</v>
      </c>
      <c r="D8" s="66"/>
      <c r="E8" s="72">
        <f>'درآمد سرمایه گذاری در سهام '!T330</f>
        <v>177682921556</v>
      </c>
      <c r="F8" s="66"/>
      <c r="G8" s="73">
        <f>E8/$E$12</f>
        <v>0.90963038861778511</v>
      </c>
      <c r="H8" s="74"/>
      <c r="I8" s="73">
        <f>E8/$J$6</f>
        <v>1.9436493640801508E-2</v>
      </c>
      <c r="J8" s="22"/>
      <c r="K8" s="19"/>
    </row>
    <row r="9" spans="1:11" ht="18.75" customHeight="1">
      <c r="A9" s="65" t="s">
        <v>40</v>
      </c>
      <c r="B9" s="65"/>
      <c r="C9" s="71" t="s">
        <v>46</v>
      </c>
      <c r="D9" s="66"/>
      <c r="E9" s="75">
        <f>'درآمد سرمایه گذاری در اوراق بها'!Q12</f>
        <v>0</v>
      </c>
      <c r="F9" s="66"/>
      <c r="G9" s="73">
        <f>E9/$E$12</f>
        <v>0</v>
      </c>
      <c r="H9" s="76"/>
      <c r="I9" s="73">
        <f>E9/$J$6</f>
        <v>0</v>
      </c>
      <c r="J9" s="22"/>
      <c r="K9" s="11"/>
    </row>
    <row r="10" spans="1:11" ht="18.75" customHeight="1">
      <c r="A10" s="65" t="s">
        <v>41</v>
      </c>
      <c r="B10" s="65"/>
      <c r="C10" s="71" t="s">
        <v>47</v>
      </c>
      <c r="D10" s="66"/>
      <c r="E10" s="75">
        <f>'درآمد سپرده بانکی'!G13</f>
        <v>417733318</v>
      </c>
      <c r="F10" s="66"/>
      <c r="G10" s="73">
        <f>E10/$E$12</f>
        <v>2.1385449826205063E-3</v>
      </c>
      <c r="H10" s="76"/>
      <c r="I10" s="73">
        <f>E10/$J$6</f>
        <v>4.569528071553561E-5</v>
      </c>
      <c r="J10" s="22"/>
      <c r="K10" s="12"/>
    </row>
    <row r="11" spans="1:11" ht="19.5" customHeight="1" thickBot="1">
      <c r="A11" s="65" t="s">
        <v>29</v>
      </c>
      <c r="B11" s="65"/>
      <c r="C11" s="71" t="s">
        <v>48</v>
      </c>
      <c r="D11" s="66"/>
      <c r="E11" s="77">
        <f>'سایر درآمدها'!E11</f>
        <v>17234641505</v>
      </c>
      <c r="F11" s="66"/>
      <c r="G11" s="73">
        <f>E11/$E$12</f>
        <v>8.8231066399594396E-2</v>
      </c>
      <c r="H11" s="76"/>
      <c r="I11" s="73">
        <f>E11/$J$6</f>
        <v>1.8852740436725139E-3</v>
      </c>
      <c r="J11" s="22"/>
      <c r="K11" s="12"/>
    </row>
    <row r="12" spans="1:11" ht="19.5" customHeight="1" thickBot="1">
      <c r="A12" s="65"/>
      <c r="B12" s="78"/>
      <c r="C12" s="52"/>
      <c r="D12" s="52"/>
      <c r="E12" s="79">
        <f>SUM(E8:E11)</f>
        <v>195335296379</v>
      </c>
      <c r="F12" s="52"/>
      <c r="G12" s="80">
        <f>SUM(G8:G11)</f>
        <v>1</v>
      </c>
      <c r="H12" s="74"/>
      <c r="I12" s="81">
        <f>SUM(I8:I11)</f>
        <v>2.1367462965189557E-2</v>
      </c>
      <c r="J12" s="18"/>
      <c r="K12" s="18"/>
    </row>
    <row r="13" spans="1:11" ht="17.399999999999999" thickTop="1"/>
    <row r="18" ht="18.75" customHeight="1"/>
    <row r="27" ht="18.75" customHeight="1"/>
    <row r="28" ht="17.399999999999999" customHeight="1"/>
    <row r="29" ht="17.399999999999999" customHeight="1"/>
  </sheetData>
  <mergeCells count="4">
    <mergeCell ref="E6:I6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XCX331"/>
  <sheetViews>
    <sheetView rightToLeft="1" view="pageBreakPreview" zoomScale="40" zoomScaleNormal="100" zoomScaleSheetLayoutView="40" workbookViewId="0">
      <selection activeCell="L348" sqref="L348"/>
    </sheetView>
  </sheetViews>
  <sheetFormatPr defaultColWidth="9.109375" defaultRowHeight="29.4"/>
  <cols>
    <col min="1" max="1" width="2.44140625" style="237" customWidth="1"/>
    <col min="2" max="2" width="55.33203125" style="223" customWidth="1"/>
    <col min="3" max="3" width="2.33203125" style="223" customWidth="1"/>
    <col min="4" max="4" width="29.88671875" style="33" customWidth="1"/>
    <col min="5" max="5" width="1.6640625" style="33" customWidth="1"/>
    <col min="6" max="6" width="35.109375" style="85" bestFit="1" customWidth="1"/>
    <col min="7" max="7" width="1.33203125" style="85" customWidth="1"/>
    <col min="8" max="8" width="31.88671875" style="85" bestFit="1" customWidth="1"/>
    <col min="9" max="9" width="1.33203125" style="85" customWidth="1"/>
    <col min="10" max="10" width="35.109375" style="240" bestFit="1" customWidth="1"/>
    <col min="11" max="11" width="1.6640625" style="240" customWidth="1"/>
    <col min="12" max="12" width="21.44140625" style="241" customWidth="1"/>
    <col min="13" max="13" width="1" style="241" customWidth="1"/>
    <col min="14" max="14" width="33.6640625" style="33" customWidth="1"/>
    <col min="15" max="15" width="2.88671875" style="33" customWidth="1"/>
    <col min="16" max="16" width="36.33203125" style="85" bestFit="1" customWidth="1"/>
    <col min="17" max="17" width="1.5546875" style="85" customWidth="1"/>
    <col min="18" max="18" width="23.6640625" style="85" bestFit="1" customWidth="1"/>
    <col min="19" max="19" width="1.88671875" style="85" customWidth="1"/>
    <col min="20" max="20" width="35.109375" style="85" bestFit="1" customWidth="1"/>
    <col min="21" max="21" width="1.44140625" style="85" customWidth="1"/>
    <col min="22" max="22" width="19" style="241" customWidth="1"/>
    <col min="23" max="23" width="9.109375" style="23" customWidth="1"/>
    <col min="24" max="16325" width="9.109375" style="23"/>
    <col min="16326" max="16326" width="22.88671875" style="23" bestFit="1" customWidth="1"/>
    <col min="16327" max="16384" width="9.109375" style="23"/>
  </cols>
  <sheetData>
    <row r="1" spans="1:22" ht="30.6">
      <c r="B1" s="238" t="s">
        <v>77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</row>
    <row r="2" spans="1:22" ht="30.6">
      <c r="B2" s="238" t="s">
        <v>49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</row>
    <row r="3" spans="1:22" ht="30.6">
      <c r="B3" s="238" t="str">
        <f>' سهام'!B3</f>
        <v>برای ماه منتهی به 1403/07/30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</row>
    <row r="5" spans="1:22" ht="30.6">
      <c r="B5" s="239" t="s">
        <v>25</v>
      </c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</row>
    <row r="6" spans="1:22" ht="9.75" customHeight="1"/>
    <row r="7" spans="1:22" ht="31.2" thickBot="1">
      <c r="B7" s="242"/>
      <c r="C7" s="225"/>
      <c r="D7" s="243" t="str">
        <f>'درآمد سود سهام'!$I$7</f>
        <v>طی مهر  ماه</v>
      </c>
      <c r="E7" s="243"/>
      <c r="F7" s="231"/>
      <c r="G7" s="231"/>
      <c r="H7" s="231"/>
      <c r="I7" s="231"/>
      <c r="J7" s="231"/>
      <c r="K7" s="231"/>
      <c r="L7" s="231"/>
      <c r="M7" s="244"/>
      <c r="N7" s="243" t="str">
        <f>'درآمد سود سهام'!$O$7</f>
        <v>از ابتدای سال مالی تا پایان مهر ماه</v>
      </c>
      <c r="O7" s="243"/>
      <c r="P7" s="231"/>
      <c r="Q7" s="231"/>
      <c r="R7" s="231"/>
      <c r="S7" s="231"/>
      <c r="T7" s="231"/>
      <c r="U7" s="231"/>
      <c r="V7" s="231"/>
    </row>
    <row r="8" spans="1:22" s="25" customFormat="1" ht="24.75" customHeight="1">
      <c r="A8" s="245"/>
      <c r="B8" s="246" t="s">
        <v>21</v>
      </c>
      <c r="C8" s="247"/>
      <c r="D8" s="207" t="s">
        <v>9</v>
      </c>
      <c r="E8" s="86"/>
      <c r="F8" s="209" t="s">
        <v>10</v>
      </c>
      <c r="G8" s="87"/>
      <c r="H8" s="209" t="s">
        <v>11</v>
      </c>
      <c r="I8" s="87"/>
      <c r="J8" s="248" t="s">
        <v>2</v>
      </c>
      <c r="K8" s="248"/>
      <c r="L8" s="248"/>
      <c r="M8" s="249"/>
      <c r="N8" s="207" t="s">
        <v>9</v>
      </c>
      <c r="O8" s="86"/>
      <c r="P8" s="209" t="s">
        <v>10</v>
      </c>
      <c r="Q8" s="87"/>
      <c r="R8" s="209" t="s">
        <v>11</v>
      </c>
      <c r="S8" s="87"/>
      <c r="T8" s="248" t="s">
        <v>2</v>
      </c>
      <c r="U8" s="248"/>
      <c r="V8" s="248"/>
    </row>
    <row r="9" spans="1:22" s="25" customFormat="1" ht="6" customHeight="1" thickBot="1">
      <c r="A9" s="245"/>
      <c r="B9" s="247"/>
      <c r="C9" s="247"/>
      <c r="D9" s="208"/>
      <c r="E9" s="88"/>
      <c r="F9" s="210"/>
      <c r="G9" s="89"/>
      <c r="H9" s="210"/>
      <c r="I9" s="89"/>
      <c r="J9" s="231"/>
      <c r="K9" s="231"/>
      <c r="L9" s="231"/>
      <c r="M9" s="224"/>
      <c r="N9" s="208"/>
      <c r="O9" s="88"/>
      <c r="P9" s="210"/>
      <c r="Q9" s="89"/>
      <c r="R9" s="210"/>
      <c r="S9" s="89"/>
      <c r="T9" s="231"/>
      <c r="U9" s="231"/>
      <c r="V9" s="231"/>
    </row>
    <row r="10" spans="1:22" s="25" customFormat="1" ht="61.8" thickBot="1">
      <c r="A10" s="245"/>
      <c r="B10" s="250"/>
      <c r="C10" s="247"/>
      <c r="D10" s="40" t="s">
        <v>52</v>
      </c>
      <c r="E10" s="40"/>
      <c r="F10" s="90" t="s">
        <v>53</v>
      </c>
      <c r="G10" s="90"/>
      <c r="H10" s="90" t="s">
        <v>54</v>
      </c>
      <c r="I10" s="90"/>
      <c r="J10" s="251" t="s">
        <v>6</v>
      </c>
      <c r="K10" s="251"/>
      <c r="L10" s="252" t="s">
        <v>16</v>
      </c>
      <c r="M10" s="244"/>
      <c r="N10" s="40" t="s">
        <v>52</v>
      </c>
      <c r="O10" s="40"/>
      <c r="P10" s="90" t="s">
        <v>53</v>
      </c>
      <c r="Q10" s="90"/>
      <c r="R10" s="90" t="s">
        <v>54</v>
      </c>
      <c r="S10" s="90"/>
      <c r="T10" s="91" t="s">
        <v>6</v>
      </c>
      <c r="U10" s="91"/>
      <c r="V10" s="252" t="s">
        <v>16</v>
      </c>
    </row>
    <row r="11" spans="1:22" s="25" customFormat="1" ht="42.75" customHeight="1">
      <c r="A11" s="245"/>
      <c r="B11" s="253" t="s">
        <v>246</v>
      </c>
      <c r="C11" s="254"/>
      <c r="D11" s="37">
        <v>0</v>
      </c>
      <c r="E11" s="37"/>
      <c r="F11" s="37">
        <v>-1047138070</v>
      </c>
      <c r="G11" s="37"/>
      <c r="H11" s="37">
        <v>132803353</v>
      </c>
      <c r="I11" s="37"/>
      <c r="J11" s="92">
        <f t="shared" ref="J11:J74" si="0">D11+F11+H11</f>
        <v>-914334717</v>
      </c>
      <c r="K11" s="92"/>
      <c r="L11" s="236">
        <f>J11/-503223643318</f>
        <v>1.816955004282675E-3</v>
      </c>
      <c r="M11" s="236"/>
      <c r="N11" s="37">
        <v>3450443700</v>
      </c>
      <c r="O11" s="37"/>
      <c r="P11" s="37">
        <v>968646148</v>
      </c>
      <c r="Q11" s="37"/>
      <c r="R11" s="37">
        <v>348269937</v>
      </c>
      <c r="S11" s="37"/>
      <c r="T11" s="92">
        <f>N11+P11+R11</f>
        <v>4767359785</v>
      </c>
      <c r="U11" s="89"/>
      <c r="V11" s="236">
        <f>T11/درآمدها!$J$5</f>
        <v>2.122299218947633E-2</v>
      </c>
    </row>
    <row r="12" spans="1:22" s="25" customFormat="1" ht="42.75" customHeight="1">
      <c r="A12" s="245"/>
      <c r="B12" s="253" t="s">
        <v>326</v>
      </c>
      <c r="C12" s="254"/>
      <c r="D12" s="37">
        <v>0</v>
      </c>
      <c r="E12" s="37"/>
      <c r="F12" s="37">
        <v>-3729810781</v>
      </c>
      <c r="G12" s="37"/>
      <c r="H12" s="37">
        <v>-132334540</v>
      </c>
      <c r="I12" s="37"/>
      <c r="J12" s="92">
        <f t="shared" si="0"/>
        <v>-3862145321</v>
      </c>
      <c r="K12" s="92"/>
      <c r="L12" s="236">
        <f t="shared" ref="L12:L75" si="1">J12/-503223643318</f>
        <v>7.6748089488303528E-3</v>
      </c>
      <c r="M12" s="236"/>
      <c r="N12" s="37">
        <v>824393540</v>
      </c>
      <c r="O12" s="37"/>
      <c r="P12" s="37">
        <v>-7085902115</v>
      </c>
      <c r="Q12" s="37"/>
      <c r="R12" s="37">
        <v>-2614834025</v>
      </c>
      <c r="S12" s="37"/>
      <c r="T12" s="92">
        <f t="shared" ref="T12:T75" si="2">N12+P12+R12</f>
        <v>-8876342600</v>
      </c>
      <c r="U12" s="89"/>
      <c r="V12" s="236">
        <f>T12/درآمدها!$J$5</f>
        <v>-3.9515068752235157E-2</v>
      </c>
    </row>
    <row r="13" spans="1:22" s="25" customFormat="1" ht="42.75" customHeight="1">
      <c r="A13" s="245"/>
      <c r="B13" s="253" t="s">
        <v>229</v>
      </c>
      <c r="C13" s="254"/>
      <c r="D13" s="37">
        <v>0</v>
      </c>
      <c r="E13" s="37"/>
      <c r="F13" s="37">
        <v>-1878918824</v>
      </c>
      <c r="G13" s="37"/>
      <c r="H13" s="37">
        <v>-260399</v>
      </c>
      <c r="I13" s="37"/>
      <c r="J13" s="92">
        <f t="shared" si="0"/>
        <v>-1879179223</v>
      </c>
      <c r="K13" s="92"/>
      <c r="L13" s="236">
        <f>J13/-503223643318</f>
        <v>3.7342824566223695E-3</v>
      </c>
      <c r="M13" s="236"/>
      <c r="N13" s="37">
        <v>0</v>
      </c>
      <c r="O13" s="37"/>
      <c r="P13" s="37">
        <v>-4363712586</v>
      </c>
      <c r="Q13" s="37"/>
      <c r="R13" s="37">
        <v>-605024840</v>
      </c>
      <c r="S13" s="37"/>
      <c r="T13" s="92">
        <f t="shared" si="2"/>
        <v>-4968737426</v>
      </c>
      <c r="U13" s="89"/>
      <c r="V13" s="236">
        <f>T13/درآمدها!$J$5</f>
        <v>-2.2119470805486253E-2</v>
      </c>
    </row>
    <row r="14" spans="1:22" s="25" customFormat="1" ht="42.75" customHeight="1">
      <c r="A14" s="245"/>
      <c r="B14" s="253" t="s">
        <v>304</v>
      </c>
      <c r="C14" s="254"/>
      <c r="D14" s="37">
        <f>'درآمد سود سهام'!M133</f>
        <v>2004808769</v>
      </c>
      <c r="E14" s="37"/>
      <c r="F14" s="37">
        <v>-5344115967</v>
      </c>
      <c r="G14" s="37"/>
      <c r="H14" s="37">
        <v>328195259</v>
      </c>
      <c r="I14" s="37"/>
      <c r="J14" s="92">
        <f t="shared" si="0"/>
        <v>-3011111939</v>
      </c>
      <c r="K14" s="92"/>
      <c r="L14" s="236">
        <f t="shared" si="1"/>
        <v>5.9836455996905551E-3</v>
      </c>
      <c r="M14" s="236"/>
      <c r="N14" s="37">
        <v>2004808769</v>
      </c>
      <c r="O14" s="37"/>
      <c r="P14" s="37">
        <v>-221996681</v>
      </c>
      <c r="Q14" s="37"/>
      <c r="R14" s="37">
        <v>1225860735</v>
      </c>
      <c r="S14" s="37"/>
      <c r="T14" s="92">
        <f t="shared" si="2"/>
        <v>3008672823</v>
      </c>
      <c r="U14" s="89"/>
      <c r="V14" s="236">
        <f>T14/درآمدها!$J$5</f>
        <v>1.3393795036012518E-2</v>
      </c>
    </row>
    <row r="15" spans="1:22" s="25" customFormat="1" ht="42.75" customHeight="1">
      <c r="A15" s="245"/>
      <c r="B15" s="253" t="s">
        <v>239</v>
      </c>
      <c r="C15" s="254"/>
      <c r="D15" s="37">
        <v>0</v>
      </c>
      <c r="E15" s="37"/>
      <c r="F15" s="37">
        <v>-2232750371</v>
      </c>
      <c r="G15" s="37"/>
      <c r="H15" s="37">
        <v>0</v>
      </c>
      <c r="I15" s="37"/>
      <c r="J15" s="92">
        <f t="shared" si="0"/>
        <v>-2232750371</v>
      </c>
      <c r="K15" s="92"/>
      <c r="L15" s="236">
        <f t="shared" si="1"/>
        <v>4.4368948093900813E-3</v>
      </c>
      <c r="M15" s="236"/>
      <c r="N15" s="37">
        <v>0</v>
      </c>
      <c r="O15" s="37"/>
      <c r="P15" s="37">
        <v>-2829609979</v>
      </c>
      <c r="Q15" s="37"/>
      <c r="R15" s="37">
        <v>-935104772</v>
      </c>
      <c r="S15" s="37"/>
      <c r="T15" s="92">
        <f t="shared" si="2"/>
        <v>-3764714751</v>
      </c>
      <c r="U15" s="89"/>
      <c r="V15" s="236">
        <f>T15/درآمدها!$J$5</f>
        <v>-1.6759488555378524E-2</v>
      </c>
    </row>
    <row r="16" spans="1:22" s="25" customFormat="1" ht="42.75" customHeight="1">
      <c r="A16" s="245"/>
      <c r="B16" s="253" t="s">
        <v>221</v>
      </c>
      <c r="C16" s="254"/>
      <c r="D16" s="37">
        <v>0</v>
      </c>
      <c r="E16" s="37"/>
      <c r="F16" s="37">
        <v>-8900748381</v>
      </c>
      <c r="G16" s="37"/>
      <c r="H16" s="37">
        <v>-6361849</v>
      </c>
      <c r="I16" s="37"/>
      <c r="J16" s="92">
        <f t="shared" si="0"/>
        <v>-8907110230</v>
      </c>
      <c r="K16" s="92"/>
      <c r="L16" s="236">
        <f t="shared" si="1"/>
        <v>1.7700102823609516E-2</v>
      </c>
      <c r="M16" s="236"/>
      <c r="N16" s="37">
        <v>1650693553</v>
      </c>
      <c r="O16" s="37"/>
      <c r="P16" s="37">
        <v>-10133591164</v>
      </c>
      <c r="Q16" s="37"/>
      <c r="R16" s="37">
        <v>-160805082</v>
      </c>
      <c r="S16" s="37"/>
      <c r="T16" s="92">
        <f t="shared" si="2"/>
        <v>-8643702693</v>
      </c>
      <c r="U16" s="89"/>
      <c r="V16" s="236">
        <f>T16/درآمدها!$J$5</f>
        <v>-3.8479419010682976E-2</v>
      </c>
    </row>
    <row r="17" spans="1:22" s="25" customFormat="1" ht="42.75" customHeight="1">
      <c r="A17" s="245"/>
      <c r="B17" s="253" t="s">
        <v>129</v>
      </c>
      <c r="C17" s="254"/>
      <c r="D17" s="37">
        <v>0</v>
      </c>
      <c r="E17" s="37"/>
      <c r="F17" s="37">
        <v>-2699338241</v>
      </c>
      <c r="G17" s="37"/>
      <c r="H17" s="37">
        <v>52036541</v>
      </c>
      <c r="I17" s="37"/>
      <c r="J17" s="92">
        <f t="shared" si="0"/>
        <v>-2647301700</v>
      </c>
      <c r="K17" s="92"/>
      <c r="L17" s="236">
        <f t="shared" si="1"/>
        <v>5.2606862478579959E-3</v>
      </c>
      <c r="M17" s="236"/>
      <c r="N17" s="37">
        <v>3920371560</v>
      </c>
      <c r="O17" s="37"/>
      <c r="P17" s="37">
        <v>5852020780</v>
      </c>
      <c r="Q17" s="37"/>
      <c r="R17" s="37">
        <v>1007996109</v>
      </c>
      <c r="S17" s="37"/>
      <c r="T17" s="92">
        <f t="shared" si="2"/>
        <v>10780388449</v>
      </c>
      <c r="U17" s="89"/>
      <c r="V17" s="236">
        <f>T17/درآمدها!$J$5</f>
        <v>4.7991364229005393E-2</v>
      </c>
    </row>
    <row r="18" spans="1:22" s="25" customFormat="1" ht="42.75" customHeight="1">
      <c r="A18" s="245"/>
      <c r="B18" s="253" t="s">
        <v>363</v>
      </c>
      <c r="C18" s="254"/>
      <c r="D18" s="37">
        <v>0</v>
      </c>
      <c r="E18" s="37"/>
      <c r="F18" s="37">
        <v>-12900019</v>
      </c>
      <c r="G18" s="37"/>
      <c r="H18" s="37">
        <v>1256165</v>
      </c>
      <c r="I18" s="37"/>
      <c r="J18" s="92">
        <f t="shared" si="0"/>
        <v>-11643854</v>
      </c>
      <c r="K18" s="92"/>
      <c r="L18" s="236">
        <f t="shared" si="1"/>
        <v>2.313852728227626E-5</v>
      </c>
      <c r="M18" s="236"/>
      <c r="N18" s="37">
        <v>0</v>
      </c>
      <c r="O18" s="37"/>
      <c r="P18" s="37">
        <v>45006258</v>
      </c>
      <c r="Q18" s="37"/>
      <c r="R18" s="37">
        <v>118333759</v>
      </c>
      <c r="S18" s="37"/>
      <c r="T18" s="92">
        <f t="shared" si="2"/>
        <v>163340017</v>
      </c>
      <c r="U18" s="89"/>
      <c r="V18" s="236">
        <f>T18/درآمدها!$J$5</f>
        <v>7.2714543507438072E-4</v>
      </c>
    </row>
    <row r="19" spans="1:22" s="25" customFormat="1" ht="42.75" customHeight="1">
      <c r="A19" s="245"/>
      <c r="B19" s="253" t="s">
        <v>114</v>
      </c>
      <c r="C19" s="254"/>
      <c r="D19" s="37">
        <v>0</v>
      </c>
      <c r="E19" s="37"/>
      <c r="F19" s="37">
        <v>-879272495</v>
      </c>
      <c r="G19" s="37"/>
      <c r="H19" s="37">
        <v>-35891600</v>
      </c>
      <c r="I19" s="37"/>
      <c r="J19" s="92">
        <f t="shared" si="0"/>
        <v>-915164095</v>
      </c>
      <c r="K19" s="92"/>
      <c r="L19" s="236">
        <f t="shared" si="1"/>
        <v>1.8186031343159371E-3</v>
      </c>
      <c r="M19" s="236"/>
      <c r="N19" s="37">
        <v>231798510</v>
      </c>
      <c r="O19" s="37"/>
      <c r="P19" s="37">
        <v>-4128380590</v>
      </c>
      <c r="Q19" s="37"/>
      <c r="R19" s="37">
        <v>-542899551</v>
      </c>
      <c r="S19" s="37"/>
      <c r="T19" s="92">
        <f t="shared" si="2"/>
        <v>-4439481631</v>
      </c>
      <c r="U19" s="89"/>
      <c r="V19" s="236">
        <f>T19/درآمدها!$J$5</f>
        <v>-1.9763367614184933E-2</v>
      </c>
    </row>
    <row r="20" spans="1:22" s="25" customFormat="1" ht="42.75" customHeight="1">
      <c r="A20" s="245"/>
      <c r="B20" s="253" t="s">
        <v>196</v>
      </c>
      <c r="C20" s="254"/>
      <c r="D20" s="37">
        <f>'درآمد سود سهام'!M135</f>
        <v>2492156309</v>
      </c>
      <c r="E20" s="37"/>
      <c r="F20" s="37">
        <v>-7984196963</v>
      </c>
      <c r="G20" s="37"/>
      <c r="H20" s="37">
        <v>0</v>
      </c>
      <c r="I20" s="37"/>
      <c r="J20" s="92">
        <f t="shared" si="0"/>
        <v>-5492040654</v>
      </c>
      <c r="K20" s="92"/>
      <c r="L20" s="236">
        <f t="shared" si="1"/>
        <v>1.0913717443378228E-2</v>
      </c>
      <c r="M20" s="236"/>
      <c r="N20" s="37">
        <v>2492156309</v>
      </c>
      <c r="O20" s="37"/>
      <c r="P20" s="37">
        <v>-3611944772</v>
      </c>
      <c r="Q20" s="37"/>
      <c r="R20" s="37">
        <v>12578714775</v>
      </c>
      <c r="S20" s="37"/>
      <c r="T20" s="92">
        <f t="shared" si="2"/>
        <v>11458926312</v>
      </c>
      <c r="U20" s="89"/>
      <c r="V20" s="236">
        <f>T20/درآمدها!$J$5</f>
        <v>5.1012030680910904E-2</v>
      </c>
    </row>
    <row r="21" spans="1:22" s="25" customFormat="1" ht="42.75" customHeight="1">
      <c r="A21" s="245"/>
      <c r="B21" s="253" t="s">
        <v>312</v>
      </c>
      <c r="C21" s="254"/>
      <c r="D21" s="37">
        <v>0</v>
      </c>
      <c r="E21" s="37"/>
      <c r="F21" s="37">
        <v>-2280745390</v>
      </c>
      <c r="G21" s="37"/>
      <c r="H21" s="37">
        <v>0</v>
      </c>
      <c r="I21" s="37"/>
      <c r="J21" s="92">
        <f t="shared" si="0"/>
        <v>-2280745390</v>
      </c>
      <c r="K21" s="92"/>
      <c r="L21" s="236">
        <f t="shared" si="1"/>
        <v>4.5322699366069693E-3</v>
      </c>
      <c r="M21" s="236"/>
      <c r="N21" s="37">
        <v>0</v>
      </c>
      <c r="O21" s="37"/>
      <c r="P21" s="37">
        <v>-3832109524</v>
      </c>
      <c r="Q21" s="37"/>
      <c r="R21" s="37">
        <v>-110431055</v>
      </c>
      <c r="S21" s="37"/>
      <c r="T21" s="92">
        <f t="shared" si="2"/>
        <v>-3942540579</v>
      </c>
      <c r="U21" s="89"/>
      <c r="V21" s="236">
        <f>T21/درآمدها!$J$5</f>
        <v>-1.7551120890451209E-2</v>
      </c>
    </row>
    <row r="22" spans="1:22" s="25" customFormat="1" ht="42.75" customHeight="1">
      <c r="A22" s="245"/>
      <c r="B22" s="253" t="s">
        <v>84</v>
      </c>
      <c r="C22" s="254"/>
      <c r="D22" s="37">
        <v>0</v>
      </c>
      <c r="E22" s="37"/>
      <c r="F22" s="37">
        <v>-7403426146</v>
      </c>
      <c r="G22" s="37"/>
      <c r="H22" s="37">
        <v>0</v>
      </c>
      <c r="I22" s="37"/>
      <c r="J22" s="92">
        <f t="shared" si="0"/>
        <v>-7403426146</v>
      </c>
      <c r="K22" s="92"/>
      <c r="L22" s="236">
        <f t="shared" si="1"/>
        <v>1.4711999812221828E-2</v>
      </c>
      <c r="M22" s="236"/>
      <c r="N22" s="37">
        <v>0</v>
      </c>
      <c r="O22" s="37"/>
      <c r="P22" s="37">
        <v>-2179121656</v>
      </c>
      <c r="Q22" s="37"/>
      <c r="R22" s="37">
        <v>963794941</v>
      </c>
      <c r="S22" s="37"/>
      <c r="T22" s="92">
        <f t="shared" si="2"/>
        <v>-1215326715</v>
      </c>
      <c r="U22" s="89"/>
      <c r="V22" s="236">
        <f>T22/درآمدها!$J$5</f>
        <v>-5.4103047689544005E-3</v>
      </c>
    </row>
    <row r="23" spans="1:22" s="25" customFormat="1" ht="42.75" customHeight="1">
      <c r="A23" s="245"/>
      <c r="B23" s="253" t="s">
        <v>333</v>
      </c>
      <c r="C23" s="254"/>
      <c r="D23" s="37">
        <v>0</v>
      </c>
      <c r="E23" s="37"/>
      <c r="F23" s="37">
        <v>3167196854</v>
      </c>
      <c r="G23" s="37"/>
      <c r="H23" s="37">
        <v>-12509616</v>
      </c>
      <c r="I23" s="37"/>
      <c r="J23" s="92">
        <f t="shared" si="0"/>
        <v>3154687238</v>
      </c>
      <c r="K23" s="92"/>
      <c r="L23" s="236">
        <f t="shared" si="1"/>
        <v>-6.2689567151487588E-3</v>
      </c>
      <c r="M23" s="236"/>
      <c r="N23" s="37">
        <v>4186894728</v>
      </c>
      <c r="O23" s="37"/>
      <c r="P23" s="37">
        <v>1694615157</v>
      </c>
      <c r="Q23" s="37"/>
      <c r="R23" s="37">
        <v>-12509616</v>
      </c>
      <c r="S23" s="37"/>
      <c r="T23" s="92">
        <f t="shared" si="2"/>
        <v>5869000269</v>
      </c>
      <c r="U23" s="89"/>
      <c r="V23" s="236">
        <f>T23/درآمدها!$J$5</f>
        <v>2.6127196705591518E-2</v>
      </c>
    </row>
    <row r="24" spans="1:22" s="25" customFormat="1" ht="42.6" customHeight="1">
      <c r="A24" s="245"/>
      <c r="B24" s="253" t="s">
        <v>108</v>
      </c>
      <c r="C24" s="254"/>
      <c r="D24" s="37">
        <v>0</v>
      </c>
      <c r="E24" s="37"/>
      <c r="F24" s="37">
        <v>-6042016819</v>
      </c>
      <c r="G24" s="37"/>
      <c r="H24" s="37">
        <v>0</v>
      </c>
      <c r="I24" s="37"/>
      <c r="J24" s="92">
        <f t="shared" si="0"/>
        <v>-6042016819</v>
      </c>
      <c r="K24" s="92"/>
      <c r="L24" s="236">
        <f t="shared" si="1"/>
        <v>1.2006623494798502E-2</v>
      </c>
      <c r="M24" s="236"/>
      <c r="N24" s="37">
        <v>6788782336</v>
      </c>
      <c r="O24" s="37"/>
      <c r="P24" s="37">
        <v>-4083568173</v>
      </c>
      <c r="Q24" s="37"/>
      <c r="R24" s="37">
        <v>-79075119</v>
      </c>
      <c r="S24" s="37"/>
      <c r="T24" s="92">
        <f t="shared" si="2"/>
        <v>2626139044</v>
      </c>
      <c r="U24" s="89"/>
      <c r="V24" s="236">
        <f>T24/درآمدها!$J$5</f>
        <v>1.1690858448454786E-2</v>
      </c>
    </row>
    <row r="25" spans="1:22" s="25" customFormat="1" ht="42.75" customHeight="1">
      <c r="A25" s="245"/>
      <c r="B25" s="253" t="s">
        <v>143</v>
      </c>
      <c r="C25" s="254"/>
      <c r="D25" s="37">
        <v>0</v>
      </c>
      <c r="E25" s="37"/>
      <c r="F25" s="37">
        <v>-1020487141</v>
      </c>
      <c r="G25" s="37"/>
      <c r="H25" s="37">
        <v>0</v>
      </c>
      <c r="I25" s="37"/>
      <c r="J25" s="92">
        <f t="shared" si="0"/>
        <v>-1020487141</v>
      </c>
      <c r="K25" s="92"/>
      <c r="L25" s="236">
        <f t="shared" si="1"/>
        <v>2.027899830523519E-3</v>
      </c>
      <c r="M25" s="236"/>
      <c r="N25" s="37">
        <v>0</v>
      </c>
      <c r="O25" s="37"/>
      <c r="P25" s="37">
        <v>-4020100855</v>
      </c>
      <c r="Q25" s="37"/>
      <c r="R25" s="37">
        <v>-2269535428</v>
      </c>
      <c r="S25" s="37"/>
      <c r="T25" s="92">
        <f t="shared" si="2"/>
        <v>-6289636283</v>
      </c>
      <c r="U25" s="89"/>
      <c r="V25" s="236">
        <f>T25/درآمدها!$J$5</f>
        <v>-2.7999754104725272E-2</v>
      </c>
    </row>
    <row r="26" spans="1:22" s="25" customFormat="1" ht="42.75" customHeight="1">
      <c r="A26" s="245"/>
      <c r="B26" s="253" t="s">
        <v>339</v>
      </c>
      <c r="C26" s="254"/>
      <c r="D26" s="37">
        <v>0</v>
      </c>
      <c r="E26" s="37"/>
      <c r="F26" s="37">
        <v>-4395093982</v>
      </c>
      <c r="G26" s="37"/>
      <c r="H26" s="37">
        <v>0</v>
      </c>
      <c r="I26" s="37"/>
      <c r="J26" s="92">
        <f t="shared" si="0"/>
        <v>-4395093982</v>
      </c>
      <c r="K26" s="92"/>
      <c r="L26" s="236">
        <f t="shared" si="1"/>
        <v>8.7338781481350759E-3</v>
      </c>
      <c r="M26" s="236"/>
      <c r="N26" s="37">
        <v>0</v>
      </c>
      <c r="O26" s="37"/>
      <c r="P26" s="37">
        <v>-2613476616</v>
      </c>
      <c r="Q26" s="37"/>
      <c r="R26" s="37">
        <v>-108883108</v>
      </c>
      <c r="S26" s="37"/>
      <c r="T26" s="92">
        <f t="shared" si="2"/>
        <v>-2722359724</v>
      </c>
      <c r="U26" s="89"/>
      <c r="V26" s="236">
        <f>T26/درآمدها!$J$5</f>
        <v>-1.2119206807337059E-2</v>
      </c>
    </row>
    <row r="27" spans="1:22" s="25" customFormat="1" ht="44.4" customHeight="1">
      <c r="A27" s="245"/>
      <c r="B27" s="253" t="s">
        <v>103</v>
      </c>
      <c r="C27" s="254"/>
      <c r="D27" s="37">
        <v>0</v>
      </c>
      <c r="E27" s="37"/>
      <c r="F27" s="37">
        <v>-269330678</v>
      </c>
      <c r="G27" s="37"/>
      <c r="H27" s="37">
        <v>109311787</v>
      </c>
      <c r="I27" s="37"/>
      <c r="J27" s="92">
        <f t="shared" si="0"/>
        <v>-160018891</v>
      </c>
      <c r="K27" s="92"/>
      <c r="L27" s="236">
        <f t="shared" si="1"/>
        <v>3.179876246372628E-4</v>
      </c>
      <c r="M27" s="236"/>
      <c r="N27" s="37">
        <v>0</v>
      </c>
      <c r="O27" s="37"/>
      <c r="P27" s="37">
        <v>4443407459</v>
      </c>
      <c r="Q27" s="37"/>
      <c r="R27" s="37">
        <v>4479032852</v>
      </c>
      <c r="S27" s="37"/>
      <c r="T27" s="92">
        <f t="shared" si="2"/>
        <v>8922440311</v>
      </c>
      <c r="U27" s="89"/>
      <c r="V27" s="236">
        <f>T27/درآمدها!$J$5</f>
        <v>3.9720283253474181E-2</v>
      </c>
    </row>
    <row r="28" spans="1:22" s="25" customFormat="1" ht="42.75" customHeight="1">
      <c r="A28" s="245"/>
      <c r="B28" s="253" t="s">
        <v>322</v>
      </c>
      <c r="C28" s="254"/>
      <c r="D28" s="37">
        <v>0</v>
      </c>
      <c r="E28" s="37"/>
      <c r="F28" s="37">
        <v>-3488212999</v>
      </c>
      <c r="G28" s="37"/>
      <c r="H28" s="37">
        <v>0</v>
      </c>
      <c r="I28" s="37"/>
      <c r="J28" s="92">
        <f t="shared" si="0"/>
        <v>-3488212999</v>
      </c>
      <c r="K28" s="92"/>
      <c r="L28" s="236">
        <f t="shared" si="1"/>
        <v>6.9317351148298657E-3</v>
      </c>
      <c r="M28" s="236"/>
      <c r="N28" s="37">
        <v>0</v>
      </c>
      <c r="O28" s="37"/>
      <c r="P28" s="37">
        <v>-3115603983</v>
      </c>
      <c r="Q28" s="37"/>
      <c r="R28" s="37">
        <v>-421357875</v>
      </c>
      <c r="S28" s="37"/>
      <c r="T28" s="92">
        <f t="shared" si="2"/>
        <v>-3536961858</v>
      </c>
      <c r="U28" s="89"/>
      <c r="V28" s="236">
        <f>T28/درآمدها!$J$5</f>
        <v>-1.574559447411408E-2</v>
      </c>
    </row>
    <row r="29" spans="1:22" s="25" customFormat="1" ht="42.75" customHeight="1">
      <c r="A29" s="245"/>
      <c r="B29" s="253" t="s">
        <v>130</v>
      </c>
      <c r="C29" s="254"/>
      <c r="D29" s="37">
        <v>0</v>
      </c>
      <c r="E29" s="37"/>
      <c r="F29" s="37">
        <v>-1027009639</v>
      </c>
      <c r="G29" s="37"/>
      <c r="H29" s="37">
        <v>1359218713</v>
      </c>
      <c r="I29" s="37"/>
      <c r="J29" s="92">
        <f t="shared" si="0"/>
        <v>332209074</v>
      </c>
      <c r="K29" s="92"/>
      <c r="L29" s="236">
        <f t="shared" si="1"/>
        <v>-6.6016189503653451E-4</v>
      </c>
      <c r="M29" s="236"/>
      <c r="N29" s="37">
        <v>0</v>
      </c>
      <c r="O29" s="37"/>
      <c r="P29" s="37">
        <v>0</v>
      </c>
      <c r="Q29" s="37"/>
      <c r="R29" s="37">
        <v>1404259122</v>
      </c>
      <c r="S29" s="37"/>
      <c r="T29" s="92">
        <f t="shared" si="2"/>
        <v>1404259122</v>
      </c>
      <c r="U29" s="89"/>
      <c r="V29" s="236">
        <f>T29/درآمدها!$J$5</f>
        <v>6.2513805800807395E-3</v>
      </c>
    </row>
    <row r="30" spans="1:22" s="25" customFormat="1" ht="42.75" customHeight="1">
      <c r="A30" s="245"/>
      <c r="B30" s="253" t="s">
        <v>218</v>
      </c>
      <c r="C30" s="254"/>
      <c r="D30" s="37">
        <v>0</v>
      </c>
      <c r="E30" s="37"/>
      <c r="F30" s="37">
        <v>-1254031640</v>
      </c>
      <c r="G30" s="37"/>
      <c r="H30" s="37">
        <v>0</v>
      </c>
      <c r="I30" s="37"/>
      <c r="J30" s="92">
        <f t="shared" si="0"/>
        <v>-1254031640</v>
      </c>
      <c r="K30" s="92"/>
      <c r="L30" s="236">
        <f t="shared" si="1"/>
        <v>2.491996663216289E-3</v>
      </c>
      <c r="M30" s="236"/>
      <c r="N30" s="37">
        <v>0</v>
      </c>
      <c r="O30" s="37"/>
      <c r="P30" s="37">
        <v>-493217728</v>
      </c>
      <c r="Q30" s="37"/>
      <c r="R30" s="37">
        <v>-158175597</v>
      </c>
      <c r="S30" s="37"/>
      <c r="T30" s="92">
        <f t="shared" si="2"/>
        <v>-651393325</v>
      </c>
      <c r="U30" s="89"/>
      <c r="V30" s="236">
        <f>T30/درآمدها!$J$5</f>
        <v>-2.8998263341167185E-3</v>
      </c>
    </row>
    <row r="31" spans="1:22" s="25" customFormat="1" ht="42.75" customHeight="1">
      <c r="A31" s="245"/>
      <c r="B31" s="253" t="s">
        <v>164</v>
      </c>
      <c r="C31" s="254"/>
      <c r="D31" s="37">
        <v>0</v>
      </c>
      <c r="E31" s="37"/>
      <c r="F31" s="37">
        <v>-1249125679</v>
      </c>
      <c r="G31" s="37"/>
      <c r="H31" s="37">
        <v>0</v>
      </c>
      <c r="I31" s="37"/>
      <c r="J31" s="92">
        <f t="shared" si="0"/>
        <v>-1249125679</v>
      </c>
      <c r="K31" s="92"/>
      <c r="L31" s="236">
        <f t="shared" si="1"/>
        <v>2.4822475962454835E-3</v>
      </c>
      <c r="M31" s="236"/>
      <c r="N31" s="37">
        <v>552243300</v>
      </c>
      <c r="O31" s="37"/>
      <c r="P31" s="37">
        <v>-2081614212</v>
      </c>
      <c r="Q31" s="37"/>
      <c r="R31" s="37">
        <v>-1584935026</v>
      </c>
      <c r="S31" s="37"/>
      <c r="T31" s="92">
        <f t="shared" si="2"/>
        <v>-3114305938</v>
      </c>
      <c r="U31" s="89"/>
      <c r="V31" s="236">
        <f>T31/درآمدها!$J$5</f>
        <v>-1.3864045001548746E-2</v>
      </c>
    </row>
    <row r="32" spans="1:22" s="25" customFormat="1" ht="42.75" customHeight="1">
      <c r="A32" s="245"/>
      <c r="B32" s="253" t="s">
        <v>150</v>
      </c>
      <c r="C32" s="254"/>
      <c r="D32" s="37">
        <v>0</v>
      </c>
      <c r="E32" s="37"/>
      <c r="F32" s="37">
        <v>-3291900078</v>
      </c>
      <c r="G32" s="37"/>
      <c r="H32" s="37">
        <v>59948898</v>
      </c>
      <c r="I32" s="37"/>
      <c r="J32" s="92">
        <f t="shared" si="0"/>
        <v>-3231951180</v>
      </c>
      <c r="K32" s="92"/>
      <c r="L32" s="236">
        <f t="shared" si="1"/>
        <v>6.4224946957781286E-3</v>
      </c>
      <c r="M32" s="236"/>
      <c r="N32" s="37">
        <v>0</v>
      </c>
      <c r="O32" s="37"/>
      <c r="P32" s="37">
        <v>1691977315</v>
      </c>
      <c r="Q32" s="37"/>
      <c r="R32" s="37">
        <v>389945751</v>
      </c>
      <c r="S32" s="37"/>
      <c r="T32" s="92">
        <f t="shared" si="2"/>
        <v>2081923066</v>
      </c>
      <c r="U32" s="89"/>
      <c r="V32" s="236">
        <f>T32/درآمدها!$J$5</f>
        <v>9.2681565817270516E-3</v>
      </c>
    </row>
    <row r="33" spans="1:22" s="25" customFormat="1" ht="42.75" customHeight="1">
      <c r="A33" s="245"/>
      <c r="B33" s="253" t="s">
        <v>345</v>
      </c>
      <c r="C33" s="254"/>
      <c r="D33" s="37">
        <v>0</v>
      </c>
      <c r="E33" s="37"/>
      <c r="F33" s="37">
        <v>-1048834230</v>
      </c>
      <c r="G33" s="37"/>
      <c r="H33" s="37">
        <v>0</v>
      </c>
      <c r="I33" s="37"/>
      <c r="J33" s="92">
        <f t="shared" si="0"/>
        <v>-1048834230</v>
      </c>
      <c r="K33" s="92"/>
      <c r="L33" s="236">
        <f t="shared" si="1"/>
        <v>2.0842308264463136E-3</v>
      </c>
      <c r="M33" s="236"/>
      <c r="N33" s="37">
        <v>0</v>
      </c>
      <c r="O33" s="37"/>
      <c r="P33" s="37">
        <v>-1042700888</v>
      </c>
      <c r="Q33" s="37"/>
      <c r="R33" s="37">
        <v>-59782159</v>
      </c>
      <c r="S33" s="37"/>
      <c r="T33" s="92">
        <f t="shared" si="2"/>
        <v>-1102483047</v>
      </c>
      <c r="U33" s="89"/>
      <c r="V33" s="236">
        <f>T33/درآمدها!$J$5</f>
        <v>-4.9079553779705059E-3</v>
      </c>
    </row>
    <row r="34" spans="1:22" s="25" customFormat="1" ht="42.75" customHeight="1">
      <c r="A34" s="245"/>
      <c r="B34" s="253" t="s">
        <v>283</v>
      </c>
      <c r="C34" s="254"/>
      <c r="D34" s="37">
        <v>0</v>
      </c>
      <c r="E34" s="37"/>
      <c r="F34" s="37">
        <v>-995546490</v>
      </c>
      <c r="G34" s="37"/>
      <c r="H34" s="37">
        <v>0</v>
      </c>
      <c r="I34" s="37"/>
      <c r="J34" s="92">
        <f t="shared" si="0"/>
        <v>-995546490</v>
      </c>
      <c r="K34" s="92"/>
      <c r="L34" s="236">
        <f t="shared" si="1"/>
        <v>1.9783380674164557E-3</v>
      </c>
      <c r="M34" s="236"/>
      <c r="N34" s="37">
        <v>0</v>
      </c>
      <c r="O34" s="37"/>
      <c r="P34" s="37">
        <v>-1971437292</v>
      </c>
      <c r="Q34" s="37"/>
      <c r="R34" s="37">
        <v>-1296359166</v>
      </c>
      <c r="S34" s="37"/>
      <c r="T34" s="92">
        <f t="shared" si="2"/>
        <v>-3267796458</v>
      </c>
      <c r="U34" s="89"/>
      <c r="V34" s="236">
        <f>T34/درآمدها!$J$5</f>
        <v>-1.4547343148537386E-2</v>
      </c>
    </row>
    <row r="35" spans="1:22" s="25" customFormat="1" ht="42.75" customHeight="1">
      <c r="A35" s="245"/>
      <c r="B35" s="253" t="s">
        <v>135</v>
      </c>
      <c r="C35" s="254"/>
      <c r="D35" s="37">
        <f>'درآمد سود سهام'!K11</f>
        <v>-75440544</v>
      </c>
      <c r="E35" s="37"/>
      <c r="F35" s="37">
        <v>-5123772469</v>
      </c>
      <c r="G35" s="37"/>
      <c r="H35" s="37">
        <v>338788797</v>
      </c>
      <c r="I35" s="37"/>
      <c r="J35" s="92">
        <f t="shared" si="0"/>
        <v>-4860424216</v>
      </c>
      <c r="K35" s="92"/>
      <c r="L35" s="236">
        <f t="shared" si="1"/>
        <v>9.6585768187536693E-3</v>
      </c>
      <c r="M35" s="236"/>
      <c r="N35" s="37">
        <v>-75440544</v>
      </c>
      <c r="O35" s="37"/>
      <c r="P35" s="37">
        <v>3917118419</v>
      </c>
      <c r="Q35" s="37"/>
      <c r="R35" s="37">
        <v>1050356295</v>
      </c>
      <c r="S35" s="37"/>
      <c r="T35" s="92">
        <f t="shared" si="2"/>
        <v>4892034170</v>
      </c>
      <c r="U35" s="89"/>
      <c r="V35" s="236">
        <f>T35/درآمدها!$J$5</f>
        <v>2.1778008722402587E-2</v>
      </c>
    </row>
    <row r="36" spans="1:22" s="25" customFormat="1" ht="42.75" customHeight="1">
      <c r="A36" s="245"/>
      <c r="B36" s="253" t="s">
        <v>266</v>
      </c>
      <c r="C36" s="254"/>
      <c r="D36" s="37">
        <v>0</v>
      </c>
      <c r="E36" s="37"/>
      <c r="F36" s="37">
        <v>-4704879008</v>
      </c>
      <c r="G36" s="37"/>
      <c r="H36" s="37">
        <v>0</v>
      </c>
      <c r="I36" s="37"/>
      <c r="J36" s="92">
        <f t="shared" si="0"/>
        <v>-4704879008</v>
      </c>
      <c r="K36" s="92"/>
      <c r="L36" s="236">
        <f t="shared" si="1"/>
        <v>9.3494792434203368E-3</v>
      </c>
      <c r="M36" s="236"/>
      <c r="N36" s="37">
        <v>6061377299</v>
      </c>
      <c r="O36" s="37"/>
      <c r="P36" s="37">
        <v>-4378625169</v>
      </c>
      <c r="Q36" s="37"/>
      <c r="R36" s="37">
        <v>9418777</v>
      </c>
      <c r="S36" s="37"/>
      <c r="T36" s="92">
        <f t="shared" si="2"/>
        <v>1692170907</v>
      </c>
      <c r="U36" s="89"/>
      <c r="V36" s="236">
        <f>T36/درآمدها!$J$5</f>
        <v>7.5330857250414289E-3</v>
      </c>
    </row>
    <row r="37" spans="1:22" s="25" customFormat="1" ht="42.75" customHeight="1">
      <c r="A37" s="245"/>
      <c r="B37" s="253" t="s">
        <v>432</v>
      </c>
      <c r="C37" s="254"/>
      <c r="D37" s="37">
        <v>0</v>
      </c>
      <c r="E37" s="37"/>
      <c r="F37" s="37">
        <v>-2152255198</v>
      </c>
      <c r="G37" s="37"/>
      <c r="H37" s="37">
        <v>0</v>
      </c>
      <c r="I37" s="37"/>
      <c r="J37" s="92">
        <f t="shared" si="0"/>
        <v>-2152255198</v>
      </c>
      <c r="K37" s="92"/>
      <c r="L37" s="236">
        <f t="shared" si="1"/>
        <v>4.2769357651980082E-3</v>
      </c>
      <c r="M37" s="236"/>
      <c r="N37" s="37">
        <v>0</v>
      </c>
      <c r="O37" s="37"/>
      <c r="P37" s="37">
        <v>-1781681544</v>
      </c>
      <c r="Q37" s="37"/>
      <c r="R37" s="37">
        <v>0</v>
      </c>
      <c r="S37" s="37"/>
      <c r="T37" s="92">
        <f t="shared" si="2"/>
        <v>-1781681544</v>
      </c>
      <c r="U37" s="89"/>
      <c r="V37" s="236">
        <f>T37/درآمدها!$J$5</f>
        <v>-7.9315627931878709E-3</v>
      </c>
    </row>
    <row r="38" spans="1:22" s="25" customFormat="1" ht="42.75" customHeight="1">
      <c r="A38" s="245"/>
      <c r="B38" s="253" t="s">
        <v>434</v>
      </c>
      <c r="C38" s="254"/>
      <c r="D38" s="37">
        <v>0</v>
      </c>
      <c r="E38" s="37"/>
      <c r="F38" s="37">
        <v>-2549069236</v>
      </c>
      <c r="G38" s="37"/>
      <c r="H38" s="37">
        <v>0</v>
      </c>
      <c r="I38" s="37"/>
      <c r="J38" s="92">
        <f t="shared" si="0"/>
        <v>-2549069236</v>
      </c>
      <c r="K38" s="92"/>
      <c r="L38" s="236">
        <f t="shared" si="1"/>
        <v>5.0654798713207069E-3</v>
      </c>
      <c r="M38" s="236"/>
      <c r="N38" s="37">
        <v>0</v>
      </c>
      <c r="O38" s="37"/>
      <c r="P38" s="37">
        <v>-1605469670</v>
      </c>
      <c r="Q38" s="37"/>
      <c r="R38" s="37">
        <v>0</v>
      </c>
      <c r="S38" s="37"/>
      <c r="T38" s="92">
        <f t="shared" si="2"/>
        <v>-1605469670</v>
      </c>
      <c r="U38" s="89"/>
      <c r="V38" s="236">
        <f>T38/درآمدها!$J$5</f>
        <v>-7.147115343393606E-3</v>
      </c>
    </row>
    <row r="39" spans="1:22" s="25" customFormat="1" ht="42.75" customHeight="1">
      <c r="A39" s="245"/>
      <c r="B39" s="253" t="s">
        <v>79</v>
      </c>
      <c r="C39" s="254"/>
      <c r="D39" s="37">
        <v>0</v>
      </c>
      <c r="E39" s="37"/>
      <c r="F39" s="37">
        <v>-2305505259</v>
      </c>
      <c r="G39" s="37"/>
      <c r="H39" s="37">
        <v>129072947</v>
      </c>
      <c r="I39" s="37"/>
      <c r="J39" s="92">
        <f t="shared" si="0"/>
        <v>-2176432312</v>
      </c>
      <c r="K39" s="92"/>
      <c r="L39" s="236">
        <f t="shared" si="1"/>
        <v>4.3249802367188389E-3</v>
      </c>
      <c r="M39" s="236"/>
      <c r="N39" s="37">
        <v>0</v>
      </c>
      <c r="O39" s="37"/>
      <c r="P39" s="37">
        <v>2378731598</v>
      </c>
      <c r="Q39" s="37"/>
      <c r="R39" s="37">
        <v>859097799</v>
      </c>
      <c r="S39" s="37"/>
      <c r="T39" s="92">
        <f t="shared" si="2"/>
        <v>3237829397</v>
      </c>
      <c r="U39" s="89"/>
      <c r="V39" s="236">
        <f>T39/درآمدها!$J$5</f>
        <v>1.4413937924214767E-2</v>
      </c>
    </row>
    <row r="40" spans="1:22" s="25" customFormat="1" ht="42.75" customHeight="1">
      <c r="A40" s="245"/>
      <c r="B40" s="253" t="s">
        <v>365</v>
      </c>
      <c r="C40" s="254"/>
      <c r="D40" s="37">
        <v>0</v>
      </c>
      <c r="E40" s="37"/>
      <c r="F40" s="37">
        <v>-2255716842</v>
      </c>
      <c r="G40" s="37"/>
      <c r="H40" s="37">
        <v>0</v>
      </c>
      <c r="I40" s="37"/>
      <c r="J40" s="92">
        <f t="shared" si="0"/>
        <v>-2255716842</v>
      </c>
      <c r="K40" s="92"/>
      <c r="L40" s="236">
        <f t="shared" si="1"/>
        <v>4.4825335056337054E-3</v>
      </c>
      <c r="M40" s="236"/>
      <c r="N40" s="37">
        <v>613661000</v>
      </c>
      <c r="O40" s="37"/>
      <c r="P40" s="37">
        <v>-1412955731</v>
      </c>
      <c r="Q40" s="37"/>
      <c r="R40" s="37">
        <v>-307034013</v>
      </c>
      <c r="S40" s="37"/>
      <c r="T40" s="92">
        <f t="shared" si="2"/>
        <v>-1106328744</v>
      </c>
      <c r="U40" s="89"/>
      <c r="V40" s="236">
        <f>T40/درآمدها!$J$5</f>
        <v>-4.9250753775247442E-3</v>
      </c>
    </row>
    <row r="41" spans="1:22" s="25" customFormat="1" ht="42.75" customHeight="1">
      <c r="A41" s="245"/>
      <c r="B41" s="253" t="s">
        <v>307</v>
      </c>
      <c r="C41" s="254"/>
      <c r="D41" s="37">
        <v>0</v>
      </c>
      <c r="E41" s="37"/>
      <c r="F41" s="37">
        <v>-782561367</v>
      </c>
      <c r="G41" s="37"/>
      <c r="H41" s="37">
        <v>0</v>
      </c>
      <c r="I41" s="37"/>
      <c r="J41" s="92">
        <f t="shared" si="0"/>
        <v>-782561367</v>
      </c>
      <c r="K41" s="92"/>
      <c r="L41" s="236">
        <f t="shared" si="1"/>
        <v>1.5550965805982198E-3</v>
      </c>
      <c r="M41" s="236"/>
      <c r="N41" s="37">
        <v>0</v>
      </c>
      <c r="O41" s="37"/>
      <c r="P41" s="37">
        <v>-3621625830</v>
      </c>
      <c r="Q41" s="37"/>
      <c r="R41" s="37">
        <v>-16314359</v>
      </c>
      <c r="S41" s="37"/>
      <c r="T41" s="92">
        <f t="shared" si="2"/>
        <v>-3637940189</v>
      </c>
      <c r="U41" s="89"/>
      <c r="V41" s="236">
        <f>T41/درآمدها!$J$5</f>
        <v>-1.6195122604309387E-2</v>
      </c>
    </row>
    <row r="42" spans="1:22" s="25" customFormat="1" ht="42.75" customHeight="1">
      <c r="A42" s="245"/>
      <c r="B42" s="253" t="s">
        <v>324</v>
      </c>
      <c r="C42" s="254"/>
      <c r="D42" s="37">
        <v>0</v>
      </c>
      <c r="E42" s="37"/>
      <c r="F42" s="37">
        <v>-2063479577</v>
      </c>
      <c r="G42" s="37"/>
      <c r="H42" s="37">
        <v>0</v>
      </c>
      <c r="I42" s="37"/>
      <c r="J42" s="92">
        <f t="shared" si="0"/>
        <v>-2063479577</v>
      </c>
      <c r="K42" s="92"/>
      <c r="L42" s="236">
        <f t="shared" si="1"/>
        <v>4.1005219138641191E-3</v>
      </c>
      <c r="M42" s="236"/>
      <c r="N42" s="37">
        <v>0</v>
      </c>
      <c r="O42" s="37"/>
      <c r="P42" s="37">
        <v>-2447014244</v>
      </c>
      <c r="Q42" s="37"/>
      <c r="R42" s="37">
        <v>-409656421</v>
      </c>
      <c r="S42" s="37"/>
      <c r="T42" s="92">
        <f t="shared" si="2"/>
        <v>-2856670665</v>
      </c>
      <c r="U42" s="89"/>
      <c r="V42" s="236">
        <f>T42/درآمدها!$J$5</f>
        <v>-1.2717122672796375E-2</v>
      </c>
    </row>
    <row r="43" spans="1:22" s="25" customFormat="1" ht="42.75" customHeight="1">
      <c r="A43" s="245"/>
      <c r="B43" s="253" t="s">
        <v>300</v>
      </c>
      <c r="C43" s="254"/>
      <c r="D43" s="37">
        <v>0</v>
      </c>
      <c r="E43" s="37"/>
      <c r="F43" s="37">
        <v>-1901572325</v>
      </c>
      <c r="G43" s="37"/>
      <c r="H43" s="37">
        <v>33266281</v>
      </c>
      <c r="I43" s="37"/>
      <c r="J43" s="92">
        <f t="shared" si="0"/>
        <v>-1868306044</v>
      </c>
      <c r="K43" s="92"/>
      <c r="L43" s="236">
        <f t="shared" si="1"/>
        <v>3.7126754054744786E-3</v>
      </c>
      <c r="M43" s="236"/>
      <c r="N43" s="37">
        <v>0</v>
      </c>
      <c r="O43" s="37"/>
      <c r="P43" s="37">
        <v>3703492040</v>
      </c>
      <c r="Q43" s="37"/>
      <c r="R43" s="37">
        <v>306478174</v>
      </c>
      <c r="S43" s="37"/>
      <c r="T43" s="92">
        <f t="shared" si="2"/>
        <v>4009970214</v>
      </c>
      <c r="U43" s="89"/>
      <c r="V43" s="236">
        <f>T43/درآمدها!$J$5</f>
        <v>1.7851299329143193E-2</v>
      </c>
    </row>
    <row r="44" spans="1:22" s="25" customFormat="1" ht="42.75" customHeight="1">
      <c r="A44" s="245"/>
      <c r="B44" s="253" t="s">
        <v>199</v>
      </c>
      <c r="C44" s="254"/>
      <c r="D44" s="37">
        <v>0</v>
      </c>
      <c r="E44" s="37"/>
      <c r="F44" s="37">
        <v>-5885936463</v>
      </c>
      <c r="G44" s="37"/>
      <c r="H44" s="37">
        <v>-97162165</v>
      </c>
      <c r="I44" s="37"/>
      <c r="J44" s="92">
        <f t="shared" si="0"/>
        <v>-5983098628</v>
      </c>
      <c r="K44" s="92"/>
      <c r="L44" s="236">
        <f t="shared" si="1"/>
        <v>1.1889541970942582E-2</v>
      </c>
      <c r="M44" s="236"/>
      <c r="N44" s="37">
        <v>0</v>
      </c>
      <c r="O44" s="37"/>
      <c r="P44" s="37">
        <v>-15768628297</v>
      </c>
      <c r="Q44" s="37"/>
      <c r="R44" s="37">
        <v>-247414224</v>
      </c>
      <c r="S44" s="37"/>
      <c r="T44" s="92">
        <f t="shared" si="2"/>
        <v>-16016042521</v>
      </c>
      <c r="U44" s="89"/>
      <c r="V44" s="236">
        <f>T44/درآمدها!$J$5</f>
        <v>-7.1299075517436278E-2</v>
      </c>
    </row>
    <row r="45" spans="1:22" s="25" customFormat="1" ht="42.75" customHeight="1">
      <c r="A45" s="245"/>
      <c r="B45" s="253" t="s">
        <v>299</v>
      </c>
      <c r="C45" s="254"/>
      <c r="D45" s="37">
        <v>0</v>
      </c>
      <c r="E45" s="37"/>
      <c r="F45" s="37">
        <v>-2131573821</v>
      </c>
      <c r="G45" s="37"/>
      <c r="H45" s="37">
        <v>0</v>
      </c>
      <c r="I45" s="37"/>
      <c r="J45" s="92">
        <f t="shared" si="0"/>
        <v>-2131573821</v>
      </c>
      <c r="K45" s="92"/>
      <c r="L45" s="236">
        <f t="shared" si="1"/>
        <v>4.2358379803967266E-3</v>
      </c>
      <c r="M45" s="236"/>
      <c r="N45" s="37">
        <v>647614963</v>
      </c>
      <c r="O45" s="37"/>
      <c r="P45" s="37">
        <v>-3787261392</v>
      </c>
      <c r="Q45" s="37"/>
      <c r="R45" s="37">
        <v>-367022294</v>
      </c>
      <c r="S45" s="37"/>
      <c r="T45" s="92">
        <f t="shared" si="2"/>
        <v>-3506668723</v>
      </c>
      <c r="U45" s="89"/>
      <c r="V45" s="236">
        <f>T45/درآمدها!$J$5</f>
        <v>-1.5610737656820238E-2</v>
      </c>
    </row>
    <row r="46" spans="1:22" s="25" customFormat="1" ht="42.75" customHeight="1">
      <c r="A46" s="245"/>
      <c r="B46" s="253" t="s">
        <v>424</v>
      </c>
      <c r="C46" s="254"/>
      <c r="D46" s="37">
        <v>0</v>
      </c>
      <c r="E46" s="37"/>
      <c r="F46" s="37">
        <v>250974417</v>
      </c>
      <c r="G46" s="37"/>
      <c r="H46" s="37">
        <v>7487984</v>
      </c>
      <c r="I46" s="37"/>
      <c r="J46" s="92">
        <f t="shared" si="0"/>
        <v>258462401</v>
      </c>
      <c r="K46" s="92"/>
      <c r="L46" s="236">
        <f t="shared" si="1"/>
        <v>-5.136133892593575E-4</v>
      </c>
      <c r="M46" s="236"/>
      <c r="N46" s="37">
        <v>0</v>
      </c>
      <c r="O46" s="37"/>
      <c r="P46" s="37">
        <v>303116101</v>
      </c>
      <c r="Q46" s="37"/>
      <c r="R46" s="37">
        <v>7487984</v>
      </c>
      <c r="S46" s="37"/>
      <c r="T46" s="92">
        <f t="shared" si="2"/>
        <v>310604085</v>
      </c>
      <c r="U46" s="89"/>
      <c r="V46" s="236">
        <f>T46/درآمدها!$J$5</f>
        <v>1.3827251072418153E-3</v>
      </c>
    </row>
    <row r="47" spans="1:22" s="25" customFormat="1" ht="42.75" customHeight="1">
      <c r="A47" s="245"/>
      <c r="B47" s="253" t="s">
        <v>294</v>
      </c>
      <c r="C47" s="254"/>
      <c r="D47" s="37">
        <v>0</v>
      </c>
      <c r="E47" s="37"/>
      <c r="F47" s="37">
        <v>-2718685269</v>
      </c>
      <c r="G47" s="37"/>
      <c r="H47" s="37">
        <v>-281433771</v>
      </c>
      <c r="I47" s="37"/>
      <c r="J47" s="92">
        <f t="shared" si="0"/>
        <v>-3000119040</v>
      </c>
      <c r="K47" s="92"/>
      <c r="L47" s="236">
        <f t="shared" si="1"/>
        <v>5.9618006423918114E-3</v>
      </c>
      <c r="M47" s="236"/>
      <c r="N47" s="37">
        <v>0</v>
      </c>
      <c r="O47" s="37"/>
      <c r="P47" s="37">
        <v>-5081331394</v>
      </c>
      <c r="Q47" s="37"/>
      <c r="R47" s="37">
        <v>-487971604</v>
      </c>
      <c r="S47" s="37"/>
      <c r="T47" s="92">
        <f t="shared" si="2"/>
        <v>-5569302998</v>
      </c>
      <c r="U47" s="89"/>
      <c r="V47" s="236">
        <f>T47/درآمدها!$J$5</f>
        <v>-2.4793025774827504E-2</v>
      </c>
    </row>
    <row r="48" spans="1:22" s="25" customFormat="1" ht="42.75" customHeight="1">
      <c r="A48" s="245"/>
      <c r="B48" s="253" t="s">
        <v>321</v>
      </c>
      <c r="C48" s="254"/>
      <c r="D48" s="37">
        <f>'درآمد سود سهام'!M136</f>
        <v>6512540546</v>
      </c>
      <c r="E48" s="37"/>
      <c r="F48" s="37">
        <v>-9385817973</v>
      </c>
      <c r="G48" s="37"/>
      <c r="H48" s="37">
        <v>1801478655</v>
      </c>
      <c r="I48" s="37"/>
      <c r="J48" s="92">
        <f t="shared" si="0"/>
        <v>-1071798772</v>
      </c>
      <c r="K48" s="92"/>
      <c r="L48" s="236">
        <f t="shared" si="1"/>
        <v>2.1298656894042293E-3</v>
      </c>
      <c r="M48" s="236"/>
      <c r="N48" s="37">
        <v>6512540546</v>
      </c>
      <c r="O48" s="37"/>
      <c r="P48" s="37">
        <v>-2809544743</v>
      </c>
      <c r="Q48" s="37"/>
      <c r="R48" s="37">
        <v>1983185193</v>
      </c>
      <c r="S48" s="37"/>
      <c r="T48" s="92">
        <f t="shared" si="2"/>
        <v>5686180996</v>
      </c>
      <c r="U48" s="89"/>
      <c r="V48" s="236">
        <f>T48/درآمدها!$J$5</f>
        <v>2.5313334908298041E-2</v>
      </c>
    </row>
    <row r="49" spans="1:22" s="25" customFormat="1" ht="42.75" customHeight="1">
      <c r="A49" s="245"/>
      <c r="B49" s="253" t="s">
        <v>260</v>
      </c>
      <c r="C49" s="254"/>
      <c r="D49" s="37">
        <v>0</v>
      </c>
      <c r="E49" s="37"/>
      <c r="F49" s="37">
        <v>-539464985</v>
      </c>
      <c r="G49" s="37"/>
      <c r="H49" s="37">
        <v>0</v>
      </c>
      <c r="I49" s="37"/>
      <c r="J49" s="92">
        <f t="shared" si="0"/>
        <v>-539464985</v>
      </c>
      <c r="K49" s="92"/>
      <c r="L49" s="236">
        <f t="shared" si="1"/>
        <v>1.0720183603517574E-3</v>
      </c>
      <c r="M49" s="236"/>
      <c r="N49" s="37">
        <v>0</v>
      </c>
      <c r="O49" s="37"/>
      <c r="P49" s="37">
        <v>-6119555939</v>
      </c>
      <c r="Q49" s="37"/>
      <c r="R49" s="37">
        <v>-1269109215</v>
      </c>
      <c r="S49" s="37"/>
      <c r="T49" s="92">
        <f t="shared" si="2"/>
        <v>-7388665154</v>
      </c>
      <c r="U49" s="89"/>
      <c r="V49" s="236">
        <f>T49/درآمدها!$J$5</f>
        <v>-3.2892332428398403E-2</v>
      </c>
    </row>
    <row r="50" spans="1:22" s="25" customFormat="1" ht="42.75" customHeight="1">
      <c r="A50" s="245"/>
      <c r="B50" s="253" t="s">
        <v>134</v>
      </c>
      <c r="C50" s="254"/>
      <c r="D50" s="37">
        <v>0</v>
      </c>
      <c r="E50" s="37"/>
      <c r="F50" s="37">
        <v>-3648308074</v>
      </c>
      <c r="G50" s="37"/>
      <c r="H50" s="37">
        <v>0</v>
      </c>
      <c r="I50" s="37"/>
      <c r="J50" s="92">
        <f t="shared" si="0"/>
        <v>-3648308074</v>
      </c>
      <c r="K50" s="92"/>
      <c r="L50" s="236">
        <f t="shared" si="1"/>
        <v>7.2498741313999429E-3</v>
      </c>
      <c r="M50" s="236"/>
      <c r="N50" s="37">
        <v>243112032</v>
      </c>
      <c r="O50" s="37"/>
      <c r="P50" s="37">
        <v>-4584089937</v>
      </c>
      <c r="Q50" s="37"/>
      <c r="R50" s="37">
        <v>-895718236</v>
      </c>
      <c r="S50" s="37"/>
      <c r="T50" s="92">
        <f t="shared" si="2"/>
        <v>-5236696141</v>
      </c>
      <c r="U50" s="89"/>
      <c r="V50" s="236">
        <f>T50/درآمدها!$J$5</f>
        <v>-2.3312350296864334E-2</v>
      </c>
    </row>
    <row r="51" spans="1:22" s="25" customFormat="1" ht="42.75" customHeight="1">
      <c r="A51" s="245"/>
      <c r="B51" s="253" t="s">
        <v>279</v>
      </c>
      <c r="C51" s="254"/>
      <c r="D51" s="37">
        <v>0</v>
      </c>
      <c r="E51" s="37"/>
      <c r="F51" s="37">
        <v>-2282975490</v>
      </c>
      <c r="G51" s="37"/>
      <c r="H51" s="37">
        <v>0</v>
      </c>
      <c r="I51" s="37"/>
      <c r="J51" s="92">
        <f t="shared" si="0"/>
        <v>-2282975490</v>
      </c>
      <c r="K51" s="92"/>
      <c r="L51" s="236">
        <f t="shared" si="1"/>
        <v>4.5367015646308349E-3</v>
      </c>
      <c r="M51" s="236"/>
      <c r="N51" s="37">
        <v>0</v>
      </c>
      <c r="O51" s="37"/>
      <c r="P51" s="37">
        <v>-1174220186</v>
      </c>
      <c r="Q51" s="37"/>
      <c r="R51" s="37">
        <v>-223785049</v>
      </c>
      <c r="S51" s="37"/>
      <c r="T51" s="92">
        <f t="shared" si="2"/>
        <v>-1398005235</v>
      </c>
      <c r="U51" s="89"/>
      <c r="V51" s="236">
        <f>T51/درآمدها!$J$5</f>
        <v>-6.2235399720837348E-3</v>
      </c>
    </row>
    <row r="52" spans="1:22" s="25" customFormat="1" ht="42.75" customHeight="1">
      <c r="A52" s="245"/>
      <c r="B52" s="253" t="s">
        <v>181</v>
      </c>
      <c r="C52" s="254"/>
      <c r="D52" s="37">
        <v>0</v>
      </c>
      <c r="E52" s="37"/>
      <c r="F52" s="37">
        <v>878595568</v>
      </c>
      <c r="G52" s="37"/>
      <c r="H52" s="37">
        <v>1021903280</v>
      </c>
      <c r="I52" s="37"/>
      <c r="J52" s="92">
        <f t="shared" si="0"/>
        <v>1900498848</v>
      </c>
      <c r="K52" s="92"/>
      <c r="L52" s="236">
        <f t="shared" si="1"/>
        <v>-3.7766485602088967E-3</v>
      </c>
      <c r="M52" s="236"/>
      <c r="N52" s="37">
        <v>0</v>
      </c>
      <c r="O52" s="37"/>
      <c r="P52" s="37">
        <v>3469597728</v>
      </c>
      <c r="Q52" s="37"/>
      <c r="R52" s="37">
        <v>1094722444</v>
      </c>
      <c r="S52" s="37"/>
      <c r="T52" s="92">
        <f t="shared" si="2"/>
        <v>4564320172</v>
      </c>
      <c r="U52" s="89"/>
      <c r="V52" s="236">
        <f>T52/درآمدها!$J$5</f>
        <v>2.0319114925081171E-2</v>
      </c>
    </row>
    <row r="53" spans="1:22" s="25" customFormat="1" ht="42.75" customHeight="1">
      <c r="A53" s="245"/>
      <c r="B53" s="253" t="s">
        <v>291</v>
      </c>
      <c r="C53" s="254"/>
      <c r="D53" s="37">
        <v>0</v>
      </c>
      <c r="E53" s="37"/>
      <c r="F53" s="37">
        <v>-1947675320</v>
      </c>
      <c r="G53" s="37"/>
      <c r="H53" s="37">
        <v>0</v>
      </c>
      <c r="I53" s="37"/>
      <c r="J53" s="92">
        <f t="shared" si="0"/>
        <v>-1947675320</v>
      </c>
      <c r="K53" s="92"/>
      <c r="L53" s="236">
        <f t="shared" si="1"/>
        <v>3.870397080626066E-3</v>
      </c>
      <c r="M53" s="236"/>
      <c r="N53" s="37">
        <v>0</v>
      </c>
      <c r="O53" s="37"/>
      <c r="P53" s="37">
        <v>-8717788727</v>
      </c>
      <c r="Q53" s="37"/>
      <c r="R53" s="37">
        <v>-69028611</v>
      </c>
      <c r="S53" s="37"/>
      <c r="T53" s="92">
        <f t="shared" si="2"/>
        <v>-8786817338</v>
      </c>
      <c r="U53" s="89"/>
      <c r="V53" s="236">
        <f>T53/درآمدها!$J$5</f>
        <v>-3.9116526577557056E-2</v>
      </c>
    </row>
    <row r="54" spans="1:22" s="25" customFormat="1" ht="42.75" customHeight="1">
      <c r="A54" s="245"/>
      <c r="B54" s="253" t="s">
        <v>109</v>
      </c>
      <c r="C54" s="254"/>
      <c r="D54" s="37">
        <v>0</v>
      </c>
      <c r="E54" s="37"/>
      <c r="F54" s="37">
        <v>-3560336181</v>
      </c>
      <c r="G54" s="37"/>
      <c r="H54" s="37">
        <v>-376288870</v>
      </c>
      <c r="I54" s="37"/>
      <c r="J54" s="92">
        <f t="shared" si="0"/>
        <v>-3936625051</v>
      </c>
      <c r="K54" s="92"/>
      <c r="L54" s="236">
        <f t="shared" si="1"/>
        <v>7.8228141767026343E-3</v>
      </c>
      <c r="M54" s="236"/>
      <c r="N54" s="37">
        <v>273272991</v>
      </c>
      <c r="O54" s="37"/>
      <c r="P54" s="37">
        <v>-8781392410</v>
      </c>
      <c r="Q54" s="37"/>
      <c r="R54" s="37">
        <v>-1382974223</v>
      </c>
      <c r="S54" s="37"/>
      <c r="T54" s="92">
        <f t="shared" si="2"/>
        <v>-9891093642</v>
      </c>
      <c r="U54" s="89"/>
      <c r="V54" s="236">
        <f>T54/درآمدها!$J$5</f>
        <v>-4.4032465049109987E-2</v>
      </c>
    </row>
    <row r="55" spans="1:22" s="25" customFormat="1" ht="42.75" customHeight="1">
      <c r="A55" s="245"/>
      <c r="B55" s="253" t="s">
        <v>118</v>
      </c>
      <c r="C55" s="254"/>
      <c r="D55" s="37">
        <v>0</v>
      </c>
      <c r="E55" s="37"/>
      <c r="F55" s="37">
        <v>-1745235577</v>
      </c>
      <c r="G55" s="37"/>
      <c r="H55" s="37">
        <v>0</v>
      </c>
      <c r="I55" s="37"/>
      <c r="J55" s="92">
        <f t="shared" si="0"/>
        <v>-1745235577</v>
      </c>
      <c r="K55" s="92"/>
      <c r="L55" s="236">
        <f t="shared" si="1"/>
        <v>3.4681112467069451E-3</v>
      </c>
      <c r="M55" s="236"/>
      <c r="N55" s="37">
        <v>69467768</v>
      </c>
      <c r="O55" s="37"/>
      <c r="P55" s="37">
        <v>-2615615439</v>
      </c>
      <c r="Q55" s="37"/>
      <c r="R55" s="37">
        <v>-1152355501</v>
      </c>
      <c r="S55" s="37"/>
      <c r="T55" s="92">
        <f t="shared" si="2"/>
        <v>-3698503172</v>
      </c>
      <c r="U55" s="89"/>
      <c r="V55" s="236">
        <f>T55/درآمدها!$J$5</f>
        <v>-1.6464732571491756E-2</v>
      </c>
    </row>
    <row r="56" spans="1:22" s="25" customFormat="1" ht="42.75" customHeight="1">
      <c r="A56" s="245"/>
      <c r="B56" s="253" t="s">
        <v>262</v>
      </c>
      <c r="C56" s="254"/>
      <c r="D56" s="37">
        <v>0</v>
      </c>
      <c r="E56" s="37"/>
      <c r="F56" s="37">
        <v>-345566565</v>
      </c>
      <c r="G56" s="37"/>
      <c r="H56" s="37">
        <v>0</v>
      </c>
      <c r="I56" s="37"/>
      <c r="J56" s="92">
        <f t="shared" si="0"/>
        <v>-345566565</v>
      </c>
      <c r="K56" s="92"/>
      <c r="L56" s="236">
        <f t="shared" si="1"/>
        <v>6.8670574125156427E-4</v>
      </c>
      <c r="M56" s="236"/>
      <c r="N56" s="37">
        <v>405420334</v>
      </c>
      <c r="O56" s="37"/>
      <c r="P56" s="37">
        <v>-810510209</v>
      </c>
      <c r="Q56" s="37"/>
      <c r="R56" s="37">
        <v>-267481314</v>
      </c>
      <c r="S56" s="37"/>
      <c r="T56" s="92">
        <f t="shared" si="2"/>
        <v>-672571189</v>
      </c>
      <c r="U56" s="89"/>
      <c r="V56" s="236">
        <f>T56/درآمدها!$J$5</f>
        <v>-2.9941044382522535E-3</v>
      </c>
    </row>
    <row r="57" spans="1:22" s="25" customFormat="1" ht="42.75" customHeight="1">
      <c r="A57" s="245"/>
      <c r="B57" s="253" t="s">
        <v>206</v>
      </c>
      <c r="C57" s="254"/>
      <c r="D57" s="37">
        <v>0</v>
      </c>
      <c r="E57" s="37"/>
      <c r="F57" s="37">
        <v>1156717837</v>
      </c>
      <c r="G57" s="37"/>
      <c r="H57" s="37">
        <v>60371243</v>
      </c>
      <c r="I57" s="37"/>
      <c r="J57" s="92">
        <f t="shared" si="0"/>
        <v>1217089080</v>
      </c>
      <c r="K57" s="92"/>
      <c r="L57" s="236">
        <f t="shared" si="1"/>
        <v>-2.4185848502171628E-3</v>
      </c>
      <c r="M57" s="236"/>
      <c r="N57" s="37">
        <v>0</v>
      </c>
      <c r="O57" s="37"/>
      <c r="P57" s="37">
        <v>4825154673</v>
      </c>
      <c r="Q57" s="37"/>
      <c r="R57" s="37">
        <v>41105804</v>
      </c>
      <c r="S57" s="37"/>
      <c r="T57" s="92">
        <f t="shared" si="2"/>
        <v>4866260477</v>
      </c>
      <c r="U57" s="89"/>
      <c r="V57" s="236">
        <f>T57/درآمدها!$J$5</f>
        <v>2.1663271234589308E-2</v>
      </c>
    </row>
    <row r="58" spans="1:22" s="25" customFormat="1" ht="42.75" customHeight="1">
      <c r="A58" s="245"/>
      <c r="B58" s="253" t="s">
        <v>178</v>
      </c>
      <c r="C58" s="254"/>
      <c r="D58" s="37">
        <v>0</v>
      </c>
      <c r="E58" s="37"/>
      <c r="F58" s="37">
        <v>-80580144</v>
      </c>
      <c r="G58" s="37"/>
      <c r="H58" s="37">
        <v>77631534</v>
      </c>
      <c r="I58" s="37"/>
      <c r="J58" s="92">
        <f t="shared" si="0"/>
        <v>-2948610</v>
      </c>
      <c r="K58" s="92"/>
      <c r="L58" s="236">
        <f t="shared" si="1"/>
        <v>5.8594424947094489E-6</v>
      </c>
      <c r="M58" s="236"/>
      <c r="N58" s="37">
        <v>2319200452</v>
      </c>
      <c r="O58" s="37"/>
      <c r="P58" s="37">
        <v>2216024442</v>
      </c>
      <c r="Q58" s="37"/>
      <c r="R58" s="37">
        <v>-58530572</v>
      </c>
      <c r="S58" s="37"/>
      <c r="T58" s="92">
        <f t="shared" si="2"/>
        <v>4476694322</v>
      </c>
      <c r="U58" s="89"/>
      <c r="V58" s="236">
        <f>T58/درآمدها!$J$5</f>
        <v>1.9929028417241437E-2</v>
      </c>
    </row>
    <row r="59" spans="1:22" s="25" customFormat="1" ht="42.75" customHeight="1">
      <c r="A59" s="245"/>
      <c r="B59" s="253" t="s">
        <v>298</v>
      </c>
      <c r="C59" s="254"/>
      <c r="D59" s="37">
        <v>0</v>
      </c>
      <c r="E59" s="37"/>
      <c r="F59" s="37">
        <v>-552143300</v>
      </c>
      <c r="G59" s="37"/>
      <c r="H59" s="37">
        <v>-3938115</v>
      </c>
      <c r="I59" s="37"/>
      <c r="J59" s="92">
        <f t="shared" si="0"/>
        <v>-556081415</v>
      </c>
      <c r="K59" s="92"/>
      <c r="L59" s="236">
        <f t="shared" si="1"/>
        <v>1.105038331135403E-3</v>
      </c>
      <c r="M59" s="236"/>
      <c r="N59" s="37">
        <v>0</v>
      </c>
      <c r="O59" s="37"/>
      <c r="P59" s="37">
        <v>-308827530</v>
      </c>
      <c r="Q59" s="37"/>
      <c r="R59" s="37">
        <v>-123998922</v>
      </c>
      <c r="S59" s="37"/>
      <c r="T59" s="92">
        <f t="shared" si="2"/>
        <v>-432826452</v>
      </c>
      <c r="U59" s="89"/>
      <c r="V59" s="236">
        <f>T59/درآمدها!$J$5</f>
        <v>-1.9268259213615763E-3</v>
      </c>
    </row>
    <row r="60" spans="1:22" s="25" customFormat="1" ht="42.75" customHeight="1">
      <c r="A60" s="245"/>
      <c r="B60" s="253" t="s">
        <v>364</v>
      </c>
      <c r="C60" s="254"/>
      <c r="D60" s="37">
        <v>0</v>
      </c>
      <c r="E60" s="37"/>
      <c r="F60" s="37">
        <v>-695060455</v>
      </c>
      <c r="G60" s="37"/>
      <c r="H60" s="37">
        <v>3516727</v>
      </c>
      <c r="I60" s="37"/>
      <c r="J60" s="92">
        <f t="shared" si="0"/>
        <v>-691543728</v>
      </c>
      <c r="K60" s="92"/>
      <c r="L60" s="236">
        <f t="shared" si="1"/>
        <v>1.3742274179335324E-3</v>
      </c>
      <c r="M60" s="236"/>
      <c r="N60" s="37">
        <v>0</v>
      </c>
      <c r="O60" s="37"/>
      <c r="P60" s="37">
        <v>-255646450</v>
      </c>
      <c r="Q60" s="37"/>
      <c r="R60" s="37">
        <v>-92365775</v>
      </c>
      <c r="S60" s="37"/>
      <c r="T60" s="92">
        <f t="shared" si="2"/>
        <v>-348012225</v>
      </c>
      <c r="U60" s="89"/>
      <c r="V60" s="236">
        <f>T60/درآمدها!$J$5</f>
        <v>-1.5492559962132749E-3</v>
      </c>
    </row>
    <row r="61" spans="1:22" s="25" customFormat="1" ht="42.75" customHeight="1">
      <c r="A61" s="245"/>
      <c r="B61" s="253" t="s">
        <v>146</v>
      </c>
      <c r="C61" s="254"/>
      <c r="D61" s="37">
        <v>0</v>
      </c>
      <c r="E61" s="37"/>
      <c r="F61" s="37">
        <v>-687167361</v>
      </c>
      <c r="G61" s="37"/>
      <c r="H61" s="37">
        <v>0</v>
      </c>
      <c r="I61" s="37"/>
      <c r="J61" s="92">
        <f t="shared" si="0"/>
        <v>-687167361</v>
      </c>
      <c r="K61" s="92"/>
      <c r="L61" s="236">
        <f t="shared" si="1"/>
        <v>1.3655307538198503E-3</v>
      </c>
      <c r="M61" s="236"/>
      <c r="N61" s="37">
        <v>0</v>
      </c>
      <c r="O61" s="37"/>
      <c r="P61" s="37">
        <v>-1347265308</v>
      </c>
      <c r="Q61" s="37"/>
      <c r="R61" s="37">
        <v>-9123179</v>
      </c>
      <c r="S61" s="37"/>
      <c r="T61" s="92">
        <f t="shared" si="2"/>
        <v>-1356388487</v>
      </c>
      <c r="U61" s="89"/>
      <c r="V61" s="236">
        <f>T61/درآمدها!$J$5</f>
        <v>-6.0382735022581511E-3</v>
      </c>
    </row>
    <row r="62" spans="1:22" s="25" customFormat="1" ht="42.75" customHeight="1">
      <c r="A62" s="245"/>
      <c r="B62" s="253" t="s">
        <v>264</v>
      </c>
      <c r="C62" s="254"/>
      <c r="D62" s="37">
        <v>0</v>
      </c>
      <c r="E62" s="37"/>
      <c r="F62" s="37">
        <v>-4551322113</v>
      </c>
      <c r="G62" s="37"/>
      <c r="H62" s="37">
        <v>0</v>
      </c>
      <c r="I62" s="37"/>
      <c r="J62" s="92">
        <f t="shared" si="0"/>
        <v>-4551322113</v>
      </c>
      <c r="K62" s="92"/>
      <c r="L62" s="236">
        <f t="shared" si="1"/>
        <v>9.0443328198788597E-3</v>
      </c>
      <c r="M62" s="236"/>
      <c r="N62" s="37">
        <v>1100063238</v>
      </c>
      <c r="O62" s="37"/>
      <c r="P62" s="37">
        <v>657118885</v>
      </c>
      <c r="Q62" s="37"/>
      <c r="R62" s="37">
        <v>179230301</v>
      </c>
      <c r="S62" s="37"/>
      <c r="T62" s="92">
        <f t="shared" si="2"/>
        <v>1936412424</v>
      </c>
      <c r="U62" s="89"/>
      <c r="V62" s="236">
        <f>T62/درآمدها!$J$5</f>
        <v>8.6203826863377638E-3</v>
      </c>
    </row>
    <row r="63" spans="1:22" s="25" customFormat="1" ht="42.75" customHeight="1">
      <c r="A63" s="245"/>
      <c r="B63" s="253" t="s">
        <v>245</v>
      </c>
      <c r="C63" s="254"/>
      <c r="D63" s="37">
        <v>0</v>
      </c>
      <c r="E63" s="37"/>
      <c r="F63" s="37">
        <v>-1247133827</v>
      </c>
      <c r="G63" s="37"/>
      <c r="H63" s="37">
        <v>706017265</v>
      </c>
      <c r="I63" s="37"/>
      <c r="J63" s="92">
        <f t="shared" si="0"/>
        <v>-541116562</v>
      </c>
      <c r="K63" s="92"/>
      <c r="L63" s="236">
        <f t="shared" si="1"/>
        <v>1.0753003543954203E-3</v>
      </c>
      <c r="M63" s="236"/>
      <c r="N63" s="37">
        <v>0</v>
      </c>
      <c r="O63" s="37"/>
      <c r="P63" s="37">
        <v>2304605051</v>
      </c>
      <c r="Q63" s="37"/>
      <c r="R63" s="37">
        <v>269983910</v>
      </c>
      <c r="S63" s="37"/>
      <c r="T63" s="92">
        <f t="shared" si="2"/>
        <v>2574588961</v>
      </c>
      <c r="U63" s="89"/>
      <c r="V63" s="236">
        <f>T63/درآمدها!$J$5</f>
        <v>1.1461371466516027E-2</v>
      </c>
    </row>
    <row r="64" spans="1:22" s="25" customFormat="1" ht="42.75" customHeight="1">
      <c r="A64" s="245"/>
      <c r="B64" s="253" t="s">
        <v>170</v>
      </c>
      <c r="C64" s="254"/>
      <c r="D64" s="37">
        <v>0</v>
      </c>
      <c r="E64" s="37"/>
      <c r="F64" s="37">
        <v>-2087627379</v>
      </c>
      <c r="G64" s="37"/>
      <c r="H64" s="37">
        <v>33160144</v>
      </c>
      <c r="I64" s="37"/>
      <c r="J64" s="92">
        <f t="shared" si="0"/>
        <v>-2054467235</v>
      </c>
      <c r="K64" s="92"/>
      <c r="L64" s="236">
        <f t="shared" si="1"/>
        <v>4.0826126957268765E-3</v>
      </c>
      <c r="M64" s="236"/>
      <c r="N64" s="37">
        <v>799884833</v>
      </c>
      <c r="O64" s="37"/>
      <c r="P64" s="37">
        <v>332068069</v>
      </c>
      <c r="Q64" s="37"/>
      <c r="R64" s="37">
        <v>-443858905</v>
      </c>
      <c r="S64" s="37"/>
      <c r="T64" s="92">
        <f t="shared" si="2"/>
        <v>688093997</v>
      </c>
      <c r="U64" s="89"/>
      <c r="V64" s="236">
        <f>T64/درآمدها!$J$5</f>
        <v>3.0632077675162394E-3</v>
      </c>
    </row>
    <row r="65" spans="1:22" s="25" customFormat="1" ht="42.75" customHeight="1">
      <c r="A65" s="245"/>
      <c r="B65" s="253" t="s">
        <v>350</v>
      </c>
      <c r="C65" s="254"/>
      <c r="D65" s="37">
        <v>0</v>
      </c>
      <c r="E65" s="37"/>
      <c r="F65" s="37">
        <v>-859920057</v>
      </c>
      <c r="G65" s="37"/>
      <c r="H65" s="37">
        <v>2679311</v>
      </c>
      <c r="I65" s="37"/>
      <c r="J65" s="92">
        <f t="shared" si="0"/>
        <v>-857240746</v>
      </c>
      <c r="K65" s="92"/>
      <c r="L65" s="236">
        <f t="shared" si="1"/>
        <v>1.7034985485733377E-3</v>
      </c>
      <c r="M65" s="236"/>
      <c r="N65" s="37">
        <v>0</v>
      </c>
      <c r="O65" s="37"/>
      <c r="P65" s="37">
        <v>-658503267</v>
      </c>
      <c r="Q65" s="37"/>
      <c r="R65" s="37">
        <v>-164233518</v>
      </c>
      <c r="S65" s="37"/>
      <c r="T65" s="92">
        <f t="shared" si="2"/>
        <v>-822736785</v>
      </c>
      <c r="U65" s="89"/>
      <c r="V65" s="236">
        <f>T65/درآمدها!$J$5</f>
        <v>-3.6626009257763343E-3</v>
      </c>
    </row>
    <row r="66" spans="1:22" s="25" customFormat="1" ht="42.75" customHeight="1">
      <c r="A66" s="245"/>
      <c r="B66" s="253" t="s">
        <v>132</v>
      </c>
      <c r="C66" s="254"/>
      <c r="D66" s="37">
        <v>0</v>
      </c>
      <c r="E66" s="37"/>
      <c r="F66" s="37">
        <v>158943237</v>
      </c>
      <c r="G66" s="37"/>
      <c r="H66" s="37">
        <v>-417981994</v>
      </c>
      <c r="I66" s="37"/>
      <c r="J66" s="92">
        <f t="shared" si="0"/>
        <v>-259038757</v>
      </c>
      <c r="K66" s="92"/>
      <c r="L66" s="236">
        <f t="shared" si="1"/>
        <v>5.1475871700310135E-4</v>
      </c>
      <c r="M66" s="236"/>
      <c r="N66" s="37">
        <v>2904964312</v>
      </c>
      <c r="O66" s="37"/>
      <c r="P66" s="37">
        <v>-6495069112</v>
      </c>
      <c r="Q66" s="37"/>
      <c r="R66" s="37">
        <v>-1018922194</v>
      </c>
      <c r="S66" s="37"/>
      <c r="T66" s="92">
        <f t="shared" si="2"/>
        <v>-4609026994</v>
      </c>
      <c r="U66" s="89"/>
      <c r="V66" s="236">
        <f>T66/درآمدها!$J$5</f>
        <v>-2.0518137565895409E-2</v>
      </c>
    </row>
    <row r="67" spans="1:22" s="25" customFormat="1" ht="42.75" customHeight="1">
      <c r="A67" s="245"/>
      <c r="B67" s="253" t="s">
        <v>332</v>
      </c>
      <c r="C67" s="254"/>
      <c r="D67" s="37">
        <v>0</v>
      </c>
      <c r="E67" s="37"/>
      <c r="F67" s="37">
        <v>-2499946085</v>
      </c>
      <c r="G67" s="37"/>
      <c r="H67" s="37">
        <v>1064391702</v>
      </c>
      <c r="I67" s="37"/>
      <c r="J67" s="92">
        <f t="shared" si="0"/>
        <v>-1435554383</v>
      </c>
      <c r="K67" s="92"/>
      <c r="L67" s="236">
        <f t="shared" si="1"/>
        <v>2.8527164851291299E-3</v>
      </c>
      <c r="M67" s="236"/>
      <c r="N67" s="37">
        <v>0</v>
      </c>
      <c r="O67" s="37"/>
      <c r="P67" s="37">
        <v>3870743626</v>
      </c>
      <c r="Q67" s="37"/>
      <c r="R67" s="37">
        <v>2133568884</v>
      </c>
      <c r="S67" s="37"/>
      <c r="T67" s="92">
        <f t="shared" si="2"/>
        <v>6004312510</v>
      </c>
      <c r="U67" s="89"/>
      <c r="V67" s="236">
        <f>T67/درآمدها!$J$5</f>
        <v>2.6729570086958525E-2</v>
      </c>
    </row>
    <row r="68" spans="1:22" s="25" customFormat="1" ht="42.75" customHeight="1">
      <c r="A68" s="245"/>
      <c r="B68" s="253" t="s">
        <v>81</v>
      </c>
      <c r="C68" s="254"/>
      <c r="D68" s="37">
        <v>0</v>
      </c>
      <c r="E68" s="37"/>
      <c r="F68" s="37">
        <v>-1932325412</v>
      </c>
      <c r="G68" s="37"/>
      <c r="H68" s="37">
        <v>-36282509</v>
      </c>
      <c r="I68" s="37"/>
      <c r="J68" s="92">
        <f t="shared" si="0"/>
        <v>-1968607921</v>
      </c>
      <c r="K68" s="92"/>
      <c r="L68" s="236">
        <f t="shared" si="1"/>
        <v>3.9119940947527892E-3</v>
      </c>
      <c r="M68" s="236"/>
      <c r="N68" s="37">
        <v>986991880</v>
      </c>
      <c r="O68" s="37"/>
      <c r="P68" s="37">
        <v>-2289428889</v>
      </c>
      <c r="Q68" s="37"/>
      <c r="R68" s="37">
        <v>-1551461019</v>
      </c>
      <c r="S68" s="37"/>
      <c r="T68" s="92">
        <f t="shared" si="2"/>
        <v>-2853898028</v>
      </c>
      <c r="U68" s="89"/>
      <c r="V68" s="236">
        <f>T68/درآمدها!$J$5</f>
        <v>-1.2704779645198502E-2</v>
      </c>
    </row>
    <row r="69" spans="1:22" s="25" customFormat="1" ht="42.75" customHeight="1">
      <c r="A69" s="245"/>
      <c r="B69" s="253" t="s">
        <v>278</v>
      </c>
      <c r="C69" s="254"/>
      <c r="D69" s="37">
        <v>0</v>
      </c>
      <c r="E69" s="37"/>
      <c r="F69" s="37">
        <v>-5086118814</v>
      </c>
      <c r="G69" s="37"/>
      <c r="H69" s="37">
        <v>0</v>
      </c>
      <c r="I69" s="37"/>
      <c r="J69" s="92">
        <f t="shared" si="0"/>
        <v>-5086118814</v>
      </c>
      <c r="K69" s="92"/>
      <c r="L69" s="236">
        <f t="shared" si="1"/>
        <v>1.0107074422149021E-2</v>
      </c>
      <c r="M69" s="236"/>
      <c r="N69" s="37">
        <v>0</v>
      </c>
      <c r="O69" s="37"/>
      <c r="P69" s="37">
        <v>-7185293864</v>
      </c>
      <c r="Q69" s="37"/>
      <c r="R69" s="37">
        <v>-182921630</v>
      </c>
      <c r="S69" s="37"/>
      <c r="T69" s="92">
        <f t="shared" si="2"/>
        <v>-7368215494</v>
      </c>
      <c r="U69" s="89"/>
      <c r="V69" s="236">
        <f>T69/درآمدها!$J$5</f>
        <v>-3.2801296090880304E-2</v>
      </c>
    </row>
    <row r="70" spans="1:22" s="25" customFormat="1" ht="42.75" customHeight="1">
      <c r="A70" s="245"/>
      <c r="B70" s="253" t="s">
        <v>157</v>
      </c>
      <c r="C70" s="254"/>
      <c r="D70" s="37">
        <v>0</v>
      </c>
      <c r="E70" s="37"/>
      <c r="F70" s="37">
        <v>-2162013099</v>
      </c>
      <c r="G70" s="37"/>
      <c r="H70" s="37">
        <v>0</v>
      </c>
      <c r="I70" s="37"/>
      <c r="J70" s="92">
        <f t="shared" si="0"/>
        <v>-2162013099</v>
      </c>
      <c r="K70" s="92"/>
      <c r="L70" s="236">
        <f t="shared" si="1"/>
        <v>4.2963265492550959E-3</v>
      </c>
      <c r="M70" s="236"/>
      <c r="N70" s="37">
        <v>6114372000</v>
      </c>
      <c r="O70" s="37"/>
      <c r="P70" s="37">
        <v>-5291863648</v>
      </c>
      <c r="Q70" s="37"/>
      <c r="R70" s="37">
        <v>-3779251125</v>
      </c>
      <c r="S70" s="37"/>
      <c r="T70" s="92">
        <f t="shared" si="2"/>
        <v>-2956742773</v>
      </c>
      <c r="U70" s="89"/>
      <c r="V70" s="236">
        <f>T70/درآمدها!$J$5</f>
        <v>-1.3162616544089841E-2</v>
      </c>
    </row>
    <row r="71" spans="1:22" s="25" customFormat="1" ht="42.75" customHeight="1">
      <c r="A71" s="245"/>
      <c r="B71" s="253" t="s">
        <v>186</v>
      </c>
      <c r="C71" s="254"/>
      <c r="D71" s="37">
        <v>0</v>
      </c>
      <c r="E71" s="37"/>
      <c r="F71" s="37">
        <v>-816666976</v>
      </c>
      <c r="G71" s="37"/>
      <c r="H71" s="37">
        <v>-21926430</v>
      </c>
      <c r="I71" s="37"/>
      <c r="J71" s="92">
        <f t="shared" si="0"/>
        <v>-838593406</v>
      </c>
      <c r="K71" s="92"/>
      <c r="L71" s="236">
        <f t="shared" si="1"/>
        <v>1.6664427777493579E-3</v>
      </c>
      <c r="M71" s="236"/>
      <c r="N71" s="37">
        <v>0</v>
      </c>
      <c r="O71" s="37"/>
      <c r="P71" s="37">
        <v>-1945083984</v>
      </c>
      <c r="Q71" s="37"/>
      <c r="R71" s="37">
        <v>-343257964</v>
      </c>
      <c r="S71" s="37"/>
      <c r="T71" s="92">
        <f t="shared" si="2"/>
        <v>-2288341948</v>
      </c>
      <c r="U71" s="89"/>
      <c r="V71" s="236">
        <f>T71/درآمدها!$J$5</f>
        <v>-1.0187077434780822E-2</v>
      </c>
    </row>
    <row r="72" spans="1:22" s="25" customFormat="1" ht="42.75" customHeight="1">
      <c r="A72" s="245"/>
      <c r="B72" s="253" t="s">
        <v>241</v>
      </c>
      <c r="C72" s="254"/>
      <c r="D72" s="37">
        <v>0</v>
      </c>
      <c r="E72" s="37"/>
      <c r="F72" s="37">
        <v>-2393941787</v>
      </c>
      <c r="G72" s="37"/>
      <c r="H72" s="37">
        <v>414228337</v>
      </c>
      <c r="I72" s="37"/>
      <c r="J72" s="92">
        <f t="shared" si="0"/>
        <v>-1979713450</v>
      </c>
      <c r="K72" s="92"/>
      <c r="L72" s="236">
        <f t="shared" si="1"/>
        <v>3.9340628690392593E-3</v>
      </c>
      <c r="M72" s="236"/>
      <c r="N72" s="37">
        <v>5295189188</v>
      </c>
      <c r="O72" s="37"/>
      <c r="P72" s="37">
        <v>-1</v>
      </c>
      <c r="Q72" s="37"/>
      <c r="R72" s="37">
        <v>479676039</v>
      </c>
      <c r="S72" s="37"/>
      <c r="T72" s="92">
        <f t="shared" si="2"/>
        <v>5774865226</v>
      </c>
      <c r="U72" s="89"/>
      <c r="V72" s="236">
        <f>T72/درآمدها!$J$5</f>
        <v>2.5708133036717401E-2</v>
      </c>
    </row>
    <row r="73" spans="1:22" s="25" customFormat="1" ht="42.75" customHeight="1">
      <c r="A73" s="245"/>
      <c r="B73" s="253" t="s">
        <v>95</v>
      </c>
      <c r="C73" s="254"/>
      <c r="D73" s="37">
        <v>0</v>
      </c>
      <c r="E73" s="37"/>
      <c r="F73" s="37">
        <v>-4268347083</v>
      </c>
      <c r="G73" s="37"/>
      <c r="H73" s="37">
        <v>0</v>
      </c>
      <c r="I73" s="37"/>
      <c r="J73" s="92">
        <f t="shared" si="0"/>
        <v>-4268347083</v>
      </c>
      <c r="K73" s="92"/>
      <c r="L73" s="236">
        <f t="shared" si="1"/>
        <v>8.4820082277070625E-3</v>
      </c>
      <c r="M73" s="236"/>
      <c r="N73" s="37">
        <v>844515238</v>
      </c>
      <c r="O73" s="37"/>
      <c r="P73" s="37">
        <v>-1670222770</v>
      </c>
      <c r="Q73" s="37"/>
      <c r="R73" s="37">
        <v>-119241735</v>
      </c>
      <c r="S73" s="37"/>
      <c r="T73" s="92">
        <f t="shared" si="2"/>
        <v>-944949267</v>
      </c>
      <c r="U73" s="89"/>
      <c r="V73" s="236">
        <f>T73/درآمدها!$J$5</f>
        <v>-4.2066577345582874E-3</v>
      </c>
    </row>
    <row r="74" spans="1:22" s="25" customFormat="1" ht="42.75" customHeight="1">
      <c r="A74" s="245"/>
      <c r="B74" s="253" t="s">
        <v>120</v>
      </c>
      <c r="C74" s="254"/>
      <c r="D74" s="37">
        <v>0</v>
      </c>
      <c r="E74" s="37"/>
      <c r="F74" s="37">
        <v>-3298847417</v>
      </c>
      <c r="G74" s="37"/>
      <c r="H74" s="37">
        <v>476034087</v>
      </c>
      <c r="I74" s="37"/>
      <c r="J74" s="92">
        <f t="shared" si="0"/>
        <v>-2822813330</v>
      </c>
      <c r="K74" s="92"/>
      <c r="L74" s="236">
        <f t="shared" si="1"/>
        <v>5.609460857975211E-3</v>
      </c>
      <c r="M74" s="236"/>
      <c r="N74" s="37">
        <v>0</v>
      </c>
      <c r="O74" s="37"/>
      <c r="P74" s="37">
        <v>1609496028</v>
      </c>
      <c r="Q74" s="37"/>
      <c r="R74" s="37">
        <v>125464625</v>
      </c>
      <c r="S74" s="37"/>
      <c r="T74" s="92">
        <f t="shared" si="2"/>
        <v>1734960653</v>
      </c>
      <c r="U74" s="89"/>
      <c r="V74" s="236">
        <f>T74/درآمدها!$J$5</f>
        <v>7.7235740636822431E-3</v>
      </c>
    </row>
    <row r="75" spans="1:22" s="25" customFormat="1" ht="42.6" customHeight="1">
      <c r="A75" s="245"/>
      <c r="B75" s="253" t="s">
        <v>198</v>
      </c>
      <c r="C75" s="254"/>
      <c r="D75" s="37">
        <v>0</v>
      </c>
      <c r="E75" s="37"/>
      <c r="F75" s="37">
        <v>-6696946322</v>
      </c>
      <c r="G75" s="37"/>
      <c r="H75" s="37">
        <v>0</v>
      </c>
      <c r="I75" s="37"/>
      <c r="J75" s="92">
        <f t="shared" ref="J75:J138" si="3">D75+F75+H75</f>
        <v>-6696946322</v>
      </c>
      <c r="K75" s="92"/>
      <c r="L75" s="236">
        <f t="shared" si="1"/>
        <v>1.3308091563114468E-2</v>
      </c>
      <c r="M75" s="236"/>
      <c r="N75" s="37">
        <v>298459560</v>
      </c>
      <c r="O75" s="37"/>
      <c r="P75" s="37">
        <v>-3841991569</v>
      </c>
      <c r="Q75" s="37"/>
      <c r="R75" s="37">
        <v>-627221066</v>
      </c>
      <c r="S75" s="37"/>
      <c r="T75" s="92">
        <f t="shared" si="2"/>
        <v>-4170753075</v>
      </c>
      <c r="U75" s="89"/>
      <c r="V75" s="236">
        <f>T75/درآمدها!$J$5</f>
        <v>-1.8567060999563175E-2</v>
      </c>
    </row>
    <row r="76" spans="1:22" s="25" customFormat="1" ht="42.75" customHeight="1">
      <c r="A76" s="245"/>
      <c r="B76" s="253" t="s">
        <v>138</v>
      </c>
      <c r="C76" s="254"/>
      <c r="D76" s="37">
        <v>0</v>
      </c>
      <c r="E76" s="37"/>
      <c r="F76" s="37">
        <v>-99573070</v>
      </c>
      <c r="G76" s="37"/>
      <c r="H76" s="37">
        <v>-8930938</v>
      </c>
      <c r="I76" s="37"/>
      <c r="J76" s="92">
        <f t="shared" si="3"/>
        <v>-108504008</v>
      </c>
      <c r="K76" s="92"/>
      <c r="L76" s="236">
        <f t="shared" ref="L76:L139" si="4">J76/-503223643318</f>
        <v>2.1561786581524652E-4</v>
      </c>
      <c r="M76" s="236"/>
      <c r="N76" s="37">
        <v>1312946036</v>
      </c>
      <c r="O76" s="37"/>
      <c r="P76" s="37">
        <v>-1007771274</v>
      </c>
      <c r="Q76" s="37"/>
      <c r="R76" s="37">
        <v>-2109520685</v>
      </c>
      <c r="S76" s="37"/>
      <c r="T76" s="92">
        <f t="shared" ref="T76:T139" si="5">N76+P76+R76</f>
        <v>-1804345923</v>
      </c>
      <c r="U76" s="89"/>
      <c r="V76" s="236">
        <f>T76/درآمدها!$J$5</f>
        <v>-8.0324584587530678E-3</v>
      </c>
    </row>
    <row r="77" spans="1:22" s="25" customFormat="1" ht="42.75" customHeight="1">
      <c r="A77" s="245"/>
      <c r="B77" s="253" t="s">
        <v>306</v>
      </c>
      <c r="C77" s="254"/>
      <c r="D77" s="37">
        <v>0</v>
      </c>
      <c r="E77" s="37"/>
      <c r="F77" s="37">
        <v>1783273345</v>
      </c>
      <c r="G77" s="37"/>
      <c r="H77" s="37">
        <v>-39784214</v>
      </c>
      <c r="I77" s="37"/>
      <c r="J77" s="92">
        <f t="shared" si="3"/>
        <v>1743489131</v>
      </c>
      <c r="K77" s="92"/>
      <c r="L77" s="236">
        <f t="shared" si="4"/>
        <v>-3.4646407301221422E-3</v>
      </c>
      <c r="M77" s="236"/>
      <c r="N77" s="37">
        <v>0</v>
      </c>
      <c r="O77" s="37"/>
      <c r="P77" s="37">
        <v>-173132118</v>
      </c>
      <c r="Q77" s="37"/>
      <c r="R77" s="37">
        <v>-823848087</v>
      </c>
      <c r="S77" s="37"/>
      <c r="T77" s="92">
        <f t="shared" si="5"/>
        <v>-996980205</v>
      </c>
      <c r="U77" s="89"/>
      <c r="V77" s="236">
        <f>T77/درآمدها!$J$5</f>
        <v>-4.4382853524820576E-3</v>
      </c>
    </row>
    <row r="78" spans="1:22" s="25" customFormat="1" ht="42.75" customHeight="1">
      <c r="A78" s="245"/>
      <c r="B78" s="253" t="s">
        <v>189</v>
      </c>
      <c r="C78" s="254"/>
      <c r="D78" s="37">
        <v>0</v>
      </c>
      <c r="E78" s="37"/>
      <c r="F78" s="37">
        <v>-2642981133</v>
      </c>
      <c r="G78" s="37"/>
      <c r="H78" s="37">
        <v>-114253661</v>
      </c>
      <c r="I78" s="37"/>
      <c r="J78" s="92">
        <f t="shared" si="3"/>
        <v>-2757234794</v>
      </c>
      <c r="K78" s="92"/>
      <c r="L78" s="236">
        <f t="shared" si="4"/>
        <v>5.4791439762651058E-3</v>
      </c>
      <c r="M78" s="236"/>
      <c r="N78" s="37">
        <v>0</v>
      </c>
      <c r="O78" s="37"/>
      <c r="P78" s="37">
        <v>-4695090558</v>
      </c>
      <c r="Q78" s="37"/>
      <c r="R78" s="37">
        <v>-539778146</v>
      </c>
      <c r="S78" s="37"/>
      <c r="T78" s="92">
        <f t="shared" si="5"/>
        <v>-5234868704</v>
      </c>
      <c r="U78" s="89"/>
      <c r="V78" s="236">
        <f>T78/درآمدها!$J$5</f>
        <v>-2.33042150431963E-2</v>
      </c>
    </row>
    <row r="79" spans="1:22" s="25" customFormat="1" ht="42.75" customHeight="1">
      <c r="A79" s="245"/>
      <c r="B79" s="253" t="s">
        <v>340</v>
      </c>
      <c r="C79" s="254"/>
      <c r="D79" s="37">
        <v>0</v>
      </c>
      <c r="E79" s="37"/>
      <c r="F79" s="37">
        <v>-113375212</v>
      </c>
      <c r="G79" s="37"/>
      <c r="H79" s="37">
        <v>0</v>
      </c>
      <c r="I79" s="37"/>
      <c r="J79" s="92">
        <f t="shared" si="3"/>
        <v>-113375212</v>
      </c>
      <c r="K79" s="92"/>
      <c r="L79" s="236">
        <f t="shared" si="4"/>
        <v>2.2529786409172209E-4</v>
      </c>
      <c r="M79" s="236"/>
      <c r="N79" s="37">
        <v>2115900800</v>
      </c>
      <c r="O79" s="37"/>
      <c r="P79" s="37">
        <v>-1305080640</v>
      </c>
      <c r="Q79" s="37"/>
      <c r="R79" s="37">
        <v>-1245103883</v>
      </c>
      <c r="S79" s="37"/>
      <c r="T79" s="92">
        <f t="shared" si="5"/>
        <v>-434283723</v>
      </c>
      <c r="U79" s="89"/>
      <c r="V79" s="236">
        <f>T79/درآمدها!$J$5</f>
        <v>-1.9333132964382931E-3</v>
      </c>
    </row>
    <row r="80" spans="1:22" s="25" customFormat="1" ht="42.75" customHeight="1">
      <c r="A80" s="245"/>
      <c r="B80" s="253" t="s">
        <v>126</v>
      </c>
      <c r="C80" s="254"/>
      <c r="D80" s="37">
        <v>0</v>
      </c>
      <c r="E80" s="37"/>
      <c r="F80" s="37">
        <v>-452908467</v>
      </c>
      <c r="G80" s="37"/>
      <c r="H80" s="37">
        <v>-112431086</v>
      </c>
      <c r="I80" s="37"/>
      <c r="J80" s="92">
        <f t="shared" si="3"/>
        <v>-565339553</v>
      </c>
      <c r="K80" s="92"/>
      <c r="L80" s="236">
        <f t="shared" si="4"/>
        <v>1.123435992141465E-3</v>
      </c>
      <c r="M80" s="236"/>
      <c r="N80" s="37">
        <v>451176464</v>
      </c>
      <c r="O80" s="37"/>
      <c r="P80" s="37">
        <v>-3667071051</v>
      </c>
      <c r="Q80" s="37"/>
      <c r="R80" s="37">
        <v>-672707973</v>
      </c>
      <c r="S80" s="37"/>
      <c r="T80" s="92">
        <f t="shared" si="5"/>
        <v>-3888602560</v>
      </c>
      <c r="U80" s="89"/>
      <c r="V80" s="236">
        <f>T80/درآمدها!$J$5</f>
        <v>-1.7311003465381974E-2</v>
      </c>
    </row>
    <row r="81" spans="1:22" s="25" customFormat="1" ht="42.75" customHeight="1">
      <c r="A81" s="245"/>
      <c r="B81" s="253" t="s">
        <v>405</v>
      </c>
      <c r="C81" s="254"/>
      <c r="D81" s="37">
        <v>0</v>
      </c>
      <c r="E81" s="37"/>
      <c r="F81" s="37">
        <v>0</v>
      </c>
      <c r="G81" s="37"/>
      <c r="H81" s="37">
        <v>0</v>
      </c>
      <c r="I81" s="37"/>
      <c r="J81" s="92">
        <f t="shared" si="3"/>
        <v>0</v>
      </c>
      <c r="K81" s="92"/>
      <c r="L81" s="236">
        <f t="shared" si="4"/>
        <v>0</v>
      </c>
      <c r="M81" s="236"/>
      <c r="N81" s="37">
        <v>5395605732</v>
      </c>
      <c r="O81" s="37"/>
      <c r="P81" s="37">
        <v>0</v>
      </c>
      <c r="Q81" s="37"/>
      <c r="R81" s="37">
        <v>-3562321862</v>
      </c>
      <c r="S81" s="37"/>
      <c r="T81" s="92">
        <f t="shared" si="5"/>
        <v>1833283870</v>
      </c>
      <c r="U81" s="89"/>
      <c r="V81" s="236">
        <f>T81/درآمدها!$J$5</f>
        <v>8.1612823467870355E-3</v>
      </c>
    </row>
    <row r="82" spans="1:22" s="25" customFormat="1" ht="42.75" customHeight="1">
      <c r="A82" s="245"/>
      <c r="B82" s="253" t="s">
        <v>403</v>
      </c>
      <c r="C82" s="254"/>
      <c r="D82" s="37">
        <v>0</v>
      </c>
      <c r="E82" s="37"/>
      <c r="F82" s="37">
        <v>-457167211</v>
      </c>
      <c r="G82" s="37"/>
      <c r="H82" s="37">
        <v>325283</v>
      </c>
      <c r="I82" s="37"/>
      <c r="J82" s="92">
        <f t="shared" si="3"/>
        <v>-456841928</v>
      </c>
      <c r="K82" s="92"/>
      <c r="L82" s="236">
        <f t="shared" si="4"/>
        <v>9.0783081054740869E-4</v>
      </c>
      <c r="M82" s="236"/>
      <c r="N82" s="37">
        <v>0</v>
      </c>
      <c r="O82" s="37"/>
      <c r="P82" s="37">
        <v>36265623</v>
      </c>
      <c r="Q82" s="37"/>
      <c r="R82" s="37">
        <v>9883919</v>
      </c>
      <c r="S82" s="37"/>
      <c r="T82" s="92">
        <f t="shared" si="5"/>
        <v>46149542</v>
      </c>
      <c r="U82" s="89"/>
      <c r="V82" s="236">
        <f>T82/درآمدها!$J$5</f>
        <v>2.0544523878721896E-4</v>
      </c>
    </row>
    <row r="83" spans="1:22" s="25" customFormat="1" ht="42.75" customHeight="1">
      <c r="A83" s="245"/>
      <c r="B83" s="253" t="s">
        <v>346</v>
      </c>
      <c r="C83" s="254"/>
      <c r="D83" s="37">
        <v>0</v>
      </c>
      <c r="E83" s="37"/>
      <c r="F83" s="37">
        <v>-8423146702</v>
      </c>
      <c r="G83" s="37"/>
      <c r="H83" s="37">
        <v>499282290</v>
      </c>
      <c r="I83" s="37"/>
      <c r="J83" s="92">
        <f t="shared" si="3"/>
        <v>-7923864412</v>
      </c>
      <c r="K83" s="92"/>
      <c r="L83" s="236">
        <f t="shared" si="4"/>
        <v>1.5746208504342284E-2</v>
      </c>
      <c r="M83" s="236"/>
      <c r="N83" s="37">
        <v>0</v>
      </c>
      <c r="O83" s="37"/>
      <c r="P83" s="37">
        <v>-1334481614</v>
      </c>
      <c r="Q83" s="37"/>
      <c r="R83" s="37">
        <v>1430662920</v>
      </c>
      <c r="S83" s="37"/>
      <c r="T83" s="92">
        <f t="shared" si="5"/>
        <v>96181306</v>
      </c>
      <c r="U83" s="89"/>
      <c r="V83" s="236">
        <f>T83/درآمدها!$J$5</f>
        <v>4.2817307651799827E-4</v>
      </c>
    </row>
    <row r="84" spans="1:22" s="25" customFormat="1" ht="42.75" customHeight="1">
      <c r="A84" s="245"/>
      <c r="B84" s="253" t="s">
        <v>352</v>
      </c>
      <c r="C84" s="254"/>
      <c r="D84" s="37">
        <v>0</v>
      </c>
      <c r="E84" s="37"/>
      <c r="F84" s="37">
        <v>-3000091212</v>
      </c>
      <c r="G84" s="37"/>
      <c r="H84" s="37">
        <v>-25691372</v>
      </c>
      <c r="I84" s="37"/>
      <c r="J84" s="92">
        <f t="shared" si="3"/>
        <v>-3025782584</v>
      </c>
      <c r="K84" s="92"/>
      <c r="L84" s="236">
        <f t="shared" si="4"/>
        <v>6.0127989298148499E-3</v>
      </c>
      <c r="M84" s="236"/>
      <c r="N84" s="37">
        <v>0</v>
      </c>
      <c r="O84" s="37"/>
      <c r="P84" s="37">
        <v>-2970482626</v>
      </c>
      <c r="Q84" s="37"/>
      <c r="R84" s="37">
        <v>-177687138</v>
      </c>
      <c r="S84" s="37"/>
      <c r="T84" s="92">
        <f t="shared" si="5"/>
        <v>-3148169764</v>
      </c>
      <c r="U84" s="89"/>
      <c r="V84" s="236">
        <f>T84/درآمدها!$J$5</f>
        <v>-1.4014797566304835E-2</v>
      </c>
    </row>
    <row r="85" spans="1:22" s="25" customFormat="1" ht="42.75" customHeight="1">
      <c r="A85" s="245"/>
      <c r="B85" s="253" t="s">
        <v>203</v>
      </c>
      <c r="C85" s="254"/>
      <c r="D85" s="37">
        <v>0</v>
      </c>
      <c r="E85" s="37"/>
      <c r="F85" s="37">
        <v>-1781606471</v>
      </c>
      <c r="G85" s="37"/>
      <c r="H85" s="37">
        <v>101136813</v>
      </c>
      <c r="I85" s="37"/>
      <c r="J85" s="92">
        <f t="shared" si="3"/>
        <v>-1680469658</v>
      </c>
      <c r="K85" s="92"/>
      <c r="L85" s="236">
        <f t="shared" si="4"/>
        <v>3.3394091877715451E-3</v>
      </c>
      <c r="M85" s="236"/>
      <c r="N85" s="37">
        <v>4054788675</v>
      </c>
      <c r="O85" s="37"/>
      <c r="P85" s="37">
        <v>6918667924</v>
      </c>
      <c r="Q85" s="37"/>
      <c r="R85" s="37">
        <v>510463818</v>
      </c>
      <c r="S85" s="37"/>
      <c r="T85" s="92">
        <f t="shared" si="5"/>
        <v>11483920417</v>
      </c>
      <c r="U85" s="89"/>
      <c r="V85" s="236">
        <f>T85/درآمدها!$J$5</f>
        <v>5.1123297654481252E-2</v>
      </c>
    </row>
    <row r="86" spans="1:22" s="25" customFormat="1" ht="42.75" customHeight="1">
      <c r="A86" s="245"/>
      <c r="B86" s="253" t="s">
        <v>325</v>
      </c>
      <c r="C86" s="254"/>
      <c r="D86" s="37">
        <v>0</v>
      </c>
      <c r="E86" s="37"/>
      <c r="F86" s="37">
        <v>1693829534</v>
      </c>
      <c r="G86" s="37"/>
      <c r="H86" s="37">
        <v>0</v>
      </c>
      <c r="I86" s="37"/>
      <c r="J86" s="92">
        <f t="shared" si="3"/>
        <v>1693829534</v>
      </c>
      <c r="K86" s="92"/>
      <c r="L86" s="236">
        <f t="shared" si="4"/>
        <v>-3.3659577734300242E-3</v>
      </c>
      <c r="M86" s="236"/>
      <c r="N86" s="37">
        <v>866860622</v>
      </c>
      <c r="O86" s="37"/>
      <c r="P86" s="37">
        <v>6259172656</v>
      </c>
      <c r="Q86" s="37"/>
      <c r="R86" s="37">
        <v>-106546026</v>
      </c>
      <c r="S86" s="37"/>
      <c r="T86" s="92">
        <f t="shared" si="5"/>
        <v>7019487252</v>
      </c>
      <c r="U86" s="89"/>
      <c r="V86" s="236">
        <f>T86/درآمدها!$J$5</f>
        <v>3.1248852581266775E-2</v>
      </c>
    </row>
    <row r="87" spans="1:22" s="25" customFormat="1" ht="42.75" customHeight="1">
      <c r="A87" s="245"/>
      <c r="B87" s="253" t="s">
        <v>319</v>
      </c>
      <c r="C87" s="254"/>
      <c r="D87" s="37">
        <v>0</v>
      </c>
      <c r="E87" s="37"/>
      <c r="F87" s="37">
        <v>-867854383</v>
      </c>
      <c r="G87" s="37"/>
      <c r="H87" s="37">
        <v>0</v>
      </c>
      <c r="I87" s="37"/>
      <c r="J87" s="92">
        <f t="shared" si="3"/>
        <v>-867854383</v>
      </c>
      <c r="K87" s="92"/>
      <c r="L87" s="236">
        <f t="shared" si="4"/>
        <v>1.72458984096576E-3</v>
      </c>
      <c r="M87" s="236"/>
      <c r="N87" s="37">
        <v>45931950</v>
      </c>
      <c r="O87" s="37"/>
      <c r="P87" s="37">
        <v>-2685184307</v>
      </c>
      <c r="Q87" s="37"/>
      <c r="R87" s="37">
        <v>-354997622</v>
      </c>
      <c r="S87" s="37"/>
      <c r="T87" s="92">
        <f t="shared" si="5"/>
        <v>-2994249979</v>
      </c>
      <c r="U87" s="89"/>
      <c r="V87" s="236">
        <f>T87/درآمدها!$J$5</f>
        <v>-1.3329588448012774E-2</v>
      </c>
    </row>
    <row r="88" spans="1:22" s="25" customFormat="1" ht="42.75" customHeight="1">
      <c r="A88" s="245"/>
      <c r="B88" s="253" t="s">
        <v>201</v>
      </c>
      <c r="C88" s="254"/>
      <c r="D88" s="37">
        <v>0</v>
      </c>
      <c r="E88" s="37"/>
      <c r="F88" s="37">
        <v>-452495100</v>
      </c>
      <c r="G88" s="37"/>
      <c r="H88" s="37">
        <v>0</v>
      </c>
      <c r="I88" s="37"/>
      <c r="J88" s="92">
        <f t="shared" si="3"/>
        <v>-452495100</v>
      </c>
      <c r="K88" s="92"/>
      <c r="L88" s="236">
        <f t="shared" si="4"/>
        <v>8.9919284598092045E-4</v>
      </c>
      <c r="M88" s="236"/>
      <c r="N88" s="37">
        <v>471251000</v>
      </c>
      <c r="O88" s="37"/>
      <c r="P88" s="37">
        <v>35691138</v>
      </c>
      <c r="Q88" s="37"/>
      <c r="R88" s="37">
        <v>-6096950</v>
      </c>
      <c r="S88" s="37"/>
      <c r="T88" s="92">
        <f t="shared" si="5"/>
        <v>500845188</v>
      </c>
      <c r="U88" s="89"/>
      <c r="V88" s="236">
        <f>T88/درآمدها!$J$5</f>
        <v>2.2296268778591471E-3</v>
      </c>
    </row>
    <row r="89" spans="1:22" s="25" customFormat="1" ht="42.75" customHeight="1">
      <c r="A89" s="245"/>
      <c r="B89" s="253" t="s">
        <v>285</v>
      </c>
      <c r="C89" s="254"/>
      <c r="D89" s="37">
        <v>0</v>
      </c>
      <c r="E89" s="37"/>
      <c r="F89" s="37">
        <v>0</v>
      </c>
      <c r="G89" s="37"/>
      <c r="H89" s="37">
        <v>0</v>
      </c>
      <c r="I89" s="37"/>
      <c r="J89" s="92">
        <f t="shared" si="3"/>
        <v>0</v>
      </c>
      <c r="K89" s="92"/>
      <c r="L89" s="236">
        <f t="shared" si="4"/>
        <v>0</v>
      </c>
      <c r="M89" s="236"/>
      <c r="N89" s="37">
        <v>709166700</v>
      </c>
      <c r="O89" s="37"/>
      <c r="P89" s="37">
        <v>0</v>
      </c>
      <c r="Q89" s="37"/>
      <c r="R89" s="37">
        <v>-1632666060</v>
      </c>
      <c r="S89" s="37"/>
      <c r="T89" s="92">
        <f t="shared" si="5"/>
        <v>-923499360</v>
      </c>
      <c r="U89" s="89"/>
      <c r="V89" s="236">
        <f>T89/درآمدها!$J$5</f>
        <v>-4.1111685688027819E-3</v>
      </c>
    </row>
    <row r="90" spans="1:22" s="25" customFormat="1" ht="42.75" customHeight="1">
      <c r="A90" s="245"/>
      <c r="B90" s="253" t="s">
        <v>425</v>
      </c>
      <c r="C90" s="254"/>
      <c r="D90" s="37">
        <v>0</v>
      </c>
      <c r="E90" s="37"/>
      <c r="F90" s="37">
        <v>-1440255050</v>
      </c>
      <c r="G90" s="37"/>
      <c r="H90" s="37">
        <v>-633711130</v>
      </c>
      <c r="I90" s="37"/>
      <c r="J90" s="92">
        <f t="shared" si="3"/>
        <v>-2073966180</v>
      </c>
      <c r="K90" s="92"/>
      <c r="L90" s="236">
        <f t="shared" si="4"/>
        <v>4.1213607658124431E-3</v>
      </c>
      <c r="M90" s="236"/>
      <c r="N90" s="37">
        <v>0</v>
      </c>
      <c r="O90" s="37"/>
      <c r="P90" s="37">
        <v>-1238879882</v>
      </c>
      <c r="Q90" s="37"/>
      <c r="R90" s="37">
        <v>-633711130</v>
      </c>
      <c r="S90" s="37"/>
      <c r="T90" s="92">
        <f t="shared" si="5"/>
        <v>-1872591012</v>
      </c>
      <c r="U90" s="89"/>
      <c r="V90" s="236">
        <f>T90/درآمدها!$J$5</f>
        <v>-8.3362670773881146E-3</v>
      </c>
    </row>
    <row r="91" spans="1:22" s="25" customFormat="1" ht="42.75" customHeight="1">
      <c r="A91" s="245"/>
      <c r="B91" s="253" t="s">
        <v>89</v>
      </c>
      <c r="C91" s="254"/>
      <c r="D91" s="37">
        <v>0</v>
      </c>
      <c r="E91" s="37"/>
      <c r="F91" s="37">
        <v>-1899866830</v>
      </c>
      <c r="G91" s="37"/>
      <c r="H91" s="37">
        <v>0</v>
      </c>
      <c r="I91" s="37"/>
      <c r="J91" s="92">
        <f t="shared" si="3"/>
        <v>-1899866830</v>
      </c>
      <c r="K91" s="92"/>
      <c r="L91" s="236">
        <f t="shared" si="4"/>
        <v>3.7753926216050728E-3</v>
      </c>
      <c r="M91" s="236"/>
      <c r="N91" s="37">
        <v>453112808</v>
      </c>
      <c r="O91" s="37"/>
      <c r="P91" s="37">
        <v>-1539959382</v>
      </c>
      <c r="Q91" s="37"/>
      <c r="R91" s="37">
        <v>-36605641</v>
      </c>
      <c r="S91" s="37"/>
      <c r="T91" s="92">
        <f t="shared" si="5"/>
        <v>-1123452215</v>
      </c>
      <c r="U91" s="89"/>
      <c r="V91" s="236">
        <f>T91/درآمدها!$J$5</f>
        <v>-5.0013044241415238E-3</v>
      </c>
    </row>
    <row r="92" spans="1:22" s="25" customFormat="1" ht="52.5" customHeight="1">
      <c r="A92" s="245"/>
      <c r="B92" s="253" t="s">
        <v>426</v>
      </c>
      <c r="C92" s="254"/>
      <c r="D92" s="37">
        <v>0</v>
      </c>
      <c r="E92" s="37"/>
      <c r="F92" s="37">
        <v>-269365489</v>
      </c>
      <c r="G92" s="37"/>
      <c r="H92" s="37">
        <v>245112197</v>
      </c>
      <c r="I92" s="37"/>
      <c r="J92" s="92">
        <f t="shared" si="3"/>
        <v>-24253292</v>
      </c>
      <c r="K92" s="92"/>
      <c r="L92" s="236">
        <f t="shared" si="4"/>
        <v>4.819585153051666E-5</v>
      </c>
      <c r="M92" s="236"/>
      <c r="N92" s="37">
        <v>0</v>
      </c>
      <c r="O92" s="37"/>
      <c r="P92" s="37">
        <v>395779430</v>
      </c>
      <c r="Q92" s="37"/>
      <c r="R92" s="37">
        <v>245112197</v>
      </c>
      <c r="S92" s="37"/>
      <c r="T92" s="92">
        <f t="shared" si="5"/>
        <v>640891627</v>
      </c>
      <c r="U92" s="89"/>
      <c r="V92" s="236">
        <f>T92/درآمدها!$J$5</f>
        <v>2.8530756241469152E-3</v>
      </c>
    </row>
    <row r="93" spans="1:22" s="25" customFormat="1" ht="42.75" customHeight="1">
      <c r="A93" s="245"/>
      <c r="B93" s="223" t="s">
        <v>338</v>
      </c>
      <c r="C93" s="255"/>
      <c r="D93" s="37">
        <v>0</v>
      </c>
      <c r="E93" s="37"/>
      <c r="F93" s="37">
        <v>-2344114919</v>
      </c>
      <c r="G93" s="37"/>
      <c r="H93" s="37">
        <v>-23075744</v>
      </c>
      <c r="I93" s="37"/>
      <c r="J93" s="92">
        <f t="shared" si="3"/>
        <v>-2367190663</v>
      </c>
      <c r="K93" s="92"/>
      <c r="L93" s="236">
        <f t="shared" si="4"/>
        <v>4.7040529482914439E-3</v>
      </c>
      <c r="M93" s="236"/>
      <c r="N93" s="37">
        <v>1280249135</v>
      </c>
      <c r="O93" s="37"/>
      <c r="P93" s="37">
        <v>-2620337001</v>
      </c>
      <c r="Q93" s="37"/>
      <c r="R93" s="37">
        <v>-257949560</v>
      </c>
      <c r="S93" s="37"/>
      <c r="T93" s="92">
        <f t="shared" si="5"/>
        <v>-1598037426</v>
      </c>
      <c r="U93" s="256"/>
      <c r="V93" s="236">
        <f>T93/درآمدها!$J$5</f>
        <v>-7.1140290097674802E-3</v>
      </c>
    </row>
    <row r="94" spans="1:22" s="25" customFormat="1" ht="42.75" customHeight="1">
      <c r="A94" s="245"/>
      <c r="B94" s="253" t="s">
        <v>232</v>
      </c>
      <c r="C94" s="254"/>
      <c r="D94" s="37">
        <v>0</v>
      </c>
      <c r="E94" s="37"/>
      <c r="F94" s="37">
        <v>-1409136645</v>
      </c>
      <c r="G94" s="37"/>
      <c r="H94" s="37">
        <v>0</v>
      </c>
      <c r="I94" s="37"/>
      <c r="J94" s="92">
        <f t="shared" si="3"/>
        <v>-1409136645</v>
      </c>
      <c r="K94" s="92"/>
      <c r="L94" s="236">
        <f t="shared" si="4"/>
        <v>2.8002194724176151E-3</v>
      </c>
      <c r="M94" s="236"/>
      <c r="N94" s="37">
        <v>75546800</v>
      </c>
      <c r="O94" s="37"/>
      <c r="P94" s="37">
        <v>-1788301927</v>
      </c>
      <c r="Q94" s="37"/>
      <c r="R94" s="37">
        <v>-930946695</v>
      </c>
      <c r="S94" s="37"/>
      <c r="T94" s="92">
        <f t="shared" si="5"/>
        <v>-2643701822</v>
      </c>
      <c r="U94" s="89"/>
      <c r="V94" s="236">
        <f>T94/درآمدها!$J$5</f>
        <v>-1.1769043170634192E-2</v>
      </c>
    </row>
    <row r="95" spans="1:22" s="25" customFormat="1" ht="42.75" customHeight="1">
      <c r="A95" s="245"/>
      <c r="B95" s="253" t="s">
        <v>318</v>
      </c>
      <c r="C95" s="254"/>
      <c r="D95" s="37">
        <v>0</v>
      </c>
      <c r="E95" s="37"/>
      <c r="F95" s="37">
        <v>-2071122259</v>
      </c>
      <c r="G95" s="37"/>
      <c r="H95" s="37">
        <v>0</v>
      </c>
      <c r="I95" s="37"/>
      <c r="J95" s="92">
        <f t="shared" si="3"/>
        <v>-2071122259</v>
      </c>
      <c r="K95" s="92"/>
      <c r="L95" s="236">
        <f t="shared" si="4"/>
        <v>4.1157093600453195E-3</v>
      </c>
      <c r="M95" s="236"/>
      <c r="N95" s="37">
        <v>289063519</v>
      </c>
      <c r="O95" s="37"/>
      <c r="P95" s="37">
        <v>-4834620784</v>
      </c>
      <c r="Q95" s="37"/>
      <c r="R95" s="37">
        <v>-1132938011</v>
      </c>
      <c r="S95" s="37"/>
      <c r="T95" s="92">
        <f t="shared" si="5"/>
        <v>-5678495276</v>
      </c>
      <c r="U95" s="89"/>
      <c r="V95" s="236">
        <f>T95/درآمدها!$J$5</f>
        <v>-2.5279120168297982E-2</v>
      </c>
    </row>
    <row r="96" spans="1:22" s="25" customFormat="1" ht="42.75" customHeight="1">
      <c r="A96" s="245"/>
      <c r="B96" s="223" t="s">
        <v>179</v>
      </c>
      <c r="C96" s="255"/>
      <c r="D96" s="37">
        <v>0</v>
      </c>
      <c r="E96" s="37"/>
      <c r="F96" s="37">
        <v>-2083776430</v>
      </c>
      <c r="G96" s="37"/>
      <c r="H96" s="37">
        <v>0</v>
      </c>
      <c r="I96" s="37"/>
      <c r="J96" s="92">
        <f t="shared" si="3"/>
        <v>-2083776430</v>
      </c>
      <c r="K96" s="92"/>
      <c r="L96" s="236">
        <f t="shared" si="4"/>
        <v>4.1408555771756689E-3</v>
      </c>
      <c r="M96" s="236"/>
      <c r="N96" s="37">
        <v>0</v>
      </c>
      <c r="O96" s="37"/>
      <c r="P96" s="37">
        <v>-864963802</v>
      </c>
      <c r="Q96" s="37"/>
      <c r="R96" s="37">
        <v>101199696</v>
      </c>
      <c r="S96" s="37"/>
      <c r="T96" s="92">
        <f t="shared" si="5"/>
        <v>-763764106</v>
      </c>
      <c r="U96" s="256"/>
      <c r="V96" s="236">
        <f>T96/درآمدها!$J$5</f>
        <v>-3.4000705604895669E-3</v>
      </c>
    </row>
    <row r="97" spans="1:22" s="25" customFormat="1" ht="42.75" customHeight="1">
      <c r="A97" s="245"/>
      <c r="B97" s="253" t="s">
        <v>268</v>
      </c>
      <c r="C97" s="254"/>
      <c r="D97" s="37">
        <v>0</v>
      </c>
      <c r="E97" s="37"/>
      <c r="F97" s="37">
        <v>-1376864208</v>
      </c>
      <c r="G97" s="37"/>
      <c r="H97" s="37">
        <v>0</v>
      </c>
      <c r="I97" s="37"/>
      <c r="J97" s="92">
        <f t="shared" si="3"/>
        <v>-1376864208</v>
      </c>
      <c r="K97" s="92"/>
      <c r="L97" s="236">
        <f t="shared" si="4"/>
        <v>2.7360880719388696E-3</v>
      </c>
      <c r="M97" s="236"/>
      <c r="N97" s="37">
        <v>0</v>
      </c>
      <c r="O97" s="37"/>
      <c r="P97" s="37">
        <v>-1716091621</v>
      </c>
      <c r="Q97" s="37"/>
      <c r="R97" s="37">
        <v>-1205027793</v>
      </c>
      <c r="S97" s="37"/>
      <c r="T97" s="92">
        <f t="shared" si="5"/>
        <v>-2921119414</v>
      </c>
      <c r="U97" s="89"/>
      <c r="V97" s="236">
        <f>T97/درآمدها!$J$5</f>
        <v>-1.3004031015848676E-2</v>
      </c>
    </row>
    <row r="98" spans="1:22" s="25" customFormat="1" ht="42.75" customHeight="1">
      <c r="A98" s="245"/>
      <c r="B98" s="253" t="s">
        <v>342</v>
      </c>
      <c r="C98" s="254"/>
      <c r="D98" s="37">
        <v>0</v>
      </c>
      <c r="E98" s="37"/>
      <c r="F98" s="37">
        <v>-6054312985</v>
      </c>
      <c r="G98" s="37"/>
      <c r="H98" s="37">
        <v>-35681004</v>
      </c>
      <c r="I98" s="37"/>
      <c r="J98" s="92">
        <f t="shared" si="3"/>
        <v>-6089993989</v>
      </c>
      <c r="K98" s="92"/>
      <c r="L98" s="236">
        <f t="shared" si="4"/>
        <v>1.2101963152696257E-2</v>
      </c>
      <c r="M98" s="236"/>
      <c r="N98" s="37">
        <v>2487969987</v>
      </c>
      <c r="O98" s="37"/>
      <c r="P98" s="37">
        <v>-4102200288</v>
      </c>
      <c r="Q98" s="37"/>
      <c r="R98" s="37">
        <v>-186608228</v>
      </c>
      <c r="S98" s="37"/>
      <c r="T98" s="92">
        <f t="shared" si="5"/>
        <v>-1800838529</v>
      </c>
      <c r="U98" s="89"/>
      <c r="V98" s="236">
        <f>T98/درآمدها!$J$5</f>
        <v>-8.0168444923598408E-3</v>
      </c>
    </row>
    <row r="99" spans="1:22" s="25" customFormat="1" ht="42.75" customHeight="1">
      <c r="A99" s="245"/>
      <c r="B99" s="253" t="s">
        <v>222</v>
      </c>
      <c r="C99" s="254"/>
      <c r="D99" s="37">
        <v>0</v>
      </c>
      <c r="E99" s="37"/>
      <c r="F99" s="37">
        <v>-3325667486</v>
      </c>
      <c r="G99" s="37"/>
      <c r="H99" s="37">
        <v>0</v>
      </c>
      <c r="I99" s="37"/>
      <c r="J99" s="92">
        <f t="shared" si="3"/>
        <v>-3325667486</v>
      </c>
      <c r="K99" s="92"/>
      <c r="L99" s="236">
        <f t="shared" si="4"/>
        <v>6.6087266171999497E-3</v>
      </c>
      <c r="M99" s="236"/>
      <c r="N99" s="37">
        <v>0</v>
      </c>
      <c r="O99" s="37"/>
      <c r="P99" s="37">
        <v>-2967332994</v>
      </c>
      <c r="Q99" s="37"/>
      <c r="R99" s="37">
        <v>-852459690</v>
      </c>
      <c r="S99" s="37"/>
      <c r="T99" s="92">
        <f t="shared" si="5"/>
        <v>-3819792684</v>
      </c>
      <c r="U99" s="89"/>
      <c r="V99" s="236">
        <f>T99/درآمدها!$J$5</f>
        <v>-1.700468056827199E-2</v>
      </c>
    </row>
    <row r="100" spans="1:22" s="25" customFormat="1" ht="42.75" customHeight="1">
      <c r="A100" s="245"/>
      <c r="B100" s="253" t="s">
        <v>452</v>
      </c>
      <c r="C100" s="254"/>
      <c r="D100" s="37">
        <v>0</v>
      </c>
      <c r="E100" s="37"/>
      <c r="F100" s="37">
        <v>-9766071761</v>
      </c>
      <c r="G100" s="37"/>
      <c r="H100" s="37">
        <v>-2657002175</v>
      </c>
      <c r="I100" s="37"/>
      <c r="J100" s="92">
        <f t="shared" si="3"/>
        <v>-12423073936</v>
      </c>
      <c r="K100" s="92"/>
      <c r="L100" s="236">
        <f t="shared" si="4"/>
        <v>2.4686983811190961E-2</v>
      </c>
      <c r="M100" s="236"/>
      <c r="N100" s="37">
        <v>0</v>
      </c>
      <c r="O100" s="37"/>
      <c r="P100" s="37">
        <v>-9766071761</v>
      </c>
      <c r="Q100" s="37"/>
      <c r="R100" s="37">
        <v>-2657002175</v>
      </c>
      <c r="S100" s="37"/>
      <c r="T100" s="92">
        <f t="shared" si="5"/>
        <v>-12423073936</v>
      </c>
      <c r="U100" s="89"/>
      <c r="V100" s="236">
        <f>T100/درآمدها!$J$5</f>
        <v>-5.5304154291559299E-2</v>
      </c>
    </row>
    <row r="101" spans="1:22" s="25" customFormat="1" ht="42.75" customHeight="1">
      <c r="A101" s="245"/>
      <c r="B101" s="253" t="s">
        <v>286</v>
      </c>
      <c r="C101" s="254"/>
      <c r="D101" s="37">
        <v>0</v>
      </c>
      <c r="E101" s="37"/>
      <c r="F101" s="37">
        <v>-602571939</v>
      </c>
      <c r="G101" s="37"/>
      <c r="H101" s="37">
        <v>0</v>
      </c>
      <c r="I101" s="37"/>
      <c r="J101" s="92">
        <f t="shared" si="3"/>
        <v>-602571939</v>
      </c>
      <c r="K101" s="92"/>
      <c r="L101" s="236">
        <f t="shared" si="4"/>
        <v>1.1974237438983353E-3</v>
      </c>
      <c r="M101" s="236"/>
      <c r="N101" s="37">
        <v>335472000</v>
      </c>
      <c r="O101" s="37"/>
      <c r="P101" s="37">
        <v>-1135437610</v>
      </c>
      <c r="Q101" s="37"/>
      <c r="R101" s="37">
        <v>-730067193</v>
      </c>
      <c r="S101" s="37"/>
      <c r="T101" s="92">
        <f t="shared" si="5"/>
        <v>-1530032803</v>
      </c>
      <c r="U101" s="89"/>
      <c r="V101" s="236">
        <f>T101/درآمدها!$J$5</f>
        <v>-6.811290880516495E-3</v>
      </c>
    </row>
    <row r="102" spans="1:22" s="25" customFormat="1" ht="42.75" customHeight="1">
      <c r="A102" s="245"/>
      <c r="B102" s="253" t="s">
        <v>161</v>
      </c>
      <c r="C102" s="254"/>
      <c r="D102" s="37">
        <v>0</v>
      </c>
      <c r="E102" s="37"/>
      <c r="F102" s="37">
        <v>-756865375</v>
      </c>
      <c r="G102" s="37"/>
      <c r="H102" s="37">
        <v>0</v>
      </c>
      <c r="I102" s="37"/>
      <c r="J102" s="92">
        <f t="shared" si="3"/>
        <v>-756865375</v>
      </c>
      <c r="K102" s="92"/>
      <c r="L102" s="236">
        <f t="shared" si="4"/>
        <v>1.5040338128980105E-3</v>
      </c>
      <c r="M102" s="236"/>
      <c r="N102" s="37">
        <v>0</v>
      </c>
      <c r="O102" s="37"/>
      <c r="P102" s="37">
        <v>-1308060811</v>
      </c>
      <c r="Q102" s="37"/>
      <c r="R102" s="37">
        <v>-1181117458</v>
      </c>
      <c r="S102" s="37"/>
      <c r="T102" s="92">
        <f t="shared" si="5"/>
        <v>-2489178269</v>
      </c>
      <c r="U102" s="89"/>
      <c r="V102" s="236">
        <f>T102/درآمدها!$J$5</f>
        <v>-1.1081146241032281E-2</v>
      </c>
    </row>
    <row r="103" spans="1:22" s="25" customFormat="1" ht="42.75" customHeight="1">
      <c r="A103" s="245"/>
      <c r="B103" s="253" t="s">
        <v>454</v>
      </c>
      <c r="C103" s="254"/>
      <c r="D103" s="37">
        <v>0</v>
      </c>
      <c r="E103" s="37"/>
      <c r="F103" s="37">
        <v>-1043102697</v>
      </c>
      <c r="G103" s="37"/>
      <c r="H103" s="37">
        <v>0</v>
      </c>
      <c r="I103" s="37"/>
      <c r="J103" s="92">
        <f t="shared" si="3"/>
        <v>-1043102697</v>
      </c>
      <c r="K103" s="92"/>
      <c r="L103" s="236">
        <f t="shared" si="4"/>
        <v>2.0728411926798848E-3</v>
      </c>
      <c r="M103" s="236"/>
      <c r="N103" s="37">
        <v>0</v>
      </c>
      <c r="O103" s="37"/>
      <c r="P103" s="37">
        <v>-1043102697</v>
      </c>
      <c r="Q103" s="37"/>
      <c r="R103" s="37">
        <v>0</v>
      </c>
      <c r="S103" s="37"/>
      <c r="T103" s="92">
        <f t="shared" si="5"/>
        <v>-1043102697</v>
      </c>
      <c r="U103" s="89"/>
      <c r="V103" s="236">
        <f>T103/درآمدها!$J$5</f>
        <v>-4.6436101720090115E-3</v>
      </c>
    </row>
    <row r="104" spans="1:22" s="25" customFormat="1" ht="42.75" customHeight="1">
      <c r="A104" s="245"/>
      <c r="B104" s="253" t="s">
        <v>197</v>
      </c>
      <c r="C104" s="254"/>
      <c r="D104" s="37">
        <v>0</v>
      </c>
      <c r="E104" s="37"/>
      <c r="F104" s="37">
        <v>-1609376135</v>
      </c>
      <c r="G104" s="37"/>
      <c r="H104" s="37">
        <v>0</v>
      </c>
      <c r="I104" s="37"/>
      <c r="J104" s="92">
        <f t="shared" si="3"/>
        <v>-1609376135</v>
      </c>
      <c r="K104" s="92"/>
      <c r="L104" s="236">
        <f t="shared" si="4"/>
        <v>3.198132989913977E-3</v>
      </c>
      <c r="M104" s="236"/>
      <c r="N104" s="37">
        <v>2019738697</v>
      </c>
      <c r="O104" s="37"/>
      <c r="P104" s="37">
        <v>-2477261152</v>
      </c>
      <c r="Q104" s="37"/>
      <c r="R104" s="37">
        <v>-412627507</v>
      </c>
      <c r="S104" s="37"/>
      <c r="T104" s="92">
        <f t="shared" si="5"/>
        <v>-870149962</v>
      </c>
      <c r="U104" s="89"/>
      <c r="V104" s="236">
        <f>T104/درآمدها!$J$5</f>
        <v>-3.8736715247093788E-3</v>
      </c>
    </row>
    <row r="105" spans="1:22" s="25" customFormat="1" ht="42.75" customHeight="1">
      <c r="A105" s="245"/>
      <c r="B105" s="253" t="s">
        <v>458</v>
      </c>
      <c r="C105" s="254"/>
      <c r="D105" s="37">
        <v>0</v>
      </c>
      <c r="E105" s="37"/>
      <c r="F105" s="37">
        <v>-2133226126</v>
      </c>
      <c r="G105" s="37"/>
      <c r="H105" s="37">
        <v>0</v>
      </c>
      <c r="I105" s="37"/>
      <c r="J105" s="92">
        <f t="shared" si="3"/>
        <v>-2133226126</v>
      </c>
      <c r="K105" s="92"/>
      <c r="L105" s="236">
        <f t="shared" si="4"/>
        <v>4.2391214211132747E-3</v>
      </c>
      <c r="M105" s="236"/>
      <c r="N105" s="37">
        <v>0</v>
      </c>
      <c r="O105" s="37"/>
      <c r="P105" s="37">
        <v>-2133226126</v>
      </c>
      <c r="Q105" s="37"/>
      <c r="R105" s="37">
        <v>0</v>
      </c>
      <c r="S105" s="37"/>
      <c r="T105" s="92">
        <f t="shared" si="5"/>
        <v>-2133226126</v>
      </c>
      <c r="U105" s="89"/>
      <c r="V105" s="236">
        <f>T105/درآمدها!$J$5</f>
        <v>-9.4965438842969235E-3</v>
      </c>
    </row>
    <row r="106" spans="1:22" s="25" customFormat="1" ht="42.75" customHeight="1">
      <c r="A106" s="245"/>
      <c r="B106" s="253" t="s">
        <v>91</v>
      </c>
      <c r="C106" s="254"/>
      <c r="D106" s="37">
        <v>0</v>
      </c>
      <c r="E106" s="37"/>
      <c r="F106" s="37">
        <v>-2400068424</v>
      </c>
      <c r="G106" s="37"/>
      <c r="H106" s="37">
        <v>0</v>
      </c>
      <c r="I106" s="37"/>
      <c r="J106" s="92">
        <f t="shared" si="3"/>
        <v>-2400068424</v>
      </c>
      <c r="K106" s="92"/>
      <c r="L106" s="236">
        <f t="shared" si="4"/>
        <v>4.7693872413767623E-3</v>
      </c>
      <c r="M106" s="236"/>
      <c r="N106" s="37">
        <v>0</v>
      </c>
      <c r="O106" s="37"/>
      <c r="P106" s="37">
        <v>10439873616</v>
      </c>
      <c r="Q106" s="37"/>
      <c r="R106" s="37">
        <v>2466174768</v>
      </c>
      <c r="S106" s="37"/>
      <c r="T106" s="92">
        <f t="shared" si="5"/>
        <v>12906048384</v>
      </c>
      <c r="U106" s="89"/>
      <c r="V106" s="236">
        <f>T106/درآمدها!$J$5</f>
        <v>5.7454225483977314E-2</v>
      </c>
    </row>
    <row r="107" spans="1:22" s="25" customFormat="1" ht="42.75" customHeight="1">
      <c r="A107" s="245"/>
      <c r="B107" s="253" t="s">
        <v>448</v>
      </c>
      <c r="C107" s="254"/>
      <c r="D107" s="37">
        <v>0</v>
      </c>
      <c r="E107" s="37"/>
      <c r="F107" s="37">
        <v>1503705482</v>
      </c>
      <c r="G107" s="37"/>
      <c r="H107" s="37">
        <v>0</v>
      </c>
      <c r="I107" s="37"/>
      <c r="J107" s="92">
        <f t="shared" si="3"/>
        <v>1503705482</v>
      </c>
      <c r="K107" s="92"/>
      <c r="L107" s="236">
        <f t="shared" si="4"/>
        <v>-2.9881455332371369E-3</v>
      </c>
      <c r="M107" s="236"/>
      <c r="N107" s="37">
        <v>0</v>
      </c>
      <c r="O107" s="37"/>
      <c r="P107" s="37">
        <v>1503705482</v>
      </c>
      <c r="Q107" s="37"/>
      <c r="R107" s="37">
        <v>0</v>
      </c>
      <c r="S107" s="37"/>
      <c r="T107" s="92">
        <f t="shared" si="5"/>
        <v>1503705482</v>
      </c>
      <c r="U107" s="89"/>
      <c r="V107" s="236">
        <f>T107/درآمدها!$J$5</f>
        <v>6.6940887910683965E-3</v>
      </c>
    </row>
    <row r="108" spans="1:22" s="25" customFormat="1" ht="42.75" customHeight="1">
      <c r="A108" s="245"/>
      <c r="B108" s="253" t="s">
        <v>94</v>
      </c>
      <c r="C108" s="254"/>
      <c r="D108" s="37">
        <v>0</v>
      </c>
      <c r="E108" s="37"/>
      <c r="F108" s="37">
        <v>-2877044717</v>
      </c>
      <c r="G108" s="37"/>
      <c r="H108" s="37">
        <v>-12899152</v>
      </c>
      <c r="I108" s="37"/>
      <c r="J108" s="92">
        <f t="shared" si="3"/>
        <v>-2889943869</v>
      </c>
      <c r="K108" s="92"/>
      <c r="L108" s="236">
        <f t="shared" si="4"/>
        <v>5.7428618614681626E-3</v>
      </c>
      <c r="M108" s="236"/>
      <c r="N108" s="37">
        <v>3994989135</v>
      </c>
      <c r="O108" s="37"/>
      <c r="P108" s="37">
        <v>-1274007878</v>
      </c>
      <c r="Q108" s="37"/>
      <c r="R108" s="37">
        <v>-1442090402</v>
      </c>
      <c r="S108" s="37"/>
      <c r="T108" s="92">
        <f t="shared" si="5"/>
        <v>1278890855</v>
      </c>
      <c r="U108" s="89"/>
      <c r="V108" s="236">
        <f>T108/درآمدها!$J$5</f>
        <v>5.6932750727681242E-3</v>
      </c>
    </row>
    <row r="109" spans="1:22" s="25" customFormat="1" ht="42.6" customHeight="1">
      <c r="A109" s="245"/>
      <c r="B109" s="253" t="s">
        <v>344</v>
      </c>
      <c r="C109" s="254"/>
      <c r="D109" s="37">
        <v>0</v>
      </c>
      <c r="E109" s="37"/>
      <c r="F109" s="37">
        <v>-605631037</v>
      </c>
      <c r="G109" s="37"/>
      <c r="H109" s="37">
        <v>0</v>
      </c>
      <c r="I109" s="37"/>
      <c r="J109" s="92">
        <f t="shared" si="3"/>
        <v>-605631037</v>
      </c>
      <c r="K109" s="92"/>
      <c r="L109" s="236">
        <f t="shared" si="4"/>
        <v>1.2035027468240123E-3</v>
      </c>
      <c r="M109" s="236"/>
      <c r="N109" s="37">
        <v>0</v>
      </c>
      <c r="O109" s="37"/>
      <c r="P109" s="37">
        <v>-492113020</v>
      </c>
      <c r="Q109" s="37"/>
      <c r="R109" s="37">
        <v>-33476979</v>
      </c>
      <c r="S109" s="37"/>
      <c r="T109" s="92">
        <f t="shared" si="5"/>
        <v>-525589999</v>
      </c>
      <c r="U109" s="89"/>
      <c r="V109" s="236">
        <f>T109/درآمدها!$J$5</f>
        <v>-2.3397840621848247E-3</v>
      </c>
    </row>
    <row r="110" spans="1:22" s="25" customFormat="1" ht="42.75" customHeight="1">
      <c r="A110" s="245"/>
      <c r="B110" s="253" t="s">
        <v>447</v>
      </c>
      <c r="C110" s="254"/>
      <c r="D110" s="37">
        <v>0</v>
      </c>
      <c r="E110" s="37"/>
      <c r="F110" s="37">
        <v>-5581437150</v>
      </c>
      <c r="G110" s="37"/>
      <c r="H110" s="37">
        <v>0</v>
      </c>
      <c r="I110" s="37"/>
      <c r="J110" s="92">
        <f t="shared" si="3"/>
        <v>-5581437150</v>
      </c>
      <c r="K110" s="92"/>
      <c r="L110" s="236">
        <f t="shared" si="4"/>
        <v>1.1091365090079732E-2</v>
      </c>
      <c r="M110" s="236"/>
      <c r="N110" s="37">
        <v>0</v>
      </c>
      <c r="O110" s="37"/>
      <c r="P110" s="37">
        <v>-5581437150</v>
      </c>
      <c r="Q110" s="37"/>
      <c r="R110" s="37">
        <v>0</v>
      </c>
      <c r="S110" s="37"/>
      <c r="T110" s="92">
        <f t="shared" si="5"/>
        <v>-5581437150</v>
      </c>
      <c r="U110" s="89"/>
      <c r="V110" s="236">
        <f>T110/درآمدها!$J$5</f>
        <v>-2.4847043727055946E-2</v>
      </c>
    </row>
    <row r="111" spans="1:22" s="25" customFormat="1" ht="42.6" customHeight="1">
      <c r="A111" s="245"/>
      <c r="B111" s="253" t="s">
        <v>137</v>
      </c>
      <c r="C111" s="254"/>
      <c r="D111" s="37">
        <v>0</v>
      </c>
      <c r="E111" s="37"/>
      <c r="F111" s="37">
        <v>-6848151169</v>
      </c>
      <c r="G111" s="37"/>
      <c r="H111" s="37">
        <v>0</v>
      </c>
      <c r="I111" s="37"/>
      <c r="J111" s="92">
        <f t="shared" si="3"/>
        <v>-6848151169</v>
      </c>
      <c r="K111" s="92"/>
      <c r="L111" s="236">
        <f t="shared" si="4"/>
        <v>1.3608564025026297E-2</v>
      </c>
      <c r="M111" s="236"/>
      <c r="N111" s="37">
        <v>0</v>
      </c>
      <c r="O111" s="37"/>
      <c r="P111" s="37">
        <v>-6775298498</v>
      </c>
      <c r="Q111" s="37"/>
      <c r="R111" s="37">
        <v>-80154302</v>
      </c>
      <c r="S111" s="37"/>
      <c r="T111" s="92">
        <f t="shared" si="5"/>
        <v>-6855452800</v>
      </c>
      <c r="U111" s="89"/>
      <c r="V111" s="236">
        <f>T111/درآمدها!$J$5</f>
        <v>-3.0518615710000089E-2</v>
      </c>
    </row>
    <row r="112" spans="1:22" s="25" customFormat="1" ht="42.75" customHeight="1">
      <c r="A112" s="245"/>
      <c r="B112" s="253" t="s">
        <v>115</v>
      </c>
      <c r="C112" s="254"/>
      <c r="D112" s="37">
        <v>0</v>
      </c>
      <c r="E112" s="37"/>
      <c r="F112" s="37">
        <v>125246520</v>
      </c>
      <c r="G112" s="37"/>
      <c r="H112" s="37">
        <v>-2818075209</v>
      </c>
      <c r="I112" s="37"/>
      <c r="J112" s="92">
        <f t="shared" si="3"/>
        <v>-2692828689</v>
      </c>
      <c r="K112" s="92"/>
      <c r="L112" s="236">
        <f t="shared" si="4"/>
        <v>5.3511569354032359E-3</v>
      </c>
      <c r="M112" s="236"/>
      <c r="N112" s="37">
        <v>0</v>
      </c>
      <c r="O112" s="37"/>
      <c r="P112" s="37">
        <v>-517613897</v>
      </c>
      <c r="Q112" s="37"/>
      <c r="R112" s="37">
        <v>-3639839023</v>
      </c>
      <c r="S112" s="37"/>
      <c r="T112" s="92">
        <f t="shared" si="5"/>
        <v>-4157452920</v>
      </c>
      <c r="U112" s="89"/>
      <c r="V112" s="236">
        <f>T112/درآمدها!$J$5</f>
        <v>-1.8507852318361485E-2</v>
      </c>
    </row>
    <row r="113" spans="1:22" s="25" customFormat="1" ht="42.75" customHeight="1">
      <c r="A113" s="245"/>
      <c r="B113" s="253" t="s">
        <v>117</v>
      </c>
      <c r="C113" s="254"/>
      <c r="D113" s="37">
        <v>0</v>
      </c>
      <c r="E113" s="37"/>
      <c r="F113" s="37">
        <v>-2194613690</v>
      </c>
      <c r="G113" s="37"/>
      <c r="H113" s="37">
        <v>0</v>
      </c>
      <c r="I113" s="37"/>
      <c r="J113" s="92">
        <f t="shared" si="3"/>
        <v>-2194613690</v>
      </c>
      <c r="K113" s="92"/>
      <c r="L113" s="236">
        <f t="shared" si="4"/>
        <v>4.3611100534343677E-3</v>
      </c>
      <c r="M113" s="236"/>
      <c r="N113" s="37">
        <v>1392023604</v>
      </c>
      <c r="O113" s="37"/>
      <c r="P113" s="37">
        <v>1144000752</v>
      </c>
      <c r="Q113" s="37"/>
      <c r="R113" s="37">
        <v>-439562938</v>
      </c>
      <c r="S113" s="37"/>
      <c r="T113" s="92">
        <f t="shared" si="5"/>
        <v>2096461418</v>
      </c>
      <c r="U113" s="89"/>
      <c r="V113" s="236">
        <f>T113/درآمدها!$J$5</f>
        <v>9.3328773800009038E-3</v>
      </c>
    </row>
    <row r="114" spans="1:22" s="25" customFormat="1" ht="42.75" customHeight="1">
      <c r="A114" s="245"/>
      <c r="B114" s="253" t="s">
        <v>288</v>
      </c>
      <c r="C114" s="254"/>
      <c r="D114" s="37">
        <v>0</v>
      </c>
      <c r="E114" s="37"/>
      <c r="F114" s="37">
        <v>0</v>
      </c>
      <c r="G114" s="37"/>
      <c r="H114" s="37">
        <v>0</v>
      </c>
      <c r="I114" s="37"/>
      <c r="J114" s="92">
        <f t="shared" si="3"/>
        <v>0</v>
      </c>
      <c r="K114" s="92"/>
      <c r="L114" s="236">
        <f t="shared" si="4"/>
        <v>0</v>
      </c>
      <c r="M114" s="236"/>
      <c r="N114" s="37">
        <v>0</v>
      </c>
      <c r="O114" s="37"/>
      <c r="P114" s="37">
        <v>0</v>
      </c>
      <c r="Q114" s="37"/>
      <c r="R114" s="37">
        <v>944096680</v>
      </c>
      <c r="S114" s="37"/>
      <c r="T114" s="92">
        <f t="shared" si="5"/>
        <v>944096680</v>
      </c>
      <c r="U114" s="89"/>
      <c r="V114" s="236">
        <f>T114/درآمدها!$J$5</f>
        <v>4.202862248574875E-3</v>
      </c>
    </row>
    <row r="115" spans="1:22" s="25" customFormat="1" ht="42.75" customHeight="1">
      <c r="A115" s="245"/>
      <c r="B115" s="253" t="s">
        <v>119</v>
      </c>
      <c r="C115" s="254"/>
      <c r="D115" s="37">
        <v>0</v>
      </c>
      <c r="E115" s="37"/>
      <c r="F115" s="37">
        <v>-7983522121</v>
      </c>
      <c r="G115" s="37"/>
      <c r="H115" s="37">
        <v>2293420804</v>
      </c>
      <c r="I115" s="37"/>
      <c r="J115" s="92">
        <f t="shared" si="3"/>
        <v>-5690101317</v>
      </c>
      <c r="K115" s="92"/>
      <c r="L115" s="236">
        <f t="shared" si="4"/>
        <v>1.1307301221942543E-2</v>
      </c>
      <c r="M115" s="236"/>
      <c r="N115" s="37">
        <v>0</v>
      </c>
      <c r="O115" s="37"/>
      <c r="P115" s="37">
        <v>575329557</v>
      </c>
      <c r="Q115" s="37"/>
      <c r="R115" s="37">
        <v>9053742877</v>
      </c>
      <c r="S115" s="37"/>
      <c r="T115" s="92">
        <f t="shared" si="5"/>
        <v>9629072434</v>
      </c>
      <c r="U115" s="89"/>
      <c r="V115" s="236">
        <f>T115/درآمدها!$J$5</f>
        <v>4.2866017727815321E-2</v>
      </c>
    </row>
    <row r="116" spans="1:22" s="25" customFormat="1" ht="42.6" customHeight="1">
      <c r="A116" s="245"/>
      <c r="B116" s="253" t="s">
        <v>305</v>
      </c>
      <c r="C116" s="254"/>
      <c r="D116" s="37">
        <v>0</v>
      </c>
      <c r="E116" s="37"/>
      <c r="F116" s="37">
        <v>-2191715888</v>
      </c>
      <c r="G116" s="37"/>
      <c r="H116" s="37">
        <v>0</v>
      </c>
      <c r="I116" s="37"/>
      <c r="J116" s="92">
        <f t="shared" si="3"/>
        <v>-2191715888</v>
      </c>
      <c r="K116" s="92"/>
      <c r="L116" s="236">
        <f t="shared" si="4"/>
        <v>4.3553515759890441E-3</v>
      </c>
      <c r="M116" s="236"/>
      <c r="N116" s="37">
        <v>0</v>
      </c>
      <c r="O116" s="37"/>
      <c r="P116" s="37">
        <v>-4621227889</v>
      </c>
      <c r="Q116" s="37"/>
      <c r="R116" s="37">
        <v>-717566458</v>
      </c>
      <c r="S116" s="37"/>
      <c r="T116" s="92">
        <f t="shared" si="5"/>
        <v>-5338794347</v>
      </c>
      <c r="U116" s="89"/>
      <c r="V116" s="236">
        <f>T116/درآمدها!$J$5</f>
        <v>-2.3766863806693243E-2</v>
      </c>
    </row>
    <row r="117" spans="1:22" s="25" customFormat="1" ht="42.75" customHeight="1">
      <c r="A117" s="245"/>
      <c r="B117" s="253" t="s">
        <v>145</v>
      </c>
      <c r="C117" s="254"/>
      <c r="D117" s="37">
        <v>0</v>
      </c>
      <c r="E117" s="37"/>
      <c r="F117" s="37">
        <v>-867815844</v>
      </c>
      <c r="G117" s="37"/>
      <c r="H117" s="37">
        <v>139300829</v>
      </c>
      <c r="I117" s="37"/>
      <c r="J117" s="92">
        <f t="shared" si="3"/>
        <v>-728515015</v>
      </c>
      <c r="K117" s="92"/>
      <c r="L117" s="236">
        <f t="shared" si="4"/>
        <v>1.4476963168831727E-3</v>
      </c>
      <c r="M117" s="236"/>
      <c r="N117" s="37">
        <v>3112122282</v>
      </c>
      <c r="O117" s="37"/>
      <c r="P117" s="37">
        <v>2586753842</v>
      </c>
      <c r="Q117" s="37"/>
      <c r="R117" s="37">
        <v>14348621</v>
      </c>
      <c r="S117" s="37"/>
      <c r="T117" s="92">
        <f t="shared" si="5"/>
        <v>5713224745</v>
      </c>
      <c r="U117" s="89"/>
      <c r="V117" s="236">
        <f>T117/درآمدها!$J$5</f>
        <v>2.5433726340806876E-2</v>
      </c>
    </row>
    <row r="118" spans="1:22" s="25" customFormat="1" ht="42.75" customHeight="1">
      <c r="A118" s="245"/>
      <c r="B118" s="253" t="s">
        <v>139</v>
      </c>
      <c r="C118" s="254"/>
      <c r="D118" s="37">
        <v>0</v>
      </c>
      <c r="E118" s="37"/>
      <c r="F118" s="37">
        <v>1016682511</v>
      </c>
      <c r="G118" s="37"/>
      <c r="H118" s="37">
        <v>0</v>
      </c>
      <c r="I118" s="37"/>
      <c r="J118" s="92">
        <f t="shared" si="3"/>
        <v>1016682511</v>
      </c>
      <c r="K118" s="92"/>
      <c r="L118" s="236">
        <f t="shared" si="4"/>
        <v>-2.0203393153320742E-3</v>
      </c>
      <c r="M118" s="236"/>
      <c r="N118" s="37">
        <v>0</v>
      </c>
      <c r="O118" s="37"/>
      <c r="P118" s="37">
        <v>3830270496</v>
      </c>
      <c r="Q118" s="37"/>
      <c r="R118" s="37">
        <v>-191890286</v>
      </c>
      <c r="S118" s="37"/>
      <c r="T118" s="92">
        <f t="shared" si="5"/>
        <v>3638380210</v>
      </c>
      <c r="U118" s="89"/>
      <c r="V118" s="236">
        <f>T118/درآمدها!$J$5</f>
        <v>1.619708145840628E-2</v>
      </c>
    </row>
    <row r="119" spans="1:22" s="25" customFormat="1" ht="42.75" customHeight="1">
      <c r="A119" s="245"/>
      <c r="B119" s="253" t="s">
        <v>422</v>
      </c>
      <c r="C119" s="254"/>
      <c r="D119" s="37">
        <v>0</v>
      </c>
      <c r="E119" s="37"/>
      <c r="F119" s="37">
        <v>-58051374</v>
      </c>
      <c r="G119" s="37"/>
      <c r="H119" s="37">
        <v>0</v>
      </c>
      <c r="I119" s="37"/>
      <c r="J119" s="92">
        <f t="shared" si="3"/>
        <v>-58051374</v>
      </c>
      <c r="K119" s="92"/>
      <c r="L119" s="236">
        <f t="shared" si="4"/>
        <v>1.1535899549003471E-4</v>
      </c>
      <c r="M119" s="236"/>
      <c r="N119" s="37">
        <v>0</v>
      </c>
      <c r="O119" s="37"/>
      <c r="P119" s="37">
        <v>-31765472</v>
      </c>
      <c r="Q119" s="37"/>
      <c r="R119" s="37">
        <v>0</v>
      </c>
      <c r="S119" s="37"/>
      <c r="T119" s="92">
        <f t="shared" si="5"/>
        <v>-31765472</v>
      </c>
      <c r="U119" s="89"/>
      <c r="V119" s="236">
        <f>T119/درآمدها!$J$5</f>
        <v>-1.4141126211455614E-4</v>
      </c>
    </row>
    <row r="120" spans="1:22" s="25" customFormat="1" ht="42.75" customHeight="1">
      <c r="A120" s="245"/>
      <c r="B120" s="253" t="s">
        <v>253</v>
      </c>
      <c r="C120" s="254"/>
      <c r="D120" s="37">
        <v>0</v>
      </c>
      <c r="E120" s="37"/>
      <c r="F120" s="37">
        <v>-2283523389</v>
      </c>
      <c r="G120" s="37"/>
      <c r="H120" s="37">
        <v>0</v>
      </c>
      <c r="I120" s="37"/>
      <c r="J120" s="92">
        <f t="shared" si="3"/>
        <v>-2283523389</v>
      </c>
      <c r="K120" s="92"/>
      <c r="L120" s="236">
        <f t="shared" si="4"/>
        <v>4.5377903429648326E-3</v>
      </c>
      <c r="M120" s="236"/>
      <c r="N120" s="37">
        <v>494173461</v>
      </c>
      <c r="O120" s="37"/>
      <c r="P120" s="37">
        <v>1363770915</v>
      </c>
      <c r="Q120" s="37"/>
      <c r="R120" s="37">
        <v>-49958863</v>
      </c>
      <c r="S120" s="37"/>
      <c r="T120" s="92">
        <f t="shared" si="5"/>
        <v>1807985513</v>
      </c>
      <c r="U120" s="89"/>
      <c r="V120" s="236">
        <f>T120/درآمدها!$J$5</f>
        <v>8.0486609258682909E-3</v>
      </c>
    </row>
    <row r="121" spans="1:22" s="25" customFormat="1" ht="42.75" customHeight="1">
      <c r="A121" s="245"/>
      <c r="B121" s="253" t="s">
        <v>280</v>
      </c>
      <c r="C121" s="254"/>
      <c r="D121" s="37">
        <v>0</v>
      </c>
      <c r="E121" s="37"/>
      <c r="F121" s="37">
        <v>-857397531</v>
      </c>
      <c r="G121" s="37"/>
      <c r="H121" s="37">
        <v>-32645288</v>
      </c>
      <c r="I121" s="37"/>
      <c r="J121" s="92">
        <f t="shared" si="3"/>
        <v>-890042819</v>
      </c>
      <c r="K121" s="92"/>
      <c r="L121" s="236">
        <f t="shared" si="4"/>
        <v>1.7686824353711039E-3</v>
      </c>
      <c r="M121" s="236"/>
      <c r="N121" s="37">
        <v>0</v>
      </c>
      <c r="O121" s="37"/>
      <c r="P121" s="37">
        <v>-2501514068</v>
      </c>
      <c r="Q121" s="37"/>
      <c r="R121" s="37">
        <v>-633143955</v>
      </c>
      <c r="S121" s="37"/>
      <c r="T121" s="92">
        <f t="shared" si="5"/>
        <v>-3134658023</v>
      </c>
      <c r="U121" s="89"/>
      <c r="V121" s="236">
        <f>T121/درآمدها!$J$5</f>
        <v>-1.3954646961642798E-2</v>
      </c>
    </row>
    <row r="122" spans="1:22" s="25" customFormat="1" ht="42.75" customHeight="1">
      <c r="A122" s="245"/>
      <c r="B122" s="253" t="s">
        <v>149</v>
      </c>
      <c r="C122" s="254"/>
      <c r="D122" s="37">
        <v>0</v>
      </c>
      <c r="E122" s="37"/>
      <c r="F122" s="37">
        <v>-2263753800</v>
      </c>
      <c r="G122" s="37"/>
      <c r="H122" s="37">
        <v>57993281</v>
      </c>
      <c r="I122" s="37"/>
      <c r="J122" s="92">
        <f t="shared" si="3"/>
        <v>-2205760519</v>
      </c>
      <c r="K122" s="92"/>
      <c r="L122" s="236">
        <f t="shared" si="4"/>
        <v>4.3832608985864422E-3</v>
      </c>
      <c r="M122" s="236"/>
      <c r="N122" s="37">
        <v>0</v>
      </c>
      <c r="O122" s="37"/>
      <c r="P122" s="37">
        <v>276328606</v>
      </c>
      <c r="Q122" s="37"/>
      <c r="R122" s="37">
        <v>800945208</v>
      </c>
      <c r="S122" s="37"/>
      <c r="T122" s="92">
        <f t="shared" si="5"/>
        <v>1077273814</v>
      </c>
      <c r="U122" s="89"/>
      <c r="V122" s="236">
        <f>T122/درآمدها!$J$5</f>
        <v>4.7957307129168928E-3</v>
      </c>
    </row>
    <row r="123" spans="1:22" s="25" customFormat="1" ht="42.75" customHeight="1">
      <c r="A123" s="245"/>
      <c r="B123" s="253" t="s">
        <v>367</v>
      </c>
      <c r="C123" s="254"/>
      <c r="D123" s="37">
        <v>0</v>
      </c>
      <c r="E123" s="37"/>
      <c r="F123" s="37">
        <v>-1124865767</v>
      </c>
      <c r="G123" s="37"/>
      <c r="H123" s="37">
        <v>-79740077</v>
      </c>
      <c r="I123" s="37"/>
      <c r="J123" s="92">
        <f t="shared" si="3"/>
        <v>-1204605844</v>
      </c>
      <c r="K123" s="92"/>
      <c r="L123" s="236">
        <f t="shared" si="4"/>
        <v>2.3937783130725805E-3</v>
      </c>
      <c r="M123" s="236"/>
      <c r="N123" s="37">
        <v>0</v>
      </c>
      <c r="O123" s="37"/>
      <c r="P123" s="37">
        <v>-6817776641</v>
      </c>
      <c r="Q123" s="37"/>
      <c r="R123" s="37">
        <v>-527829258</v>
      </c>
      <c r="S123" s="37"/>
      <c r="T123" s="92">
        <f t="shared" si="5"/>
        <v>-7345605899</v>
      </c>
      <c r="U123" s="89"/>
      <c r="V123" s="236">
        <f>T123/درآمدها!$J$5</f>
        <v>-3.2700644308818042E-2</v>
      </c>
    </row>
    <row r="124" spans="1:22" s="25" customFormat="1" ht="42.75" customHeight="1">
      <c r="A124" s="245"/>
      <c r="B124" s="253" t="s">
        <v>141</v>
      </c>
      <c r="C124" s="254"/>
      <c r="D124" s="37">
        <v>0</v>
      </c>
      <c r="E124" s="37"/>
      <c r="F124" s="37">
        <v>4025672326</v>
      </c>
      <c r="G124" s="37"/>
      <c r="H124" s="37">
        <v>-3518899376</v>
      </c>
      <c r="I124" s="37"/>
      <c r="J124" s="92">
        <f t="shared" si="3"/>
        <v>506772950</v>
      </c>
      <c r="K124" s="92"/>
      <c r="L124" s="236">
        <f t="shared" si="4"/>
        <v>-1.0070531397503458E-3</v>
      </c>
      <c r="M124" s="236"/>
      <c r="N124" s="37">
        <v>2177890960</v>
      </c>
      <c r="O124" s="37"/>
      <c r="P124" s="37">
        <v>0</v>
      </c>
      <c r="Q124" s="37"/>
      <c r="R124" s="37">
        <v>-4399171208</v>
      </c>
      <c r="S124" s="37"/>
      <c r="T124" s="92">
        <f t="shared" si="5"/>
        <v>-2221280248</v>
      </c>
      <c r="U124" s="89"/>
      <c r="V124" s="236">
        <f>T124/درآمدها!$J$5</f>
        <v>-9.888536942873517E-3</v>
      </c>
    </row>
    <row r="125" spans="1:22" s="25" customFormat="1" ht="42.75" customHeight="1">
      <c r="A125" s="245"/>
      <c r="B125" s="253" t="s">
        <v>282</v>
      </c>
      <c r="C125" s="254"/>
      <c r="D125" s="37">
        <v>0</v>
      </c>
      <c r="E125" s="37"/>
      <c r="F125" s="37">
        <v>-770823386</v>
      </c>
      <c r="G125" s="37"/>
      <c r="H125" s="37">
        <v>-68084359</v>
      </c>
      <c r="I125" s="37"/>
      <c r="J125" s="92">
        <f t="shared" si="3"/>
        <v>-838907745</v>
      </c>
      <c r="K125" s="92"/>
      <c r="L125" s="236">
        <f t="shared" si="4"/>
        <v>1.6670674284472611E-3</v>
      </c>
      <c r="M125" s="236"/>
      <c r="N125" s="37">
        <v>0</v>
      </c>
      <c r="O125" s="37"/>
      <c r="P125" s="37">
        <v>-2024104056</v>
      </c>
      <c r="Q125" s="37"/>
      <c r="R125" s="37">
        <v>-512003779</v>
      </c>
      <c r="S125" s="37"/>
      <c r="T125" s="92">
        <f t="shared" si="5"/>
        <v>-2536107835</v>
      </c>
      <c r="U125" s="89"/>
      <c r="V125" s="236">
        <f>T125/درآمدها!$J$5</f>
        <v>-1.1290063935016125E-2</v>
      </c>
    </row>
    <row r="126" spans="1:22" s="25" customFormat="1" ht="42.75" customHeight="1">
      <c r="A126" s="245"/>
      <c r="B126" s="253" t="s">
        <v>317</v>
      </c>
      <c r="C126" s="254"/>
      <c r="D126" s="37">
        <v>0</v>
      </c>
      <c r="E126" s="37"/>
      <c r="F126" s="37">
        <v>-1752428868</v>
      </c>
      <c r="G126" s="37"/>
      <c r="H126" s="37">
        <v>0</v>
      </c>
      <c r="I126" s="37"/>
      <c r="J126" s="92">
        <f t="shared" si="3"/>
        <v>-1752428868</v>
      </c>
      <c r="K126" s="92"/>
      <c r="L126" s="236">
        <f t="shared" si="4"/>
        <v>3.4824056684725265E-3</v>
      </c>
      <c r="M126" s="236"/>
      <c r="N126" s="37">
        <v>0</v>
      </c>
      <c r="O126" s="37"/>
      <c r="P126" s="37">
        <v>-1867317323</v>
      </c>
      <c r="Q126" s="37"/>
      <c r="R126" s="37">
        <v>-745056597</v>
      </c>
      <c r="S126" s="37"/>
      <c r="T126" s="92">
        <f t="shared" si="5"/>
        <v>-2612373920</v>
      </c>
      <c r="U126" s="89"/>
      <c r="V126" s="236">
        <f>T126/درآمدها!$J$5</f>
        <v>-1.1629579851429582E-2</v>
      </c>
    </row>
    <row r="127" spans="1:22" s="25" customFormat="1" ht="42.75" customHeight="1">
      <c r="A127" s="245"/>
      <c r="B127" s="253" t="s">
        <v>456</v>
      </c>
      <c r="C127" s="254"/>
      <c r="D127" s="37">
        <v>0</v>
      </c>
      <c r="E127" s="37"/>
      <c r="F127" s="37">
        <v>102406217</v>
      </c>
      <c r="G127" s="37"/>
      <c r="H127" s="37">
        <v>1009378</v>
      </c>
      <c r="I127" s="37"/>
      <c r="J127" s="92">
        <f t="shared" si="3"/>
        <v>103415595</v>
      </c>
      <c r="K127" s="92"/>
      <c r="L127" s="236">
        <f t="shared" si="4"/>
        <v>-2.0550623241414158E-4</v>
      </c>
      <c r="M127" s="236"/>
      <c r="N127" s="37">
        <v>0</v>
      </c>
      <c r="O127" s="37"/>
      <c r="P127" s="37">
        <v>102406217</v>
      </c>
      <c r="Q127" s="37"/>
      <c r="R127" s="37">
        <v>1009378</v>
      </c>
      <c r="S127" s="37"/>
      <c r="T127" s="92">
        <f t="shared" si="5"/>
        <v>103415595</v>
      </c>
      <c r="U127" s="89"/>
      <c r="V127" s="236">
        <f>T127/درآمدها!$J$5</f>
        <v>4.6037816819714762E-4</v>
      </c>
    </row>
    <row r="128" spans="1:22" s="25" customFormat="1" ht="42.75" customHeight="1">
      <c r="A128" s="245"/>
      <c r="B128" s="253" t="s">
        <v>205</v>
      </c>
      <c r="C128" s="254"/>
      <c r="D128" s="37">
        <v>0</v>
      </c>
      <c r="E128" s="37"/>
      <c r="F128" s="37">
        <v>-5437943660</v>
      </c>
      <c r="G128" s="37"/>
      <c r="H128" s="37">
        <v>1614164794</v>
      </c>
      <c r="I128" s="37"/>
      <c r="J128" s="92">
        <f t="shared" si="3"/>
        <v>-3823778866</v>
      </c>
      <c r="K128" s="92"/>
      <c r="L128" s="236">
        <f t="shared" si="4"/>
        <v>7.5985675887324227E-3</v>
      </c>
      <c r="M128" s="236"/>
      <c r="N128" s="37">
        <v>0</v>
      </c>
      <c r="O128" s="37"/>
      <c r="P128" s="37">
        <v>6967620901</v>
      </c>
      <c r="Q128" s="37"/>
      <c r="R128" s="37">
        <v>7310424074</v>
      </c>
      <c r="S128" s="37"/>
      <c r="T128" s="92">
        <f t="shared" si="5"/>
        <v>14278044975</v>
      </c>
      <c r="U128" s="89"/>
      <c r="V128" s="236">
        <f>T128/درآمدها!$J$5</f>
        <v>6.3561982030147277E-2</v>
      </c>
    </row>
    <row r="129" spans="1:22" s="25" customFormat="1" ht="42.75" customHeight="1">
      <c r="A129" s="245"/>
      <c r="B129" s="253" t="s">
        <v>195</v>
      </c>
      <c r="C129" s="254"/>
      <c r="D129" s="37">
        <v>0</v>
      </c>
      <c r="E129" s="37"/>
      <c r="F129" s="37">
        <v>214701978</v>
      </c>
      <c r="G129" s="37"/>
      <c r="H129" s="37">
        <v>572611</v>
      </c>
      <c r="I129" s="37"/>
      <c r="J129" s="92">
        <f t="shared" si="3"/>
        <v>215274589</v>
      </c>
      <c r="K129" s="92"/>
      <c r="L129" s="236">
        <f t="shared" si="4"/>
        <v>-4.2779108624664211E-4</v>
      </c>
      <c r="M129" s="236"/>
      <c r="N129" s="37">
        <v>0</v>
      </c>
      <c r="O129" s="37"/>
      <c r="P129" s="37">
        <v>-73903341</v>
      </c>
      <c r="Q129" s="37"/>
      <c r="R129" s="37">
        <v>-320578696</v>
      </c>
      <c r="S129" s="37"/>
      <c r="T129" s="92">
        <f t="shared" si="5"/>
        <v>-394482037</v>
      </c>
      <c r="U129" s="89"/>
      <c r="V129" s="236">
        <f>T129/درآمدها!$J$5</f>
        <v>-1.7561269901385705E-3</v>
      </c>
    </row>
    <row r="130" spans="1:22" s="25" customFormat="1" ht="42.75" customHeight="1">
      <c r="A130" s="245"/>
      <c r="B130" s="253" t="s">
        <v>236</v>
      </c>
      <c r="C130" s="254"/>
      <c r="D130" s="37">
        <v>0</v>
      </c>
      <c r="E130" s="37"/>
      <c r="F130" s="37">
        <v>-619087253</v>
      </c>
      <c r="G130" s="37"/>
      <c r="H130" s="37">
        <v>0</v>
      </c>
      <c r="I130" s="37"/>
      <c r="J130" s="92">
        <f t="shared" si="3"/>
        <v>-619087253</v>
      </c>
      <c r="K130" s="92"/>
      <c r="L130" s="236">
        <f t="shared" si="4"/>
        <v>1.2302427781772224E-3</v>
      </c>
      <c r="M130" s="236"/>
      <c r="N130" s="37">
        <v>0</v>
      </c>
      <c r="O130" s="37"/>
      <c r="P130" s="37">
        <v>2793442483</v>
      </c>
      <c r="Q130" s="37"/>
      <c r="R130" s="37">
        <v>-939677128</v>
      </c>
      <c r="S130" s="37"/>
      <c r="T130" s="92">
        <f t="shared" si="5"/>
        <v>1853765355</v>
      </c>
      <c r="U130" s="89"/>
      <c r="V130" s="236">
        <f>T130/درآمدها!$J$5</f>
        <v>8.2524603605697473E-3</v>
      </c>
    </row>
    <row r="131" spans="1:22" s="25" customFormat="1" ht="42.75" customHeight="1">
      <c r="A131" s="245"/>
      <c r="B131" s="253" t="s">
        <v>148</v>
      </c>
      <c r="C131" s="254"/>
      <c r="D131" s="37">
        <v>0</v>
      </c>
      <c r="E131" s="37"/>
      <c r="F131" s="37">
        <v>752070285</v>
      </c>
      <c r="G131" s="37"/>
      <c r="H131" s="37">
        <v>-300108369</v>
      </c>
      <c r="I131" s="37"/>
      <c r="J131" s="92">
        <f t="shared" si="3"/>
        <v>451961916</v>
      </c>
      <c r="K131" s="92"/>
      <c r="L131" s="236">
        <f t="shared" si="4"/>
        <v>-8.981333091187721E-4</v>
      </c>
      <c r="M131" s="236"/>
      <c r="N131" s="37">
        <v>843023920</v>
      </c>
      <c r="O131" s="37"/>
      <c r="P131" s="37">
        <v>-544479914</v>
      </c>
      <c r="Q131" s="37"/>
      <c r="R131" s="37">
        <v>-1060808958</v>
      </c>
      <c r="S131" s="37"/>
      <c r="T131" s="92">
        <f t="shared" si="5"/>
        <v>-762264952</v>
      </c>
      <c r="U131" s="89"/>
      <c r="V131" s="236">
        <f>T131/درآمدها!$J$5</f>
        <v>-3.3933967336613655E-3</v>
      </c>
    </row>
    <row r="132" spans="1:22" s="25" customFormat="1" ht="42.75" customHeight="1">
      <c r="A132" s="245"/>
      <c r="B132" s="253" t="s">
        <v>140</v>
      </c>
      <c r="C132" s="254"/>
      <c r="D132" s="37">
        <v>0</v>
      </c>
      <c r="E132" s="37"/>
      <c r="F132" s="37">
        <v>-3624495041</v>
      </c>
      <c r="G132" s="37"/>
      <c r="H132" s="37">
        <v>0</v>
      </c>
      <c r="I132" s="37"/>
      <c r="J132" s="92">
        <f t="shared" si="3"/>
        <v>-3624495041</v>
      </c>
      <c r="K132" s="92"/>
      <c r="L132" s="236">
        <f t="shared" si="4"/>
        <v>7.2025531572839632E-3</v>
      </c>
      <c r="M132" s="236"/>
      <c r="N132" s="37">
        <v>0</v>
      </c>
      <c r="O132" s="37"/>
      <c r="P132" s="37">
        <v>-2423672949</v>
      </c>
      <c r="Q132" s="37"/>
      <c r="R132" s="37">
        <v>0</v>
      </c>
      <c r="S132" s="37"/>
      <c r="T132" s="92">
        <f t="shared" si="5"/>
        <v>-2423672949</v>
      </c>
      <c r="U132" s="89"/>
      <c r="V132" s="236">
        <f>T132/درآمدها!$J$5</f>
        <v>-1.0789534330577499E-2</v>
      </c>
    </row>
    <row r="133" spans="1:22" s="25" customFormat="1" ht="42.75" customHeight="1">
      <c r="A133" s="245"/>
      <c r="B133" s="253" t="s">
        <v>248</v>
      </c>
      <c r="C133" s="254"/>
      <c r="D133" s="37">
        <v>0</v>
      </c>
      <c r="E133" s="37"/>
      <c r="F133" s="37">
        <v>-2674264596</v>
      </c>
      <c r="G133" s="37"/>
      <c r="H133" s="37">
        <v>0</v>
      </c>
      <c r="I133" s="37"/>
      <c r="J133" s="92">
        <f t="shared" si="3"/>
        <v>-2674264596</v>
      </c>
      <c r="K133" s="92"/>
      <c r="L133" s="236">
        <f t="shared" si="4"/>
        <v>5.3142665920211211E-3</v>
      </c>
      <c r="M133" s="236"/>
      <c r="N133" s="37">
        <v>452744389</v>
      </c>
      <c r="O133" s="37"/>
      <c r="P133" s="37">
        <v>-5174545410</v>
      </c>
      <c r="Q133" s="37"/>
      <c r="R133" s="37">
        <v>-232847642</v>
      </c>
      <c r="S133" s="37"/>
      <c r="T133" s="92">
        <f t="shared" si="5"/>
        <v>-4954648663</v>
      </c>
      <c r="U133" s="89"/>
      <c r="V133" s="236">
        <f>T133/درآمدها!$J$5</f>
        <v>-2.2056751455449119E-2</v>
      </c>
    </row>
    <row r="134" spans="1:22" s="25" customFormat="1" ht="42.75" customHeight="1">
      <c r="A134" s="245"/>
      <c r="B134" s="253" t="s">
        <v>327</v>
      </c>
      <c r="C134" s="254"/>
      <c r="D134" s="37">
        <v>0</v>
      </c>
      <c r="E134" s="37"/>
      <c r="F134" s="37">
        <v>-2572939855</v>
      </c>
      <c r="G134" s="37"/>
      <c r="H134" s="37">
        <v>0</v>
      </c>
      <c r="I134" s="37"/>
      <c r="J134" s="92">
        <f t="shared" si="3"/>
        <v>-2572939855</v>
      </c>
      <c r="K134" s="92"/>
      <c r="L134" s="236">
        <f t="shared" si="4"/>
        <v>5.1129152796465351E-3</v>
      </c>
      <c r="M134" s="236"/>
      <c r="N134" s="37">
        <v>111029803</v>
      </c>
      <c r="O134" s="37"/>
      <c r="P134" s="37">
        <v>-116951811</v>
      </c>
      <c r="Q134" s="37"/>
      <c r="R134" s="37">
        <v>376704952</v>
      </c>
      <c r="S134" s="37"/>
      <c r="T134" s="92">
        <f t="shared" si="5"/>
        <v>370782944</v>
      </c>
      <c r="U134" s="89"/>
      <c r="V134" s="236">
        <f>T134/درآمدها!$J$5</f>
        <v>1.6506250586042228E-3</v>
      </c>
    </row>
    <row r="135" spans="1:22" s="25" customFormat="1" ht="42.75" customHeight="1">
      <c r="A135" s="245"/>
      <c r="B135" s="253" t="s">
        <v>375</v>
      </c>
      <c r="C135" s="254"/>
      <c r="D135" s="37">
        <v>0</v>
      </c>
      <c r="E135" s="37"/>
      <c r="F135" s="37">
        <v>732653076</v>
      </c>
      <c r="G135" s="37"/>
      <c r="H135" s="37">
        <v>765754090</v>
      </c>
      <c r="I135" s="37"/>
      <c r="J135" s="92">
        <f t="shared" si="3"/>
        <v>1498407166</v>
      </c>
      <c r="K135" s="92"/>
      <c r="L135" s="236">
        <f t="shared" si="4"/>
        <v>-2.977616783107144E-3</v>
      </c>
      <c r="M135" s="236"/>
      <c r="N135" s="37">
        <v>0</v>
      </c>
      <c r="O135" s="37"/>
      <c r="P135" s="37">
        <v>0</v>
      </c>
      <c r="Q135" s="37"/>
      <c r="R135" s="37">
        <v>-304631914</v>
      </c>
      <c r="S135" s="37"/>
      <c r="T135" s="92">
        <f t="shared" si="5"/>
        <v>-304631914</v>
      </c>
      <c r="U135" s="89"/>
      <c r="V135" s="236">
        <f>T135/درآمدها!$J$5</f>
        <v>-1.3561386224361133E-3</v>
      </c>
    </row>
    <row r="136" spans="1:22" s="25" customFormat="1" ht="42.75" customHeight="1">
      <c r="A136" s="245"/>
      <c r="B136" s="253" t="s">
        <v>110</v>
      </c>
      <c r="C136" s="254"/>
      <c r="D136" s="37">
        <v>0</v>
      </c>
      <c r="E136" s="37"/>
      <c r="F136" s="37">
        <v>-4702505808</v>
      </c>
      <c r="G136" s="37"/>
      <c r="H136" s="37">
        <v>561407184</v>
      </c>
      <c r="I136" s="37"/>
      <c r="J136" s="92">
        <f t="shared" si="3"/>
        <v>-4141098624</v>
      </c>
      <c r="K136" s="92"/>
      <c r="L136" s="236">
        <f t="shared" si="4"/>
        <v>8.2291416132511345E-3</v>
      </c>
      <c r="M136" s="236"/>
      <c r="N136" s="37">
        <v>0</v>
      </c>
      <c r="O136" s="37"/>
      <c r="P136" s="37">
        <v>-2690239082</v>
      </c>
      <c r="Q136" s="37"/>
      <c r="R136" s="37">
        <v>501778026</v>
      </c>
      <c r="S136" s="37"/>
      <c r="T136" s="92">
        <f t="shared" si="5"/>
        <v>-2188461056</v>
      </c>
      <c r="U136" s="89"/>
      <c r="V136" s="236">
        <f>T136/درآمدها!$J$5</f>
        <v>-9.7424348052348904E-3</v>
      </c>
    </row>
    <row r="137" spans="1:22" s="25" customFormat="1" ht="42.75" customHeight="1">
      <c r="A137" s="245"/>
      <c r="B137" s="253" t="s">
        <v>191</v>
      </c>
      <c r="C137" s="254"/>
      <c r="D137" s="37">
        <v>0</v>
      </c>
      <c r="E137" s="37"/>
      <c r="F137" s="37">
        <v>4565079899</v>
      </c>
      <c r="G137" s="37"/>
      <c r="H137" s="37">
        <v>44193273</v>
      </c>
      <c r="I137" s="37"/>
      <c r="J137" s="92">
        <f t="shared" si="3"/>
        <v>4609273172</v>
      </c>
      <c r="K137" s="92"/>
      <c r="L137" s="236">
        <f t="shared" si="4"/>
        <v>-9.1594924706017468E-3</v>
      </c>
      <c r="M137" s="236"/>
      <c r="N137" s="37">
        <v>1675086664</v>
      </c>
      <c r="O137" s="37"/>
      <c r="P137" s="37">
        <v>6440330059</v>
      </c>
      <c r="Q137" s="37"/>
      <c r="R137" s="37">
        <v>-19275570</v>
      </c>
      <c r="S137" s="37"/>
      <c r="T137" s="92">
        <f t="shared" si="5"/>
        <v>8096141153</v>
      </c>
      <c r="U137" s="89"/>
      <c r="V137" s="236">
        <f>T137/درآمدها!$J$5</f>
        <v>3.6041823609714592E-2</v>
      </c>
    </row>
    <row r="138" spans="1:22" s="25" customFormat="1" ht="42.75" customHeight="1">
      <c r="A138" s="245"/>
      <c r="B138" s="253" t="s">
        <v>190</v>
      </c>
      <c r="C138" s="254"/>
      <c r="D138" s="37">
        <v>0</v>
      </c>
      <c r="E138" s="37"/>
      <c r="F138" s="37">
        <v>-838007809</v>
      </c>
      <c r="G138" s="37"/>
      <c r="H138" s="37">
        <v>0</v>
      </c>
      <c r="I138" s="37"/>
      <c r="J138" s="92">
        <f t="shared" si="3"/>
        <v>-838007809</v>
      </c>
      <c r="K138" s="92"/>
      <c r="L138" s="236">
        <f t="shared" si="4"/>
        <v>1.6652790864010363E-3</v>
      </c>
      <c r="M138" s="236"/>
      <c r="N138" s="37">
        <v>0</v>
      </c>
      <c r="O138" s="37"/>
      <c r="P138" s="37">
        <v>-5541420996</v>
      </c>
      <c r="Q138" s="37"/>
      <c r="R138" s="37">
        <v>-491145459</v>
      </c>
      <c r="S138" s="37"/>
      <c r="T138" s="92">
        <f t="shared" si="5"/>
        <v>-6032566455</v>
      </c>
      <c r="U138" s="89"/>
      <c r="V138" s="236">
        <f>T138/درآمدها!$J$5</f>
        <v>-2.6855348983685298E-2</v>
      </c>
    </row>
    <row r="139" spans="1:22" s="25" customFormat="1" ht="42.75" customHeight="1">
      <c r="A139" s="245"/>
      <c r="B139" s="253" t="s">
        <v>168</v>
      </c>
      <c r="C139" s="254"/>
      <c r="D139" s="37">
        <v>0</v>
      </c>
      <c r="E139" s="37"/>
      <c r="F139" s="37">
        <v>-5125478918</v>
      </c>
      <c r="G139" s="37"/>
      <c r="H139" s="37">
        <v>352808632</v>
      </c>
      <c r="I139" s="37"/>
      <c r="J139" s="92">
        <f t="shared" ref="J139:J202" si="6">D139+F139+H139</f>
        <v>-4772670286</v>
      </c>
      <c r="K139" s="92"/>
      <c r="L139" s="236">
        <f t="shared" si="4"/>
        <v>9.4841932595444971E-3</v>
      </c>
      <c r="M139" s="236"/>
      <c r="N139" s="37">
        <v>2216274673</v>
      </c>
      <c r="O139" s="37"/>
      <c r="P139" s="37">
        <v>362940493</v>
      </c>
      <c r="Q139" s="37"/>
      <c r="R139" s="37">
        <v>820823492</v>
      </c>
      <c r="S139" s="37"/>
      <c r="T139" s="92">
        <f t="shared" si="5"/>
        <v>3400038658</v>
      </c>
      <c r="U139" s="89"/>
      <c r="V139" s="236">
        <f>T139/درآمدها!$J$5</f>
        <v>1.5136049540395992E-2</v>
      </c>
    </row>
    <row r="140" spans="1:22" s="25" customFormat="1" ht="42.75" customHeight="1">
      <c r="A140" s="245"/>
      <c r="B140" s="253" t="s">
        <v>104</v>
      </c>
      <c r="C140" s="254"/>
      <c r="D140" s="37">
        <f>'درآمد سود سهام'!M140</f>
        <v>313938121</v>
      </c>
      <c r="E140" s="37"/>
      <c r="F140" s="37">
        <v>-2698160281</v>
      </c>
      <c r="G140" s="37"/>
      <c r="H140" s="37">
        <v>0</v>
      </c>
      <c r="I140" s="37"/>
      <c r="J140" s="92">
        <f t="shared" si="6"/>
        <v>-2384222160</v>
      </c>
      <c r="K140" s="92"/>
      <c r="L140" s="236">
        <f t="shared" ref="L140:L203" si="7">J140/-503223643318</f>
        <v>4.7378977352487955E-3</v>
      </c>
      <c r="M140" s="236"/>
      <c r="N140" s="37">
        <v>313938121</v>
      </c>
      <c r="O140" s="37"/>
      <c r="P140" s="37">
        <v>-1608405527</v>
      </c>
      <c r="Q140" s="37"/>
      <c r="R140" s="37">
        <v>-357356832</v>
      </c>
      <c r="S140" s="37"/>
      <c r="T140" s="92">
        <f t="shared" ref="T140:T203" si="8">N140+P140+R140</f>
        <v>-1651824238</v>
      </c>
      <c r="U140" s="89"/>
      <c r="V140" s="236">
        <f>T140/درآمدها!$J$5</f>
        <v>-7.3534733023011582E-3</v>
      </c>
    </row>
    <row r="141" spans="1:22" s="25" customFormat="1" ht="42.75" customHeight="1">
      <c r="A141" s="245"/>
      <c r="B141" s="241" t="s">
        <v>105</v>
      </c>
      <c r="C141" s="254"/>
      <c r="D141" s="37">
        <v>0</v>
      </c>
      <c r="E141" s="37"/>
      <c r="F141" s="37">
        <v>-2353761064</v>
      </c>
      <c r="G141" s="37"/>
      <c r="H141" s="37">
        <v>1320764</v>
      </c>
      <c r="I141" s="37"/>
      <c r="J141" s="92">
        <f t="shared" si="6"/>
        <v>-2352440300</v>
      </c>
      <c r="K141" s="92"/>
      <c r="L141" s="236">
        <f t="shared" si="7"/>
        <v>4.6747412035118398E-3</v>
      </c>
      <c r="M141" s="236"/>
      <c r="N141" s="37">
        <v>3320060806</v>
      </c>
      <c r="O141" s="37"/>
      <c r="P141" s="37">
        <v>302856962</v>
      </c>
      <c r="Q141" s="37"/>
      <c r="R141" s="37">
        <v>636184132</v>
      </c>
      <c r="S141" s="37"/>
      <c r="T141" s="92">
        <f t="shared" si="8"/>
        <v>4259101900</v>
      </c>
      <c r="U141" s="89"/>
      <c r="V141" s="236">
        <f>T141/درآمدها!$J$5</f>
        <v>1.8960365995931185E-2</v>
      </c>
    </row>
    <row r="142" spans="1:22" s="25" customFormat="1" ht="42.75" customHeight="1">
      <c r="A142" s="245"/>
      <c r="B142" s="253" t="s">
        <v>152</v>
      </c>
      <c r="C142" s="254"/>
      <c r="D142" s="37">
        <v>0</v>
      </c>
      <c r="E142" s="37"/>
      <c r="F142" s="37">
        <v>-3769431799</v>
      </c>
      <c r="G142" s="37"/>
      <c r="H142" s="37">
        <v>70222300</v>
      </c>
      <c r="I142" s="37"/>
      <c r="J142" s="92">
        <f t="shared" si="6"/>
        <v>-3699209499</v>
      </c>
      <c r="K142" s="92"/>
      <c r="L142" s="236">
        <f t="shared" si="7"/>
        <v>7.3510248338279566E-3</v>
      </c>
      <c r="M142" s="236"/>
      <c r="N142" s="37">
        <v>0</v>
      </c>
      <c r="O142" s="37"/>
      <c r="P142" s="37">
        <v>8833450208</v>
      </c>
      <c r="Q142" s="37"/>
      <c r="R142" s="37">
        <v>802631895</v>
      </c>
      <c r="S142" s="37"/>
      <c r="T142" s="92">
        <f t="shared" si="8"/>
        <v>9636082103</v>
      </c>
      <c r="U142" s="89"/>
      <c r="V142" s="236">
        <f>T142/درآمدها!$J$5</f>
        <v>4.2897222872202767E-2</v>
      </c>
    </row>
    <row r="143" spans="1:22" s="25" customFormat="1" ht="42.75" customHeight="1">
      <c r="A143" s="245"/>
      <c r="B143" s="253" t="s">
        <v>366</v>
      </c>
      <c r="C143" s="254"/>
      <c r="D143" s="37">
        <v>0</v>
      </c>
      <c r="E143" s="37"/>
      <c r="F143" s="37">
        <v>-960856916</v>
      </c>
      <c r="G143" s="37"/>
      <c r="H143" s="37">
        <v>0</v>
      </c>
      <c r="I143" s="37"/>
      <c r="J143" s="92">
        <f t="shared" si="6"/>
        <v>-960856916</v>
      </c>
      <c r="K143" s="92"/>
      <c r="L143" s="236">
        <f t="shared" si="7"/>
        <v>1.9094033612264314E-3</v>
      </c>
      <c r="M143" s="236"/>
      <c r="N143" s="37">
        <v>164076980</v>
      </c>
      <c r="O143" s="37"/>
      <c r="P143" s="37">
        <v>-1803555994</v>
      </c>
      <c r="Q143" s="37"/>
      <c r="R143" s="37">
        <v>-568736378</v>
      </c>
      <c r="S143" s="37"/>
      <c r="T143" s="92">
        <f t="shared" si="8"/>
        <v>-2208215392</v>
      </c>
      <c r="U143" s="89"/>
      <c r="V143" s="236">
        <f>T143/درآمدها!$J$5</f>
        <v>-9.8303757489738974E-3</v>
      </c>
    </row>
    <row r="144" spans="1:22" s="25" customFormat="1" ht="42.75" customHeight="1">
      <c r="A144" s="245"/>
      <c r="B144" s="253" t="s">
        <v>330</v>
      </c>
      <c r="C144" s="254"/>
      <c r="D144" s="37">
        <v>0</v>
      </c>
      <c r="E144" s="37"/>
      <c r="F144" s="37">
        <v>6827556195</v>
      </c>
      <c r="G144" s="37"/>
      <c r="H144" s="37">
        <v>-11075862703</v>
      </c>
      <c r="I144" s="37"/>
      <c r="J144" s="92">
        <f t="shared" si="6"/>
        <v>-4248306508</v>
      </c>
      <c r="K144" s="92"/>
      <c r="L144" s="236">
        <f t="shared" si="7"/>
        <v>8.4421838369692533E-3</v>
      </c>
      <c r="M144" s="236"/>
      <c r="N144" s="37">
        <v>0</v>
      </c>
      <c r="O144" s="37"/>
      <c r="P144" s="37">
        <v>-9661386108</v>
      </c>
      <c r="Q144" s="37"/>
      <c r="R144" s="37">
        <v>-11250132828</v>
      </c>
      <c r="S144" s="37"/>
      <c r="T144" s="92">
        <f t="shared" si="8"/>
        <v>-20911518936</v>
      </c>
      <c r="U144" s="89"/>
      <c r="V144" s="236">
        <f>T144/درآمدها!$J$5</f>
        <v>-9.3092408180561595E-2</v>
      </c>
    </row>
    <row r="145" spans="1:22" s="25" customFormat="1" ht="42.75" customHeight="1">
      <c r="A145" s="245"/>
      <c r="B145" s="253" t="s">
        <v>267</v>
      </c>
      <c r="C145" s="254"/>
      <c r="D145" s="37">
        <v>0</v>
      </c>
      <c r="E145" s="37"/>
      <c r="F145" s="37">
        <v>-2296751530</v>
      </c>
      <c r="G145" s="37"/>
      <c r="H145" s="37">
        <v>262429244</v>
      </c>
      <c r="I145" s="37"/>
      <c r="J145" s="92">
        <f t="shared" si="6"/>
        <v>-2034322286</v>
      </c>
      <c r="K145" s="92"/>
      <c r="L145" s="236">
        <f t="shared" si="7"/>
        <v>4.0425808942257096E-3</v>
      </c>
      <c r="M145" s="236"/>
      <c r="N145" s="37">
        <v>0</v>
      </c>
      <c r="O145" s="37"/>
      <c r="P145" s="37">
        <v>23280153</v>
      </c>
      <c r="Q145" s="37"/>
      <c r="R145" s="37">
        <v>4141453172</v>
      </c>
      <c r="S145" s="37"/>
      <c r="T145" s="92">
        <f t="shared" si="8"/>
        <v>4164733325</v>
      </c>
      <c r="U145" s="89"/>
      <c r="V145" s="236">
        <f>T145/درآمدها!$J$5</f>
        <v>1.8540262705959539E-2</v>
      </c>
    </row>
    <row r="146" spans="1:22" s="25" customFormat="1" ht="42.75" customHeight="1">
      <c r="A146" s="245"/>
      <c r="B146" s="253" t="s">
        <v>88</v>
      </c>
      <c r="C146" s="254"/>
      <c r="D146" s="37">
        <v>0</v>
      </c>
      <c r="E146" s="37"/>
      <c r="F146" s="37">
        <v>-4972216462</v>
      </c>
      <c r="G146" s="37"/>
      <c r="H146" s="37">
        <v>0</v>
      </c>
      <c r="I146" s="37"/>
      <c r="J146" s="92">
        <f t="shared" si="6"/>
        <v>-4972216462</v>
      </c>
      <c r="K146" s="92"/>
      <c r="L146" s="236">
        <f t="shared" si="7"/>
        <v>9.8807290317595997E-3</v>
      </c>
      <c r="M146" s="236"/>
      <c r="N146" s="37">
        <v>0</v>
      </c>
      <c r="O146" s="37"/>
      <c r="P146" s="37">
        <v>-4954157701</v>
      </c>
      <c r="Q146" s="37"/>
      <c r="R146" s="37">
        <v>-158787716</v>
      </c>
      <c r="S146" s="37"/>
      <c r="T146" s="92">
        <f t="shared" si="8"/>
        <v>-5112945417</v>
      </c>
      <c r="U146" s="89"/>
      <c r="V146" s="236">
        <f>T146/درآمدها!$J$5</f>
        <v>-2.2761445652084301E-2</v>
      </c>
    </row>
    <row r="147" spans="1:22" s="25" customFormat="1" ht="42.75" customHeight="1">
      <c r="A147" s="245"/>
      <c r="B147" s="253" t="s">
        <v>429</v>
      </c>
      <c r="C147" s="254"/>
      <c r="D147" s="37">
        <v>0</v>
      </c>
      <c r="E147" s="37"/>
      <c r="F147" s="37">
        <v>-2637925507</v>
      </c>
      <c r="G147" s="37"/>
      <c r="H147" s="37">
        <v>0</v>
      </c>
      <c r="I147" s="37"/>
      <c r="J147" s="92">
        <f t="shared" si="6"/>
        <v>-2637925507</v>
      </c>
      <c r="K147" s="92"/>
      <c r="L147" s="236">
        <f t="shared" si="7"/>
        <v>5.24205398936915E-3</v>
      </c>
      <c r="M147" s="236"/>
      <c r="N147" s="37">
        <v>0</v>
      </c>
      <c r="O147" s="37"/>
      <c r="P147" s="37">
        <v>-2268278930</v>
      </c>
      <c r="Q147" s="37"/>
      <c r="R147" s="37">
        <v>0</v>
      </c>
      <c r="S147" s="37"/>
      <c r="T147" s="92">
        <f t="shared" si="8"/>
        <v>-2268278930</v>
      </c>
      <c r="U147" s="89"/>
      <c r="V147" s="236">
        <f>T147/درآمدها!$J$5</f>
        <v>-1.0097762322535455E-2</v>
      </c>
    </row>
    <row r="148" spans="1:22" s="25" customFormat="1" ht="42.75" customHeight="1">
      <c r="A148" s="245"/>
      <c r="B148" s="253" t="s">
        <v>320</v>
      </c>
      <c r="C148" s="254"/>
      <c r="D148" s="37">
        <v>0</v>
      </c>
      <c r="E148" s="37"/>
      <c r="F148" s="37">
        <v>-161943277</v>
      </c>
      <c r="G148" s="37"/>
      <c r="H148" s="37">
        <v>34786154</v>
      </c>
      <c r="I148" s="37"/>
      <c r="J148" s="92">
        <f t="shared" si="6"/>
        <v>-127157123</v>
      </c>
      <c r="K148" s="92"/>
      <c r="L148" s="236">
        <f t="shared" si="7"/>
        <v>2.5268511265009487E-4</v>
      </c>
      <c r="M148" s="236"/>
      <c r="N148" s="37">
        <v>0</v>
      </c>
      <c r="O148" s="37"/>
      <c r="P148" s="37">
        <v>706150204</v>
      </c>
      <c r="Q148" s="37"/>
      <c r="R148" s="37">
        <v>-8072825</v>
      </c>
      <c r="S148" s="37"/>
      <c r="T148" s="92">
        <f t="shared" si="8"/>
        <v>698077379</v>
      </c>
      <c r="U148" s="89"/>
      <c r="V148" s="236">
        <f>T148/درآمدها!$J$5</f>
        <v>3.1076510752936822E-3</v>
      </c>
    </row>
    <row r="149" spans="1:22" s="25" customFormat="1" ht="42.75" customHeight="1">
      <c r="A149" s="245"/>
      <c r="B149" s="253" t="s">
        <v>449</v>
      </c>
      <c r="C149" s="254"/>
      <c r="D149" s="37">
        <v>0</v>
      </c>
      <c r="E149" s="37"/>
      <c r="F149" s="37">
        <v>-2348800220</v>
      </c>
      <c r="G149" s="37"/>
      <c r="H149" s="37">
        <v>0</v>
      </c>
      <c r="I149" s="37"/>
      <c r="J149" s="92">
        <f t="shared" si="6"/>
        <v>-2348800220</v>
      </c>
      <c r="K149" s="92"/>
      <c r="L149" s="236">
        <f t="shared" si="7"/>
        <v>4.6675076801105959E-3</v>
      </c>
      <c r="M149" s="236"/>
      <c r="N149" s="37">
        <v>0</v>
      </c>
      <c r="O149" s="37"/>
      <c r="P149" s="37">
        <v>-2348800220</v>
      </c>
      <c r="Q149" s="37"/>
      <c r="R149" s="37">
        <v>0</v>
      </c>
      <c r="S149" s="37"/>
      <c r="T149" s="92">
        <f t="shared" si="8"/>
        <v>-2348800220</v>
      </c>
      <c r="U149" s="89"/>
      <c r="V149" s="236">
        <f>T149/درآمدها!$J$5</f>
        <v>-1.0456221257003427E-2</v>
      </c>
    </row>
    <row r="150" spans="1:22" s="25" customFormat="1" ht="42.75" customHeight="1">
      <c r="A150" s="245"/>
      <c r="B150" s="253" t="s">
        <v>328</v>
      </c>
      <c r="C150" s="254"/>
      <c r="D150" s="37">
        <v>0</v>
      </c>
      <c r="E150" s="37"/>
      <c r="F150" s="37">
        <v>114080620</v>
      </c>
      <c r="G150" s="37"/>
      <c r="H150" s="37">
        <v>-568749</v>
      </c>
      <c r="I150" s="37"/>
      <c r="J150" s="92">
        <f t="shared" si="6"/>
        <v>113511871</v>
      </c>
      <c r="K150" s="92"/>
      <c r="L150" s="236">
        <f t="shared" si="7"/>
        <v>-2.2556943122060131E-4</v>
      </c>
      <c r="M150" s="236"/>
      <c r="N150" s="37">
        <v>0</v>
      </c>
      <c r="O150" s="37"/>
      <c r="P150" s="37">
        <v>-290051997</v>
      </c>
      <c r="Q150" s="37"/>
      <c r="R150" s="37">
        <v>-82238881</v>
      </c>
      <c r="S150" s="37"/>
      <c r="T150" s="92">
        <f t="shared" si="8"/>
        <v>-372290878</v>
      </c>
      <c r="U150" s="89"/>
      <c r="V150" s="236">
        <f>T150/درآمدها!$J$5</f>
        <v>-1.6573379716100629E-3</v>
      </c>
    </row>
    <row r="151" spans="1:22" s="25" customFormat="1" ht="42.75" customHeight="1">
      <c r="A151" s="245"/>
      <c r="B151" s="253" t="s">
        <v>237</v>
      </c>
      <c r="C151" s="254"/>
      <c r="D151" s="37">
        <v>0</v>
      </c>
      <c r="E151" s="37"/>
      <c r="F151" s="37">
        <v>-284687150</v>
      </c>
      <c r="G151" s="37"/>
      <c r="H151" s="37">
        <v>0</v>
      </c>
      <c r="I151" s="37"/>
      <c r="J151" s="92">
        <f t="shared" si="6"/>
        <v>-284687150</v>
      </c>
      <c r="K151" s="92"/>
      <c r="L151" s="236">
        <f t="shared" si="7"/>
        <v>5.6572689654030988E-4</v>
      </c>
      <c r="M151" s="236"/>
      <c r="N151" s="37">
        <v>321141706</v>
      </c>
      <c r="O151" s="37"/>
      <c r="P151" s="37">
        <v>-352659578</v>
      </c>
      <c r="Q151" s="37"/>
      <c r="R151" s="37">
        <v>734852481</v>
      </c>
      <c r="S151" s="37"/>
      <c r="T151" s="92">
        <f t="shared" si="8"/>
        <v>703334609</v>
      </c>
      <c r="U151" s="89"/>
      <c r="V151" s="236">
        <f>T151/درآمدها!$J$5</f>
        <v>3.1310548367591662E-3</v>
      </c>
    </row>
    <row r="152" spans="1:22" s="25" customFormat="1" ht="42.75" customHeight="1">
      <c r="A152" s="245"/>
      <c r="B152" s="253" t="s">
        <v>277</v>
      </c>
      <c r="C152" s="254"/>
      <c r="D152" s="37">
        <v>0</v>
      </c>
      <c r="E152" s="37"/>
      <c r="F152" s="37">
        <v>-948845416</v>
      </c>
      <c r="G152" s="37"/>
      <c r="H152" s="37">
        <v>22926821</v>
      </c>
      <c r="I152" s="37"/>
      <c r="J152" s="92">
        <f t="shared" si="6"/>
        <v>-925918595</v>
      </c>
      <c r="K152" s="92"/>
      <c r="L152" s="236">
        <f t="shared" si="7"/>
        <v>1.8399743479757134E-3</v>
      </c>
      <c r="M152" s="236"/>
      <c r="N152" s="37">
        <v>0</v>
      </c>
      <c r="O152" s="37"/>
      <c r="P152" s="37">
        <v>1571660029</v>
      </c>
      <c r="Q152" s="37"/>
      <c r="R152" s="37">
        <v>242594980</v>
      </c>
      <c r="S152" s="37"/>
      <c r="T152" s="92">
        <f t="shared" si="8"/>
        <v>1814255009</v>
      </c>
      <c r="U152" s="89"/>
      <c r="V152" s="236">
        <f>T152/درآمدها!$J$5</f>
        <v>8.0765710208979564E-3</v>
      </c>
    </row>
    <row r="153" spans="1:22" s="25" customFormat="1" ht="42.75" customHeight="1">
      <c r="A153" s="245"/>
      <c r="B153" s="253" t="s">
        <v>185</v>
      </c>
      <c r="C153" s="254"/>
      <c r="D153" s="37">
        <v>0</v>
      </c>
      <c r="E153" s="37"/>
      <c r="F153" s="37">
        <v>-4906627801</v>
      </c>
      <c r="G153" s="37"/>
      <c r="H153" s="37">
        <v>193676679</v>
      </c>
      <c r="I153" s="37"/>
      <c r="J153" s="92">
        <f t="shared" si="6"/>
        <v>-4712951122</v>
      </c>
      <c r="K153" s="92"/>
      <c r="L153" s="236">
        <f t="shared" si="7"/>
        <v>9.3655200517312829E-3</v>
      </c>
      <c r="M153" s="236"/>
      <c r="N153" s="37">
        <v>0</v>
      </c>
      <c r="O153" s="37"/>
      <c r="P153" s="37">
        <v>2658915752</v>
      </c>
      <c r="Q153" s="37"/>
      <c r="R153" s="37">
        <v>1371597300</v>
      </c>
      <c r="S153" s="37"/>
      <c r="T153" s="92">
        <f t="shared" si="8"/>
        <v>4030513052</v>
      </c>
      <c r="U153" s="89"/>
      <c r="V153" s="236">
        <f>T153/درآمدها!$J$5</f>
        <v>1.7942750469834408E-2</v>
      </c>
    </row>
    <row r="154" spans="1:22" s="25" customFormat="1" ht="42.75" customHeight="1">
      <c r="A154" s="245"/>
      <c r="B154" s="253" t="s">
        <v>270</v>
      </c>
      <c r="C154" s="254"/>
      <c r="D154" s="37">
        <v>0</v>
      </c>
      <c r="E154" s="37"/>
      <c r="F154" s="37">
        <v>2377808088</v>
      </c>
      <c r="G154" s="37"/>
      <c r="H154" s="37">
        <v>126862684</v>
      </c>
      <c r="I154" s="37"/>
      <c r="J154" s="92">
        <f t="shared" si="6"/>
        <v>2504670772</v>
      </c>
      <c r="K154" s="92"/>
      <c r="L154" s="236">
        <f t="shared" si="7"/>
        <v>-4.9772517751460934E-3</v>
      </c>
      <c r="M154" s="236"/>
      <c r="N154" s="37">
        <v>0</v>
      </c>
      <c r="O154" s="37"/>
      <c r="P154" s="37">
        <v>3886608709</v>
      </c>
      <c r="Q154" s="37"/>
      <c r="R154" s="37">
        <v>30862919</v>
      </c>
      <c r="S154" s="37"/>
      <c r="T154" s="92">
        <f t="shared" si="8"/>
        <v>3917471628</v>
      </c>
      <c r="U154" s="89"/>
      <c r="V154" s="236">
        <f>T154/درآمدها!$J$5</f>
        <v>1.7439520722797541E-2</v>
      </c>
    </row>
    <row r="155" spans="1:22" s="25" customFormat="1" ht="42.75" customHeight="1">
      <c r="A155" s="245"/>
      <c r="B155" s="253" t="s">
        <v>127</v>
      </c>
      <c r="C155" s="254"/>
      <c r="D155" s="37">
        <v>0</v>
      </c>
      <c r="E155" s="37"/>
      <c r="F155" s="37">
        <v>-16318409929</v>
      </c>
      <c r="G155" s="37"/>
      <c r="H155" s="37">
        <v>120269458</v>
      </c>
      <c r="I155" s="37"/>
      <c r="J155" s="92">
        <f t="shared" si="6"/>
        <v>-16198140471</v>
      </c>
      <c r="K155" s="92"/>
      <c r="L155" s="236">
        <f t="shared" si="7"/>
        <v>3.2188750838886913E-2</v>
      </c>
      <c r="M155" s="236"/>
      <c r="N155" s="37">
        <v>21150546752</v>
      </c>
      <c r="O155" s="37"/>
      <c r="P155" s="37">
        <v>-4458247763</v>
      </c>
      <c r="Q155" s="37"/>
      <c r="R155" s="37">
        <v>4407082005</v>
      </c>
      <c r="S155" s="37"/>
      <c r="T155" s="92">
        <f t="shared" si="8"/>
        <v>21099380994</v>
      </c>
      <c r="U155" s="89"/>
      <c r="V155" s="236">
        <f>T155/درآمدها!$J$5</f>
        <v>9.3928719088367973E-2</v>
      </c>
    </row>
    <row r="156" spans="1:22" s="25" customFormat="1" ht="42.75" customHeight="1">
      <c r="A156" s="245"/>
      <c r="B156" s="253" t="s">
        <v>111</v>
      </c>
      <c r="C156" s="254"/>
      <c r="D156" s="37">
        <v>0</v>
      </c>
      <c r="E156" s="37"/>
      <c r="F156" s="37">
        <v>-2000142222</v>
      </c>
      <c r="G156" s="37"/>
      <c r="H156" s="37">
        <v>282749177</v>
      </c>
      <c r="I156" s="37"/>
      <c r="J156" s="92">
        <f t="shared" si="6"/>
        <v>-1717393045</v>
      </c>
      <c r="K156" s="92"/>
      <c r="L156" s="236">
        <f t="shared" si="7"/>
        <v>3.4127829004145876E-3</v>
      </c>
      <c r="M156" s="236"/>
      <c r="N156" s="37">
        <v>0</v>
      </c>
      <c r="O156" s="37"/>
      <c r="P156" s="37">
        <v>3390516061</v>
      </c>
      <c r="Q156" s="37"/>
      <c r="R156" s="37">
        <v>676539099</v>
      </c>
      <c r="S156" s="37"/>
      <c r="T156" s="92">
        <f t="shared" si="8"/>
        <v>4067055160</v>
      </c>
      <c r="U156" s="89"/>
      <c r="V156" s="236">
        <f>T156/درآمدها!$J$5</f>
        <v>1.8105426019330614E-2</v>
      </c>
    </row>
    <row r="157" spans="1:22" s="25" customFormat="1" ht="42.75" customHeight="1">
      <c r="A157" s="245"/>
      <c r="B157" s="253" t="s">
        <v>450</v>
      </c>
      <c r="C157" s="254"/>
      <c r="D157" s="37">
        <v>0</v>
      </c>
      <c r="E157" s="37"/>
      <c r="F157" s="37">
        <v>0</v>
      </c>
      <c r="G157" s="37"/>
      <c r="H157" s="37">
        <v>696802041</v>
      </c>
      <c r="I157" s="37"/>
      <c r="J157" s="92">
        <f t="shared" si="6"/>
        <v>696802041</v>
      </c>
      <c r="K157" s="92"/>
      <c r="L157" s="236">
        <f t="shared" si="7"/>
        <v>-1.3846766745807943E-3</v>
      </c>
      <c r="M157" s="236"/>
      <c r="N157" s="37">
        <v>0</v>
      </c>
      <c r="O157" s="37"/>
      <c r="P157" s="37">
        <v>0</v>
      </c>
      <c r="Q157" s="37"/>
      <c r="R157" s="37">
        <v>696802041</v>
      </c>
      <c r="S157" s="37"/>
      <c r="T157" s="92">
        <f t="shared" si="8"/>
        <v>696802041</v>
      </c>
      <c r="U157" s="89"/>
      <c r="V157" s="236">
        <f>T157/درآمدها!$J$5</f>
        <v>3.1019736165673441E-3</v>
      </c>
    </row>
    <row r="158" spans="1:22" s="25" customFormat="1" ht="42.75" customHeight="1">
      <c r="A158" s="245"/>
      <c r="B158" s="253" t="s">
        <v>274</v>
      </c>
      <c r="C158" s="254"/>
      <c r="D158" s="37">
        <v>0</v>
      </c>
      <c r="E158" s="37"/>
      <c r="F158" s="37">
        <v>-3468402503</v>
      </c>
      <c r="G158" s="37"/>
      <c r="H158" s="37">
        <v>0</v>
      </c>
      <c r="I158" s="37"/>
      <c r="J158" s="92">
        <f t="shared" si="6"/>
        <v>-3468402503</v>
      </c>
      <c r="K158" s="92"/>
      <c r="L158" s="236">
        <f t="shared" si="7"/>
        <v>6.8923679343266212E-3</v>
      </c>
      <c r="M158" s="236"/>
      <c r="N158" s="37">
        <v>1800630920</v>
      </c>
      <c r="O158" s="37"/>
      <c r="P158" s="37">
        <v>-3670113525</v>
      </c>
      <c r="Q158" s="37"/>
      <c r="R158" s="37">
        <v>-559528689</v>
      </c>
      <c r="S158" s="37"/>
      <c r="T158" s="92">
        <f t="shared" si="8"/>
        <v>-2429011294</v>
      </c>
      <c r="U158" s="89"/>
      <c r="V158" s="236">
        <f>T158/درآمدها!$J$5</f>
        <v>-1.0813299194013274E-2</v>
      </c>
    </row>
    <row r="159" spans="1:22" s="25" customFormat="1" ht="42.75" customHeight="1">
      <c r="A159" s="245"/>
      <c r="B159" s="253" t="s">
        <v>153</v>
      </c>
      <c r="C159" s="254"/>
      <c r="D159" s="37">
        <v>0</v>
      </c>
      <c r="E159" s="37"/>
      <c r="F159" s="37">
        <v>111787922</v>
      </c>
      <c r="G159" s="37"/>
      <c r="H159" s="37">
        <v>-45981532</v>
      </c>
      <c r="I159" s="37"/>
      <c r="J159" s="92">
        <f t="shared" si="6"/>
        <v>65806390</v>
      </c>
      <c r="K159" s="92"/>
      <c r="L159" s="236">
        <f t="shared" si="7"/>
        <v>-1.3076967045130519E-4</v>
      </c>
      <c r="M159" s="236"/>
      <c r="N159" s="37">
        <v>3267046780</v>
      </c>
      <c r="O159" s="37"/>
      <c r="P159" s="37">
        <v>-758794706</v>
      </c>
      <c r="Q159" s="37"/>
      <c r="R159" s="37">
        <v>-909712010</v>
      </c>
      <c r="S159" s="37"/>
      <c r="T159" s="92">
        <f t="shared" si="8"/>
        <v>1598540064</v>
      </c>
      <c r="U159" s="89"/>
      <c r="V159" s="236">
        <f>T159/درآمدها!$J$5</f>
        <v>7.1162666177579026E-3</v>
      </c>
    </row>
    <row r="160" spans="1:22" s="25" customFormat="1" ht="49.5" customHeight="1">
      <c r="A160" s="245"/>
      <c r="B160" s="253" t="s">
        <v>419</v>
      </c>
      <c r="C160" s="254"/>
      <c r="D160" s="37">
        <v>0</v>
      </c>
      <c r="E160" s="37"/>
      <c r="F160" s="37">
        <v>3320734200</v>
      </c>
      <c r="G160" s="37"/>
      <c r="H160" s="37">
        <v>103413146</v>
      </c>
      <c r="I160" s="37"/>
      <c r="J160" s="92">
        <f t="shared" si="6"/>
        <v>3424147346</v>
      </c>
      <c r="K160" s="92"/>
      <c r="L160" s="236">
        <f t="shared" si="7"/>
        <v>-6.8044246161069041E-3</v>
      </c>
      <c r="M160" s="236"/>
      <c r="N160" s="37">
        <v>0</v>
      </c>
      <c r="O160" s="37"/>
      <c r="P160" s="37">
        <v>3644264662</v>
      </c>
      <c r="Q160" s="37"/>
      <c r="R160" s="37">
        <v>103413146</v>
      </c>
      <c r="S160" s="37"/>
      <c r="T160" s="92">
        <f t="shared" si="8"/>
        <v>3747677808</v>
      </c>
      <c r="U160" s="89"/>
      <c r="V160" s="236">
        <f>T160/درآمدها!$J$5</f>
        <v>1.6683644707939274E-2</v>
      </c>
    </row>
    <row r="161" spans="1:22" s="25" customFormat="1" ht="42.75" customHeight="1">
      <c r="A161" s="245"/>
      <c r="B161" s="253" t="s">
        <v>171</v>
      </c>
      <c r="C161" s="254"/>
      <c r="D161" s="37">
        <f>'درآمد سود سهام'!M141</f>
        <v>2895977767</v>
      </c>
      <c r="E161" s="37"/>
      <c r="F161" s="37">
        <v>-2772334499</v>
      </c>
      <c r="G161" s="37"/>
      <c r="H161" s="37">
        <v>115326757</v>
      </c>
      <c r="I161" s="37"/>
      <c r="J161" s="92">
        <f t="shared" si="6"/>
        <v>238970025</v>
      </c>
      <c r="K161" s="92"/>
      <c r="L161" s="236">
        <f t="shared" si="7"/>
        <v>-4.7487837301195458E-4</v>
      </c>
      <c r="M161" s="236"/>
      <c r="N161" s="37">
        <v>2895977767</v>
      </c>
      <c r="O161" s="37"/>
      <c r="P161" s="37">
        <v>3937599686</v>
      </c>
      <c r="Q161" s="37"/>
      <c r="R161" s="37">
        <v>115326757</v>
      </c>
      <c r="S161" s="37"/>
      <c r="T161" s="92">
        <f t="shared" si="8"/>
        <v>6948904210</v>
      </c>
      <c r="U161" s="89"/>
      <c r="V161" s="236">
        <f>T161/درآمدها!$J$5</f>
        <v>3.0934636030254887E-2</v>
      </c>
    </row>
    <row r="162" spans="1:22" s="25" customFormat="1" ht="42.75" customHeight="1">
      <c r="A162" s="245"/>
      <c r="B162" s="253" t="s">
        <v>131</v>
      </c>
      <c r="C162" s="254"/>
      <c r="D162" s="37">
        <v>0</v>
      </c>
      <c r="E162" s="37"/>
      <c r="F162" s="37">
        <v>-4449676857</v>
      </c>
      <c r="G162" s="37"/>
      <c r="H162" s="37">
        <v>-1261244432</v>
      </c>
      <c r="I162" s="37"/>
      <c r="J162" s="92">
        <f t="shared" si="6"/>
        <v>-5710921289</v>
      </c>
      <c r="K162" s="92"/>
      <c r="L162" s="236">
        <f t="shared" si="7"/>
        <v>1.1348674421068728E-2</v>
      </c>
      <c r="M162" s="236"/>
      <c r="N162" s="37">
        <v>24502984360</v>
      </c>
      <c r="O162" s="37"/>
      <c r="P162" s="37">
        <v>-8595218526</v>
      </c>
      <c r="Q162" s="37"/>
      <c r="R162" s="37">
        <v>-2416957983</v>
      </c>
      <c r="S162" s="37"/>
      <c r="T162" s="92">
        <f t="shared" si="8"/>
        <v>13490807851</v>
      </c>
      <c r="U162" s="89"/>
      <c r="V162" s="236">
        <f>T162/درآمدها!$J$5</f>
        <v>6.0057415962680265E-2</v>
      </c>
    </row>
    <row r="163" spans="1:22" s="25" customFormat="1" ht="42.75" customHeight="1">
      <c r="A163" s="245"/>
      <c r="B163" s="253" t="s">
        <v>200</v>
      </c>
      <c r="C163" s="254"/>
      <c r="D163" s="37">
        <v>0</v>
      </c>
      <c r="E163" s="37"/>
      <c r="F163" s="37">
        <v>-612351410</v>
      </c>
      <c r="G163" s="37"/>
      <c r="H163" s="37">
        <v>1745929523</v>
      </c>
      <c r="I163" s="37"/>
      <c r="J163" s="92">
        <f t="shared" si="6"/>
        <v>1133578113</v>
      </c>
      <c r="K163" s="92"/>
      <c r="L163" s="236">
        <f t="shared" si="7"/>
        <v>-2.2526328562898282E-3</v>
      </c>
      <c r="M163" s="236"/>
      <c r="N163" s="37">
        <v>0</v>
      </c>
      <c r="O163" s="37"/>
      <c r="P163" s="37">
        <v>3775266483</v>
      </c>
      <c r="Q163" s="37"/>
      <c r="R163" s="37">
        <v>15672044112</v>
      </c>
      <c r="S163" s="37"/>
      <c r="T163" s="92">
        <f t="shared" si="8"/>
        <v>19447310595</v>
      </c>
      <c r="U163" s="89"/>
      <c r="V163" s="236">
        <f>T163/درآمدها!$J$5</f>
        <v>8.6574149944088033E-2</v>
      </c>
    </row>
    <row r="164" spans="1:22" s="25" customFormat="1" ht="42.75" customHeight="1">
      <c r="A164" s="245"/>
      <c r="B164" s="253" t="s">
        <v>226</v>
      </c>
      <c r="C164" s="254"/>
      <c r="D164" s="37">
        <v>0</v>
      </c>
      <c r="E164" s="37"/>
      <c r="F164" s="37">
        <v>62563568</v>
      </c>
      <c r="G164" s="37"/>
      <c r="H164" s="37">
        <v>-8599990</v>
      </c>
      <c r="I164" s="37"/>
      <c r="J164" s="92">
        <f t="shared" si="6"/>
        <v>53963578</v>
      </c>
      <c r="K164" s="92"/>
      <c r="L164" s="236">
        <f t="shared" si="7"/>
        <v>-1.0723577621312006E-4</v>
      </c>
      <c r="M164" s="236"/>
      <c r="N164" s="37">
        <v>0</v>
      </c>
      <c r="O164" s="37"/>
      <c r="P164" s="37">
        <v>-714559112</v>
      </c>
      <c r="Q164" s="37"/>
      <c r="R164" s="37">
        <v>-621623434</v>
      </c>
      <c r="S164" s="37"/>
      <c r="T164" s="92">
        <f t="shared" si="8"/>
        <v>-1336182546</v>
      </c>
      <c r="U164" s="89"/>
      <c r="V164" s="236">
        <f>T164/درآمدها!$J$5</f>
        <v>-5.9483221355974497E-3</v>
      </c>
    </row>
    <row r="165" spans="1:22" s="25" customFormat="1" ht="42.75" customHeight="1">
      <c r="A165" s="245"/>
      <c r="B165" s="253" t="s">
        <v>228</v>
      </c>
      <c r="C165" s="254"/>
      <c r="D165" s="37">
        <v>0</v>
      </c>
      <c r="E165" s="37"/>
      <c r="F165" s="37">
        <v>-736894278</v>
      </c>
      <c r="G165" s="37"/>
      <c r="H165" s="37">
        <v>-138705727</v>
      </c>
      <c r="I165" s="37"/>
      <c r="J165" s="92">
        <f t="shared" si="6"/>
        <v>-875600005</v>
      </c>
      <c r="K165" s="92"/>
      <c r="L165" s="236">
        <f t="shared" si="7"/>
        <v>1.7399818482826844E-3</v>
      </c>
      <c r="M165" s="236"/>
      <c r="N165" s="37">
        <v>0</v>
      </c>
      <c r="O165" s="37"/>
      <c r="P165" s="37">
        <v>-8171589914</v>
      </c>
      <c r="Q165" s="37"/>
      <c r="R165" s="37">
        <v>-11908685445</v>
      </c>
      <c r="S165" s="37"/>
      <c r="T165" s="92">
        <f t="shared" si="8"/>
        <v>-20080275359</v>
      </c>
      <c r="U165" s="89"/>
      <c r="V165" s="236">
        <f>T165/درآمدها!$J$5</f>
        <v>-8.9391937325030535E-2</v>
      </c>
    </row>
    <row r="166" spans="1:22" s="25" customFormat="1" ht="42.75" customHeight="1">
      <c r="A166" s="245"/>
      <c r="B166" s="253" t="s">
        <v>265</v>
      </c>
      <c r="C166" s="254"/>
      <c r="D166" s="37">
        <v>0</v>
      </c>
      <c r="E166" s="37"/>
      <c r="F166" s="37">
        <v>-1211385852</v>
      </c>
      <c r="G166" s="37"/>
      <c r="H166" s="37">
        <v>0</v>
      </c>
      <c r="I166" s="37"/>
      <c r="J166" s="92">
        <f t="shared" si="6"/>
        <v>-1211385852</v>
      </c>
      <c r="K166" s="92"/>
      <c r="L166" s="236">
        <f t="shared" si="7"/>
        <v>2.4072514638079001E-3</v>
      </c>
      <c r="M166" s="236"/>
      <c r="N166" s="37">
        <v>753570768</v>
      </c>
      <c r="O166" s="37"/>
      <c r="P166" s="37">
        <v>296908293</v>
      </c>
      <c r="Q166" s="37"/>
      <c r="R166" s="37">
        <v>-298297928</v>
      </c>
      <c r="S166" s="37"/>
      <c r="T166" s="92">
        <f t="shared" si="8"/>
        <v>752181133</v>
      </c>
      <c r="U166" s="89"/>
      <c r="V166" s="236">
        <f>T166/درآمدها!$J$5</f>
        <v>3.3485063076124548E-3</v>
      </c>
    </row>
    <row r="167" spans="1:22" s="25" customFormat="1" ht="42.75" customHeight="1">
      <c r="A167" s="245"/>
      <c r="B167" s="253" t="s">
        <v>254</v>
      </c>
      <c r="C167" s="254"/>
      <c r="D167" s="37">
        <v>0</v>
      </c>
      <c r="E167" s="37"/>
      <c r="F167" s="37">
        <v>-2077490413</v>
      </c>
      <c r="G167" s="37"/>
      <c r="H167" s="37">
        <v>0</v>
      </c>
      <c r="I167" s="37"/>
      <c r="J167" s="92">
        <f t="shared" si="6"/>
        <v>-2077490413</v>
      </c>
      <c r="K167" s="92"/>
      <c r="L167" s="236">
        <f t="shared" si="7"/>
        <v>4.1283640794420708E-3</v>
      </c>
      <c r="M167" s="236"/>
      <c r="N167" s="37">
        <v>15351654500</v>
      </c>
      <c r="O167" s="37"/>
      <c r="P167" s="37">
        <v>-8982791969</v>
      </c>
      <c r="Q167" s="37"/>
      <c r="R167" s="37">
        <v>-1143592191</v>
      </c>
      <c r="S167" s="37"/>
      <c r="T167" s="92">
        <f t="shared" si="8"/>
        <v>5225270340</v>
      </c>
      <c r="U167" s="89"/>
      <c r="V167" s="236">
        <f>T167/درآمدها!$J$5</f>
        <v>2.326148573108424E-2</v>
      </c>
    </row>
    <row r="168" spans="1:22" s="25" customFormat="1" ht="42.75" customHeight="1">
      <c r="A168" s="245"/>
      <c r="B168" s="253" t="s">
        <v>243</v>
      </c>
      <c r="C168" s="254"/>
      <c r="D168" s="37">
        <v>0</v>
      </c>
      <c r="E168" s="37"/>
      <c r="F168" s="37">
        <v>1499278139</v>
      </c>
      <c r="G168" s="37"/>
      <c r="H168" s="37">
        <v>-108155030</v>
      </c>
      <c r="I168" s="37"/>
      <c r="J168" s="92">
        <f t="shared" si="6"/>
        <v>1391123109</v>
      </c>
      <c r="K168" s="92"/>
      <c r="L168" s="236">
        <f t="shared" si="7"/>
        <v>-2.764423189315279E-3</v>
      </c>
      <c r="M168" s="236"/>
      <c r="N168" s="37">
        <v>611290265</v>
      </c>
      <c r="O168" s="37"/>
      <c r="P168" s="37">
        <v>169492441</v>
      </c>
      <c r="Q168" s="37"/>
      <c r="R168" s="37">
        <v>-163691570</v>
      </c>
      <c r="S168" s="37"/>
      <c r="T168" s="92">
        <f t="shared" si="8"/>
        <v>617091136</v>
      </c>
      <c r="U168" s="89"/>
      <c r="V168" s="236">
        <f>T168/درآمدها!$J$5</f>
        <v>2.7471222962298569E-3</v>
      </c>
    </row>
    <row r="169" spans="1:22" s="25" customFormat="1" ht="42.75" customHeight="1">
      <c r="A169" s="245"/>
      <c r="B169" s="253" t="s">
        <v>165</v>
      </c>
      <c r="C169" s="254"/>
      <c r="D169" s="37">
        <v>0</v>
      </c>
      <c r="E169" s="37"/>
      <c r="F169" s="37">
        <v>2921784652</v>
      </c>
      <c r="G169" s="37"/>
      <c r="H169" s="37">
        <v>152484567</v>
      </c>
      <c r="I169" s="37"/>
      <c r="J169" s="92">
        <f t="shared" si="6"/>
        <v>3074269219</v>
      </c>
      <c r="K169" s="92"/>
      <c r="L169" s="236">
        <f t="shared" si="7"/>
        <v>-6.1091509904618885E-3</v>
      </c>
      <c r="M169" s="236"/>
      <c r="N169" s="37">
        <v>0</v>
      </c>
      <c r="O169" s="37"/>
      <c r="P169" s="37">
        <v>4873955800</v>
      </c>
      <c r="Q169" s="37"/>
      <c r="R169" s="37">
        <v>137630955</v>
      </c>
      <c r="S169" s="37"/>
      <c r="T169" s="92">
        <f t="shared" si="8"/>
        <v>5011586755</v>
      </c>
      <c r="U169" s="89"/>
      <c r="V169" s="236">
        <f>T169/درآمدها!$J$5</f>
        <v>2.2310224391475841E-2</v>
      </c>
    </row>
    <row r="170" spans="1:22" s="25" customFormat="1" ht="42.75" customHeight="1">
      <c r="A170" s="245"/>
      <c r="B170" s="253" t="s">
        <v>99</v>
      </c>
      <c r="C170" s="254"/>
      <c r="D170" s="37">
        <v>0</v>
      </c>
      <c r="E170" s="37"/>
      <c r="F170" s="37">
        <v>-1686440656</v>
      </c>
      <c r="G170" s="37"/>
      <c r="H170" s="37">
        <v>0</v>
      </c>
      <c r="I170" s="37"/>
      <c r="J170" s="92">
        <f t="shared" si="6"/>
        <v>-1686440656</v>
      </c>
      <c r="K170" s="92"/>
      <c r="L170" s="236">
        <f t="shared" si="7"/>
        <v>3.3512746835193804E-3</v>
      </c>
      <c r="M170" s="236"/>
      <c r="N170" s="37">
        <v>0</v>
      </c>
      <c r="O170" s="37"/>
      <c r="P170" s="37">
        <v>-2040255694</v>
      </c>
      <c r="Q170" s="37"/>
      <c r="R170" s="37">
        <v>-56590049</v>
      </c>
      <c r="S170" s="37"/>
      <c r="T170" s="92">
        <f t="shared" si="8"/>
        <v>-2096845743</v>
      </c>
      <c r="U170" s="89"/>
      <c r="V170" s="236">
        <f>T170/درآمدها!$J$5</f>
        <v>-9.3345882906183241E-3</v>
      </c>
    </row>
    <row r="171" spans="1:22" s="25" customFormat="1" ht="42.75" customHeight="1">
      <c r="A171" s="245"/>
      <c r="B171" s="253" t="s">
        <v>107</v>
      </c>
      <c r="C171" s="254"/>
      <c r="D171" s="37">
        <v>0</v>
      </c>
      <c r="E171" s="37"/>
      <c r="F171" s="37">
        <v>537068228</v>
      </c>
      <c r="G171" s="37"/>
      <c r="H171" s="37">
        <v>230835917</v>
      </c>
      <c r="I171" s="37"/>
      <c r="J171" s="92">
        <f t="shared" si="6"/>
        <v>767904145</v>
      </c>
      <c r="K171" s="92"/>
      <c r="L171" s="236">
        <f t="shared" si="7"/>
        <v>-1.5259699244988406E-3</v>
      </c>
      <c r="M171" s="236"/>
      <c r="N171" s="37">
        <v>0</v>
      </c>
      <c r="O171" s="37"/>
      <c r="P171" s="37">
        <v>9127370488</v>
      </c>
      <c r="Q171" s="37"/>
      <c r="R171" s="37">
        <v>3262950179</v>
      </c>
      <c r="S171" s="37"/>
      <c r="T171" s="92">
        <f t="shared" si="8"/>
        <v>12390320667</v>
      </c>
      <c r="U171" s="89"/>
      <c r="V171" s="236">
        <f>T171/درآمدها!$J$5</f>
        <v>5.5158345625229158E-2</v>
      </c>
    </row>
    <row r="172" spans="1:22" s="25" customFormat="1" ht="42.75" customHeight="1">
      <c r="A172" s="245"/>
      <c r="B172" s="253" t="s">
        <v>430</v>
      </c>
      <c r="C172" s="254"/>
      <c r="D172" s="37">
        <v>0</v>
      </c>
      <c r="E172" s="37"/>
      <c r="F172" s="37">
        <v>-3314217780</v>
      </c>
      <c r="G172" s="37"/>
      <c r="H172" s="37">
        <v>0</v>
      </c>
      <c r="I172" s="37"/>
      <c r="J172" s="92">
        <f t="shared" si="6"/>
        <v>-3314217780</v>
      </c>
      <c r="K172" s="92"/>
      <c r="L172" s="236">
        <f t="shared" si="7"/>
        <v>6.5859738984991615E-3</v>
      </c>
      <c r="M172" s="236"/>
      <c r="N172" s="37">
        <v>0</v>
      </c>
      <c r="O172" s="37"/>
      <c r="P172" s="37">
        <v>-6773302961</v>
      </c>
      <c r="Q172" s="37"/>
      <c r="R172" s="37">
        <v>0</v>
      </c>
      <c r="S172" s="37"/>
      <c r="T172" s="92">
        <f t="shared" si="8"/>
        <v>-6773302961</v>
      </c>
      <c r="U172" s="89"/>
      <c r="V172" s="236">
        <f>T172/درآمدها!$J$5</f>
        <v>-3.0152906917273896E-2</v>
      </c>
    </row>
    <row r="173" spans="1:22" s="25" customFormat="1" ht="42.75" customHeight="1">
      <c r="A173" s="245"/>
      <c r="B173" s="253" t="s">
        <v>113</v>
      </c>
      <c r="C173" s="254"/>
      <c r="D173" s="37">
        <v>0</v>
      </c>
      <c r="E173" s="37"/>
      <c r="F173" s="37">
        <v>-71836940</v>
      </c>
      <c r="G173" s="37"/>
      <c r="H173" s="37">
        <v>2530831</v>
      </c>
      <c r="I173" s="37"/>
      <c r="J173" s="92">
        <f t="shared" si="6"/>
        <v>-69306109</v>
      </c>
      <c r="K173" s="92"/>
      <c r="L173" s="236">
        <f t="shared" si="7"/>
        <v>1.3772427015358593E-4</v>
      </c>
      <c r="M173" s="236"/>
      <c r="N173" s="37">
        <v>0</v>
      </c>
      <c r="O173" s="37"/>
      <c r="P173" s="37">
        <v>-241874996</v>
      </c>
      <c r="Q173" s="37"/>
      <c r="R173" s="37">
        <v>-241176096</v>
      </c>
      <c r="S173" s="37"/>
      <c r="T173" s="92">
        <f t="shared" si="8"/>
        <v>-483051092</v>
      </c>
      <c r="U173" s="89"/>
      <c r="V173" s="236">
        <f>T173/درآمدها!$J$5</f>
        <v>-2.1504123907094652E-3</v>
      </c>
    </row>
    <row r="174" spans="1:22" s="25" customFormat="1" ht="42.75" customHeight="1">
      <c r="A174" s="245"/>
      <c r="B174" s="253" t="s">
        <v>92</v>
      </c>
      <c r="C174" s="254"/>
      <c r="D174" s="37">
        <v>0</v>
      </c>
      <c r="E174" s="37"/>
      <c r="F174" s="37">
        <v>-3874423524</v>
      </c>
      <c r="G174" s="37"/>
      <c r="H174" s="37">
        <v>-30501059</v>
      </c>
      <c r="I174" s="37"/>
      <c r="J174" s="92">
        <f t="shared" si="6"/>
        <v>-3904924583</v>
      </c>
      <c r="K174" s="92"/>
      <c r="L174" s="236">
        <f t="shared" si="7"/>
        <v>7.7598193861737486E-3</v>
      </c>
      <c r="M174" s="236"/>
      <c r="N174" s="37">
        <v>0</v>
      </c>
      <c r="O174" s="37"/>
      <c r="P174" s="37">
        <v>-3395664201</v>
      </c>
      <c r="Q174" s="37"/>
      <c r="R174" s="37">
        <v>-721500363</v>
      </c>
      <c r="S174" s="37"/>
      <c r="T174" s="92">
        <f t="shared" si="8"/>
        <v>-4117164564</v>
      </c>
      <c r="U174" s="89"/>
      <c r="V174" s="236">
        <f>T174/درآمدها!$J$5</f>
        <v>-1.8328499489274591E-2</v>
      </c>
    </row>
    <row r="175" spans="1:22" s="25" customFormat="1" ht="42.75" customHeight="1">
      <c r="A175" s="245"/>
      <c r="B175" s="253" t="s">
        <v>296</v>
      </c>
      <c r="C175" s="254"/>
      <c r="D175" s="37">
        <v>0</v>
      </c>
      <c r="E175" s="37"/>
      <c r="F175" s="37">
        <v>142471418</v>
      </c>
      <c r="G175" s="37"/>
      <c r="H175" s="37">
        <v>-660646443</v>
      </c>
      <c r="I175" s="37"/>
      <c r="J175" s="92">
        <f t="shared" si="6"/>
        <v>-518175025</v>
      </c>
      <c r="K175" s="92"/>
      <c r="L175" s="236">
        <f t="shared" si="7"/>
        <v>1.0297112066981159E-3</v>
      </c>
      <c r="M175" s="236"/>
      <c r="N175" s="37">
        <v>11780711640</v>
      </c>
      <c r="O175" s="37"/>
      <c r="P175" s="37">
        <v>-2513283682</v>
      </c>
      <c r="Q175" s="37"/>
      <c r="R175" s="37">
        <v>-3919908583</v>
      </c>
      <c r="S175" s="37"/>
      <c r="T175" s="92">
        <f t="shared" si="8"/>
        <v>5347519375</v>
      </c>
      <c r="U175" s="89"/>
      <c r="V175" s="236">
        <f>T175/درآمدها!$J$5</f>
        <v>2.3805705263903916E-2</v>
      </c>
    </row>
    <row r="176" spans="1:22" s="25" customFormat="1" ht="42.75" customHeight="1">
      <c r="A176" s="245"/>
      <c r="B176" s="253" t="s">
        <v>147</v>
      </c>
      <c r="C176" s="254"/>
      <c r="D176" s="37">
        <v>0</v>
      </c>
      <c r="E176" s="37"/>
      <c r="F176" s="37">
        <v>-454007565</v>
      </c>
      <c r="G176" s="37"/>
      <c r="H176" s="37">
        <v>0</v>
      </c>
      <c r="I176" s="37"/>
      <c r="J176" s="92">
        <f t="shared" si="6"/>
        <v>-454007565</v>
      </c>
      <c r="K176" s="92"/>
      <c r="L176" s="236">
        <f t="shared" si="7"/>
        <v>9.021983983234685E-4</v>
      </c>
      <c r="M176" s="236"/>
      <c r="N176" s="37">
        <v>378887165</v>
      </c>
      <c r="O176" s="37"/>
      <c r="P176" s="37">
        <v>-4264428206</v>
      </c>
      <c r="Q176" s="37"/>
      <c r="R176" s="37">
        <v>-867875998</v>
      </c>
      <c r="S176" s="37"/>
      <c r="T176" s="92">
        <f t="shared" si="8"/>
        <v>-4753417039</v>
      </c>
      <c r="U176" s="89"/>
      <c r="V176" s="236">
        <f>T176/درآمدها!$J$5</f>
        <v>-2.1160922867503006E-2</v>
      </c>
    </row>
    <row r="177" spans="1:22" s="25" customFormat="1" ht="42.75" customHeight="1">
      <c r="A177" s="245"/>
      <c r="B177" s="253" t="s">
        <v>256</v>
      </c>
      <c r="C177" s="254"/>
      <c r="D177" s="37">
        <v>0</v>
      </c>
      <c r="E177" s="37"/>
      <c r="F177" s="37">
        <v>-3054556972</v>
      </c>
      <c r="G177" s="37"/>
      <c r="H177" s="37">
        <v>0</v>
      </c>
      <c r="I177" s="37"/>
      <c r="J177" s="92">
        <f t="shared" si="6"/>
        <v>-3054556972</v>
      </c>
      <c r="K177" s="92"/>
      <c r="L177" s="236">
        <f t="shared" si="7"/>
        <v>6.0699790491953228E-3</v>
      </c>
      <c r="M177" s="236"/>
      <c r="N177" s="37">
        <v>0</v>
      </c>
      <c r="O177" s="37"/>
      <c r="P177" s="37">
        <v>4457159662</v>
      </c>
      <c r="Q177" s="37"/>
      <c r="R177" s="37">
        <v>147762534</v>
      </c>
      <c r="S177" s="37"/>
      <c r="T177" s="92">
        <f t="shared" si="8"/>
        <v>4604922196</v>
      </c>
      <c r="U177" s="89"/>
      <c r="V177" s="236">
        <f>T177/درآمدها!$J$5</f>
        <v>2.0499864118993526E-2</v>
      </c>
    </row>
    <row r="178" spans="1:22" s="25" customFormat="1" ht="42.75" customHeight="1">
      <c r="A178" s="245"/>
      <c r="B178" s="253" t="s">
        <v>313</v>
      </c>
      <c r="C178" s="254"/>
      <c r="D178" s="37">
        <v>0</v>
      </c>
      <c r="E178" s="37"/>
      <c r="F178" s="37">
        <v>-258025469</v>
      </c>
      <c r="G178" s="37"/>
      <c r="H178" s="37">
        <v>0</v>
      </c>
      <c r="I178" s="37"/>
      <c r="J178" s="92">
        <f t="shared" si="6"/>
        <v>-258025469</v>
      </c>
      <c r="K178" s="92"/>
      <c r="L178" s="236">
        <f t="shared" si="7"/>
        <v>5.1274512321939345E-4</v>
      </c>
      <c r="M178" s="236"/>
      <c r="N178" s="37">
        <v>0</v>
      </c>
      <c r="O178" s="37"/>
      <c r="P178" s="37">
        <v>-446077927</v>
      </c>
      <c r="Q178" s="37"/>
      <c r="R178" s="37">
        <v>-26643799</v>
      </c>
      <c r="S178" s="37"/>
      <c r="T178" s="92">
        <f t="shared" si="8"/>
        <v>-472721726</v>
      </c>
      <c r="U178" s="89"/>
      <c r="V178" s="236">
        <f>T178/درآمدها!$J$5</f>
        <v>-2.1044288560431714E-3</v>
      </c>
    </row>
    <row r="179" spans="1:22" s="25" customFormat="1" ht="42.75" customHeight="1">
      <c r="A179" s="245"/>
      <c r="B179" s="253" t="s">
        <v>316</v>
      </c>
      <c r="C179" s="254"/>
      <c r="D179" s="37">
        <v>0</v>
      </c>
      <c r="E179" s="37"/>
      <c r="F179" s="37">
        <v>-644585918</v>
      </c>
      <c r="G179" s="37"/>
      <c r="H179" s="37">
        <v>37962032</v>
      </c>
      <c r="I179" s="37"/>
      <c r="J179" s="92">
        <f t="shared" si="6"/>
        <v>-606623886</v>
      </c>
      <c r="K179" s="92"/>
      <c r="L179" s="236">
        <f t="shared" si="7"/>
        <v>1.2054757244715918E-3</v>
      </c>
      <c r="M179" s="236"/>
      <c r="N179" s="37">
        <v>0</v>
      </c>
      <c r="O179" s="37"/>
      <c r="P179" s="37">
        <v>4536230911</v>
      </c>
      <c r="Q179" s="37"/>
      <c r="R179" s="37">
        <v>614219384</v>
      </c>
      <c r="S179" s="37"/>
      <c r="T179" s="92">
        <f t="shared" si="8"/>
        <v>5150450295</v>
      </c>
      <c r="U179" s="89"/>
      <c r="V179" s="236">
        <f>T179/درآمدها!$J$5</f>
        <v>2.2928407192382913E-2</v>
      </c>
    </row>
    <row r="180" spans="1:22" s="25" customFormat="1" ht="42.75" customHeight="1">
      <c r="A180" s="245"/>
      <c r="B180" s="253" t="s">
        <v>177</v>
      </c>
      <c r="C180" s="254"/>
      <c r="D180" s="37">
        <v>0</v>
      </c>
      <c r="E180" s="37"/>
      <c r="F180" s="37">
        <v>-3794425066</v>
      </c>
      <c r="G180" s="37"/>
      <c r="H180" s="37">
        <v>-25648020</v>
      </c>
      <c r="I180" s="37"/>
      <c r="J180" s="92">
        <f t="shared" si="6"/>
        <v>-3820073086</v>
      </c>
      <c r="K180" s="92"/>
      <c r="L180" s="236">
        <f t="shared" si="7"/>
        <v>7.5912035070776615E-3</v>
      </c>
      <c r="M180" s="236"/>
      <c r="N180" s="37">
        <v>1449401160</v>
      </c>
      <c r="O180" s="37"/>
      <c r="P180" s="37">
        <v>-2626941337</v>
      </c>
      <c r="Q180" s="37"/>
      <c r="R180" s="37">
        <v>-752638047</v>
      </c>
      <c r="S180" s="37"/>
      <c r="T180" s="92">
        <f t="shared" si="8"/>
        <v>-1930178224</v>
      </c>
      <c r="U180" s="89"/>
      <c r="V180" s="236">
        <f>T180/درآمدها!$J$5</f>
        <v>-8.5926297195228988E-3</v>
      </c>
    </row>
    <row r="181" spans="1:22" s="25" customFormat="1" ht="42.75" customHeight="1">
      <c r="A181" s="245"/>
      <c r="B181" s="253" t="s">
        <v>155</v>
      </c>
      <c r="C181" s="254"/>
      <c r="D181" s="37">
        <f>'درآمد سود سهام'!M134</f>
        <v>29713834579</v>
      </c>
      <c r="E181" s="37"/>
      <c r="F181" s="37">
        <v>-10565630011</v>
      </c>
      <c r="G181" s="37"/>
      <c r="H181" s="37">
        <v>-3217409457</v>
      </c>
      <c r="I181" s="37"/>
      <c r="J181" s="92">
        <f t="shared" si="6"/>
        <v>15930795111</v>
      </c>
      <c r="K181" s="92"/>
      <c r="L181" s="236">
        <f t="shared" si="7"/>
        <v>-3.1657485339839087E-2</v>
      </c>
      <c r="M181" s="236"/>
      <c r="N181" s="37">
        <v>29713834579</v>
      </c>
      <c r="O181" s="37"/>
      <c r="P181" s="37">
        <v>-15374277663</v>
      </c>
      <c r="Q181" s="37"/>
      <c r="R181" s="37">
        <v>-5138507774</v>
      </c>
      <c r="S181" s="37"/>
      <c r="T181" s="92">
        <f t="shared" si="8"/>
        <v>9201049142</v>
      </c>
      <c r="U181" s="89"/>
      <c r="V181" s="236">
        <f>T181/درآمدها!$J$5</f>
        <v>4.0960574171486387E-2</v>
      </c>
    </row>
    <row r="182" spans="1:22" s="25" customFormat="1" ht="42.75" customHeight="1">
      <c r="A182" s="245"/>
      <c r="B182" s="253" t="s">
        <v>82</v>
      </c>
      <c r="C182" s="254"/>
      <c r="D182" s="37">
        <v>0</v>
      </c>
      <c r="E182" s="37"/>
      <c r="F182" s="37">
        <v>-1634870934</v>
      </c>
      <c r="G182" s="37"/>
      <c r="H182" s="37">
        <v>72715494</v>
      </c>
      <c r="I182" s="37"/>
      <c r="J182" s="92">
        <f t="shared" si="6"/>
        <v>-1562155440</v>
      </c>
      <c r="K182" s="92"/>
      <c r="L182" s="236">
        <f t="shared" si="7"/>
        <v>3.1042965900805932E-3</v>
      </c>
      <c r="M182" s="236"/>
      <c r="N182" s="37">
        <v>4792039063</v>
      </c>
      <c r="O182" s="37"/>
      <c r="P182" s="37">
        <v>9280177519</v>
      </c>
      <c r="Q182" s="37"/>
      <c r="R182" s="37">
        <v>1139319613</v>
      </c>
      <c r="S182" s="37"/>
      <c r="T182" s="92">
        <f t="shared" si="8"/>
        <v>15211536195</v>
      </c>
      <c r="U182" s="89"/>
      <c r="V182" s="236">
        <f>T182/درآمدها!$J$5</f>
        <v>6.7717631648483087E-2</v>
      </c>
    </row>
    <row r="183" spans="1:22" s="25" customFormat="1" ht="42.75" customHeight="1">
      <c r="A183" s="245"/>
      <c r="B183" s="253" t="s">
        <v>368</v>
      </c>
      <c r="C183" s="254"/>
      <c r="D183" s="37">
        <v>0</v>
      </c>
      <c r="E183" s="37"/>
      <c r="F183" s="37">
        <v>2050786707</v>
      </c>
      <c r="G183" s="37"/>
      <c r="H183" s="37">
        <v>310964429</v>
      </c>
      <c r="I183" s="37"/>
      <c r="J183" s="92">
        <f t="shared" si="6"/>
        <v>2361751136</v>
      </c>
      <c r="K183" s="92"/>
      <c r="L183" s="236">
        <f t="shared" si="7"/>
        <v>-4.6932435853526628E-3</v>
      </c>
      <c r="M183" s="236"/>
      <c r="N183" s="37">
        <v>0</v>
      </c>
      <c r="O183" s="37"/>
      <c r="P183" s="37">
        <v>543096706</v>
      </c>
      <c r="Q183" s="37"/>
      <c r="R183" s="37">
        <v>-218283324</v>
      </c>
      <c r="S183" s="37"/>
      <c r="T183" s="92">
        <f t="shared" si="8"/>
        <v>324813382</v>
      </c>
      <c r="U183" s="89"/>
      <c r="V183" s="236">
        <f>T183/درآمدها!$J$5</f>
        <v>1.4459810419413083E-3</v>
      </c>
    </row>
    <row r="184" spans="1:22" s="25" customFormat="1" ht="42.75" customHeight="1">
      <c r="A184" s="245"/>
      <c r="B184" s="253" t="s">
        <v>231</v>
      </c>
      <c r="C184" s="254"/>
      <c r="D184" s="37">
        <v>0</v>
      </c>
      <c r="E184" s="37"/>
      <c r="F184" s="37">
        <v>-902485203</v>
      </c>
      <c r="G184" s="37"/>
      <c r="H184" s="37">
        <v>472220694</v>
      </c>
      <c r="I184" s="37"/>
      <c r="J184" s="92">
        <f t="shared" si="6"/>
        <v>-430264509</v>
      </c>
      <c r="K184" s="92"/>
      <c r="L184" s="236">
        <f t="shared" si="7"/>
        <v>8.5501648166420668E-4</v>
      </c>
      <c r="M184" s="236"/>
      <c r="N184" s="37">
        <v>0</v>
      </c>
      <c r="O184" s="37"/>
      <c r="P184" s="37">
        <v>4462274761</v>
      </c>
      <c r="Q184" s="37"/>
      <c r="R184" s="37">
        <v>1345281560</v>
      </c>
      <c r="S184" s="37"/>
      <c r="T184" s="92">
        <f t="shared" si="8"/>
        <v>5807556321</v>
      </c>
      <c r="U184" s="89"/>
      <c r="V184" s="236">
        <f>T184/درآمدها!$J$5</f>
        <v>2.5853664921269812E-2</v>
      </c>
    </row>
    <row r="185" spans="1:22" s="25" customFormat="1" ht="42.75" customHeight="1">
      <c r="A185" s="245"/>
      <c r="B185" s="253" t="s">
        <v>451</v>
      </c>
      <c r="C185" s="254"/>
      <c r="D185" s="37">
        <v>0</v>
      </c>
      <c r="E185" s="37"/>
      <c r="F185" s="37">
        <v>-68949972</v>
      </c>
      <c r="G185" s="37"/>
      <c r="H185" s="37">
        <v>0</v>
      </c>
      <c r="I185" s="37"/>
      <c r="J185" s="92">
        <f t="shared" si="6"/>
        <v>-68949972</v>
      </c>
      <c r="K185" s="92"/>
      <c r="L185" s="236">
        <f t="shared" si="7"/>
        <v>1.3701655897043919E-4</v>
      </c>
      <c r="M185" s="236"/>
      <c r="N185" s="37">
        <v>0</v>
      </c>
      <c r="O185" s="37"/>
      <c r="P185" s="37">
        <v>-68949972</v>
      </c>
      <c r="Q185" s="37"/>
      <c r="R185" s="37">
        <v>0</v>
      </c>
      <c r="S185" s="37"/>
      <c r="T185" s="92">
        <f t="shared" si="8"/>
        <v>-68949972</v>
      </c>
      <c r="U185" s="89"/>
      <c r="V185" s="236">
        <f>T185/درآمدها!$J$5</f>
        <v>-3.0694656648839683E-4</v>
      </c>
    </row>
    <row r="186" spans="1:22" s="25" customFormat="1" ht="42.75" customHeight="1">
      <c r="A186" s="245"/>
      <c r="B186" s="253" t="s">
        <v>183</v>
      </c>
      <c r="C186" s="254"/>
      <c r="D186" s="37">
        <v>0</v>
      </c>
      <c r="E186" s="37"/>
      <c r="F186" s="37">
        <v>-560485299</v>
      </c>
      <c r="G186" s="37"/>
      <c r="H186" s="37">
        <v>1041860970</v>
      </c>
      <c r="I186" s="37"/>
      <c r="J186" s="92">
        <f t="shared" si="6"/>
        <v>481375671</v>
      </c>
      <c r="K186" s="92"/>
      <c r="L186" s="236">
        <f t="shared" si="7"/>
        <v>-9.5658397094789587E-4</v>
      </c>
      <c r="M186" s="236"/>
      <c r="N186" s="37">
        <v>1334814490</v>
      </c>
      <c r="O186" s="37"/>
      <c r="P186" s="37">
        <v>2159391857</v>
      </c>
      <c r="Q186" s="37"/>
      <c r="R186" s="37">
        <v>3916570708</v>
      </c>
      <c r="S186" s="37"/>
      <c r="T186" s="92">
        <f t="shared" si="8"/>
        <v>7410777055</v>
      </c>
      <c r="U186" s="89"/>
      <c r="V186" s="236">
        <f>T186/درآمدها!$J$5</f>
        <v>3.299076861181674E-2</v>
      </c>
    </row>
    <row r="187" spans="1:22" s="25" customFormat="1" ht="42.75" customHeight="1">
      <c r="A187" s="245"/>
      <c r="B187" s="253" t="s">
        <v>176</v>
      </c>
      <c r="C187" s="254"/>
      <c r="D187" s="37">
        <v>0</v>
      </c>
      <c r="E187" s="37"/>
      <c r="F187" s="37">
        <v>-2531146234</v>
      </c>
      <c r="G187" s="37"/>
      <c r="H187" s="37">
        <v>6643951102</v>
      </c>
      <c r="I187" s="37"/>
      <c r="J187" s="92">
        <f t="shared" si="6"/>
        <v>4112804868</v>
      </c>
      <c r="K187" s="92"/>
      <c r="L187" s="236">
        <f t="shared" si="7"/>
        <v>-8.1729166000275005E-3</v>
      </c>
      <c r="M187" s="236"/>
      <c r="N187" s="37">
        <v>3901</v>
      </c>
      <c r="O187" s="37"/>
      <c r="P187" s="37">
        <v>5016810033</v>
      </c>
      <c r="Q187" s="37"/>
      <c r="R187" s="37">
        <v>7275265421</v>
      </c>
      <c r="S187" s="37"/>
      <c r="T187" s="92">
        <f t="shared" si="8"/>
        <v>12292079355</v>
      </c>
      <c r="U187" s="89"/>
      <c r="V187" s="236">
        <f>T187/درآمدها!$J$5</f>
        <v>5.4721001960960296E-2</v>
      </c>
    </row>
    <row r="188" spans="1:22" s="25" customFormat="1" ht="42.75" customHeight="1">
      <c r="A188" s="245"/>
      <c r="B188" s="253" t="s">
        <v>93</v>
      </c>
      <c r="C188" s="254"/>
      <c r="D188" s="37">
        <v>0</v>
      </c>
      <c r="E188" s="37"/>
      <c r="F188" s="37">
        <v>-2921558818</v>
      </c>
      <c r="G188" s="37"/>
      <c r="H188" s="37">
        <v>45171073</v>
      </c>
      <c r="I188" s="37"/>
      <c r="J188" s="92">
        <f t="shared" si="6"/>
        <v>-2876387745</v>
      </c>
      <c r="K188" s="92"/>
      <c r="L188" s="236">
        <f t="shared" si="7"/>
        <v>5.7159232941333326E-3</v>
      </c>
      <c r="M188" s="236"/>
      <c r="N188" s="37">
        <v>18803169150</v>
      </c>
      <c r="O188" s="37"/>
      <c r="P188" s="37">
        <v>-1272466508</v>
      </c>
      <c r="Q188" s="37"/>
      <c r="R188" s="37">
        <v>-228637713</v>
      </c>
      <c r="S188" s="37"/>
      <c r="T188" s="92">
        <f t="shared" si="8"/>
        <v>17302064929</v>
      </c>
      <c r="U188" s="89"/>
      <c r="V188" s="236">
        <f>T188/درآمدها!$J$5</f>
        <v>7.7024098329087895E-2</v>
      </c>
    </row>
    <row r="189" spans="1:22" s="25" customFormat="1" ht="42.75" customHeight="1">
      <c r="A189" s="245"/>
      <c r="B189" s="253" t="s">
        <v>125</v>
      </c>
      <c r="C189" s="254"/>
      <c r="D189" s="37">
        <v>0</v>
      </c>
      <c r="E189" s="37"/>
      <c r="F189" s="37">
        <v>-3537957749</v>
      </c>
      <c r="G189" s="37"/>
      <c r="H189" s="37">
        <v>0</v>
      </c>
      <c r="I189" s="37"/>
      <c r="J189" s="92">
        <f t="shared" si="6"/>
        <v>-3537957749</v>
      </c>
      <c r="K189" s="92"/>
      <c r="L189" s="236">
        <f t="shared" si="7"/>
        <v>7.0305872865442315E-3</v>
      </c>
      <c r="M189" s="236"/>
      <c r="N189" s="37">
        <v>0</v>
      </c>
      <c r="O189" s="37"/>
      <c r="P189" s="37">
        <v>-8349580287</v>
      </c>
      <c r="Q189" s="37"/>
      <c r="R189" s="37">
        <v>-726617219</v>
      </c>
      <c r="S189" s="37"/>
      <c r="T189" s="92">
        <f t="shared" si="8"/>
        <v>-9076197506</v>
      </c>
      <c r="U189" s="89"/>
      <c r="V189" s="236">
        <f>T189/درآمدها!$J$5</f>
        <v>-4.0404768565203336E-2</v>
      </c>
    </row>
    <row r="190" spans="1:22" s="25" customFormat="1" ht="42.75" customHeight="1">
      <c r="A190" s="245"/>
      <c r="B190" s="253" t="s">
        <v>215</v>
      </c>
      <c r="C190" s="254"/>
      <c r="D190" s="37">
        <v>0</v>
      </c>
      <c r="E190" s="37"/>
      <c r="F190" s="37">
        <v>-774096911</v>
      </c>
      <c r="G190" s="37"/>
      <c r="H190" s="37">
        <v>0</v>
      </c>
      <c r="I190" s="37"/>
      <c r="J190" s="92">
        <f t="shared" si="6"/>
        <v>-774096911</v>
      </c>
      <c r="K190" s="92"/>
      <c r="L190" s="236">
        <f t="shared" si="7"/>
        <v>1.5382761149615306E-3</v>
      </c>
      <c r="M190" s="236"/>
      <c r="N190" s="37">
        <v>45872070</v>
      </c>
      <c r="O190" s="37"/>
      <c r="P190" s="37">
        <v>-699343053</v>
      </c>
      <c r="Q190" s="37"/>
      <c r="R190" s="37">
        <v>-54878278</v>
      </c>
      <c r="S190" s="37"/>
      <c r="T190" s="92">
        <f t="shared" si="8"/>
        <v>-708349261</v>
      </c>
      <c r="U190" s="89"/>
      <c r="V190" s="236">
        <f>T190/درآمدها!$J$5</f>
        <v>-3.1533787067896599E-3</v>
      </c>
    </row>
    <row r="191" spans="1:22" s="25" customFormat="1" ht="42.75" customHeight="1">
      <c r="A191" s="245"/>
      <c r="B191" s="253" t="s">
        <v>370</v>
      </c>
      <c r="C191" s="254"/>
      <c r="D191" s="37">
        <v>0</v>
      </c>
      <c r="E191" s="37"/>
      <c r="F191" s="37">
        <v>-2907876684</v>
      </c>
      <c r="G191" s="37"/>
      <c r="H191" s="37">
        <v>0</v>
      </c>
      <c r="I191" s="37"/>
      <c r="J191" s="92">
        <f t="shared" si="6"/>
        <v>-2907876684</v>
      </c>
      <c r="K191" s="92"/>
      <c r="L191" s="236">
        <f t="shared" si="7"/>
        <v>5.7784977367655952E-3</v>
      </c>
      <c r="M191" s="236"/>
      <c r="N191" s="37">
        <v>0</v>
      </c>
      <c r="O191" s="37"/>
      <c r="P191" s="37">
        <v>-4892654848</v>
      </c>
      <c r="Q191" s="37"/>
      <c r="R191" s="37">
        <v>-268789077</v>
      </c>
      <c r="S191" s="37"/>
      <c r="T191" s="92">
        <f t="shared" si="8"/>
        <v>-5161443925</v>
      </c>
      <c r="U191" s="89"/>
      <c r="V191" s="236">
        <f>T191/درآمدها!$J$5</f>
        <v>-2.2977347850136099E-2</v>
      </c>
    </row>
    <row r="192" spans="1:22" s="25" customFormat="1" ht="42.75" customHeight="1">
      <c r="A192" s="245"/>
      <c r="B192" s="253" t="s">
        <v>167</v>
      </c>
      <c r="C192" s="254"/>
      <c r="D192" s="37">
        <v>0</v>
      </c>
      <c r="E192" s="37"/>
      <c r="F192" s="37">
        <v>-2159280325</v>
      </c>
      <c r="G192" s="37"/>
      <c r="H192" s="37">
        <v>0</v>
      </c>
      <c r="I192" s="37"/>
      <c r="J192" s="92">
        <f t="shared" si="6"/>
        <v>-2159280325</v>
      </c>
      <c r="K192" s="92"/>
      <c r="L192" s="236">
        <f t="shared" si="7"/>
        <v>4.2908960134758513E-3</v>
      </c>
      <c r="M192" s="236"/>
      <c r="N192" s="37">
        <v>0</v>
      </c>
      <c r="O192" s="37"/>
      <c r="P192" s="37">
        <v>-602465870</v>
      </c>
      <c r="Q192" s="37"/>
      <c r="R192" s="37">
        <v>159759662</v>
      </c>
      <c r="S192" s="37"/>
      <c r="T192" s="92">
        <f t="shared" si="8"/>
        <v>-442706208</v>
      </c>
      <c r="U192" s="89"/>
      <c r="V192" s="236">
        <f>T192/درآمدها!$J$5</f>
        <v>-1.9708079143048534E-3</v>
      </c>
    </row>
    <row r="193" spans="1:22 16326:16326" s="25" customFormat="1" ht="42.75" customHeight="1">
      <c r="A193" s="245"/>
      <c r="B193" s="253" t="s">
        <v>423</v>
      </c>
      <c r="C193" s="254"/>
      <c r="D193" s="37">
        <v>0</v>
      </c>
      <c r="E193" s="37"/>
      <c r="F193" s="37">
        <v>-1646905416</v>
      </c>
      <c r="G193" s="37"/>
      <c r="H193" s="37">
        <v>0</v>
      </c>
      <c r="I193" s="37"/>
      <c r="J193" s="92">
        <f t="shared" si="6"/>
        <v>-1646905416</v>
      </c>
      <c r="K193" s="92"/>
      <c r="L193" s="236">
        <f t="shared" si="7"/>
        <v>3.2727107278607693E-3</v>
      </c>
      <c r="M193" s="236"/>
      <c r="N193" s="37">
        <v>0</v>
      </c>
      <c r="O193" s="37"/>
      <c r="P193" s="37">
        <v>-2081175884</v>
      </c>
      <c r="Q193" s="37"/>
      <c r="R193" s="37">
        <v>6819918</v>
      </c>
      <c r="S193" s="37"/>
      <c r="T193" s="92">
        <f t="shared" si="8"/>
        <v>-2074355966</v>
      </c>
      <c r="U193" s="89"/>
      <c r="V193" s="236">
        <f>T193/درآمدها!$J$5</f>
        <v>-9.2344699057806956E-3</v>
      </c>
    </row>
    <row r="194" spans="1:22 16326:16326" s="25" customFormat="1" ht="42.75" customHeight="1">
      <c r="A194" s="245"/>
      <c r="B194" s="253" t="s">
        <v>193</v>
      </c>
      <c r="C194" s="254"/>
      <c r="D194" s="37">
        <v>0</v>
      </c>
      <c r="E194" s="37"/>
      <c r="F194" s="37">
        <v>-1562441341</v>
      </c>
      <c r="G194" s="37"/>
      <c r="H194" s="37">
        <v>-33080742</v>
      </c>
      <c r="I194" s="37"/>
      <c r="J194" s="92">
        <f t="shared" si="6"/>
        <v>-1595522083</v>
      </c>
      <c r="K194" s="92"/>
      <c r="L194" s="236">
        <f t="shared" si="7"/>
        <v>3.1706023836239913E-3</v>
      </c>
      <c r="M194" s="236"/>
      <c r="N194" s="37">
        <v>1063296774</v>
      </c>
      <c r="O194" s="37"/>
      <c r="P194" s="37">
        <v>-2820876033</v>
      </c>
      <c r="Q194" s="37"/>
      <c r="R194" s="37">
        <v>-169493150</v>
      </c>
      <c r="S194" s="37"/>
      <c r="T194" s="92">
        <f t="shared" si="8"/>
        <v>-1927072409</v>
      </c>
      <c r="U194" s="89"/>
      <c r="V194" s="236">
        <f>T194/درآمدها!$J$5</f>
        <v>-8.5788034738733983E-3</v>
      </c>
    </row>
    <row r="195" spans="1:22 16326:16326" s="25" customFormat="1" ht="42.75" customHeight="1">
      <c r="A195" s="245"/>
      <c r="B195" s="253" t="s">
        <v>420</v>
      </c>
      <c r="C195" s="254"/>
      <c r="D195" s="37">
        <v>0</v>
      </c>
      <c r="E195" s="37"/>
      <c r="F195" s="37">
        <v>-591189078</v>
      </c>
      <c r="G195" s="37"/>
      <c r="H195" s="37">
        <v>18647345</v>
      </c>
      <c r="I195" s="37"/>
      <c r="J195" s="92">
        <f t="shared" si="6"/>
        <v>-572541733</v>
      </c>
      <c r="K195" s="92"/>
      <c r="L195" s="236">
        <f t="shared" si="7"/>
        <v>1.1377480780214377E-3</v>
      </c>
      <c r="M195" s="236"/>
      <c r="N195" s="37">
        <v>0</v>
      </c>
      <c r="O195" s="37"/>
      <c r="P195" s="37">
        <v>2163828742</v>
      </c>
      <c r="Q195" s="37"/>
      <c r="R195" s="37">
        <v>18647345</v>
      </c>
      <c r="S195" s="37"/>
      <c r="T195" s="92">
        <f t="shared" si="8"/>
        <v>2182476087</v>
      </c>
      <c r="U195" s="89"/>
      <c r="V195" s="236">
        <f>T195/درآمدها!$J$5</f>
        <v>9.7157913472057916E-3</v>
      </c>
    </row>
    <row r="196" spans="1:22 16326:16326" s="25" customFormat="1" ht="42.75" customHeight="1">
      <c r="A196" s="245"/>
      <c r="B196" s="253" t="s">
        <v>295</v>
      </c>
      <c r="C196" s="254"/>
      <c r="D196" s="37">
        <v>0</v>
      </c>
      <c r="E196" s="37"/>
      <c r="F196" s="37">
        <v>-1193502340</v>
      </c>
      <c r="G196" s="37"/>
      <c r="H196" s="37">
        <v>35562109</v>
      </c>
      <c r="I196" s="37"/>
      <c r="J196" s="92">
        <f t="shared" si="6"/>
        <v>-1157940231</v>
      </c>
      <c r="K196" s="92"/>
      <c r="L196" s="236">
        <f t="shared" si="7"/>
        <v>2.3010449655448081E-3</v>
      </c>
      <c r="M196" s="236"/>
      <c r="N196" s="37">
        <v>0</v>
      </c>
      <c r="O196" s="37"/>
      <c r="P196" s="37">
        <v>480139788</v>
      </c>
      <c r="Q196" s="37"/>
      <c r="R196" s="37">
        <v>660261366</v>
      </c>
      <c r="S196" s="37"/>
      <c r="T196" s="92">
        <f t="shared" si="8"/>
        <v>1140401154</v>
      </c>
      <c r="U196" s="89"/>
      <c r="V196" s="236">
        <f>T196/درآمدها!$J$5</f>
        <v>5.0767565016517401E-3</v>
      </c>
    </row>
    <row r="197" spans="1:22 16326:16326" s="25" customFormat="1" ht="42.75" customHeight="1">
      <c r="A197" s="245"/>
      <c r="B197" s="253" t="s">
        <v>97</v>
      </c>
      <c r="C197" s="254"/>
      <c r="D197" s="37">
        <v>0</v>
      </c>
      <c r="E197" s="37"/>
      <c r="F197" s="37">
        <v>-546748771</v>
      </c>
      <c r="G197" s="37"/>
      <c r="H197" s="37">
        <v>-66786761</v>
      </c>
      <c r="I197" s="37"/>
      <c r="J197" s="92">
        <f t="shared" si="6"/>
        <v>-613535532</v>
      </c>
      <c r="K197" s="92"/>
      <c r="L197" s="236">
        <f t="shared" si="7"/>
        <v>1.2192104646646959E-3</v>
      </c>
      <c r="M197" s="236"/>
      <c r="N197" s="37">
        <v>0</v>
      </c>
      <c r="O197" s="37"/>
      <c r="P197" s="37">
        <v>-3823811336</v>
      </c>
      <c r="Q197" s="37"/>
      <c r="R197" s="37">
        <v>-1257527036</v>
      </c>
      <c r="S197" s="37"/>
      <c r="T197" s="92">
        <f t="shared" si="8"/>
        <v>-5081338372</v>
      </c>
      <c r="U197" s="89"/>
      <c r="V197" s="236">
        <f>T197/درآمدها!$J$5</f>
        <v>-2.2620739663986231E-2</v>
      </c>
    </row>
    <row r="198" spans="1:22 16326:16326" s="25" customFormat="1" ht="42.75" customHeight="1">
      <c r="A198" s="245"/>
      <c r="B198" s="253" t="s">
        <v>247</v>
      </c>
      <c r="C198" s="254"/>
      <c r="D198" s="37">
        <v>0</v>
      </c>
      <c r="E198" s="37"/>
      <c r="F198" s="37">
        <v>-1943128306</v>
      </c>
      <c r="G198" s="37"/>
      <c r="H198" s="37">
        <v>0</v>
      </c>
      <c r="I198" s="37"/>
      <c r="J198" s="92">
        <f t="shared" si="6"/>
        <v>-1943128306</v>
      </c>
      <c r="K198" s="92"/>
      <c r="L198" s="236">
        <f t="shared" si="7"/>
        <v>3.8613613088367693E-3</v>
      </c>
      <c r="M198" s="236"/>
      <c r="N198" s="37">
        <v>573253927</v>
      </c>
      <c r="O198" s="37"/>
      <c r="P198" s="37">
        <v>-1974609868</v>
      </c>
      <c r="Q198" s="37"/>
      <c r="R198" s="37">
        <v>-899891271</v>
      </c>
      <c r="S198" s="37"/>
      <c r="T198" s="92">
        <f t="shared" si="8"/>
        <v>-2301247212</v>
      </c>
      <c r="U198" s="89"/>
      <c r="V198" s="236">
        <f>T198/درآمدها!$J$5</f>
        <v>-1.0244528168400066E-2</v>
      </c>
      <c r="XCX198" s="26">
        <f>SUM(B198:XCW198)</f>
        <v>-8488751036.0063829</v>
      </c>
    </row>
    <row r="199" spans="1:22 16326:16326" s="25" customFormat="1" ht="42.75" customHeight="1">
      <c r="A199" s="245"/>
      <c r="B199" s="253" t="s">
        <v>377</v>
      </c>
      <c r="C199" s="254"/>
      <c r="D199" s="37">
        <v>0</v>
      </c>
      <c r="E199" s="37"/>
      <c r="F199" s="37">
        <v>-3059764037</v>
      </c>
      <c r="G199" s="37"/>
      <c r="H199" s="37">
        <v>-150041005</v>
      </c>
      <c r="I199" s="37"/>
      <c r="J199" s="92">
        <f t="shared" si="6"/>
        <v>-3209805042</v>
      </c>
      <c r="K199" s="92"/>
      <c r="L199" s="236">
        <f t="shared" si="7"/>
        <v>6.3784861554520428E-3</v>
      </c>
      <c r="M199" s="236"/>
      <c r="N199" s="37">
        <v>0</v>
      </c>
      <c r="O199" s="37"/>
      <c r="P199" s="37">
        <v>-1977219660</v>
      </c>
      <c r="Q199" s="37"/>
      <c r="R199" s="37">
        <v>-204008761</v>
      </c>
      <c r="S199" s="37"/>
      <c r="T199" s="92">
        <f t="shared" si="8"/>
        <v>-2181228421</v>
      </c>
      <c r="U199" s="89"/>
      <c r="V199" s="236">
        <f>T199/درآمدها!$J$5</f>
        <v>-9.7102370767149452E-3</v>
      </c>
    </row>
    <row r="200" spans="1:22 16326:16326" s="25" customFormat="1" ht="42.75" customHeight="1">
      <c r="A200" s="245"/>
      <c r="B200" s="253" t="s">
        <v>269</v>
      </c>
      <c r="C200" s="254"/>
      <c r="D200" s="37">
        <v>0</v>
      </c>
      <c r="E200" s="37"/>
      <c r="F200" s="37">
        <v>2616509821</v>
      </c>
      <c r="G200" s="37"/>
      <c r="H200" s="37">
        <v>29963512</v>
      </c>
      <c r="I200" s="37"/>
      <c r="J200" s="92">
        <f t="shared" si="6"/>
        <v>2646473333</v>
      </c>
      <c r="K200" s="92"/>
      <c r="L200" s="236">
        <f t="shared" si="7"/>
        <v>-5.2590401268718312E-3</v>
      </c>
      <c r="M200" s="236"/>
      <c r="N200" s="37">
        <v>0</v>
      </c>
      <c r="O200" s="37"/>
      <c r="P200" s="37">
        <v>25850137364</v>
      </c>
      <c r="Q200" s="37"/>
      <c r="R200" s="37">
        <v>562442247</v>
      </c>
      <c r="S200" s="37"/>
      <c r="T200" s="92">
        <f t="shared" si="8"/>
        <v>26412579611</v>
      </c>
      <c r="U200" s="89"/>
      <c r="V200" s="236">
        <f>T200/درآمدها!$J$5</f>
        <v>0.11758163765023553</v>
      </c>
    </row>
    <row r="201" spans="1:22 16326:16326" s="25" customFormat="1" ht="42.75" customHeight="1">
      <c r="A201" s="245"/>
      <c r="B201" s="253" t="s">
        <v>87</v>
      </c>
      <c r="C201" s="254"/>
      <c r="D201" s="37">
        <v>0</v>
      </c>
      <c r="E201" s="37"/>
      <c r="F201" s="37">
        <v>0</v>
      </c>
      <c r="G201" s="37"/>
      <c r="H201" s="37">
        <v>0</v>
      </c>
      <c r="I201" s="37"/>
      <c r="J201" s="92">
        <f t="shared" si="6"/>
        <v>0</v>
      </c>
      <c r="K201" s="92"/>
      <c r="L201" s="236">
        <f t="shared" si="7"/>
        <v>0</v>
      </c>
      <c r="M201" s="236"/>
      <c r="N201" s="37">
        <v>3594873300</v>
      </c>
      <c r="O201" s="37"/>
      <c r="P201" s="37">
        <v>0</v>
      </c>
      <c r="Q201" s="37"/>
      <c r="R201" s="37">
        <v>-5763757277</v>
      </c>
      <c r="S201" s="37"/>
      <c r="T201" s="92">
        <f t="shared" si="8"/>
        <v>-2168883977</v>
      </c>
      <c r="U201" s="89"/>
      <c r="V201" s="236">
        <f>T201/درآمدها!$J$5</f>
        <v>-9.6552829615630456E-3</v>
      </c>
    </row>
    <row r="202" spans="1:22 16326:16326" s="25" customFormat="1" ht="42.75" customHeight="1">
      <c r="A202" s="245"/>
      <c r="B202" s="253" t="s">
        <v>101</v>
      </c>
      <c r="C202" s="254"/>
      <c r="D202" s="37">
        <v>0</v>
      </c>
      <c r="E202" s="37"/>
      <c r="F202" s="37">
        <v>-1287607112</v>
      </c>
      <c r="G202" s="37"/>
      <c r="H202" s="37">
        <v>0</v>
      </c>
      <c r="I202" s="37"/>
      <c r="J202" s="92">
        <f t="shared" si="6"/>
        <v>-1287607112</v>
      </c>
      <c r="K202" s="92"/>
      <c r="L202" s="236">
        <f t="shared" si="7"/>
        <v>2.5587174392486321E-3</v>
      </c>
      <c r="M202" s="236"/>
      <c r="N202" s="37">
        <v>3790922502</v>
      </c>
      <c r="O202" s="37"/>
      <c r="P202" s="37">
        <v>-1732512001</v>
      </c>
      <c r="Q202" s="37"/>
      <c r="R202" s="37">
        <v>-584480961</v>
      </c>
      <c r="S202" s="37"/>
      <c r="T202" s="92">
        <f t="shared" si="8"/>
        <v>1473929540</v>
      </c>
      <c r="U202" s="89"/>
      <c r="V202" s="236">
        <f>T202/درآمدها!$J$5</f>
        <v>6.5615343766756299E-3</v>
      </c>
    </row>
    <row r="203" spans="1:22 16326:16326" s="25" customFormat="1" ht="42.75" customHeight="1">
      <c r="A203" s="245"/>
      <c r="B203" s="253" t="s">
        <v>202</v>
      </c>
      <c r="C203" s="254"/>
      <c r="D203" s="37">
        <v>0</v>
      </c>
      <c r="E203" s="37"/>
      <c r="F203" s="37">
        <v>-6761562504</v>
      </c>
      <c r="G203" s="37"/>
      <c r="H203" s="37">
        <v>1649080442</v>
      </c>
      <c r="I203" s="37"/>
      <c r="J203" s="92">
        <f t="shared" ref="J203:J266" si="9">D203+F203+H203</f>
        <v>-5112482062</v>
      </c>
      <c r="K203" s="92"/>
      <c r="L203" s="236">
        <f t="shared" si="7"/>
        <v>1.0159463152984827E-2</v>
      </c>
      <c r="M203" s="236"/>
      <c r="N203" s="37">
        <v>0</v>
      </c>
      <c r="O203" s="37"/>
      <c r="P203" s="37">
        <v>9078386987</v>
      </c>
      <c r="Q203" s="37"/>
      <c r="R203" s="37">
        <v>6135949866</v>
      </c>
      <c r="S203" s="37"/>
      <c r="T203" s="92">
        <f t="shared" si="8"/>
        <v>15214336853</v>
      </c>
      <c r="U203" s="89"/>
      <c r="V203" s="236">
        <f>T203/درآمدها!$J$5</f>
        <v>6.7730099417969744E-2</v>
      </c>
    </row>
    <row r="204" spans="1:22 16326:16326" s="25" customFormat="1" ht="42.75" customHeight="1">
      <c r="A204" s="245"/>
      <c r="B204" s="253" t="s">
        <v>273</v>
      </c>
      <c r="C204" s="254"/>
      <c r="D204" s="37">
        <v>0</v>
      </c>
      <c r="E204" s="37"/>
      <c r="F204" s="37">
        <v>41334131</v>
      </c>
      <c r="G204" s="37"/>
      <c r="H204" s="37">
        <v>0</v>
      </c>
      <c r="I204" s="37"/>
      <c r="J204" s="92">
        <f t="shared" si="9"/>
        <v>41334131</v>
      </c>
      <c r="K204" s="92"/>
      <c r="L204" s="236">
        <f t="shared" ref="L204:L267" si="10">J204/-503223643318</f>
        <v>-8.2138690319603881E-5</v>
      </c>
      <c r="M204" s="236"/>
      <c r="N204" s="37">
        <v>1842188970</v>
      </c>
      <c r="O204" s="37"/>
      <c r="P204" s="37">
        <v>-1197116469</v>
      </c>
      <c r="Q204" s="37"/>
      <c r="R204" s="37">
        <v>-761423118</v>
      </c>
      <c r="S204" s="37"/>
      <c r="T204" s="92">
        <f t="shared" ref="T204:T267" si="11">N204+P204+R204</f>
        <v>-116350617</v>
      </c>
      <c r="U204" s="89"/>
      <c r="V204" s="236">
        <f>T204/درآمدها!$J$5</f>
        <v>-5.1796137635786842E-4</v>
      </c>
    </row>
    <row r="205" spans="1:22 16326:16326" s="25" customFormat="1" ht="42.75" customHeight="1">
      <c r="A205" s="245"/>
      <c r="B205" s="253" t="s">
        <v>421</v>
      </c>
      <c r="C205" s="254"/>
      <c r="D205" s="37">
        <v>0</v>
      </c>
      <c r="E205" s="37"/>
      <c r="F205" s="37">
        <v>-2326011372</v>
      </c>
      <c r="G205" s="37"/>
      <c r="H205" s="37">
        <v>0</v>
      </c>
      <c r="I205" s="37"/>
      <c r="J205" s="92">
        <f t="shared" si="9"/>
        <v>-2326011372</v>
      </c>
      <c r="K205" s="92"/>
      <c r="L205" s="236">
        <f t="shared" si="10"/>
        <v>4.6222219541662782E-3</v>
      </c>
      <c r="M205" s="236"/>
      <c r="N205" s="37">
        <v>0</v>
      </c>
      <c r="O205" s="37"/>
      <c r="P205" s="37">
        <v>-985435010</v>
      </c>
      <c r="Q205" s="37"/>
      <c r="R205" s="37">
        <v>0</v>
      </c>
      <c r="S205" s="37"/>
      <c r="T205" s="92">
        <f t="shared" si="11"/>
        <v>-985435010</v>
      </c>
      <c r="U205" s="89"/>
      <c r="V205" s="236">
        <f>T205/درآمدها!$J$5</f>
        <v>-4.386889277010279E-3</v>
      </c>
    </row>
    <row r="206" spans="1:22 16326:16326" s="25" customFormat="1" ht="42.75" customHeight="1">
      <c r="A206" s="245"/>
      <c r="B206" s="253" t="s">
        <v>90</v>
      </c>
      <c r="C206" s="254"/>
      <c r="D206" s="37">
        <f>'درآمد سود سهام'!M58</f>
        <v>-94333136</v>
      </c>
      <c r="E206" s="37"/>
      <c r="F206" s="37">
        <v>-15384335539</v>
      </c>
      <c r="G206" s="37"/>
      <c r="H206" s="37">
        <v>3881711101</v>
      </c>
      <c r="I206" s="37"/>
      <c r="J206" s="92">
        <f t="shared" si="9"/>
        <v>-11596957574</v>
      </c>
      <c r="K206" s="92"/>
      <c r="L206" s="236">
        <f t="shared" si="10"/>
        <v>2.3045335265917909E-2</v>
      </c>
      <c r="M206" s="236"/>
      <c r="N206" s="37">
        <v>13772637814</v>
      </c>
      <c r="O206" s="37"/>
      <c r="P206" s="37">
        <v>39154781137</v>
      </c>
      <c r="Q206" s="37"/>
      <c r="R206" s="37">
        <v>9683493719</v>
      </c>
      <c r="S206" s="37"/>
      <c r="T206" s="92">
        <f t="shared" si="11"/>
        <v>62610912670</v>
      </c>
      <c r="U206" s="89"/>
      <c r="V206" s="236">
        <f>T206/درآمدها!$J$5</f>
        <v>0.27872679438885578</v>
      </c>
    </row>
    <row r="207" spans="1:22 16326:16326" s="25" customFormat="1" ht="42.75" customHeight="1">
      <c r="A207" s="245"/>
      <c r="B207" s="253" t="s">
        <v>259</v>
      </c>
      <c r="C207" s="254"/>
      <c r="D207" s="37">
        <v>0</v>
      </c>
      <c r="E207" s="37"/>
      <c r="F207" s="37">
        <v>129226907</v>
      </c>
      <c r="G207" s="37"/>
      <c r="H207" s="37">
        <v>30292846</v>
      </c>
      <c r="I207" s="37"/>
      <c r="J207" s="92">
        <f t="shared" si="9"/>
        <v>159519753</v>
      </c>
      <c r="K207" s="92"/>
      <c r="L207" s="236">
        <f t="shared" si="10"/>
        <v>-3.1699574357875579E-4</v>
      </c>
      <c r="M207" s="236"/>
      <c r="N207" s="37">
        <v>0</v>
      </c>
      <c r="O207" s="37"/>
      <c r="P207" s="37">
        <v>3341518154</v>
      </c>
      <c r="Q207" s="37"/>
      <c r="R207" s="37">
        <v>354606278</v>
      </c>
      <c r="S207" s="37"/>
      <c r="T207" s="92">
        <f t="shared" si="11"/>
        <v>3696124432</v>
      </c>
      <c r="U207" s="89"/>
      <c r="V207" s="236">
        <f>T207/درآمدها!$J$5</f>
        <v>1.6454143066458038E-2</v>
      </c>
    </row>
    <row r="208" spans="1:22 16326:16326" s="25" customFormat="1" ht="42.6" customHeight="1">
      <c r="A208" s="245"/>
      <c r="B208" s="253" t="s">
        <v>116</v>
      </c>
      <c r="C208" s="254"/>
      <c r="D208" s="37">
        <v>0</v>
      </c>
      <c r="E208" s="37"/>
      <c r="F208" s="37">
        <v>-5254886129</v>
      </c>
      <c r="G208" s="37"/>
      <c r="H208" s="37">
        <v>2058855229</v>
      </c>
      <c r="I208" s="37"/>
      <c r="J208" s="92">
        <f t="shared" si="9"/>
        <v>-3196030900</v>
      </c>
      <c r="K208" s="92"/>
      <c r="L208" s="236">
        <f t="shared" si="10"/>
        <v>6.3511143453574689E-3</v>
      </c>
      <c r="M208" s="236"/>
      <c r="N208" s="37">
        <v>6837081551</v>
      </c>
      <c r="O208" s="37"/>
      <c r="P208" s="37">
        <v>-1216325295</v>
      </c>
      <c r="Q208" s="37"/>
      <c r="R208" s="37">
        <v>1988912844</v>
      </c>
      <c r="S208" s="37"/>
      <c r="T208" s="92">
        <f t="shared" si="11"/>
        <v>7609669100</v>
      </c>
      <c r="U208" s="89"/>
      <c r="V208" s="236">
        <f>T208/درآمدها!$J$5</f>
        <v>3.3876182028875206E-2</v>
      </c>
    </row>
    <row r="209" spans="1:22" s="25" customFormat="1" ht="42.75" customHeight="1">
      <c r="A209" s="245"/>
      <c r="B209" s="253" t="s">
        <v>315</v>
      </c>
      <c r="C209" s="254"/>
      <c r="D209" s="37">
        <v>0</v>
      </c>
      <c r="E209" s="37"/>
      <c r="F209" s="37">
        <v>601180271</v>
      </c>
      <c r="G209" s="37"/>
      <c r="H209" s="37">
        <v>0</v>
      </c>
      <c r="I209" s="37"/>
      <c r="J209" s="92">
        <f t="shared" si="9"/>
        <v>601180271</v>
      </c>
      <c r="K209" s="92"/>
      <c r="L209" s="236">
        <f t="shared" si="10"/>
        <v>-1.1946582379081475E-3</v>
      </c>
      <c r="M209" s="236"/>
      <c r="N209" s="37">
        <v>1055456241</v>
      </c>
      <c r="O209" s="37"/>
      <c r="P209" s="37">
        <v>495821215</v>
      </c>
      <c r="Q209" s="37"/>
      <c r="R209" s="37">
        <v>-253960611</v>
      </c>
      <c r="S209" s="37"/>
      <c r="T209" s="92">
        <f t="shared" si="11"/>
        <v>1297316845</v>
      </c>
      <c r="U209" s="89"/>
      <c r="V209" s="236">
        <f>T209/درآمدها!$J$5</f>
        <v>5.7753025805479617E-3</v>
      </c>
    </row>
    <row r="210" spans="1:22" s="25" customFormat="1" ht="42.75" customHeight="1">
      <c r="A210" s="245"/>
      <c r="B210" s="253" t="s">
        <v>234</v>
      </c>
      <c r="C210" s="254"/>
      <c r="D210" s="37">
        <v>0</v>
      </c>
      <c r="E210" s="37"/>
      <c r="F210" s="37">
        <v>-2405274316</v>
      </c>
      <c r="G210" s="37"/>
      <c r="H210" s="37">
        <v>0</v>
      </c>
      <c r="I210" s="37"/>
      <c r="J210" s="92">
        <f t="shared" si="9"/>
        <v>-2405274316</v>
      </c>
      <c r="K210" s="92"/>
      <c r="L210" s="236">
        <f t="shared" si="10"/>
        <v>4.7797323276403472E-3</v>
      </c>
      <c r="M210" s="236"/>
      <c r="N210" s="37">
        <v>981352651</v>
      </c>
      <c r="O210" s="37"/>
      <c r="P210" s="37">
        <v>-576263636</v>
      </c>
      <c r="Q210" s="37"/>
      <c r="R210" s="37">
        <v>20975522</v>
      </c>
      <c r="S210" s="37"/>
      <c r="T210" s="92">
        <f t="shared" si="11"/>
        <v>426064537</v>
      </c>
      <c r="U210" s="89"/>
      <c r="V210" s="236">
        <f>T210/درآمدها!$J$5</f>
        <v>1.89672371055667E-3</v>
      </c>
    </row>
    <row r="211" spans="1:22" s="25" customFormat="1" ht="42.75" customHeight="1">
      <c r="A211" s="245"/>
      <c r="B211" s="253" t="s">
        <v>281</v>
      </c>
      <c r="C211" s="254"/>
      <c r="D211" s="37">
        <v>0</v>
      </c>
      <c r="E211" s="37"/>
      <c r="F211" s="37">
        <v>-931361417</v>
      </c>
      <c r="G211" s="37"/>
      <c r="H211" s="37">
        <v>-2427162568</v>
      </c>
      <c r="I211" s="37"/>
      <c r="J211" s="92">
        <f t="shared" si="9"/>
        <v>-3358523985</v>
      </c>
      <c r="K211" s="92"/>
      <c r="L211" s="236">
        <f t="shared" si="10"/>
        <v>6.6740186586933918E-3</v>
      </c>
      <c r="M211" s="236"/>
      <c r="N211" s="37">
        <v>0</v>
      </c>
      <c r="O211" s="37"/>
      <c r="P211" s="37">
        <v>-3088746055</v>
      </c>
      <c r="Q211" s="37"/>
      <c r="R211" s="37">
        <v>-2157745357</v>
      </c>
      <c r="S211" s="37"/>
      <c r="T211" s="92">
        <f t="shared" si="11"/>
        <v>-5246491412</v>
      </c>
      <c r="U211" s="89"/>
      <c r="V211" s="236">
        <f>T211/درآمدها!$J$5</f>
        <v>-2.3355956185511735E-2</v>
      </c>
    </row>
    <row r="212" spans="1:22" s="25" customFormat="1" ht="42.6" customHeight="1">
      <c r="A212" s="245"/>
      <c r="B212" s="253" t="s">
        <v>194</v>
      </c>
      <c r="C212" s="254"/>
      <c r="D212" s="37">
        <v>0</v>
      </c>
      <c r="E212" s="37"/>
      <c r="F212" s="37">
        <v>-1591544151</v>
      </c>
      <c r="G212" s="37"/>
      <c r="H212" s="37">
        <v>-32130412</v>
      </c>
      <c r="I212" s="37"/>
      <c r="J212" s="92">
        <f t="shared" si="9"/>
        <v>-1623674563</v>
      </c>
      <c r="K212" s="92"/>
      <c r="L212" s="236">
        <f t="shared" si="10"/>
        <v>3.2265466548716155E-3</v>
      </c>
      <c r="M212" s="236"/>
      <c r="N212" s="37">
        <v>725090563</v>
      </c>
      <c r="O212" s="37"/>
      <c r="P212" s="37">
        <v>-4248711449</v>
      </c>
      <c r="Q212" s="37"/>
      <c r="R212" s="37">
        <v>-328693184</v>
      </c>
      <c r="S212" s="37"/>
      <c r="T212" s="92">
        <f t="shared" si="11"/>
        <v>-3852314070</v>
      </c>
      <c r="U212" s="89"/>
      <c r="V212" s="236">
        <f>T212/درآمدها!$J$5</f>
        <v>-1.7149456954405166E-2</v>
      </c>
    </row>
    <row r="213" spans="1:22" s="25" customFormat="1" ht="42.75" customHeight="1">
      <c r="A213" s="245"/>
      <c r="B213" s="253" t="s">
        <v>240</v>
      </c>
      <c r="C213" s="254"/>
      <c r="D213" s="37">
        <v>0</v>
      </c>
      <c r="E213" s="37"/>
      <c r="F213" s="37">
        <v>4671294927</v>
      </c>
      <c r="G213" s="37"/>
      <c r="H213" s="37">
        <v>-5734148925</v>
      </c>
      <c r="I213" s="37"/>
      <c r="J213" s="92">
        <f t="shared" si="9"/>
        <v>-1062853998</v>
      </c>
      <c r="K213" s="92"/>
      <c r="L213" s="236">
        <f t="shared" si="10"/>
        <v>2.1120907415877422E-3</v>
      </c>
      <c r="M213" s="236"/>
      <c r="N213" s="37">
        <v>7481251024</v>
      </c>
      <c r="O213" s="37"/>
      <c r="P213" s="37">
        <v>0</v>
      </c>
      <c r="Q213" s="37"/>
      <c r="R213" s="37">
        <v>-8120802616</v>
      </c>
      <c r="S213" s="37"/>
      <c r="T213" s="92">
        <f t="shared" si="11"/>
        <v>-639551592</v>
      </c>
      <c r="U213" s="89"/>
      <c r="V213" s="236">
        <f>T213/درآمدها!$J$5</f>
        <v>-2.8471101519314326E-3</v>
      </c>
    </row>
    <row r="214" spans="1:22" s="25" customFormat="1" ht="42.75" customHeight="1">
      <c r="A214" s="245"/>
      <c r="B214" s="253" t="s">
        <v>142</v>
      </c>
      <c r="C214" s="254"/>
      <c r="D214" s="37">
        <v>0</v>
      </c>
      <c r="E214" s="37"/>
      <c r="F214" s="37">
        <v>-4644313226</v>
      </c>
      <c r="G214" s="37"/>
      <c r="H214" s="37">
        <v>354279448</v>
      </c>
      <c r="I214" s="37"/>
      <c r="J214" s="92">
        <f t="shared" si="9"/>
        <v>-4290033778</v>
      </c>
      <c r="K214" s="92"/>
      <c r="L214" s="236">
        <f t="shared" si="10"/>
        <v>8.5251037684034598E-3</v>
      </c>
      <c r="M214" s="236"/>
      <c r="N214" s="37">
        <v>0</v>
      </c>
      <c r="O214" s="37"/>
      <c r="P214" s="37">
        <v>9288535914</v>
      </c>
      <c r="Q214" s="37"/>
      <c r="R214" s="37">
        <v>4097584185</v>
      </c>
      <c r="S214" s="37"/>
      <c r="T214" s="92">
        <f t="shared" si="11"/>
        <v>13386120099</v>
      </c>
      <c r="U214" s="89"/>
      <c r="V214" s="236">
        <f>T214/درآمدها!$J$5</f>
        <v>5.9591374496705644E-2</v>
      </c>
    </row>
    <row r="215" spans="1:22" s="25" customFormat="1" ht="42.75" customHeight="1">
      <c r="A215" s="245"/>
      <c r="B215" s="253" t="s">
        <v>244</v>
      </c>
      <c r="C215" s="254"/>
      <c r="D215" s="37">
        <v>0</v>
      </c>
      <c r="E215" s="37"/>
      <c r="F215" s="37">
        <v>-95238481</v>
      </c>
      <c r="G215" s="37"/>
      <c r="H215" s="37">
        <v>142540237</v>
      </c>
      <c r="I215" s="37"/>
      <c r="J215" s="92">
        <f t="shared" si="9"/>
        <v>47301756</v>
      </c>
      <c r="K215" s="92"/>
      <c r="L215" s="236">
        <f t="shared" si="10"/>
        <v>-9.3997483282216927E-5</v>
      </c>
      <c r="M215" s="236"/>
      <c r="N215" s="37">
        <v>0</v>
      </c>
      <c r="O215" s="37"/>
      <c r="P215" s="37">
        <v>71329664</v>
      </c>
      <c r="Q215" s="37"/>
      <c r="R215" s="37">
        <v>300216378</v>
      </c>
      <c r="S215" s="37"/>
      <c r="T215" s="92">
        <f t="shared" si="11"/>
        <v>371546042</v>
      </c>
      <c r="U215" s="89"/>
      <c r="V215" s="236">
        <f>T215/درآمدها!$J$5</f>
        <v>1.6540221638415412E-3</v>
      </c>
    </row>
    <row r="216" spans="1:22" s="25" customFormat="1" ht="42.75" customHeight="1">
      <c r="A216" s="245"/>
      <c r="B216" s="253" t="s">
        <v>308</v>
      </c>
      <c r="C216" s="254"/>
      <c r="D216" s="37">
        <v>0</v>
      </c>
      <c r="E216" s="37"/>
      <c r="F216" s="37">
        <v>-4803737460</v>
      </c>
      <c r="G216" s="37"/>
      <c r="H216" s="37">
        <v>0</v>
      </c>
      <c r="I216" s="37"/>
      <c r="J216" s="92">
        <f t="shared" si="9"/>
        <v>-4803737460</v>
      </c>
      <c r="K216" s="92"/>
      <c r="L216" s="236">
        <f t="shared" si="10"/>
        <v>9.545929575817633E-3</v>
      </c>
      <c r="M216" s="236"/>
      <c r="N216" s="37">
        <v>0</v>
      </c>
      <c r="O216" s="37"/>
      <c r="P216" s="37">
        <v>-449472509</v>
      </c>
      <c r="Q216" s="37"/>
      <c r="R216" s="37">
        <v>305610037</v>
      </c>
      <c r="S216" s="37"/>
      <c r="T216" s="92">
        <f t="shared" si="11"/>
        <v>-143862472</v>
      </c>
      <c r="U216" s="89"/>
      <c r="V216" s="236">
        <f>T216/درآمدها!$J$5</f>
        <v>-6.4043668976302304E-4</v>
      </c>
    </row>
    <row r="217" spans="1:22" s="25" customFormat="1" ht="42.75" customHeight="1">
      <c r="A217" s="245"/>
      <c r="B217" s="253" t="s">
        <v>249</v>
      </c>
      <c r="C217" s="254"/>
      <c r="D217" s="37">
        <v>0</v>
      </c>
      <c r="E217" s="37"/>
      <c r="F217" s="37">
        <v>-1517668481</v>
      </c>
      <c r="G217" s="37"/>
      <c r="H217" s="37">
        <v>0</v>
      </c>
      <c r="I217" s="37"/>
      <c r="J217" s="92">
        <f t="shared" si="9"/>
        <v>-1517668481</v>
      </c>
      <c r="K217" s="92"/>
      <c r="L217" s="236">
        <f t="shared" si="10"/>
        <v>3.0158926377013375E-3</v>
      </c>
      <c r="M217" s="236"/>
      <c r="N217" s="37">
        <v>1509531380</v>
      </c>
      <c r="O217" s="37"/>
      <c r="P217" s="37">
        <v>-6174623824</v>
      </c>
      <c r="Q217" s="37"/>
      <c r="R217" s="37">
        <v>-377592577</v>
      </c>
      <c r="S217" s="37"/>
      <c r="T217" s="92">
        <f t="shared" si="11"/>
        <v>-5042685021</v>
      </c>
      <c r="U217" s="89"/>
      <c r="V217" s="236">
        <f>T217/درآمدها!$J$5</f>
        <v>-2.2448665433517787E-2</v>
      </c>
    </row>
    <row r="218" spans="1:22" s="25" customFormat="1" ht="42.75" customHeight="1">
      <c r="A218" s="245"/>
      <c r="B218" s="253" t="s">
        <v>378</v>
      </c>
      <c r="C218" s="254"/>
      <c r="D218" s="37">
        <v>0</v>
      </c>
      <c r="E218" s="37"/>
      <c r="F218" s="37">
        <v>-4383827994</v>
      </c>
      <c r="G218" s="37"/>
      <c r="H218" s="37">
        <v>0</v>
      </c>
      <c r="I218" s="37"/>
      <c r="J218" s="92">
        <f t="shared" si="9"/>
        <v>-4383827994</v>
      </c>
      <c r="K218" s="92"/>
      <c r="L218" s="236">
        <f t="shared" si="10"/>
        <v>8.7114905116446335E-3</v>
      </c>
      <c r="M218" s="236"/>
      <c r="N218" s="37">
        <v>597370300</v>
      </c>
      <c r="O218" s="37"/>
      <c r="P218" s="37">
        <v>-4589972318</v>
      </c>
      <c r="Q218" s="37"/>
      <c r="R218" s="37">
        <v>-939115899</v>
      </c>
      <c r="S218" s="37"/>
      <c r="T218" s="92">
        <f t="shared" si="11"/>
        <v>-4931717917</v>
      </c>
      <c r="U218" s="89"/>
      <c r="V218" s="236">
        <f>T218/درآمدها!$J$5</f>
        <v>-2.1954669996275825E-2</v>
      </c>
    </row>
    <row r="219" spans="1:22" s="25" customFormat="1" ht="42.75" customHeight="1">
      <c r="A219" s="245"/>
      <c r="B219" s="253" t="s">
        <v>112</v>
      </c>
      <c r="C219" s="254"/>
      <c r="D219" s="37">
        <v>0</v>
      </c>
      <c r="E219" s="37"/>
      <c r="F219" s="37">
        <v>-821469712</v>
      </c>
      <c r="G219" s="37"/>
      <c r="H219" s="37">
        <v>35201961</v>
      </c>
      <c r="I219" s="37"/>
      <c r="J219" s="92">
        <f t="shared" si="9"/>
        <v>-786267751</v>
      </c>
      <c r="K219" s="92"/>
      <c r="L219" s="236">
        <f t="shared" si="10"/>
        <v>1.5624618625145502E-3</v>
      </c>
      <c r="M219" s="236"/>
      <c r="N219" s="37">
        <v>0</v>
      </c>
      <c r="O219" s="37"/>
      <c r="P219" s="37">
        <v>39063787</v>
      </c>
      <c r="Q219" s="37"/>
      <c r="R219" s="37">
        <v>-22262889</v>
      </c>
      <c r="S219" s="37"/>
      <c r="T219" s="92">
        <f t="shared" si="11"/>
        <v>16800898</v>
      </c>
      <c r="U219" s="89"/>
      <c r="V219" s="236">
        <f>T219/درآمدها!$J$5</f>
        <v>7.4793039147597816E-5</v>
      </c>
    </row>
    <row r="220" spans="1:22" s="25" customFormat="1" ht="42.75" customHeight="1">
      <c r="A220" s="245"/>
      <c r="B220" s="253" t="s">
        <v>156</v>
      </c>
      <c r="C220" s="254"/>
      <c r="D220" s="37">
        <v>0</v>
      </c>
      <c r="E220" s="37"/>
      <c r="F220" s="37">
        <v>-4997959570</v>
      </c>
      <c r="G220" s="37"/>
      <c r="H220" s="37">
        <v>4785746218</v>
      </c>
      <c r="I220" s="37"/>
      <c r="J220" s="92">
        <f t="shared" si="9"/>
        <v>-212213352</v>
      </c>
      <c r="K220" s="92"/>
      <c r="L220" s="236">
        <f t="shared" si="10"/>
        <v>4.2170783272577061E-4</v>
      </c>
      <c r="M220" s="236"/>
      <c r="N220" s="37">
        <v>0</v>
      </c>
      <c r="O220" s="37"/>
      <c r="P220" s="37">
        <v>6904361530</v>
      </c>
      <c r="Q220" s="37"/>
      <c r="R220" s="37">
        <v>5288072488</v>
      </c>
      <c r="S220" s="37"/>
      <c r="T220" s="92">
        <f t="shared" si="11"/>
        <v>12192434018</v>
      </c>
      <c r="U220" s="89"/>
      <c r="V220" s="236">
        <f>T220/درآمدها!$J$5</f>
        <v>5.4277407958358968E-2</v>
      </c>
    </row>
    <row r="221" spans="1:22" s="25" customFormat="1" ht="42.75" customHeight="1">
      <c r="A221" s="245"/>
      <c r="B221" s="253" t="s">
        <v>427</v>
      </c>
      <c r="C221" s="254"/>
      <c r="D221" s="37">
        <v>0</v>
      </c>
      <c r="E221" s="37"/>
      <c r="F221" s="37">
        <v>-134770281</v>
      </c>
      <c r="G221" s="37"/>
      <c r="H221" s="37">
        <v>0</v>
      </c>
      <c r="I221" s="37"/>
      <c r="J221" s="92">
        <f t="shared" si="9"/>
        <v>-134770281</v>
      </c>
      <c r="K221" s="92"/>
      <c r="L221" s="236">
        <f t="shared" si="10"/>
        <v>2.6781388909192247E-4</v>
      </c>
      <c r="M221" s="236"/>
      <c r="N221" s="37">
        <v>0</v>
      </c>
      <c r="O221" s="37"/>
      <c r="P221" s="37">
        <v>-134050013</v>
      </c>
      <c r="Q221" s="37"/>
      <c r="R221" s="37">
        <v>0</v>
      </c>
      <c r="S221" s="37"/>
      <c r="T221" s="92">
        <f t="shared" si="11"/>
        <v>-134050013</v>
      </c>
      <c r="U221" s="89"/>
      <c r="V221" s="236">
        <f>T221/درآمدها!$J$5</f>
        <v>-5.9675428480340732E-4</v>
      </c>
    </row>
    <row r="222" spans="1:22" s="25" customFormat="1" ht="42.75" customHeight="1">
      <c r="A222" s="245"/>
      <c r="B222" s="253" t="s">
        <v>292</v>
      </c>
      <c r="C222" s="254"/>
      <c r="D222" s="37">
        <v>0</v>
      </c>
      <c r="E222" s="37"/>
      <c r="F222" s="37">
        <v>-1234714949</v>
      </c>
      <c r="G222" s="37"/>
      <c r="H222" s="37">
        <v>0</v>
      </c>
      <c r="I222" s="37"/>
      <c r="J222" s="92">
        <f t="shared" si="9"/>
        <v>-1234714949</v>
      </c>
      <c r="K222" s="92"/>
      <c r="L222" s="236">
        <f t="shared" si="10"/>
        <v>2.4536107660977921E-3</v>
      </c>
      <c r="M222" s="236"/>
      <c r="N222" s="37">
        <v>190393237</v>
      </c>
      <c r="O222" s="37"/>
      <c r="P222" s="37">
        <v>-3636598318</v>
      </c>
      <c r="Q222" s="37"/>
      <c r="R222" s="37">
        <v>-1264664093</v>
      </c>
      <c r="S222" s="37"/>
      <c r="T222" s="92">
        <f t="shared" si="11"/>
        <v>-4710869174</v>
      </c>
      <c r="U222" s="89"/>
      <c r="V222" s="236">
        <f>T222/درآمدها!$J$5</f>
        <v>-2.0971511317442303E-2</v>
      </c>
    </row>
    <row r="223" spans="1:22" s="25" customFormat="1" ht="42.75" customHeight="1">
      <c r="A223" s="245"/>
      <c r="B223" s="253" t="s">
        <v>251</v>
      </c>
      <c r="C223" s="254"/>
      <c r="D223" s="37">
        <v>0</v>
      </c>
      <c r="E223" s="37"/>
      <c r="F223" s="37">
        <v>-561730105</v>
      </c>
      <c r="G223" s="37"/>
      <c r="H223" s="37">
        <v>0</v>
      </c>
      <c r="I223" s="37"/>
      <c r="J223" s="92">
        <f t="shared" si="9"/>
        <v>-561730105</v>
      </c>
      <c r="K223" s="92"/>
      <c r="L223" s="236">
        <f t="shared" si="10"/>
        <v>1.1162633402839307E-3</v>
      </c>
      <c r="M223" s="236"/>
      <c r="N223" s="37">
        <v>0</v>
      </c>
      <c r="O223" s="37"/>
      <c r="P223" s="37">
        <v>186160272</v>
      </c>
      <c r="Q223" s="37"/>
      <c r="R223" s="37">
        <v>-181614520</v>
      </c>
      <c r="S223" s="37"/>
      <c r="T223" s="92">
        <f t="shared" si="11"/>
        <v>4545752</v>
      </c>
      <c r="U223" s="89"/>
      <c r="V223" s="236">
        <f>T223/درآمدها!$J$5</f>
        <v>2.0236454461616936E-5</v>
      </c>
    </row>
    <row r="224" spans="1:22" s="25" customFormat="1" ht="42.75" customHeight="1">
      <c r="A224" s="245"/>
      <c r="B224" s="253" t="s">
        <v>162</v>
      </c>
      <c r="C224" s="254"/>
      <c r="D224" s="37">
        <v>0</v>
      </c>
      <c r="E224" s="37"/>
      <c r="F224" s="37">
        <v>1840071112</v>
      </c>
      <c r="G224" s="37"/>
      <c r="H224" s="37">
        <v>226358882</v>
      </c>
      <c r="I224" s="37"/>
      <c r="J224" s="92">
        <f t="shared" si="9"/>
        <v>2066429994</v>
      </c>
      <c r="K224" s="92"/>
      <c r="L224" s="236">
        <f t="shared" si="10"/>
        <v>-4.1063849472075965E-3</v>
      </c>
      <c r="M224" s="236"/>
      <c r="N224" s="37">
        <v>0</v>
      </c>
      <c r="O224" s="37"/>
      <c r="P224" s="37">
        <v>6131728991</v>
      </c>
      <c r="Q224" s="37"/>
      <c r="R224" s="37">
        <v>-509040190</v>
      </c>
      <c r="S224" s="37"/>
      <c r="T224" s="92">
        <f t="shared" si="11"/>
        <v>5622688801</v>
      </c>
      <c r="U224" s="89"/>
      <c r="V224" s="236">
        <f>T224/درآمدها!$J$5</f>
        <v>2.5030684884102792E-2</v>
      </c>
    </row>
    <row r="225" spans="1:22" s="25" customFormat="1" ht="42.6" customHeight="1">
      <c r="A225" s="245"/>
      <c r="B225" s="253" t="s">
        <v>341</v>
      </c>
      <c r="C225" s="254"/>
      <c r="D225" s="37">
        <v>0</v>
      </c>
      <c r="E225" s="37"/>
      <c r="F225" s="37">
        <v>-1340375349</v>
      </c>
      <c r="G225" s="37"/>
      <c r="H225" s="37">
        <v>0</v>
      </c>
      <c r="I225" s="37"/>
      <c r="J225" s="92">
        <f t="shared" si="9"/>
        <v>-1340375349</v>
      </c>
      <c r="K225" s="92"/>
      <c r="L225" s="236">
        <f t="shared" si="10"/>
        <v>2.6635778481357685E-3</v>
      </c>
      <c r="M225" s="236"/>
      <c r="N225" s="37">
        <v>0</v>
      </c>
      <c r="O225" s="37"/>
      <c r="P225" s="37">
        <v>-1959061247</v>
      </c>
      <c r="Q225" s="37"/>
      <c r="R225" s="37">
        <v>-206051053</v>
      </c>
      <c r="S225" s="37"/>
      <c r="T225" s="92">
        <f t="shared" si="11"/>
        <v>-2165112300</v>
      </c>
      <c r="U225" s="89"/>
      <c r="V225" s="236">
        <f>T225/درآمدها!$J$5</f>
        <v>-9.6384924789642522E-3</v>
      </c>
    </row>
    <row r="226" spans="1:22" s="25" customFormat="1" ht="42.75" customHeight="1">
      <c r="A226" s="245"/>
      <c r="B226" s="253" t="s">
        <v>123</v>
      </c>
      <c r="C226" s="254"/>
      <c r="D226" s="37">
        <v>0</v>
      </c>
      <c r="E226" s="37"/>
      <c r="F226" s="37">
        <v>-1368700894</v>
      </c>
      <c r="G226" s="37"/>
      <c r="H226" s="37">
        <v>-10860370</v>
      </c>
      <c r="I226" s="37"/>
      <c r="J226" s="92">
        <f t="shared" si="9"/>
        <v>-1379561264</v>
      </c>
      <c r="K226" s="92"/>
      <c r="L226" s="236">
        <f t="shared" si="10"/>
        <v>2.7414476293360877E-3</v>
      </c>
      <c r="M226" s="236"/>
      <c r="N226" s="37">
        <v>9079281000</v>
      </c>
      <c r="O226" s="37"/>
      <c r="P226" s="37">
        <v>-1862973960</v>
      </c>
      <c r="Q226" s="37"/>
      <c r="R226" s="37">
        <v>-2950438873</v>
      </c>
      <c r="S226" s="37"/>
      <c r="T226" s="92">
        <f t="shared" si="11"/>
        <v>4265868167</v>
      </c>
      <c r="U226" s="89"/>
      <c r="V226" s="236">
        <f>T226/درآمدها!$J$5</f>
        <v>1.8990487580659219E-2</v>
      </c>
    </row>
    <row r="227" spans="1:22" s="25" customFormat="1" ht="42.75" customHeight="1">
      <c r="A227" s="245"/>
      <c r="B227" s="253" t="s">
        <v>133</v>
      </c>
      <c r="C227" s="254"/>
      <c r="D227" s="37">
        <v>0</v>
      </c>
      <c r="E227" s="37"/>
      <c r="F227" s="37">
        <v>-1515245677</v>
      </c>
      <c r="G227" s="37"/>
      <c r="H227" s="37">
        <v>0</v>
      </c>
      <c r="I227" s="37"/>
      <c r="J227" s="92">
        <f t="shared" si="9"/>
        <v>-1515245677</v>
      </c>
      <c r="K227" s="92"/>
      <c r="L227" s="236">
        <f t="shared" si="10"/>
        <v>3.0110780705954968E-3</v>
      </c>
      <c r="M227" s="236"/>
      <c r="N227" s="37">
        <v>339533478</v>
      </c>
      <c r="O227" s="37"/>
      <c r="P227" s="37">
        <v>-3042200870</v>
      </c>
      <c r="Q227" s="37"/>
      <c r="R227" s="37">
        <v>-942843782</v>
      </c>
      <c r="S227" s="37"/>
      <c r="T227" s="92">
        <f t="shared" si="11"/>
        <v>-3645511174</v>
      </c>
      <c r="U227" s="89"/>
      <c r="V227" s="236">
        <f>T227/درآمدها!$J$5</f>
        <v>-1.6228826575221591E-2</v>
      </c>
    </row>
    <row r="228" spans="1:22" s="25" customFormat="1" ht="42.75" customHeight="1">
      <c r="A228" s="245"/>
      <c r="B228" s="253" t="s">
        <v>188</v>
      </c>
      <c r="C228" s="254"/>
      <c r="D228" s="37">
        <v>0</v>
      </c>
      <c r="E228" s="37"/>
      <c r="F228" s="37">
        <v>-2837392282</v>
      </c>
      <c r="G228" s="37"/>
      <c r="H228" s="37">
        <v>-26252516</v>
      </c>
      <c r="I228" s="37"/>
      <c r="J228" s="92">
        <f t="shared" si="9"/>
        <v>-2863644798</v>
      </c>
      <c r="K228" s="92"/>
      <c r="L228" s="236">
        <f t="shared" si="10"/>
        <v>5.6906006623985055E-3</v>
      </c>
      <c r="M228" s="236"/>
      <c r="N228" s="37">
        <v>3467913904</v>
      </c>
      <c r="O228" s="37"/>
      <c r="P228" s="37">
        <v>-3012318155</v>
      </c>
      <c r="Q228" s="37"/>
      <c r="R228" s="37">
        <v>-4225045205</v>
      </c>
      <c r="S228" s="37"/>
      <c r="T228" s="92">
        <f t="shared" si="11"/>
        <v>-3769449456</v>
      </c>
      <c r="U228" s="89"/>
      <c r="V228" s="236">
        <f>T228/درآمدها!$J$5</f>
        <v>-1.6780566177325717E-2</v>
      </c>
    </row>
    <row r="229" spans="1:22" s="25" customFormat="1" ht="42.75" customHeight="1">
      <c r="A229" s="245"/>
      <c r="B229" s="253" t="s">
        <v>263</v>
      </c>
      <c r="C229" s="254"/>
      <c r="D229" s="37">
        <v>0</v>
      </c>
      <c r="E229" s="37"/>
      <c r="F229" s="37">
        <v>737793798</v>
      </c>
      <c r="G229" s="37"/>
      <c r="H229" s="37">
        <v>-935063683</v>
      </c>
      <c r="I229" s="37"/>
      <c r="J229" s="92">
        <f t="shared" si="9"/>
        <v>-197269885</v>
      </c>
      <c r="K229" s="92"/>
      <c r="L229" s="236">
        <f t="shared" si="10"/>
        <v>3.9201235398897996E-4</v>
      </c>
      <c r="M229" s="236"/>
      <c r="N229" s="37">
        <v>1926948480</v>
      </c>
      <c r="O229" s="37"/>
      <c r="P229" s="37">
        <v>0</v>
      </c>
      <c r="Q229" s="37"/>
      <c r="R229" s="37">
        <v>-1472227682</v>
      </c>
      <c r="S229" s="37"/>
      <c r="T229" s="92">
        <f t="shared" si="11"/>
        <v>454720798</v>
      </c>
      <c r="U229" s="89"/>
      <c r="V229" s="236">
        <f>T229/درآمدها!$J$5</f>
        <v>2.0242936089511954E-3</v>
      </c>
    </row>
    <row r="230" spans="1:22" s="25" customFormat="1" ht="42.75" customHeight="1">
      <c r="A230" s="245"/>
      <c r="B230" s="253" t="s">
        <v>348</v>
      </c>
      <c r="C230" s="254"/>
      <c r="D230" s="37">
        <v>0</v>
      </c>
      <c r="E230" s="37"/>
      <c r="F230" s="37">
        <v>-3481200084</v>
      </c>
      <c r="G230" s="37"/>
      <c r="H230" s="37">
        <v>-284371199</v>
      </c>
      <c r="I230" s="37"/>
      <c r="J230" s="92">
        <f t="shared" si="9"/>
        <v>-3765571283</v>
      </c>
      <c r="K230" s="92"/>
      <c r="L230" s="236">
        <f t="shared" si="10"/>
        <v>7.482898176587538E-3</v>
      </c>
      <c r="M230" s="236"/>
      <c r="N230" s="37">
        <v>4860429795</v>
      </c>
      <c r="O230" s="37"/>
      <c r="P230" s="37">
        <v>-13479266733</v>
      </c>
      <c r="Q230" s="37"/>
      <c r="R230" s="37">
        <v>-2982694911</v>
      </c>
      <c r="S230" s="37"/>
      <c r="T230" s="92">
        <f t="shared" si="11"/>
        <v>-11601531849</v>
      </c>
      <c r="U230" s="89"/>
      <c r="V230" s="236">
        <f>T230/درآمدها!$J$5</f>
        <v>-5.1646871837110128E-2</v>
      </c>
    </row>
    <row r="231" spans="1:22" s="25" customFormat="1" ht="42.75" customHeight="1">
      <c r="A231" s="245"/>
      <c r="B231" s="253" t="s">
        <v>158</v>
      </c>
      <c r="C231" s="254"/>
      <c r="D231" s="37">
        <v>0</v>
      </c>
      <c r="E231" s="37"/>
      <c r="F231" s="37">
        <v>-351093900</v>
      </c>
      <c r="G231" s="37"/>
      <c r="H231" s="37">
        <v>-275941066</v>
      </c>
      <c r="I231" s="37"/>
      <c r="J231" s="92">
        <f t="shared" si="9"/>
        <v>-627034966</v>
      </c>
      <c r="K231" s="92"/>
      <c r="L231" s="236">
        <f t="shared" si="10"/>
        <v>1.2460363783101511E-3</v>
      </c>
      <c r="M231" s="236"/>
      <c r="N231" s="37">
        <v>0</v>
      </c>
      <c r="O231" s="37"/>
      <c r="P231" s="37">
        <v>-5429600686</v>
      </c>
      <c r="Q231" s="37"/>
      <c r="R231" s="37">
        <v>-279033554</v>
      </c>
      <c r="S231" s="37"/>
      <c r="T231" s="92">
        <f t="shared" si="11"/>
        <v>-5708634240</v>
      </c>
      <c r="U231" s="89"/>
      <c r="V231" s="236">
        <f>T231/درآمدها!$J$5</f>
        <v>-2.5413290658132519E-2</v>
      </c>
    </row>
    <row r="232" spans="1:22" s="25" customFormat="1" ht="42.75" customHeight="1">
      <c r="A232" s="245"/>
      <c r="B232" s="253" t="s">
        <v>271</v>
      </c>
      <c r="C232" s="254"/>
      <c r="D232" s="37">
        <v>0</v>
      </c>
      <c r="E232" s="37"/>
      <c r="F232" s="37">
        <v>-1068176048</v>
      </c>
      <c r="G232" s="37"/>
      <c r="H232" s="37">
        <v>-56375557</v>
      </c>
      <c r="I232" s="37"/>
      <c r="J232" s="92">
        <f t="shared" si="9"/>
        <v>-1124551605</v>
      </c>
      <c r="K232" s="92"/>
      <c r="L232" s="236">
        <f t="shared" si="10"/>
        <v>2.2346954876469641E-3</v>
      </c>
      <c r="M232" s="236"/>
      <c r="N232" s="37">
        <v>2340546000</v>
      </c>
      <c r="O232" s="37"/>
      <c r="P232" s="37">
        <v>-2948209273</v>
      </c>
      <c r="Q232" s="37"/>
      <c r="R232" s="37">
        <v>-350235905</v>
      </c>
      <c r="S232" s="37"/>
      <c r="T232" s="92">
        <f t="shared" si="11"/>
        <v>-957899178</v>
      </c>
      <c r="U232" s="89"/>
      <c r="V232" s="236">
        <f>T232/درآمدها!$J$5</f>
        <v>-4.2643072245070329E-3</v>
      </c>
    </row>
    <row r="233" spans="1:22" s="25" customFormat="1" ht="42.75" customHeight="1">
      <c r="A233" s="245"/>
      <c r="B233" s="253" t="s">
        <v>154</v>
      </c>
      <c r="C233" s="254"/>
      <c r="D233" s="37">
        <v>0</v>
      </c>
      <c r="E233" s="37"/>
      <c r="F233" s="37">
        <v>-1007402836</v>
      </c>
      <c r="G233" s="37"/>
      <c r="H233" s="37">
        <v>837997009</v>
      </c>
      <c r="I233" s="37"/>
      <c r="J233" s="92">
        <f t="shared" si="9"/>
        <v>-169405827</v>
      </c>
      <c r="K233" s="92"/>
      <c r="L233" s="236">
        <f t="shared" si="10"/>
        <v>3.366412314871066E-4</v>
      </c>
      <c r="M233" s="236"/>
      <c r="N233" s="37">
        <v>0</v>
      </c>
      <c r="O233" s="37"/>
      <c r="P233" s="37">
        <v>2073355893</v>
      </c>
      <c r="Q233" s="37"/>
      <c r="R233" s="37">
        <v>1153841462</v>
      </c>
      <c r="S233" s="37"/>
      <c r="T233" s="92">
        <f t="shared" si="11"/>
        <v>3227197355</v>
      </c>
      <c r="U233" s="89"/>
      <c r="V233" s="236">
        <f>T233/درآمدها!$J$5</f>
        <v>1.4366606958124448E-2</v>
      </c>
    </row>
    <row r="234" spans="1:22" s="25" customFormat="1" ht="42.75" customHeight="1">
      <c r="A234" s="245"/>
      <c r="B234" s="253" t="s">
        <v>83</v>
      </c>
      <c r="C234" s="254"/>
      <c r="D234" s="37">
        <v>0</v>
      </c>
      <c r="E234" s="37"/>
      <c r="F234" s="37">
        <v>-3025472185</v>
      </c>
      <c r="G234" s="37"/>
      <c r="H234" s="37">
        <v>7077102</v>
      </c>
      <c r="I234" s="37"/>
      <c r="J234" s="92">
        <f t="shared" si="9"/>
        <v>-3018395083</v>
      </c>
      <c r="K234" s="92"/>
      <c r="L234" s="236">
        <f t="shared" si="10"/>
        <v>5.9981185762621216E-3</v>
      </c>
      <c r="M234" s="236"/>
      <c r="N234" s="37">
        <v>5339310540</v>
      </c>
      <c r="O234" s="37"/>
      <c r="P234" s="37">
        <v>-277765149</v>
      </c>
      <c r="Q234" s="37"/>
      <c r="R234" s="37">
        <v>-426000611</v>
      </c>
      <c r="S234" s="37"/>
      <c r="T234" s="92">
        <f t="shared" si="11"/>
        <v>4635544780</v>
      </c>
      <c r="U234" s="89"/>
      <c r="V234" s="236">
        <f>T234/درآمدها!$J$5</f>
        <v>2.0636187553842819E-2</v>
      </c>
    </row>
    <row r="235" spans="1:22" s="25" customFormat="1" ht="42.75" customHeight="1">
      <c r="A235" s="245"/>
      <c r="B235" s="253" t="s">
        <v>224</v>
      </c>
      <c r="C235" s="254"/>
      <c r="D235" s="37">
        <v>0</v>
      </c>
      <c r="E235" s="37"/>
      <c r="F235" s="37">
        <v>-725493017</v>
      </c>
      <c r="G235" s="37"/>
      <c r="H235" s="37">
        <v>87666413</v>
      </c>
      <c r="I235" s="37"/>
      <c r="J235" s="92">
        <f t="shared" si="9"/>
        <v>-637826604</v>
      </c>
      <c r="K235" s="92"/>
      <c r="L235" s="236">
        <f t="shared" si="10"/>
        <v>1.2674813921589548E-3</v>
      </c>
      <c r="M235" s="236"/>
      <c r="N235" s="37">
        <v>0</v>
      </c>
      <c r="O235" s="37"/>
      <c r="P235" s="37">
        <v>710704976</v>
      </c>
      <c r="Q235" s="37"/>
      <c r="R235" s="37">
        <v>-27983096</v>
      </c>
      <c r="S235" s="37"/>
      <c r="T235" s="92">
        <f t="shared" si="11"/>
        <v>682721880</v>
      </c>
      <c r="U235" s="89"/>
      <c r="V235" s="236">
        <f>T235/درآمدها!$J$5</f>
        <v>3.0392925603001447E-3</v>
      </c>
    </row>
    <row r="236" spans="1:22" s="25" customFormat="1" ht="42.75" customHeight="1">
      <c r="A236" s="245"/>
      <c r="B236" s="253" t="s">
        <v>169</v>
      </c>
      <c r="C236" s="254"/>
      <c r="D236" s="37">
        <v>0</v>
      </c>
      <c r="E236" s="37"/>
      <c r="F236" s="37">
        <v>-4388657222</v>
      </c>
      <c r="G236" s="37"/>
      <c r="H236" s="37">
        <v>0</v>
      </c>
      <c r="I236" s="37"/>
      <c r="J236" s="92">
        <f t="shared" si="9"/>
        <v>-4388657222</v>
      </c>
      <c r="K236" s="92"/>
      <c r="L236" s="236">
        <f t="shared" si="10"/>
        <v>8.7210870957163955E-3</v>
      </c>
      <c r="M236" s="236"/>
      <c r="N236" s="37">
        <v>0</v>
      </c>
      <c r="O236" s="37"/>
      <c r="P236" s="37">
        <v>-3801349297</v>
      </c>
      <c r="Q236" s="37"/>
      <c r="R236" s="37">
        <v>-245827185</v>
      </c>
      <c r="S236" s="37"/>
      <c r="T236" s="92">
        <f t="shared" si="11"/>
        <v>-4047176482</v>
      </c>
      <c r="U236" s="89"/>
      <c r="V236" s="236">
        <f>T236/درآمدها!$J$5</f>
        <v>-1.8016931538746513E-2</v>
      </c>
    </row>
    <row r="237" spans="1:22" s="25" customFormat="1" ht="42.75" customHeight="1">
      <c r="A237" s="245"/>
      <c r="B237" s="253" t="s">
        <v>314</v>
      </c>
      <c r="C237" s="254"/>
      <c r="D237" s="37">
        <v>0</v>
      </c>
      <c r="E237" s="37"/>
      <c r="F237" s="37">
        <v>-2825511785</v>
      </c>
      <c r="G237" s="37"/>
      <c r="H237" s="37">
        <v>0</v>
      </c>
      <c r="I237" s="37"/>
      <c r="J237" s="92">
        <f t="shared" si="9"/>
        <v>-2825511785</v>
      </c>
      <c r="K237" s="92"/>
      <c r="L237" s="236">
        <f t="shared" si="10"/>
        <v>5.6148231954484826E-3</v>
      </c>
      <c r="M237" s="236"/>
      <c r="N237" s="37">
        <v>0</v>
      </c>
      <c r="O237" s="37"/>
      <c r="P237" s="37">
        <v>-3619329968</v>
      </c>
      <c r="Q237" s="37"/>
      <c r="R237" s="37">
        <v>-252534149</v>
      </c>
      <c r="S237" s="37"/>
      <c r="T237" s="92">
        <f t="shared" si="11"/>
        <v>-3871864117</v>
      </c>
      <c r="U237" s="89"/>
      <c r="V237" s="236">
        <f>T237/درآمدها!$J$5</f>
        <v>-1.7236488458947864E-2</v>
      </c>
    </row>
    <row r="238" spans="1:22" s="25" customFormat="1" ht="42.75" customHeight="1">
      <c r="A238" s="245"/>
      <c r="B238" s="253" t="s">
        <v>433</v>
      </c>
      <c r="C238" s="254"/>
      <c r="D238" s="37">
        <v>0</v>
      </c>
      <c r="E238" s="37"/>
      <c r="F238" s="37">
        <v>-215069465</v>
      </c>
      <c r="G238" s="37"/>
      <c r="H238" s="37">
        <v>0</v>
      </c>
      <c r="I238" s="37"/>
      <c r="J238" s="92">
        <f t="shared" si="9"/>
        <v>-215069465</v>
      </c>
      <c r="K238" s="92"/>
      <c r="L238" s="236">
        <f t="shared" si="10"/>
        <v>4.2738346628934534E-4</v>
      </c>
      <c r="M238" s="236"/>
      <c r="N238" s="37">
        <v>0</v>
      </c>
      <c r="O238" s="37"/>
      <c r="P238" s="37">
        <v>-80947684</v>
      </c>
      <c r="Q238" s="37"/>
      <c r="R238" s="37">
        <v>0</v>
      </c>
      <c r="S238" s="37"/>
      <c r="T238" s="92">
        <f t="shared" si="11"/>
        <v>-80947684</v>
      </c>
      <c r="U238" s="89"/>
      <c r="V238" s="236">
        <f>T238/درآمدها!$J$5</f>
        <v>-3.6035712485840802E-4</v>
      </c>
    </row>
    <row r="239" spans="1:22" s="25" customFormat="1" ht="42.75" customHeight="1">
      <c r="A239" s="245"/>
      <c r="B239" s="253" t="s">
        <v>227</v>
      </c>
      <c r="C239" s="254"/>
      <c r="D239" s="37">
        <v>0</v>
      </c>
      <c r="E239" s="37"/>
      <c r="F239" s="37">
        <v>-403987415</v>
      </c>
      <c r="G239" s="37"/>
      <c r="H239" s="37">
        <v>-5878750</v>
      </c>
      <c r="I239" s="37"/>
      <c r="J239" s="92">
        <f t="shared" si="9"/>
        <v>-409866165</v>
      </c>
      <c r="K239" s="92"/>
      <c r="L239" s="236">
        <f t="shared" si="10"/>
        <v>8.1448113665238693E-4</v>
      </c>
      <c r="M239" s="236"/>
      <c r="N239" s="37">
        <v>818651680</v>
      </c>
      <c r="O239" s="37"/>
      <c r="P239" s="37">
        <v>-848981351</v>
      </c>
      <c r="Q239" s="37"/>
      <c r="R239" s="37">
        <v>-508131718</v>
      </c>
      <c r="S239" s="37"/>
      <c r="T239" s="92">
        <f t="shared" si="11"/>
        <v>-538461389</v>
      </c>
      <c r="U239" s="89"/>
      <c r="V239" s="236">
        <f>T239/درآمدها!$J$5</f>
        <v>-2.3970839979474247E-3</v>
      </c>
    </row>
    <row r="240" spans="1:22" s="25" customFormat="1" ht="42.75" customHeight="1">
      <c r="A240" s="245"/>
      <c r="B240" s="253" t="s">
        <v>159</v>
      </c>
      <c r="C240" s="254"/>
      <c r="D240" s="37">
        <v>0</v>
      </c>
      <c r="E240" s="37"/>
      <c r="F240" s="37">
        <v>3682972696</v>
      </c>
      <c r="G240" s="37"/>
      <c r="H240" s="37">
        <v>282999731</v>
      </c>
      <c r="I240" s="37"/>
      <c r="J240" s="92">
        <f t="shared" si="9"/>
        <v>3965972427</v>
      </c>
      <c r="K240" s="92"/>
      <c r="L240" s="236">
        <f t="shared" si="10"/>
        <v>-7.8811329309775684E-3</v>
      </c>
      <c r="M240" s="236"/>
      <c r="N240" s="37">
        <v>14777834175</v>
      </c>
      <c r="O240" s="37"/>
      <c r="P240" s="37">
        <v>10094183659</v>
      </c>
      <c r="Q240" s="37"/>
      <c r="R240" s="37">
        <v>504004065</v>
      </c>
      <c r="S240" s="37"/>
      <c r="T240" s="92">
        <f t="shared" si="11"/>
        <v>25376021899</v>
      </c>
      <c r="U240" s="89"/>
      <c r="V240" s="236">
        <f>T240/درآمدها!$J$5</f>
        <v>0.11296716397553312</v>
      </c>
    </row>
    <row r="241" spans="1:22" s="25" customFormat="1" ht="42.75" customHeight="1">
      <c r="A241" s="245"/>
      <c r="B241" s="253" t="s">
        <v>180</v>
      </c>
      <c r="C241" s="254"/>
      <c r="D241" s="37">
        <f>'درآمد سود سهام'!M137</f>
        <v>1219624019</v>
      </c>
      <c r="E241" s="37"/>
      <c r="F241" s="37">
        <v>-2315908021</v>
      </c>
      <c r="G241" s="37"/>
      <c r="H241" s="37">
        <v>0</v>
      </c>
      <c r="I241" s="37"/>
      <c r="J241" s="92">
        <f t="shared" si="9"/>
        <v>-1096284002</v>
      </c>
      <c r="K241" s="92"/>
      <c r="L241" s="236">
        <f t="shared" si="10"/>
        <v>2.178522445351857E-3</v>
      </c>
      <c r="M241" s="236"/>
      <c r="N241" s="37">
        <v>1219624019</v>
      </c>
      <c r="O241" s="37"/>
      <c r="P241" s="37">
        <v>-2297358122</v>
      </c>
      <c r="Q241" s="37"/>
      <c r="R241" s="37">
        <v>-517516906</v>
      </c>
      <c r="S241" s="37"/>
      <c r="T241" s="92">
        <f t="shared" si="11"/>
        <v>-1595251009</v>
      </c>
      <c r="U241" s="89"/>
      <c r="V241" s="236">
        <f>T241/درآمدها!$J$5</f>
        <v>-7.1016246373486651E-3</v>
      </c>
    </row>
    <row r="242" spans="1:22" s="25" customFormat="1" ht="42.75" customHeight="1">
      <c r="A242" s="245"/>
      <c r="B242" s="253" t="s">
        <v>80</v>
      </c>
      <c r="C242" s="254"/>
      <c r="D242" s="37">
        <v>0</v>
      </c>
      <c r="E242" s="37"/>
      <c r="F242" s="37">
        <v>-2293341275</v>
      </c>
      <c r="G242" s="37"/>
      <c r="H242" s="37">
        <v>2120378350</v>
      </c>
      <c r="I242" s="37"/>
      <c r="J242" s="92">
        <f t="shared" si="9"/>
        <v>-172962925</v>
      </c>
      <c r="K242" s="92"/>
      <c r="L242" s="236">
        <f t="shared" si="10"/>
        <v>3.4370985405131343E-4</v>
      </c>
      <c r="M242" s="236"/>
      <c r="N242" s="37">
        <v>1623504150</v>
      </c>
      <c r="O242" s="37"/>
      <c r="P242" s="37">
        <v>2839399860</v>
      </c>
      <c r="Q242" s="37"/>
      <c r="R242" s="37">
        <v>1973484803</v>
      </c>
      <c r="S242" s="37"/>
      <c r="T242" s="92">
        <f t="shared" si="11"/>
        <v>6436388813</v>
      </c>
      <c r="U242" s="89"/>
      <c r="V242" s="236">
        <f>T242/درآمدها!$J$5</f>
        <v>2.8653056548517207E-2</v>
      </c>
    </row>
    <row r="243" spans="1:22" s="25" customFormat="1" ht="42.75" customHeight="1">
      <c r="A243" s="245"/>
      <c r="B243" s="253" t="s">
        <v>331</v>
      </c>
      <c r="C243" s="254"/>
      <c r="D243" s="37">
        <v>0</v>
      </c>
      <c r="E243" s="37"/>
      <c r="F243" s="37">
        <v>-1762226151</v>
      </c>
      <c r="G243" s="37"/>
      <c r="H243" s="37">
        <v>-188884692</v>
      </c>
      <c r="I243" s="37"/>
      <c r="J243" s="92">
        <f t="shared" si="9"/>
        <v>-1951110843</v>
      </c>
      <c r="K243" s="92"/>
      <c r="L243" s="236">
        <f t="shared" si="10"/>
        <v>3.8772241108056258E-3</v>
      </c>
      <c r="M243" s="236"/>
      <c r="N243" s="37">
        <v>0</v>
      </c>
      <c r="O243" s="37"/>
      <c r="P243" s="37">
        <v>-3346963821</v>
      </c>
      <c r="Q243" s="37"/>
      <c r="R243" s="37">
        <v>-1468405962</v>
      </c>
      <c r="S243" s="37"/>
      <c r="T243" s="92">
        <f t="shared" si="11"/>
        <v>-4815369783</v>
      </c>
      <c r="U243" s="89"/>
      <c r="V243" s="236">
        <f>T243/درآمدها!$J$5</f>
        <v>-2.1436719673560221E-2</v>
      </c>
    </row>
    <row r="244" spans="1:22" s="25" customFormat="1" ht="42.75" customHeight="1">
      <c r="A244" s="245"/>
      <c r="B244" s="253" t="s">
        <v>428</v>
      </c>
      <c r="C244" s="254"/>
      <c r="D244" s="37">
        <v>0</v>
      </c>
      <c r="E244" s="37"/>
      <c r="F244" s="37">
        <v>-231541367</v>
      </c>
      <c r="G244" s="37"/>
      <c r="H244" s="37">
        <v>-445616</v>
      </c>
      <c r="I244" s="37"/>
      <c r="J244" s="92">
        <f t="shared" si="9"/>
        <v>-231986983</v>
      </c>
      <c r="K244" s="92"/>
      <c r="L244" s="236">
        <f t="shared" si="10"/>
        <v>4.6100175554231946E-4</v>
      </c>
      <c r="M244" s="236"/>
      <c r="N244" s="37">
        <v>0</v>
      </c>
      <c r="O244" s="37"/>
      <c r="P244" s="37">
        <v>-213822776</v>
      </c>
      <c r="Q244" s="37"/>
      <c r="R244" s="37">
        <v>-445616</v>
      </c>
      <c r="S244" s="37"/>
      <c r="T244" s="92">
        <f t="shared" si="11"/>
        <v>-214268392</v>
      </c>
      <c r="U244" s="89"/>
      <c r="V244" s="236">
        <f>T244/درآمدها!$J$5</f>
        <v>-9.538647416911188E-4</v>
      </c>
    </row>
    <row r="245" spans="1:22" s="25" customFormat="1" ht="42.75" customHeight="1">
      <c r="A245" s="245"/>
      <c r="B245" s="253" t="s">
        <v>96</v>
      </c>
      <c r="C245" s="254"/>
      <c r="D245" s="37">
        <v>0</v>
      </c>
      <c r="E245" s="37"/>
      <c r="F245" s="37">
        <v>-887287079</v>
      </c>
      <c r="G245" s="37"/>
      <c r="H245" s="37">
        <v>-223625046</v>
      </c>
      <c r="I245" s="37"/>
      <c r="J245" s="92">
        <f t="shared" si="9"/>
        <v>-1110912125</v>
      </c>
      <c r="K245" s="92"/>
      <c r="L245" s="236">
        <f t="shared" si="10"/>
        <v>2.2075912762667751E-3</v>
      </c>
      <c r="M245" s="236"/>
      <c r="N245" s="37">
        <v>0</v>
      </c>
      <c r="O245" s="37"/>
      <c r="P245" s="37">
        <v>-2049921826</v>
      </c>
      <c r="Q245" s="37"/>
      <c r="R245" s="37">
        <v>-572251307</v>
      </c>
      <c r="S245" s="37"/>
      <c r="T245" s="92">
        <f t="shared" si="11"/>
        <v>-2622173133</v>
      </c>
      <c r="U245" s="89"/>
      <c r="V245" s="236">
        <f>T245/درآمدها!$J$5</f>
        <v>-1.1673203288791362E-2</v>
      </c>
    </row>
    <row r="246" spans="1:22" s="25" customFormat="1" ht="42.75" customHeight="1">
      <c r="A246" s="245"/>
      <c r="B246" s="253" t="s">
        <v>124</v>
      </c>
      <c r="C246" s="254"/>
      <c r="D246" s="37">
        <v>0</v>
      </c>
      <c r="E246" s="37"/>
      <c r="F246" s="37">
        <v>-2655535485</v>
      </c>
      <c r="G246" s="37"/>
      <c r="H246" s="37">
        <v>-18232032</v>
      </c>
      <c r="I246" s="37"/>
      <c r="J246" s="92">
        <f t="shared" si="9"/>
        <v>-2673767517</v>
      </c>
      <c r="K246" s="92"/>
      <c r="L246" s="236">
        <f t="shared" si="10"/>
        <v>5.3132788025827661E-3</v>
      </c>
      <c r="M246" s="236"/>
      <c r="N246" s="37">
        <v>1654451639</v>
      </c>
      <c r="O246" s="37"/>
      <c r="P246" s="37">
        <v>-4720149768</v>
      </c>
      <c r="Q246" s="37"/>
      <c r="R246" s="37">
        <v>-1025363135</v>
      </c>
      <c r="S246" s="37"/>
      <c r="T246" s="92">
        <f t="shared" si="11"/>
        <v>-4091061264</v>
      </c>
      <c r="U246" s="89"/>
      <c r="V246" s="236">
        <f>T246/درآمدها!$J$5</f>
        <v>-1.8212294680532731E-2</v>
      </c>
    </row>
    <row r="247" spans="1:22" s="25" customFormat="1" ht="42.75" customHeight="1">
      <c r="A247" s="245"/>
      <c r="B247" s="253" t="s">
        <v>136</v>
      </c>
      <c r="C247" s="254"/>
      <c r="D247" s="37">
        <v>0</v>
      </c>
      <c r="E247" s="37"/>
      <c r="F247" s="37">
        <v>2762604565</v>
      </c>
      <c r="G247" s="37"/>
      <c r="H247" s="37">
        <v>166331069</v>
      </c>
      <c r="I247" s="37"/>
      <c r="J247" s="92">
        <f t="shared" si="9"/>
        <v>2928935634</v>
      </c>
      <c r="K247" s="92"/>
      <c r="L247" s="236">
        <f t="shared" si="10"/>
        <v>-5.8203458301126169E-3</v>
      </c>
      <c r="M247" s="236"/>
      <c r="N247" s="37">
        <v>5677860000</v>
      </c>
      <c r="O247" s="37"/>
      <c r="P247" s="37">
        <v>6229142077</v>
      </c>
      <c r="Q247" s="37"/>
      <c r="R247" s="37">
        <v>-582789751</v>
      </c>
      <c r="S247" s="37"/>
      <c r="T247" s="92">
        <f t="shared" si="11"/>
        <v>11324212326</v>
      </c>
      <c r="U247" s="89"/>
      <c r="V247" s="236">
        <f>T247/درآمدها!$J$5</f>
        <v>5.0412320568473647E-2</v>
      </c>
    </row>
    <row r="248" spans="1:22" s="25" customFormat="1" ht="42.75" customHeight="1">
      <c r="A248" s="245"/>
      <c r="B248" s="253" t="s">
        <v>455</v>
      </c>
      <c r="C248" s="254"/>
      <c r="D248" s="37">
        <v>0</v>
      </c>
      <c r="E248" s="37"/>
      <c r="F248" s="37">
        <v>-3240525792</v>
      </c>
      <c r="G248" s="37"/>
      <c r="H248" s="37">
        <v>0</v>
      </c>
      <c r="I248" s="37"/>
      <c r="J248" s="92">
        <f t="shared" si="9"/>
        <v>-3240525792</v>
      </c>
      <c r="K248" s="92"/>
      <c r="L248" s="236">
        <f t="shared" si="10"/>
        <v>6.4395340620993597E-3</v>
      </c>
      <c r="M248" s="236"/>
      <c r="N248" s="37">
        <v>0</v>
      </c>
      <c r="O248" s="37"/>
      <c r="P248" s="37">
        <v>-3240525792</v>
      </c>
      <c r="Q248" s="37"/>
      <c r="R248" s="37">
        <v>0</v>
      </c>
      <c r="S248" s="37"/>
      <c r="T248" s="92">
        <f t="shared" si="11"/>
        <v>-3240525792</v>
      </c>
      <c r="U248" s="89"/>
      <c r="V248" s="236">
        <f>T248/درآمدها!$J$5</f>
        <v>-1.4425941543116112E-2</v>
      </c>
    </row>
    <row r="249" spans="1:22" s="25" customFormat="1" ht="42.75" customHeight="1">
      <c r="A249" s="245"/>
      <c r="B249" s="253" t="s">
        <v>406</v>
      </c>
      <c r="C249" s="254"/>
      <c r="D249" s="37">
        <v>0</v>
      </c>
      <c r="E249" s="37"/>
      <c r="F249" s="37">
        <v>-151813807</v>
      </c>
      <c r="G249" s="37"/>
      <c r="H249" s="37">
        <v>1473504</v>
      </c>
      <c r="I249" s="37"/>
      <c r="J249" s="92">
        <f t="shared" si="9"/>
        <v>-150340303</v>
      </c>
      <c r="K249" s="92"/>
      <c r="L249" s="236">
        <f t="shared" si="10"/>
        <v>2.9875445042433366E-4</v>
      </c>
      <c r="M249" s="236"/>
      <c r="N249" s="37">
        <v>0</v>
      </c>
      <c r="O249" s="37"/>
      <c r="P249" s="37">
        <v>24970150</v>
      </c>
      <c r="Q249" s="37"/>
      <c r="R249" s="37">
        <v>10581278</v>
      </c>
      <c r="S249" s="37"/>
      <c r="T249" s="92">
        <f t="shared" si="11"/>
        <v>35551428</v>
      </c>
      <c r="U249" s="89"/>
      <c r="V249" s="236">
        <f>T249/درآمدها!$J$5</f>
        <v>1.5826531094689135E-4</v>
      </c>
    </row>
    <row r="250" spans="1:22" s="25" customFormat="1" ht="42.75" customHeight="1">
      <c r="A250" s="245"/>
      <c r="B250" s="253" t="s">
        <v>284</v>
      </c>
      <c r="C250" s="254"/>
      <c r="D250" s="37">
        <v>0</v>
      </c>
      <c r="E250" s="37"/>
      <c r="F250" s="37">
        <v>-1495829275</v>
      </c>
      <c r="G250" s="37"/>
      <c r="H250" s="37">
        <v>0</v>
      </c>
      <c r="I250" s="37"/>
      <c r="J250" s="92">
        <f t="shared" si="9"/>
        <v>-1495829275</v>
      </c>
      <c r="K250" s="92"/>
      <c r="L250" s="236">
        <f t="shared" si="10"/>
        <v>2.9724940289714229E-3</v>
      </c>
      <c r="M250" s="236"/>
      <c r="N250" s="37">
        <v>0</v>
      </c>
      <c r="O250" s="37"/>
      <c r="P250" s="37">
        <v>-1806380789</v>
      </c>
      <c r="Q250" s="37"/>
      <c r="R250" s="37">
        <v>-907435360</v>
      </c>
      <c r="S250" s="37"/>
      <c r="T250" s="92">
        <f t="shared" si="11"/>
        <v>-2713816149</v>
      </c>
      <c r="U250" s="89"/>
      <c r="V250" s="236">
        <f>T250/درآمدها!$J$5</f>
        <v>-1.2081173129647007E-2</v>
      </c>
    </row>
    <row r="251" spans="1:22" s="25" customFormat="1" ht="42.75" customHeight="1">
      <c r="A251" s="245"/>
      <c r="B251" s="253" t="s">
        <v>297</v>
      </c>
      <c r="C251" s="254"/>
      <c r="D251" s="37">
        <v>0</v>
      </c>
      <c r="E251" s="37"/>
      <c r="F251" s="37">
        <v>-87945096</v>
      </c>
      <c r="G251" s="37"/>
      <c r="H251" s="37">
        <v>-28180378</v>
      </c>
      <c r="I251" s="37"/>
      <c r="J251" s="92">
        <f t="shared" si="9"/>
        <v>-116125474</v>
      </c>
      <c r="K251" s="92"/>
      <c r="L251" s="236">
        <f t="shared" si="10"/>
        <v>2.3076315181522048E-4</v>
      </c>
      <c r="M251" s="236"/>
      <c r="N251" s="37">
        <v>0</v>
      </c>
      <c r="O251" s="37"/>
      <c r="P251" s="37">
        <v>-2662863960</v>
      </c>
      <c r="Q251" s="37"/>
      <c r="R251" s="37">
        <v>-2382947565</v>
      </c>
      <c r="S251" s="37"/>
      <c r="T251" s="92">
        <f t="shared" si="11"/>
        <v>-5045811525</v>
      </c>
      <c r="U251" s="89"/>
      <c r="V251" s="236">
        <f>T251/درآمدها!$J$5</f>
        <v>-2.2462583780981541E-2</v>
      </c>
    </row>
    <row r="252" spans="1:22" s="25" customFormat="1" ht="42.75" customHeight="1">
      <c r="A252" s="245"/>
      <c r="B252" s="253" t="s">
        <v>192</v>
      </c>
      <c r="C252" s="254"/>
      <c r="D252" s="37">
        <v>0</v>
      </c>
      <c r="E252" s="37"/>
      <c r="F252" s="37">
        <v>-610175325</v>
      </c>
      <c r="G252" s="37"/>
      <c r="H252" s="37">
        <v>0</v>
      </c>
      <c r="I252" s="37"/>
      <c r="J252" s="92">
        <f t="shared" si="9"/>
        <v>-610175325</v>
      </c>
      <c r="K252" s="92"/>
      <c r="L252" s="236">
        <f t="shared" si="10"/>
        <v>1.2125331015387416E-3</v>
      </c>
      <c r="M252" s="236"/>
      <c r="N252" s="37">
        <v>0</v>
      </c>
      <c r="O252" s="37"/>
      <c r="P252" s="37">
        <v>1138993945</v>
      </c>
      <c r="Q252" s="37"/>
      <c r="R252" s="37">
        <v>-1106994782</v>
      </c>
      <c r="S252" s="37"/>
      <c r="T252" s="92">
        <f t="shared" si="11"/>
        <v>31999163</v>
      </c>
      <c r="U252" s="89"/>
      <c r="V252" s="236">
        <f>T252/درآمدها!$J$5</f>
        <v>1.4245159103694121E-4</v>
      </c>
    </row>
    <row r="253" spans="1:22" s="25" customFormat="1" ht="42.75" customHeight="1">
      <c r="A253" s="245"/>
      <c r="B253" s="253" t="s">
        <v>102</v>
      </c>
      <c r="C253" s="254"/>
      <c r="D253" s="37">
        <v>0</v>
      </c>
      <c r="E253" s="37"/>
      <c r="F253" s="37">
        <v>104602346</v>
      </c>
      <c r="G253" s="37"/>
      <c r="H253" s="37">
        <v>-149319880</v>
      </c>
      <c r="I253" s="37"/>
      <c r="J253" s="92">
        <f t="shared" si="9"/>
        <v>-44717534</v>
      </c>
      <c r="K253" s="92"/>
      <c r="L253" s="236">
        <f t="shared" si="10"/>
        <v>8.8862148259082966E-5</v>
      </c>
      <c r="M253" s="236"/>
      <c r="N253" s="37">
        <v>0</v>
      </c>
      <c r="O253" s="37"/>
      <c r="P253" s="37">
        <v>-4669482307</v>
      </c>
      <c r="Q253" s="37"/>
      <c r="R253" s="37">
        <v>-746097404</v>
      </c>
      <c r="S253" s="37"/>
      <c r="T253" s="92">
        <f t="shared" si="11"/>
        <v>-5415579711</v>
      </c>
      <c r="U253" s="89"/>
      <c r="V253" s="236">
        <f>T253/درآمدها!$J$5</f>
        <v>-2.4108691412313761E-2</v>
      </c>
    </row>
    <row r="254" spans="1:22" s="25" customFormat="1" ht="42.75" customHeight="1">
      <c r="A254" s="245"/>
      <c r="B254" s="253" t="s">
        <v>225</v>
      </c>
      <c r="C254" s="254"/>
      <c r="D254" s="37">
        <v>0</v>
      </c>
      <c r="E254" s="37"/>
      <c r="F254" s="37">
        <v>-3633038781</v>
      </c>
      <c r="G254" s="37"/>
      <c r="H254" s="37">
        <v>-43280500</v>
      </c>
      <c r="I254" s="37"/>
      <c r="J254" s="92">
        <f t="shared" si="9"/>
        <v>-3676319281</v>
      </c>
      <c r="K254" s="92"/>
      <c r="L254" s="236">
        <f t="shared" si="10"/>
        <v>7.3055376666331219E-3</v>
      </c>
      <c r="M254" s="236"/>
      <c r="N254" s="37">
        <v>0</v>
      </c>
      <c r="O254" s="37"/>
      <c r="P254" s="37">
        <v>-4852623051</v>
      </c>
      <c r="Q254" s="37"/>
      <c r="R254" s="37">
        <v>-998110606</v>
      </c>
      <c r="S254" s="37"/>
      <c r="T254" s="92">
        <f t="shared" si="11"/>
        <v>-5850733657</v>
      </c>
      <c r="U254" s="89"/>
      <c r="V254" s="236">
        <f>T254/درآمدها!$J$5</f>
        <v>-2.6045878705422121E-2</v>
      </c>
    </row>
    <row r="255" spans="1:22" s="25" customFormat="1" ht="42.75" customHeight="1">
      <c r="A255" s="245"/>
      <c r="B255" s="253" t="s">
        <v>122</v>
      </c>
      <c r="C255" s="254"/>
      <c r="D255" s="37">
        <v>0</v>
      </c>
      <c r="E255" s="37"/>
      <c r="F255" s="37">
        <v>-1005060161</v>
      </c>
      <c r="G255" s="37"/>
      <c r="H255" s="37">
        <v>0</v>
      </c>
      <c r="I255" s="37"/>
      <c r="J255" s="92">
        <f t="shared" si="9"/>
        <v>-1005060161</v>
      </c>
      <c r="K255" s="92"/>
      <c r="L255" s="236">
        <f t="shared" si="10"/>
        <v>1.9972435205411771E-3</v>
      </c>
      <c r="M255" s="236"/>
      <c r="N255" s="37">
        <v>0</v>
      </c>
      <c r="O255" s="37"/>
      <c r="P255" s="37">
        <v>-6011807403</v>
      </c>
      <c r="Q255" s="37"/>
      <c r="R255" s="37">
        <v>-797855233</v>
      </c>
      <c r="S255" s="37"/>
      <c r="T255" s="92">
        <f t="shared" si="11"/>
        <v>-6809662636</v>
      </c>
      <c r="U255" s="89"/>
      <c r="V255" s="236">
        <f>T255/درآمدها!$J$5</f>
        <v>-3.0314770324555398E-2</v>
      </c>
    </row>
    <row r="256" spans="1:22" s="25" customFormat="1" ht="42.75" customHeight="1">
      <c r="A256" s="245"/>
      <c r="B256" s="253" t="s">
        <v>293</v>
      </c>
      <c r="C256" s="254"/>
      <c r="D256" s="37">
        <v>0</v>
      </c>
      <c r="E256" s="37"/>
      <c r="F256" s="37">
        <v>-1705967197</v>
      </c>
      <c r="G256" s="37"/>
      <c r="H256" s="37">
        <v>0</v>
      </c>
      <c r="I256" s="37"/>
      <c r="J256" s="92">
        <f t="shared" si="9"/>
        <v>-1705967197</v>
      </c>
      <c r="K256" s="92"/>
      <c r="L256" s="236">
        <f t="shared" si="10"/>
        <v>3.3900775920458E-3</v>
      </c>
      <c r="M256" s="236"/>
      <c r="N256" s="37">
        <v>57192723</v>
      </c>
      <c r="O256" s="37"/>
      <c r="P256" s="37">
        <v>-7480590680</v>
      </c>
      <c r="Q256" s="37"/>
      <c r="R256" s="37">
        <v>-81806604</v>
      </c>
      <c r="S256" s="37"/>
      <c r="T256" s="92">
        <f t="shared" si="11"/>
        <v>-7505204561</v>
      </c>
      <c r="U256" s="89"/>
      <c r="V256" s="236">
        <f>T256/درآمدها!$J$5</f>
        <v>-3.3411134246610075E-2</v>
      </c>
    </row>
    <row r="257" spans="1:22" s="25" customFormat="1" ht="42.75" customHeight="1">
      <c r="A257" s="245"/>
      <c r="B257" s="253" t="s">
        <v>301</v>
      </c>
      <c r="C257" s="254"/>
      <c r="D257" s="37">
        <v>0</v>
      </c>
      <c r="E257" s="37"/>
      <c r="F257" s="37">
        <v>-26411560</v>
      </c>
      <c r="G257" s="37"/>
      <c r="H257" s="37">
        <v>-20815445</v>
      </c>
      <c r="I257" s="37"/>
      <c r="J257" s="92">
        <f t="shared" si="9"/>
        <v>-47227005</v>
      </c>
      <c r="K257" s="92"/>
      <c r="L257" s="236">
        <f t="shared" si="10"/>
        <v>9.384893898984798E-5</v>
      </c>
      <c r="M257" s="236"/>
      <c r="N257" s="37">
        <v>0</v>
      </c>
      <c r="O257" s="37"/>
      <c r="P257" s="37">
        <v>-805610076</v>
      </c>
      <c r="Q257" s="37"/>
      <c r="R257" s="37">
        <v>-482525217</v>
      </c>
      <c r="S257" s="37"/>
      <c r="T257" s="92">
        <f t="shared" si="11"/>
        <v>-1288135293</v>
      </c>
      <c r="U257" s="89"/>
      <c r="V257" s="236">
        <f>T257/درآمدها!$J$5</f>
        <v>-5.7344288023623126E-3</v>
      </c>
    </row>
    <row r="258" spans="1:22" s="25" customFormat="1" ht="42.75" customHeight="1">
      <c r="A258" s="245"/>
      <c r="B258" s="253" t="s">
        <v>166</v>
      </c>
      <c r="C258" s="254"/>
      <c r="D258" s="37">
        <v>0</v>
      </c>
      <c r="E258" s="37"/>
      <c r="F258" s="37">
        <v>-5154439616</v>
      </c>
      <c r="G258" s="37"/>
      <c r="H258" s="37">
        <v>0</v>
      </c>
      <c r="I258" s="37"/>
      <c r="J258" s="92">
        <f t="shared" si="9"/>
        <v>-5154439616</v>
      </c>
      <c r="K258" s="92"/>
      <c r="L258" s="236">
        <f t="shared" si="10"/>
        <v>1.0242840702027144E-2</v>
      </c>
      <c r="M258" s="236"/>
      <c r="N258" s="37">
        <v>3306536728</v>
      </c>
      <c r="O258" s="37"/>
      <c r="P258" s="37">
        <v>3695904888</v>
      </c>
      <c r="Q258" s="37"/>
      <c r="R258" s="37">
        <v>126307347</v>
      </c>
      <c r="S258" s="37"/>
      <c r="T258" s="92">
        <f t="shared" si="11"/>
        <v>7128748963</v>
      </c>
      <c r="U258" s="89"/>
      <c r="V258" s="236">
        <f>T258/درآمدها!$J$5</f>
        <v>3.1735256071613337E-2</v>
      </c>
    </row>
    <row r="259" spans="1:22" s="25" customFormat="1" ht="42.75" customHeight="1">
      <c r="A259" s="245"/>
      <c r="B259" s="253" t="s">
        <v>369</v>
      </c>
      <c r="C259" s="254"/>
      <c r="D259" s="37">
        <v>0</v>
      </c>
      <c r="E259" s="37"/>
      <c r="F259" s="37">
        <v>-3139583344</v>
      </c>
      <c r="G259" s="37"/>
      <c r="H259" s="37">
        <v>0</v>
      </c>
      <c r="I259" s="37"/>
      <c r="J259" s="92">
        <f t="shared" si="9"/>
        <v>-3139583344</v>
      </c>
      <c r="K259" s="92"/>
      <c r="L259" s="236">
        <f t="shared" si="10"/>
        <v>6.2389424377980113E-3</v>
      </c>
      <c r="M259" s="236"/>
      <c r="N259" s="37">
        <v>0</v>
      </c>
      <c r="O259" s="37"/>
      <c r="P259" s="37">
        <v>-5666523164</v>
      </c>
      <c r="Q259" s="37"/>
      <c r="R259" s="37">
        <v>-1221080364</v>
      </c>
      <c r="S259" s="37"/>
      <c r="T259" s="92">
        <f t="shared" si="11"/>
        <v>-6887603528</v>
      </c>
      <c r="U259" s="89"/>
      <c r="V259" s="236">
        <f>T259/درآمدها!$J$5</f>
        <v>-3.0661742027291446E-2</v>
      </c>
    </row>
    <row r="260" spans="1:22" s="25" customFormat="1" ht="42.75" customHeight="1">
      <c r="A260" s="245"/>
      <c r="B260" s="253" t="s">
        <v>144</v>
      </c>
      <c r="C260" s="254"/>
      <c r="D260" s="37">
        <v>0</v>
      </c>
      <c r="E260" s="37"/>
      <c r="F260" s="37">
        <v>-1211615706</v>
      </c>
      <c r="G260" s="37"/>
      <c r="H260" s="37">
        <v>-1947166</v>
      </c>
      <c r="I260" s="37"/>
      <c r="J260" s="92">
        <f t="shared" si="9"/>
        <v>-1213562872</v>
      </c>
      <c r="K260" s="92"/>
      <c r="L260" s="236">
        <f t="shared" si="10"/>
        <v>2.4115776118911773E-3</v>
      </c>
      <c r="M260" s="236"/>
      <c r="N260" s="37">
        <v>0</v>
      </c>
      <c r="O260" s="37"/>
      <c r="P260" s="37">
        <v>-1467437291</v>
      </c>
      <c r="Q260" s="37"/>
      <c r="R260" s="37">
        <v>-444851780</v>
      </c>
      <c r="S260" s="37"/>
      <c r="T260" s="92">
        <f t="shared" si="11"/>
        <v>-1912289071</v>
      </c>
      <c r="U260" s="89"/>
      <c r="V260" s="236">
        <f>T260/درآمدها!$J$5</f>
        <v>-8.5129920644019426E-3</v>
      </c>
    </row>
    <row r="261" spans="1:22" s="25" customFormat="1" ht="42.75" customHeight="1">
      <c r="A261" s="245"/>
      <c r="B261" s="253" t="s">
        <v>86</v>
      </c>
      <c r="C261" s="254"/>
      <c r="D261" s="37">
        <v>0</v>
      </c>
      <c r="E261" s="37"/>
      <c r="F261" s="37">
        <v>-4106346166</v>
      </c>
      <c r="G261" s="37"/>
      <c r="H261" s="37">
        <v>0</v>
      </c>
      <c r="I261" s="37"/>
      <c r="J261" s="92">
        <f t="shared" si="9"/>
        <v>-4106346166</v>
      </c>
      <c r="K261" s="92"/>
      <c r="L261" s="236">
        <f t="shared" si="10"/>
        <v>8.1600819447290827E-3</v>
      </c>
      <c r="M261" s="236"/>
      <c r="N261" s="37">
        <v>1000</v>
      </c>
      <c r="O261" s="37"/>
      <c r="P261" s="37">
        <v>-1246445715</v>
      </c>
      <c r="Q261" s="37"/>
      <c r="R261" s="37">
        <v>-108093985</v>
      </c>
      <c r="S261" s="37"/>
      <c r="T261" s="92">
        <f t="shared" si="11"/>
        <v>-1354538700</v>
      </c>
      <c r="U261" s="89"/>
      <c r="V261" s="236">
        <f>T261/درآمدها!$J$5</f>
        <v>-6.0300387524545567E-3</v>
      </c>
    </row>
    <row r="262" spans="1:22" s="25" customFormat="1" ht="42.75" customHeight="1">
      <c r="A262" s="245"/>
      <c r="B262" s="253" t="s">
        <v>100</v>
      </c>
      <c r="C262" s="254"/>
      <c r="D262" s="37">
        <v>0</v>
      </c>
      <c r="E262" s="37"/>
      <c r="F262" s="37">
        <v>-1860590930</v>
      </c>
      <c r="G262" s="37"/>
      <c r="H262" s="37">
        <v>974291072</v>
      </c>
      <c r="I262" s="37"/>
      <c r="J262" s="92">
        <f t="shared" si="9"/>
        <v>-886299858</v>
      </c>
      <c r="K262" s="92"/>
      <c r="L262" s="236">
        <f t="shared" si="10"/>
        <v>1.7612444680782304E-3</v>
      </c>
      <c r="M262" s="236"/>
      <c r="N262" s="37">
        <v>0</v>
      </c>
      <c r="O262" s="37"/>
      <c r="P262" s="37">
        <v>857352715</v>
      </c>
      <c r="Q262" s="37"/>
      <c r="R262" s="37">
        <v>1126170600</v>
      </c>
      <c r="S262" s="37"/>
      <c r="T262" s="92">
        <f t="shared" si="11"/>
        <v>1983523315</v>
      </c>
      <c r="U262" s="89"/>
      <c r="V262" s="236">
        <f>T262/درآمدها!$J$5</f>
        <v>8.8301075900209611E-3</v>
      </c>
    </row>
    <row r="263" spans="1:22" s="25" customFormat="1" ht="42.75" customHeight="1">
      <c r="A263" s="245"/>
      <c r="B263" s="253" t="s">
        <v>235</v>
      </c>
      <c r="C263" s="254"/>
      <c r="D263" s="37">
        <v>0</v>
      </c>
      <c r="E263" s="37"/>
      <c r="F263" s="37">
        <v>-14314480857</v>
      </c>
      <c r="G263" s="37"/>
      <c r="H263" s="37">
        <v>-1328626701</v>
      </c>
      <c r="I263" s="37"/>
      <c r="J263" s="92">
        <f t="shared" si="9"/>
        <v>-15643107558</v>
      </c>
      <c r="K263" s="92"/>
      <c r="L263" s="236">
        <f t="shared" si="10"/>
        <v>3.1085796078374476E-2</v>
      </c>
      <c r="M263" s="236"/>
      <c r="N263" s="37">
        <v>31943859142</v>
      </c>
      <c r="O263" s="37"/>
      <c r="P263" s="37">
        <v>-26075699931</v>
      </c>
      <c r="Q263" s="37"/>
      <c r="R263" s="37">
        <v>-7453720001</v>
      </c>
      <c r="S263" s="37"/>
      <c r="T263" s="92">
        <f t="shared" si="11"/>
        <v>-1585560790</v>
      </c>
      <c r="U263" s="89"/>
      <c r="V263" s="236">
        <f>T263/درآمدها!$J$5</f>
        <v>-7.0584864117005002E-3</v>
      </c>
    </row>
    <row r="264" spans="1:22" s="25" customFormat="1" ht="42.75" customHeight="1">
      <c r="A264" s="245"/>
      <c r="B264" s="253" t="s">
        <v>310</v>
      </c>
      <c r="C264" s="254"/>
      <c r="D264" s="37">
        <v>0</v>
      </c>
      <c r="E264" s="37"/>
      <c r="F264" s="37">
        <v>-192575745</v>
      </c>
      <c r="G264" s="37"/>
      <c r="H264" s="37">
        <v>-243478320</v>
      </c>
      <c r="I264" s="37"/>
      <c r="J264" s="92">
        <f t="shared" si="9"/>
        <v>-436054065</v>
      </c>
      <c r="K264" s="92"/>
      <c r="L264" s="236">
        <f t="shared" si="10"/>
        <v>8.6652141804165227E-4</v>
      </c>
      <c r="M264" s="236"/>
      <c r="N264" s="37">
        <v>1345095000</v>
      </c>
      <c r="O264" s="37"/>
      <c r="P264" s="37">
        <v>-5080358608</v>
      </c>
      <c r="Q264" s="37"/>
      <c r="R264" s="37">
        <v>-1823716784</v>
      </c>
      <c r="S264" s="37"/>
      <c r="T264" s="92">
        <f t="shared" si="11"/>
        <v>-5558980392</v>
      </c>
      <c r="U264" s="89"/>
      <c r="V264" s="236">
        <f>T264/درآمدها!$J$5</f>
        <v>-2.4747072333846955E-2</v>
      </c>
    </row>
    <row r="265" spans="1:22" s="25" customFormat="1" ht="42.75" customHeight="1">
      <c r="A265" s="245"/>
      <c r="B265" s="253" t="s">
        <v>258</v>
      </c>
      <c r="C265" s="254"/>
      <c r="D265" s="37">
        <v>0</v>
      </c>
      <c r="E265" s="37"/>
      <c r="F265" s="37">
        <v>-918941001</v>
      </c>
      <c r="G265" s="37"/>
      <c r="H265" s="37">
        <v>-21453454</v>
      </c>
      <c r="I265" s="37"/>
      <c r="J265" s="92">
        <f t="shared" si="9"/>
        <v>-940394455</v>
      </c>
      <c r="K265" s="92"/>
      <c r="L265" s="236">
        <f t="shared" si="10"/>
        <v>1.8687406036797451E-3</v>
      </c>
      <c r="M265" s="236"/>
      <c r="N265" s="37">
        <v>0</v>
      </c>
      <c r="O265" s="37"/>
      <c r="P265" s="37">
        <v>-6380274274</v>
      </c>
      <c r="Q265" s="37"/>
      <c r="R265" s="37">
        <v>-244812459</v>
      </c>
      <c r="S265" s="37"/>
      <c r="T265" s="92">
        <f t="shared" si="11"/>
        <v>-6625086733</v>
      </c>
      <c r="U265" s="89"/>
      <c r="V265" s="236">
        <f>T265/درآمدها!$J$5</f>
        <v>-2.9493088487145144E-2</v>
      </c>
    </row>
    <row r="266" spans="1:22" s="25" customFormat="1" ht="42.75" customHeight="1">
      <c r="A266" s="245"/>
      <c r="B266" s="253" t="s">
        <v>174</v>
      </c>
      <c r="C266" s="254"/>
      <c r="D266" s="37">
        <v>0</v>
      </c>
      <c r="E266" s="37"/>
      <c r="F266" s="37">
        <v>-3079861125</v>
      </c>
      <c r="G266" s="37"/>
      <c r="H266" s="37">
        <v>3254738951</v>
      </c>
      <c r="I266" s="37"/>
      <c r="J266" s="92">
        <f t="shared" si="9"/>
        <v>174877826</v>
      </c>
      <c r="K266" s="92"/>
      <c r="L266" s="236">
        <f t="shared" si="10"/>
        <v>-3.4751512239557112E-4</v>
      </c>
      <c r="M266" s="236"/>
      <c r="N266" s="37">
        <v>10117417800</v>
      </c>
      <c r="O266" s="37"/>
      <c r="P266" s="37">
        <v>8282514736</v>
      </c>
      <c r="Q266" s="37"/>
      <c r="R266" s="37">
        <v>5028921091</v>
      </c>
      <c r="S266" s="37"/>
      <c r="T266" s="92">
        <f t="shared" si="11"/>
        <v>23428853627</v>
      </c>
      <c r="U266" s="89"/>
      <c r="V266" s="236">
        <f>T266/درآمدها!$J$5</f>
        <v>0.10429889917238651</v>
      </c>
    </row>
    <row r="267" spans="1:22" s="25" customFormat="1" ht="42.75" customHeight="1">
      <c r="A267" s="245"/>
      <c r="B267" s="253" t="s">
        <v>173</v>
      </c>
      <c r="C267" s="254"/>
      <c r="D267" s="37">
        <v>0</v>
      </c>
      <c r="E267" s="37"/>
      <c r="F267" s="37">
        <v>789325924</v>
      </c>
      <c r="G267" s="37"/>
      <c r="H267" s="37">
        <v>156271702</v>
      </c>
      <c r="I267" s="37"/>
      <c r="J267" s="92">
        <f t="shared" ref="J267:J315" si="12">D267+F267+H267</f>
        <v>945597626</v>
      </c>
      <c r="K267" s="92"/>
      <c r="L267" s="236">
        <f t="shared" si="10"/>
        <v>-1.8790802828047022E-3</v>
      </c>
      <c r="M267" s="236"/>
      <c r="N267" s="37">
        <v>199040216</v>
      </c>
      <c r="O267" s="37"/>
      <c r="P267" s="37">
        <v>2137842378</v>
      </c>
      <c r="Q267" s="37"/>
      <c r="R267" s="37">
        <v>84107119</v>
      </c>
      <c r="S267" s="37"/>
      <c r="T267" s="92">
        <f t="shared" si="11"/>
        <v>2420989713</v>
      </c>
      <c r="U267" s="89"/>
      <c r="V267" s="236">
        <f>T267/درآمدها!$J$5</f>
        <v>1.0777589291973595E-2</v>
      </c>
    </row>
    <row r="268" spans="1:22" s="25" customFormat="1" ht="42.75" customHeight="1">
      <c r="A268" s="245"/>
      <c r="B268" s="253" t="s">
        <v>216</v>
      </c>
      <c r="C268" s="254"/>
      <c r="D268" s="37">
        <v>0</v>
      </c>
      <c r="E268" s="37"/>
      <c r="F268" s="37">
        <v>-3037588565</v>
      </c>
      <c r="G268" s="37"/>
      <c r="H268" s="37">
        <v>0</v>
      </c>
      <c r="I268" s="37"/>
      <c r="J268" s="92">
        <f t="shared" si="12"/>
        <v>-3037588565</v>
      </c>
      <c r="K268" s="92"/>
      <c r="L268" s="236">
        <f t="shared" ref="L268:L315" si="13">J268/-503223643318</f>
        <v>6.0362596339307321E-3</v>
      </c>
      <c r="M268" s="236"/>
      <c r="N268" s="37">
        <v>305052100</v>
      </c>
      <c r="O268" s="37"/>
      <c r="P268" s="37">
        <v>-2837885511</v>
      </c>
      <c r="Q268" s="37"/>
      <c r="R268" s="37">
        <v>-353420084</v>
      </c>
      <c r="S268" s="37"/>
      <c r="T268" s="92">
        <f t="shared" ref="T268:T329" si="14">N268+P268+R268</f>
        <v>-2886253495</v>
      </c>
      <c r="U268" s="89"/>
      <c r="V268" s="236">
        <f>T268/درآمدها!$J$5</f>
        <v>-1.2848817404964069E-2</v>
      </c>
    </row>
    <row r="269" spans="1:22" s="25" customFormat="1" ht="42.75" customHeight="1">
      <c r="A269" s="245"/>
      <c r="B269" s="253" t="s">
        <v>431</v>
      </c>
      <c r="C269" s="254"/>
      <c r="D269" s="37">
        <f>'درآمد سود سهام'!M132</f>
        <v>2553885000</v>
      </c>
      <c r="E269" s="37"/>
      <c r="F269" s="37">
        <v>-6127959223</v>
      </c>
      <c r="G269" s="37"/>
      <c r="H269" s="37">
        <v>-56288112</v>
      </c>
      <c r="I269" s="37"/>
      <c r="J269" s="92">
        <f t="shared" si="12"/>
        <v>-3630362335</v>
      </c>
      <c r="K269" s="92"/>
      <c r="L269" s="236">
        <f t="shared" si="13"/>
        <v>7.2142125736844214E-3</v>
      </c>
      <c r="M269" s="236"/>
      <c r="N269" s="37">
        <v>2553885000</v>
      </c>
      <c r="O269" s="37"/>
      <c r="P269" s="37">
        <v>-6275553012</v>
      </c>
      <c r="Q269" s="37"/>
      <c r="R269" s="37">
        <v>-56288112</v>
      </c>
      <c r="S269" s="37"/>
      <c r="T269" s="92">
        <f t="shared" si="14"/>
        <v>-3777956124</v>
      </c>
      <c r="U269" s="89"/>
      <c r="V269" s="236">
        <f>T269/درآمدها!$J$5</f>
        <v>-1.6818435555066097E-2</v>
      </c>
    </row>
    <row r="270" spans="1:22" s="25" customFormat="1" ht="42.75" customHeight="1">
      <c r="A270" s="245"/>
      <c r="B270" s="253" t="s">
        <v>220</v>
      </c>
      <c r="C270" s="254"/>
      <c r="D270" s="37">
        <v>0</v>
      </c>
      <c r="E270" s="37"/>
      <c r="F270" s="37">
        <v>-3716002583</v>
      </c>
      <c r="G270" s="37"/>
      <c r="H270" s="37">
        <v>0</v>
      </c>
      <c r="I270" s="37"/>
      <c r="J270" s="92">
        <f t="shared" si="12"/>
        <v>-3716002583</v>
      </c>
      <c r="K270" s="92"/>
      <c r="L270" s="236">
        <f t="shared" si="13"/>
        <v>7.3843958493257089E-3</v>
      </c>
      <c r="M270" s="236"/>
      <c r="N270" s="37">
        <v>606696349</v>
      </c>
      <c r="O270" s="37"/>
      <c r="P270" s="37">
        <v>-6089746840</v>
      </c>
      <c r="Q270" s="37"/>
      <c r="R270" s="37">
        <v>-457788987</v>
      </c>
      <c r="S270" s="37"/>
      <c r="T270" s="92">
        <f t="shared" si="14"/>
        <v>-5940839478</v>
      </c>
      <c r="U270" s="89"/>
      <c r="V270" s="236">
        <f>T270/درآمدها!$J$5</f>
        <v>-2.6447005371239594E-2</v>
      </c>
    </row>
    <row r="271" spans="1:22" s="25" customFormat="1" ht="42.75" customHeight="1">
      <c r="A271" s="245"/>
      <c r="B271" s="253" t="s">
        <v>182</v>
      </c>
      <c r="C271" s="254"/>
      <c r="D271" s="37">
        <v>0</v>
      </c>
      <c r="E271" s="37"/>
      <c r="F271" s="37">
        <v>2818530469</v>
      </c>
      <c r="G271" s="37"/>
      <c r="H271" s="37">
        <v>-55287847</v>
      </c>
      <c r="I271" s="37"/>
      <c r="J271" s="92">
        <f t="shared" si="12"/>
        <v>2763242622</v>
      </c>
      <c r="K271" s="92"/>
      <c r="L271" s="236">
        <f t="shared" si="13"/>
        <v>-5.4910826601480564E-3</v>
      </c>
      <c r="M271" s="236"/>
      <c r="N271" s="37">
        <v>0</v>
      </c>
      <c r="O271" s="37"/>
      <c r="P271" s="37">
        <v>865375713</v>
      </c>
      <c r="Q271" s="37"/>
      <c r="R271" s="37">
        <v>-1405362442</v>
      </c>
      <c r="S271" s="37"/>
      <c r="T271" s="92">
        <f t="shared" si="14"/>
        <v>-539986729</v>
      </c>
      <c r="U271" s="89"/>
      <c r="V271" s="236">
        <f>T271/درآمدها!$J$5</f>
        <v>-2.4038743977423285E-3</v>
      </c>
    </row>
    <row r="272" spans="1:22" s="25" customFormat="1" ht="42.75" customHeight="1">
      <c r="A272" s="245"/>
      <c r="B272" s="253" t="s">
        <v>302</v>
      </c>
      <c r="C272" s="254"/>
      <c r="D272" s="37">
        <v>0</v>
      </c>
      <c r="E272" s="37"/>
      <c r="F272" s="37">
        <v>-3089409017</v>
      </c>
      <c r="G272" s="37"/>
      <c r="H272" s="37">
        <v>-20618994</v>
      </c>
      <c r="I272" s="37"/>
      <c r="J272" s="92">
        <f t="shared" si="12"/>
        <v>-3110028011</v>
      </c>
      <c r="K272" s="92"/>
      <c r="L272" s="236">
        <f t="shared" si="13"/>
        <v>6.1802104338620932E-3</v>
      </c>
      <c r="M272" s="236"/>
      <c r="N272" s="37">
        <v>0</v>
      </c>
      <c r="O272" s="37"/>
      <c r="P272" s="37">
        <v>-2571137703</v>
      </c>
      <c r="Q272" s="37"/>
      <c r="R272" s="37">
        <v>-703751927</v>
      </c>
      <c r="S272" s="37"/>
      <c r="T272" s="92">
        <f t="shared" si="14"/>
        <v>-3274889630</v>
      </c>
      <c r="U272" s="89"/>
      <c r="V272" s="236">
        <f>T272/درآمدها!$J$5</f>
        <v>-1.4578920025623162E-2</v>
      </c>
    </row>
    <row r="273" spans="1:22" s="25" customFormat="1" ht="42.75" customHeight="1">
      <c r="A273" s="245"/>
      <c r="B273" s="253" t="s">
        <v>289</v>
      </c>
      <c r="C273" s="254"/>
      <c r="D273" s="37">
        <v>0</v>
      </c>
      <c r="E273" s="37"/>
      <c r="F273" s="37">
        <v>698151732</v>
      </c>
      <c r="G273" s="37"/>
      <c r="H273" s="37">
        <v>132222431</v>
      </c>
      <c r="I273" s="37"/>
      <c r="J273" s="92">
        <f t="shared" si="12"/>
        <v>830374163</v>
      </c>
      <c r="K273" s="92"/>
      <c r="L273" s="236">
        <f t="shared" si="13"/>
        <v>-1.6501095964508671E-3</v>
      </c>
      <c r="M273" s="236"/>
      <c r="N273" s="37">
        <v>0</v>
      </c>
      <c r="O273" s="37"/>
      <c r="P273" s="37">
        <v>11572111223</v>
      </c>
      <c r="Q273" s="37"/>
      <c r="R273" s="37">
        <v>1003705493</v>
      </c>
      <c r="S273" s="37"/>
      <c r="T273" s="92">
        <f t="shared" si="14"/>
        <v>12575816716</v>
      </c>
      <c r="U273" s="89"/>
      <c r="V273" s="236">
        <f>T273/درآمدها!$J$5</f>
        <v>5.5984123702959389E-2</v>
      </c>
    </row>
    <row r="274" spans="1:22" s="25" customFormat="1" ht="42.75" customHeight="1">
      <c r="A274" s="245"/>
      <c r="B274" s="253" t="s">
        <v>217</v>
      </c>
      <c r="C274" s="254"/>
      <c r="D274" s="37">
        <v>0</v>
      </c>
      <c r="E274" s="37"/>
      <c r="F274" s="37">
        <v>-4797297756</v>
      </c>
      <c r="G274" s="37"/>
      <c r="H274" s="37">
        <v>19116929</v>
      </c>
      <c r="I274" s="37"/>
      <c r="J274" s="92">
        <f t="shared" si="12"/>
        <v>-4778180827</v>
      </c>
      <c r="K274" s="92"/>
      <c r="L274" s="236">
        <f t="shared" si="13"/>
        <v>9.4951437406539819E-3</v>
      </c>
      <c r="M274" s="236"/>
      <c r="N274" s="37">
        <v>483850950</v>
      </c>
      <c r="O274" s="37"/>
      <c r="P274" s="37">
        <v>1904132599</v>
      </c>
      <c r="Q274" s="37"/>
      <c r="R274" s="37">
        <v>1169171941</v>
      </c>
      <c r="S274" s="37"/>
      <c r="T274" s="92">
        <f t="shared" si="14"/>
        <v>3557155490</v>
      </c>
      <c r="U274" s="89"/>
      <c r="V274" s="236">
        <f>T274/درآمدها!$J$5</f>
        <v>1.58354910444467E-2</v>
      </c>
    </row>
    <row r="275" spans="1:22" s="25" customFormat="1" ht="42.75" customHeight="1">
      <c r="A275" s="245"/>
      <c r="B275" s="253" t="s">
        <v>287</v>
      </c>
      <c r="C275" s="254"/>
      <c r="D275" s="37">
        <v>0</v>
      </c>
      <c r="E275" s="37"/>
      <c r="F275" s="37">
        <v>-1179854450</v>
      </c>
      <c r="G275" s="37"/>
      <c r="H275" s="37">
        <v>12803557</v>
      </c>
      <c r="I275" s="37"/>
      <c r="J275" s="92">
        <f t="shared" si="12"/>
        <v>-1167050893</v>
      </c>
      <c r="K275" s="92"/>
      <c r="L275" s="236">
        <f t="shared" si="13"/>
        <v>2.319149564009079E-3</v>
      </c>
      <c r="M275" s="236"/>
      <c r="N275" s="37">
        <v>0</v>
      </c>
      <c r="O275" s="37"/>
      <c r="P275" s="37">
        <v>1548945570</v>
      </c>
      <c r="Q275" s="37"/>
      <c r="R275" s="37">
        <v>29013983</v>
      </c>
      <c r="S275" s="37"/>
      <c r="T275" s="92">
        <f t="shared" si="14"/>
        <v>1577959553</v>
      </c>
      <c r="U275" s="89"/>
      <c r="V275" s="236">
        <f>T275/درآمدها!$J$5</f>
        <v>7.0246477670928634E-3</v>
      </c>
    </row>
    <row r="276" spans="1:22" s="25" customFormat="1" ht="42.75" customHeight="1">
      <c r="A276" s="245"/>
      <c r="B276" s="253" t="s">
        <v>223</v>
      </c>
      <c r="C276" s="254"/>
      <c r="D276" s="37">
        <v>0</v>
      </c>
      <c r="E276" s="37"/>
      <c r="F276" s="37">
        <v>-4931135271</v>
      </c>
      <c r="G276" s="37"/>
      <c r="H276" s="37">
        <v>-8072681</v>
      </c>
      <c r="I276" s="37"/>
      <c r="J276" s="92">
        <f t="shared" si="12"/>
        <v>-4939207952</v>
      </c>
      <c r="K276" s="92"/>
      <c r="L276" s="236">
        <f t="shared" si="13"/>
        <v>9.8151349158266538E-3</v>
      </c>
      <c r="M276" s="236"/>
      <c r="N276" s="37">
        <v>0</v>
      </c>
      <c r="O276" s="37"/>
      <c r="P276" s="37">
        <v>-667881450</v>
      </c>
      <c r="Q276" s="37"/>
      <c r="R276" s="37">
        <v>659873198</v>
      </c>
      <c r="S276" s="37"/>
      <c r="T276" s="92">
        <f t="shared" si="14"/>
        <v>-8008252</v>
      </c>
      <c r="U276" s="89"/>
      <c r="V276" s="236">
        <f>T276/درآمدها!$J$5</f>
        <v>-3.5650564948363386E-5</v>
      </c>
    </row>
    <row r="277" spans="1:22" s="25" customFormat="1" ht="42.75" customHeight="1">
      <c r="A277" s="245"/>
      <c r="B277" s="253" t="s">
        <v>353</v>
      </c>
      <c r="C277" s="254"/>
      <c r="D277" s="37">
        <v>0</v>
      </c>
      <c r="E277" s="37"/>
      <c r="F277" s="37">
        <v>-7485158526</v>
      </c>
      <c r="G277" s="37"/>
      <c r="H277" s="37">
        <v>3185821</v>
      </c>
      <c r="I277" s="37"/>
      <c r="J277" s="92">
        <f t="shared" si="12"/>
        <v>-7481972705</v>
      </c>
      <c r="K277" s="92"/>
      <c r="L277" s="236">
        <f t="shared" si="13"/>
        <v>1.4868086593999616E-2</v>
      </c>
      <c r="M277" s="236"/>
      <c r="N277" s="37">
        <v>0</v>
      </c>
      <c r="O277" s="37"/>
      <c r="P277" s="37">
        <v>-2708815077</v>
      </c>
      <c r="Q277" s="37"/>
      <c r="R277" s="37">
        <v>-151826098</v>
      </c>
      <c r="S277" s="37"/>
      <c r="T277" s="92">
        <f t="shared" si="14"/>
        <v>-2860641175</v>
      </c>
      <c r="U277" s="89"/>
      <c r="V277" s="236">
        <f>T277/درآمدها!$J$5</f>
        <v>-1.2734798305959909E-2</v>
      </c>
    </row>
    <row r="278" spans="1:22" s="25" customFormat="1" ht="42.75" customHeight="1">
      <c r="A278" s="245"/>
      <c r="B278" s="253" t="s">
        <v>219</v>
      </c>
      <c r="C278" s="254"/>
      <c r="D278" s="37">
        <v>0</v>
      </c>
      <c r="E278" s="37"/>
      <c r="F278" s="37">
        <v>-3117578095</v>
      </c>
      <c r="G278" s="37"/>
      <c r="H278" s="37">
        <v>0</v>
      </c>
      <c r="I278" s="37"/>
      <c r="J278" s="92">
        <f t="shared" si="12"/>
        <v>-3117578095</v>
      </c>
      <c r="K278" s="92"/>
      <c r="L278" s="236">
        <f t="shared" si="13"/>
        <v>6.1952138704061688E-3</v>
      </c>
      <c r="M278" s="236"/>
      <c r="N278" s="37">
        <v>1702037520</v>
      </c>
      <c r="O278" s="37"/>
      <c r="P278" s="37">
        <v>-3501820056</v>
      </c>
      <c r="Q278" s="37"/>
      <c r="R278" s="37">
        <v>-424948431</v>
      </c>
      <c r="S278" s="37"/>
      <c r="T278" s="92">
        <f t="shared" si="14"/>
        <v>-2224730967</v>
      </c>
      <c r="U278" s="89"/>
      <c r="V278" s="236">
        <f>T278/درآمدها!$J$5</f>
        <v>-9.9038986075449149E-3</v>
      </c>
    </row>
    <row r="279" spans="1:22" s="25" customFormat="1" ht="42.75" customHeight="1">
      <c r="A279" s="245"/>
      <c r="B279" s="253" t="s">
        <v>261</v>
      </c>
      <c r="C279" s="254"/>
      <c r="D279" s="37">
        <v>0</v>
      </c>
      <c r="E279" s="37"/>
      <c r="F279" s="37">
        <v>-718682403</v>
      </c>
      <c r="G279" s="37"/>
      <c r="H279" s="37">
        <v>0</v>
      </c>
      <c r="I279" s="37"/>
      <c r="J279" s="92">
        <f t="shared" si="12"/>
        <v>-718682403</v>
      </c>
      <c r="K279" s="92"/>
      <c r="L279" s="236">
        <f t="shared" si="13"/>
        <v>1.4281570680212377E-3</v>
      </c>
      <c r="M279" s="236"/>
      <c r="N279" s="37">
        <v>422632928</v>
      </c>
      <c r="O279" s="37"/>
      <c r="P279" s="37">
        <v>-1422392255</v>
      </c>
      <c r="Q279" s="37"/>
      <c r="R279" s="37">
        <v>-526924160</v>
      </c>
      <c r="S279" s="37"/>
      <c r="T279" s="92">
        <f t="shared" si="14"/>
        <v>-1526683487</v>
      </c>
      <c r="U279" s="89"/>
      <c r="V279" s="236">
        <f>T279/درآمدها!$J$5</f>
        <v>-6.7963806344864507E-3</v>
      </c>
    </row>
    <row r="280" spans="1:22" s="25" customFormat="1" ht="42.75" customHeight="1">
      <c r="A280" s="245"/>
      <c r="B280" s="253" t="s">
        <v>160</v>
      </c>
      <c r="C280" s="254"/>
      <c r="D280" s="37">
        <v>0</v>
      </c>
      <c r="E280" s="37"/>
      <c r="F280" s="37">
        <v>-1130448252</v>
      </c>
      <c r="G280" s="37"/>
      <c r="H280" s="37">
        <v>0</v>
      </c>
      <c r="I280" s="37"/>
      <c r="J280" s="92">
        <f t="shared" si="12"/>
        <v>-1130448252</v>
      </c>
      <c r="K280" s="92"/>
      <c r="L280" s="236">
        <f t="shared" si="13"/>
        <v>2.2464132339776424E-3</v>
      </c>
      <c r="M280" s="236"/>
      <c r="N280" s="37">
        <v>0</v>
      </c>
      <c r="O280" s="37"/>
      <c r="P280" s="37">
        <v>-2879951499</v>
      </c>
      <c r="Q280" s="37"/>
      <c r="R280" s="37">
        <v>-521114839</v>
      </c>
      <c r="S280" s="37"/>
      <c r="T280" s="92">
        <f t="shared" si="14"/>
        <v>-3401066338</v>
      </c>
      <c r="U280" s="89"/>
      <c r="V280" s="236">
        <f>T280/درآمدها!$J$5</f>
        <v>-1.5140624492905744E-2</v>
      </c>
    </row>
    <row r="281" spans="1:22" s="25" customFormat="1" ht="42.75" customHeight="1">
      <c r="A281" s="245"/>
      <c r="B281" s="253" t="s">
        <v>275</v>
      </c>
      <c r="C281" s="254"/>
      <c r="D281" s="37">
        <v>0</v>
      </c>
      <c r="E281" s="37"/>
      <c r="F281" s="37">
        <v>-6332219006</v>
      </c>
      <c r="G281" s="37"/>
      <c r="H281" s="37">
        <v>0</v>
      </c>
      <c r="I281" s="37"/>
      <c r="J281" s="92">
        <f t="shared" si="12"/>
        <v>-6332219006</v>
      </c>
      <c r="K281" s="92"/>
      <c r="L281" s="236">
        <f t="shared" si="13"/>
        <v>1.2583309806845676E-2</v>
      </c>
      <c r="M281" s="236"/>
      <c r="N281" s="37">
        <v>4484787554</v>
      </c>
      <c r="O281" s="37"/>
      <c r="P281" s="37">
        <v>-3185749296</v>
      </c>
      <c r="Q281" s="37"/>
      <c r="R281" s="37">
        <v>-7244520</v>
      </c>
      <c r="S281" s="37"/>
      <c r="T281" s="92">
        <f t="shared" si="14"/>
        <v>1291793738</v>
      </c>
      <c r="U281" s="89"/>
      <c r="V281" s="236">
        <f>T281/درآمدها!$J$5</f>
        <v>5.750715206821428E-3</v>
      </c>
    </row>
    <row r="282" spans="1:22" s="25" customFormat="1" ht="42.75" customHeight="1">
      <c r="A282" s="245"/>
      <c r="B282" s="253" t="s">
        <v>233</v>
      </c>
      <c r="C282" s="254"/>
      <c r="D282" s="37">
        <v>0</v>
      </c>
      <c r="E282" s="37"/>
      <c r="F282" s="37">
        <v>-2924348569</v>
      </c>
      <c r="G282" s="37"/>
      <c r="H282" s="37">
        <v>0</v>
      </c>
      <c r="I282" s="37"/>
      <c r="J282" s="92">
        <f t="shared" si="12"/>
        <v>-2924348569</v>
      </c>
      <c r="K282" s="92"/>
      <c r="L282" s="236">
        <f t="shared" si="13"/>
        <v>5.8112304694555635E-3</v>
      </c>
      <c r="M282" s="236"/>
      <c r="N282" s="37">
        <v>839967800</v>
      </c>
      <c r="O282" s="37"/>
      <c r="P282" s="37">
        <v>-2826917996</v>
      </c>
      <c r="Q282" s="37"/>
      <c r="R282" s="37">
        <v>-452781688</v>
      </c>
      <c r="S282" s="37"/>
      <c r="T282" s="92">
        <f t="shared" si="14"/>
        <v>-2439731884</v>
      </c>
      <c r="U282" s="89"/>
      <c r="V282" s="236">
        <f>T282/درآمدها!$J$5</f>
        <v>-1.0861024351773016E-2</v>
      </c>
    </row>
    <row r="283" spans="1:22" s="25" customFormat="1" ht="42.75" customHeight="1">
      <c r="A283" s="245"/>
      <c r="B283" s="253" t="s">
        <v>85</v>
      </c>
      <c r="C283" s="254"/>
      <c r="D283" s="37">
        <v>0</v>
      </c>
      <c r="E283" s="37"/>
      <c r="F283" s="37">
        <v>-1051063857</v>
      </c>
      <c r="G283" s="37"/>
      <c r="H283" s="37">
        <v>-4933749</v>
      </c>
      <c r="I283" s="37"/>
      <c r="J283" s="92">
        <f t="shared" si="12"/>
        <v>-1055997606</v>
      </c>
      <c r="K283" s="92"/>
      <c r="L283" s="236">
        <f t="shared" si="13"/>
        <v>2.0984658014820022E-3</v>
      </c>
      <c r="M283" s="236"/>
      <c r="N283" s="37">
        <v>0</v>
      </c>
      <c r="O283" s="37"/>
      <c r="P283" s="37">
        <v>-365436233</v>
      </c>
      <c r="Q283" s="37"/>
      <c r="R283" s="37">
        <v>-463839381</v>
      </c>
      <c r="S283" s="37"/>
      <c r="T283" s="92">
        <f t="shared" si="14"/>
        <v>-829275614</v>
      </c>
      <c r="U283" s="89"/>
      <c r="V283" s="236">
        <f>T283/درآمدها!$J$5</f>
        <v>-3.6917100182412995E-3</v>
      </c>
    </row>
    <row r="284" spans="1:22" s="25" customFormat="1" ht="42.75" customHeight="1">
      <c r="A284" s="245"/>
      <c r="B284" s="253" t="s">
        <v>309</v>
      </c>
      <c r="C284" s="254"/>
      <c r="D284" s="37">
        <v>0</v>
      </c>
      <c r="E284" s="37"/>
      <c r="F284" s="37">
        <v>-2144573034</v>
      </c>
      <c r="G284" s="37"/>
      <c r="H284" s="37">
        <v>0</v>
      </c>
      <c r="I284" s="37"/>
      <c r="J284" s="92">
        <f t="shared" si="12"/>
        <v>-2144573034</v>
      </c>
      <c r="K284" s="92"/>
      <c r="L284" s="236">
        <f t="shared" si="13"/>
        <v>4.2616698608590395E-3</v>
      </c>
      <c r="M284" s="236"/>
      <c r="N284" s="37">
        <v>218297017</v>
      </c>
      <c r="O284" s="37"/>
      <c r="P284" s="37">
        <v>-114990510</v>
      </c>
      <c r="Q284" s="37"/>
      <c r="R284" s="37">
        <v>122584392</v>
      </c>
      <c r="S284" s="37"/>
      <c r="T284" s="92">
        <f t="shared" si="14"/>
        <v>225890899</v>
      </c>
      <c r="U284" s="89"/>
      <c r="V284" s="236">
        <f>T284/درآمدها!$J$5</f>
        <v>1.0056049892090925E-3</v>
      </c>
    </row>
    <row r="285" spans="1:22" s="25" customFormat="1" ht="42.75" customHeight="1">
      <c r="A285" s="245"/>
      <c r="B285" s="253" t="s">
        <v>349</v>
      </c>
      <c r="C285" s="254"/>
      <c r="D285" s="37">
        <v>0</v>
      </c>
      <c r="E285" s="37"/>
      <c r="F285" s="37">
        <v>-662743848</v>
      </c>
      <c r="G285" s="37"/>
      <c r="H285" s="37">
        <v>-71829406</v>
      </c>
      <c r="I285" s="37"/>
      <c r="J285" s="92">
        <f t="shared" si="12"/>
        <v>-734573254</v>
      </c>
      <c r="K285" s="92"/>
      <c r="L285" s="236">
        <f t="shared" si="13"/>
        <v>1.4597351769018616E-3</v>
      </c>
      <c r="M285" s="236"/>
      <c r="N285" s="37">
        <v>3130332375</v>
      </c>
      <c r="O285" s="37"/>
      <c r="P285" s="37">
        <v>-1306673426</v>
      </c>
      <c r="Q285" s="37"/>
      <c r="R285" s="37">
        <v>-1233587495</v>
      </c>
      <c r="S285" s="37"/>
      <c r="T285" s="92">
        <f t="shared" si="14"/>
        <v>590071454</v>
      </c>
      <c r="U285" s="89"/>
      <c r="V285" s="236">
        <f>T285/درآمدها!$J$5</f>
        <v>2.626838003474693E-3</v>
      </c>
    </row>
    <row r="286" spans="1:22" s="25" customFormat="1" ht="42.75" customHeight="1">
      <c r="A286" s="245"/>
      <c r="B286" s="253" t="s">
        <v>163</v>
      </c>
      <c r="C286" s="254"/>
      <c r="D286" s="37">
        <v>0</v>
      </c>
      <c r="E286" s="37"/>
      <c r="F286" s="37">
        <v>107407018</v>
      </c>
      <c r="G286" s="37"/>
      <c r="H286" s="37">
        <v>212120522</v>
      </c>
      <c r="I286" s="37"/>
      <c r="J286" s="92">
        <f t="shared" si="12"/>
        <v>319527540</v>
      </c>
      <c r="K286" s="92"/>
      <c r="L286" s="236">
        <f t="shared" si="13"/>
        <v>-6.3496130248014257E-4</v>
      </c>
      <c r="M286" s="236"/>
      <c r="N286" s="37">
        <v>0</v>
      </c>
      <c r="O286" s="37"/>
      <c r="P286" s="37">
        <v>4511303047</v>
      </c>
      <c r="Q286" s="37"/>
      <c r="R286" s="37">
        <v>222410424</v>
      </c>
      <c r="S286" s="37"/>
      <c r="T286" s="92">
        <f>N286+P286+R286</f>
        <v>4733713471</v>
      </c>
      <c r="U286" s="89"/>
      <c r="V286" s="236">
        <f>T286/درآمدها!$J$5</f>
        <v>2.1073207929124628E-2</v>
      </c>
    </row>
    <row r="287" spans="1:22" s="25" customFormat="1" ht="42.75" customHeight="1">
      <c r="A287" s="245"/>
      <c r="B287" s="253" t="s">
        <v>250</v>
      </c>
      <c r="C287" s="254"/>
      <c r="D287" s="37">
        <v>0</v>
      </c>
      <c r="E287" s="37"/>
      <c r="F287" s="37">
        <v>-8693381837</v>
      </c>
      <c r="G287" s="37"/>
      <c r="H287" s="37">
        <v>164765132</v>
      </c>
      <c r="I287" s="37"/>
      <c r="J287" s="92">
        <f t="shared" si="12"/>
        <v>-8528616705</v>
      </c>
      <c r="K287" s="92"/>
      <c r="L287" s="236">
        <f t="shared" si="13"/>
        <v>1.6947965021608787E-2</v>
      </c>
      <c r="M287" s="236"/>
      <c r="N287" s="37">
        <v>0</v>
      </c>
      <c r="O287" s="37"/>
      <c r="P287" s="37">
        <v>-4976931645</v>
      </c>
      <c r="Q287" s="37"/>
      <c r="R287" s="37">
        <v>1540361850</v>
      </c>
      <c r="S287" s="37"/>
      <c r="T287" s="92">
        <f t="shared" si="14"/>
        <v>-3436569795</v>
      </c>
      <c r="U287" s="89"/>
      <c r="V287" s="236">
        <f>T287/درآمدها!$J$5</f>
        <v>-1.5298676249977066E-2</v>
      </c>
    </row>
    <row r="288" spans="1:22" s="25" customFormat="1" ht="42.75" customHeight="1">
      <c r="A288" s="245"/>
      <c r="B288" s="253" t="s">
        <v>272</v>
      </c>
      <c r="C288" s="254"/>
      <c r="D288" s="37">
        <v>0</v>
      </c>
      <c r="E288" s="37"/>
      <c r="F288" s="37">
        <v>-1707443657</v>
      </c>
      <c r="G288" s="37"/>
      <c r="H288" s="37">
        <v>16571621</v>
      </c>
      <c r="I288" s="37"/>
      <c r="J288" s="92">
        <f t="shared" si="12"/>
        <v>-1690872036</v>
      </c>
      <c r="K288" s="92"/>
      <c r="L288" s="236">
        <f t="shared" si="13"/>
        <v>3.3600806688081114E-3</v>
      </c>
      <c r="M288" s="236"/>
      <c r="N288" s="37">
        <v>4153919623</v>
      </c>
      <c r="O288" s="37"/>
      <c r="P288" s="37">
        <v>1880020746</v>
      </c>
      <c r="Q288" s="37"/>
      <c r="R288" s="37">
        <v>742230236</v>
      </c>
      <c r="S288" s="37"/>
      <c r="T288" s="92">
        <f t="shared" si="14"/>
        <v>6776170605</v>
      </c>
      <c r="U288" s="89"/>
      <c r="V288" s="236">
        <f>T288/درآمدها!$J$5</f>
        <v>3.0165672890256612E-2</v>
      </c>
    </row>
    <row r="289" spans="1:22" s="25" customFormat="1" ht="42.75" customHeight="1">
      <c r="A289" s="245"/>
      <c r="B289" s="253" t="s">
        <v>417</v>
      </c>
      <c r="C289" s="254"/>
      <c r="D289" s="37">
        <v>0</v>
      </c>
      <c r="E289" s="37"/>
      <c r="F289" s="37">
        <v>1906454842</v>
      </c>
      <c r="G289" s="37"/>
      <c r="H289" s="37">
        <v>2055096</v>
      </c>
      <c r="I289" s="37"/>
      <c r="J289" s="92">
        <f t="shared" si="12"/>
        <v>1908509938</v>
      </c>
      <c r="K289" s="92"/>
      <c r="L289" s="236">
        <f t="shared" si="13"/>
        <v>-3.7925681023575505E-3</v>
      </c>
      <c r="M289" s="236"/>
      <c r="N289" s="37">
        <v>0</v>
      </c>
      <c r="O289" s="37"/>
      <c r="P289" s="37">
        <v>1565021085</v>
      </c>
      <c r="Q289" s="37"/>
      <c r="R289" s="37">
        <v>2055096</v>
      </c>
      <c r="S289" s="37"/>
      <c r="T289" s="92">
        <f t="shared" si="14"/>
        <v>1567076181</v>
      </c>
      <c r="U289" s="89"/>
      <c r="V289" s="236">
        <f>T289/درآمدها!$J$5</f>
        <v>6.9761979480383179E-3</v>
      </c>
    </row>
    <row r="290" spans="1:22" s="25" customFormat="1" ht="42.75" customHeight="1">
      <c r="A290" s="245"/>
      <c r="B290" s="253" t="s">
        <v>303</v>
      </c>
      <c r="C290" s="254"/>
      <c r="D290" s="37">
        <v>0</v>
      </c>
      <c r="E290" s="37"/>
      <c r="F290" s="37">
        <v>-1109236371</v>
      </c>
      <c r="G290" s="37"/>
      <c r="H290" s="37">
        <v>4650898</v>
      </c>
      <c r="I290" s="37"/>
      <c r="J290" s="92">
        <f t="shared" si="12"/>
        <v>-1104585473</v>
      </c>
      <c r="K290" s="92"/>
      <c r="L290" s="236">
        <f t="shared" si="13"/>
        <v>2.1950190291476109E-3</v>
      </c>
      <c r="M290" s="236"/>
      <c r="N290" s="37">
        <v>0</v>
      </c>
      <c r="O290" s="37"/>
      <c r="P290" s="37">
        <v>-1472946965</v>
      </c>
      <c r="Q290" s="37"/>
      <c r="R290" s="37">
        <v>-762504902</v>
      </c>
      <c r="S290" s="37"/>
      <c r="T290" s="92">
        <f t="shared" si="14"/>
        <v>-2235451867</v>
      </c>
      <c r="U290" s="89"/>
      <c r="V290" s="236">
        <f>T290/درآمدها!$J$5</f>
        <v>-9.9516251453405421E-3</v>
      </c>
    </row>
    <row r="291" spans="1:22" s="25" customFormat="1" ht="42.75" customHeight="1">
      <c r="A291" s="245"/>
      <c r="B291" s="253" t="s">
        <v>106</v>
      </c>
      <c r="C291" s="254"/>
      <c r="D291" s="37">
        <v>0</v>
      </c>
      <c r="E291" s="37"/>
      <c r="F291" s="37">
        <v>177052075</v>
      </c>
      <c r="G291" s="37"/>
      <c r="H291" s="37">
        <v>25482318</v>
      </c>
      <c r="I291" s="37"/>
      <c r="J291" s="92">
        <f t="shared" si="12"/>
        <v>202534393</v>
      </c>
      <c r="K291" s="92"/>
      <c r="L291" s="236">
        <f t="shared" si="13"/>
        <v>-4.0247392126608266E-4</v>
      </c>
      <c r="M291" s="236"/>
      <c r="N291" s="37">
        <v>3160097000</v>
      </c>
      <c r="O291" s="37"/>
      <c r="P291" s="37">
        <v>1702612656</v>
      </c>
      <c r="Q291" s="37"/>
      <c r="R291" s="37">
        <v>769762421</v>
      </c>
      <c r="S291" s="37"/>
      <c r="T291" s="92">
        <f t="shared" si="14"/>
        <v>5632472077</v>
      </c>
      <c r="U291" s="89"/>
      <c r="V291" s="236">
        <f>T291/درآمدها!$J$5</f>
        <v>2.507423737426491E-2</v>
      </c>
    </row>
    <row r="292" spans="1:22" s="25" customFormat="1" ht="42.75" customHeight="1">
      <c r="A292" s="245"/>
      <c r="B292" s="253" t="s">
        <v>337</v>
      </c>
      <c r="C292" s="254"/>
      <c r="D292" s="37">
        <v>0</v>
      </c>
      <c r="E292" s="37"/>
      <c r="F292" s="37">
        <v>-92262314</v>
      </c>
      <c r="G292" s="37"/>
      <c r="H292" s="37">
        <v>0</v>
      </c>
      <c r="I292" s="37"/>
      <c r="J292" s="92">
        <f t="shared" si="12"/>
        <v>-92262314</v>
      </c>
      <c r="K292" s="92"/>
      <c r="L292" s="236">
        <f t="shared" si="13"/>
        <v>1.8334256592490242E-4</v>
      </c>
      <c r="M292" s="236"/>
      <c r="N292" s="37">
        <v>556956260</v>
      </c>
      <c r="O292" s="37"/>
      <c r="P292" s="37">
        <v>-247954966</v>
      </c>
      <c r="Q292" s="37"/>
      <c r="R292" s="37">
        <v>-166022095</v>
      </c>
      <c r="S292" s="37"/>
      <c r="T292" s="92">
        <f t="shared" si="14"/>
        <v>142979199</v>
      </c>
      <c r="U292" s="89"/>
      <c r="V292" s="236">
        <f>T292/درآمدها!$J$5</f>
        <v>6.3650459803393713E-4</v>
      </c>
    </row>
    <row r="293" spans="1:22" s="25" customFormat="1" ht="42.75" customHeight="1">
      <c r="A293" s="245"/>
      <c r="B293" s="253" t="s">
        <v>151</v>
      </c>
      <c r="C293" s="254"/>
      <c r="D293" s="37">
        <v>0</v>
      </c>
      <c r="E293" s="37"/>
      <c r="F293" s="37">
        <v>1698722901</v>
      </c>
      <c r="G293" s="37"/>
      <c r="H293" s="37">
        <v>215572912</v>
      </c>
      <c r="I293" s="37"/>
      <c r="J293" s="92">
        <f t="shared" si="12"/>
        <v>1914295813</v>
      </c>
      <c r="K293" s="92"/>
      <c r="L293" s="236">
        <f t="shared" si="13"/>
        <v>-3.8040657238958605E-3</v>
      </c>
      <c r="M293" s="236"/>
      <c r="N293" s="37">
        <v>4671252600</v>
      </c>
      <c r="O293" s="37"/>
      <c r="P293" s="37">
        <v>4148602070</v>
      </c>
      <c r="Q293" s="37"/>
      <c r="R293" s="37">
        <v>2855664935</v>
      </c>
      <c r="S293" s="37"/>
      <c r="T293" s="92">
        <f t="shared" si="14"/>
        <v>11675519605</v>
      </c>
      <c r="U293" s="89"/>
      <c r="V293" s="236">
        <f>T293/درآمدها!$J$5</f>
        <v>5.1976245251016392E-2</v>
      </c>
    </row>
    <row r="294" spans="1:22" s="25" customFormat="1" ht="42.75" customHeight="1">
      <c r="A294" s="245"/>
      <c r="B294" s="253" t="s">
        <v>347</v>
      </c>
      <c r="C294" s="254"/>
      <c r="D294" s="37">
        <v>0</v>
      </c>
      <c r="E294" s="37"/>
      <c r="F294" s="37">
        <v>-3041232402</v>
      </c>
      <c r="G294" s="37"/>
      <c r="H294" s="37">
        <v>1338618185</v>
      </c>
      <c r="I294" s="37"/>
      <c r="J294" s="92">
        <f t="shared" si="12"/>
        <v>-1702614217</v>
      </c>
      <c r="K294" s="92"/>
      <c r="L294" s="236">
        <f t="shared" si="13"/>
        <v>3.3834145903277324E-3</v>
      </c>
      <c r="M294" s="236"/>
      <c r="N294" s="37">
        <v>0</v>
      </c>
      <c r="O294" s="37"/>
      <c r="P294" s="37">
        <v>188476845</v>
      </c>
      <c r="Q294" s="37"/>
      <c r="R294" s="37">
        <v>709833563</v>
      </c>
      <c r="S294" s="37"/>
      <c r="T294" s="92">
        <f t="shared" si="14"/>
        <v>898310408</v>
      </c>
      <c r="U294" s="89"/>
      <c r="V294" s="236">
        <f>T294/درآمدها!$J$5</f>
        <v>3.999034189258132E-3</v>
      </c>
    </row>
    <row r="295" spans="1:22" s="25" customFormat="1" ht="42.75" customHeight="1">
      <c r="A295" s="245"/>
      <c r="B295" s="253" t="s">
        <v>121</v>
      </c>
      <c r="C295" s="254"/>
      <c r="D295" s="37">
        <v>0</v>
      </c>
      <c r="E295" s="37"/>
      <c r="F295" s="37">
        <v>0</v>
      </c>
      <c r="G295" s="37"/>
      <c r="H295" s="37">
        <v>0</v>
      </c>
      <c r="I295" s="37"/>
      <c r="J295" s="92">
        <f t="shared" si="12"/>
        <v>0</v>
      </c>
      <c r="K295" s="92"/>
      <c r="L295" s="236">
        <f t="shared" si="13"/>
        <v>0</v>
      </c>
      <c r="M295" s="236"/>
      <c r="N295" s="37">
        <v>0</v>
      </c>
      <c r="O295" s="37"/>
      <c r="P295" s="37">
        <v>0</v>
      </c>
      <c r="Q295" s="37"/>
      <c r="R295" s="37">
        <v>-53044234</v>
      </c>
      <c r="S295" s="37"/>
      <c r="T295" s="92">
        <f t="shared" si="14"/>
        <v>-53044234</v>
      </c>
      <c r="U295" s="89"/>
      <c r="V295" s="236">
        <f>T295/درآمدها!$J$5</f>
        <v>-2.3613853676847149E-4</v>
      </c>
    </row>
    <row r="296" spans="1:22" s="25" customFormat="1" ht="42.75" customHeight="1">
      <c r="A296" s="245"/>
      <c r="B296" s="253" t="s">
        <v>311</v>
      </c>
      <c r="C296" s="254"/>
      <c r="D296" s="37">
        <f>'درآمد سود سهام'!M131</f>
        <v>21394801179</v>
      </c>
      <c r="E296" s="37"/>
      <c r="F296" s="37">
        <v>-30624567827</v>
      </c>
      <c r="G296" s="37"/>
      <c r="H296" s="37">
        <v>383456630</v>
      </c>
      <c r="I296" s="37"/>
      <c r="J296" s="92">
        <f t="shared" si="12"/>
        <v>-8846310018</v>
      </c>
      <c r="K296" s="92"/>
      <c r="L296" s="236">
        <f t="shared" si="13"/>
        <v>1.7579281370151738E-2</v>
      </c>
      <c r="M296" s="236"/>
      <c r="N296" s="37">
        <v>21394801179</v>
      </c>
      <c r="O296" s="37"/>
      <c r="P296" s="37">
        <v>-4380948846</v>
      </c>
      <c r="Q296" s="37"/>
      <c r="R296" s="37">
        <v>458541928</v>
      </c>
      <c r="S296" s="37"/>
      <c r="T296" s="92">
        <f t="shared" si="14"/>
        <v>17472394261</v>
      </c>
      <c r="U296" s="89"/>
      <c r="V296" s="236">
        <f>T296/درآمدها!$J$5</f>
        <v>7.7782358298064569E-2</v>
      </c>
    </row>
    <row r="297" spans="1:22" s="25" customFormat="1" ht="42.75" customHeight="1">
      <c r="A297" s="245"/>
      <c r="B297" s="253" t="s">
        <v>238</v>
      </c>
      <c r="C297" s="254"/>
      <c r="D297" s="37">
        <f>'درآمد سود سهام'!M138</f>
        <v>5389417322</v>
      </c>
      <c r="E297" s="37"/>
      <c r="F297" s="37">
        <v>-8701853562</v>
      </c>
      <c r="G297" s="37"/>
      <c r="H297" s="37">
        <v>0</v>
      </c>
      <c r="I297" s="37"/>
      <c r="J297" s="92">
        <f t="shared" si="12"/>
        <v>-3312436240</v>
      </c>
      <c r="K297" s="92"/>
      <c r="L297" s="236">
        <f t="shared" si="13"/>
        <v>6.5824336435376628E-3</v>
      </c>
      <c r="M297" s="236"/>
      <c r="N297" s="37">
        <v>5389417322</v>
      </c>
      <c r="O297" s="37"/>
      <c r="P297" s="37">
        <v>-5870455453</v>
      </c>
      <c r="Q297" s="37"/>
      <c r="R297" s="37">
        <v>2990558363</v>
      </c>
      <c r="S297" s="37"/>
      <c r="T297" s="92">
        <f t="shared" si="14"/>
        <v>2509520232</v>
      </c>
      <c r="U297" s="89"/>
      <c r="V297" s="236">
        <f>T297/درآمدها!$J$5</f>
        <v>1.1171703140728831E-2</v>
      </c>
    </row>
    <row r="298" spans="1:22" s="25" customFormat="1" ht="42.75" customHeight="1">
      <c r="A298" s="245"/>
      <c r="B298" s="253" t="s">
        <v>230</v>
      </c>
      <c r="C298" s="254"/>
      <c r="D298" s="37">
        <v>0</v>
      </c>
      <c r="E298" s="37"/>
      <c r="F298" s="37">
        <v>-4326866354</v>
      </c>
      <c r="G298" s="37"/>
      <c r="H298" s="37">
        <v>-62077587</v>
      </c>
      <c r="I298" s="37"/>
      <c r="J298" s="92">
        <f t="shared" si="12"/>
        <v>-4388943941</v>
      </c>
      <c r="K298" s="92"/>
      <c r="L298" s="236">
        <f t="shared" si="13"/>
        <v>8.7216568602809328E-3</v>
      </c>
      <c r="M298" s="236"/>
      <c r="N298" s="37">
        <v>588510561</v>
      </c>
      <c r="O298" s="37"/>
      <c r="P298" s="37">
        <v>-6712820404</v>
      </c>
      <c r="Q298" s="37"/>
      <c r="R298" s="37">
        <v>-679807320</v>
      </c>
      <c r="S298" s="37"/>
      <c r="T298" s="92">
        <f t="shared" si="14"/>
        <v>-6804117163</v>
      </c>
      <c r="U298" s="89"/>
      <c r="V298" s="236">
        <f>T298/درآمدها!$J$5</f>
        <v>-3.0290083383465644E-2</v>
      </c>
    </row>
    <row r="299" spans="1:22" s="25" customFormat="1" ht="42.75" customHeight="1">
      <c r="A299" s="245"/>
      <c r="B299" s="253" t="s">
        <v>376</v>
      </c>
      <c r="C299" s="254"/>
      <c r="D299" s="37">
        <v>0</v>
      </c>
      <c r="E299" s="37"/>
      <c r="F299" s="37">
        <v>-1272080038</v>
      </c>
      <c r="G299" s="37"/>
      <c r="H299" s="37">
        <v>0</v>
      </c>
      <c r="I299" s="37"/>
      <c r="J299" s="92">
        <f t="shared" si="12"/>
        <v>-1272080038</v>
      </c>
      <c r="K299" s="92"/>
      <c r="L299" s="236">
        <f t="shared" si="13"/>
        <v>2.5278622236676982E-3</v>
      </c>
      <c r="M299" s="236"/>
      <c r="N299" s="37">
        <v>1505256750</v>
      </c>
      <c r="O299" s="37"/>
      <c r="P299" s="37">
        <v>-3393295174</v>
      </c>
      <c r="Q299" s="37"/>
      <c r="R299" s="37">
        <v>-233114484</v>
      </c>
      <c r="S299" s="37"/>
      <c r="T299" s="92">
        <f t="shared" si="14"/>
        <v>-2121152908</v>
      </c>
      <c r="U299" s="89"/>
      <c r="V299" s="236">
        <f>T299/درآمدها!$J$5</f>
        <v>-9.4427971937026782E-3</v>
      </c>
    </row>
    <row r="300" spans="1:22" s="25" customFormat="1" ht="42.75" customHeight="1">
      <c r="A300" s="245"/>
      <c r="B300" s="253" t="s">
        <v>98</v>
      </c>
      <c r="C300" s="254"/>
      <c r="D300" s="37">
        <v>0</v>
      </c>
      <c r="E300" s="37"/>
      <c r="F300" s="37">
        <v>-4029814445</v>
      </c>
      <c r="G300" s="37"/>
      <c r="H300" s="37">
        <v>0</v>
      </c>
      <c r="I300" s="37"/>
      <c r="J300" s="92">
        <f t="shared" si="12"/>
        <v>-4029814445</v>
      </c>
      <c r="K300" s="92"/>
      <c r="L300" s="236">
        <f t="shared" si="13"/>
        <v>8.0079990249056245E-3</v>
      </c>
      <c r="M300" s="236"/>
      <c r="N300" s="37">
        <v>0</v>
      </c>
      <c r="O300" s="37"/>
      <c r="P300" s="37">
        <v>-4105373467</v>
      </c>
      <c r="Q300" s="37"/>
      <c r="R300" s="37">
        <v>-1047419482</v>
      </c>
      <c r="S300" s="37"/>
      <c r="T300" s="92">
        <f t="shared" si="14"/>
        <v>-5152792949</v>
      </c>
      <c r="U300" s="89"/>
      <c r="V300" s="236">
        <f>T300/درآمدها!$J$5</f>
        <v>-2.2938836052336188E-2</v>
      </c>
    </row>
    <row r="301" spans="1:22" s="25" customFormat="1" ht="42.75" customHeight="1">
      <c r="A301" s="245"/>
      <c r="B301" s="253" t="s">
        <v>172</v>
      </c>
      <c r="C301" s="254"/>
      <c r="D301" s="37">
        <v>0</v>
      </c>
      <c r="E301" s="37"/>
      <c r="F301" s="37">
        <v>-1454356682</v>
      </c>
      <c r="G301" s="37"/>
      <c r="H301" s="37">
        <v>69091985</v>
      </c>
      <c r="I301" s="37"/>
      <c r="J301" s="92">
        <f t="shared" si="12"/>
        <v>-1385264697</v>
      </c>
      <c r="K301" s="92"/>
      <c r="L301" s="236">
        <f t="shared" si="13"/>
        <v>2.7527814231188964E-3</v>
      </c>
      <c r="M301" s="236"/>
      <c r="N301" s="37">
        <v>2048894550</v>
      </c>
      <c r="O301" s="37"/>
      <c r="P301" s="37">
        <v>1986140826</v>
      </c>
      <c r="Q301" s="37"/>
      <c r="R301" s="37">
        <v>606247795</v>
      </c>
      <c r="S301" s="37"/>
      <c r="T301" s="92">
        <f t="shared" si="14"/>
        <v>4641283171</v>
      </c>
      <c r="U301" s="89"/>
      <c r="V301" s="236">
        <f>T301/درآمدها!$J$5</f>
        <v>2.0661733313522283E-2</v>
      </c>
    </row>
    <row r="302" spans="1:22" s="25" customFormat="1" ht="42.75" customHeight="1">
      <c r="A302" s="245"/>
      <c r="B302" s="253" t="s">
        <v>184</v>
      </c>
      <c r="C302" s="254"/>
      <c r="D302" s="37">
        <v>0</v>
      </c>
      <c r="E302" s="37"/>
      <c r="F302" s="37">
        <v>-3427416174</v>
      </c>
      <c r="G302" s="37"/>
      <c r="H302" s="37">
        <v>0</v>
      </c>
      <c r="I302" s="37"/>
      <c r="J302" s="92">
        <f t="shared" si="12"/>
        <v>-3427416174</v>
      </c>
      <c r="K302" s="92"/>
      <c r="L302" s="236">
        <f t="shared" si="13"/>
        <v>6.8109203919779404E-3</v>
      </c>
      <c r="M302" s="236"/>
      <c r="N302" s="37">
        <v>0</v>
      </c>
      <c r="O302" s="37"/>
      <c r="P302" s="37">
        <v>2174636472</v>
      </c>
      <c r="Q302" s="37"/>
      <c r="R302" s="37">
        <v>240616806</v>
      </c>
      <c r="S302" s="37"/>
      <c r="T302" s="92">
        <f t="shared" si="14"/>
        <v>2415253278</v>
      </c>
      <c r="U302" s="89"/>
      <c r="V302" s="236">
        <f>T302/درآمدها!$J$5</f>
        <v>1.0752052239875388E-2</v>
      </c>
    </row>
    <row r="303" spans="1:22" s="25" customFormat="1" ht="42.75" customHeight="1">
      <c r="A303" s="245"/>
      <c r="B303" s="253" t="s">
        <v>175</v>
      </c>
      <c r="C303" s="254"/>
      <c r="D303" s="37">
        <v>0</v>
      </c>
      <c r="E303" s="37"/>
      <c r="F303" s="37">
        <v>-1419319361</v>
      </c>
      <c r="G303" s="37"/>
      <c r="H303" s="37">
        <v>-10469880</v>
      </c>
      <c r="I303" s="37"/>
      <c r="J303" s="92">
        <f t="shared" si="12"/>
        <v>-1429789241</v>
      </c>
      <c r="K303" s="92"/>
      <c r="L303" s="236">
        <f t="shared" si="13"/>
        <v>2.8412600639602286E-3</v>
      </c>
      <c r="M303" s="236"/>
      <c r="N303" s="37">
        <v>0</v>
      </c>
      <c r="O303" s="37"/>
      <c r="P303" s="37">
        <v>-1733074788</v>
      </c>
      <c r="Q303" s="37"/>
      <c r="R303" s="37">
        <v>-895112471</v>
      </c>
      <c r="S303" s="37"/>
      <c r="T303" s="92">
        <f t="shared" si="14"/>
        <v>-2628187259</v>
      </c>
      <c r="U303" s="89"/>
      <c r="V303" s="236">
        <f>T303/درآمدها!$J$5</f>
        <v>-1.1699976545873013E-2</v>
      </c>
    </row>
    <row r="304" spans="1:22" s="25" customFormat="1" ht="42.75" customHeight="1">
      <c r="A304" s="245"/>
      <c r="B304" s="253" t="s">
        <v>128</v>
      </c>
      <c r="C304" s="254"/>
      <c r="D304" s="37">
        <v>0</v>
      </c>
      <c r="E304" s="37"/>
      <c r="F304" s="37">
        <v>-480012464</v>
      </c>
      <c r="G304" s="37"/>
      <c r="H304" s="37">
        <v>0</v>
      </c>
      <c r="I304" s="37"/>
      <c r="J304" s="92">
        <f t="shared" si="12"/>
        <v>-480012464</v>
      </c>
      <c r="K304" s="92"/>
      <c r="L304" s="236">
        <f t="shared" si="13"/>
        <v>9.5387502231620647E-4</v>
      </c>
      <c r="M304" s="236"/>
      <c r="N304" s="37">
        <v>0</v>
      </c>
      <c r="O304" s="37"/>
      <c r="P304" s="37">
        <v>-3210083342</v>
      </c>
      <c r="Q304" s="37"/>
      <c r="R304" s="37">
        <v>-70524804</v>
      </c>
      <c r="S304" s="37"/>
      <c r="T304" s="92">
        <f t="shared" si="14"/>
        <v>-3280608146</v>
      </c>
      <c r="U304" s="89"/>
      <c r="V304" s="236">
        <f>T304/درآمدها!$J$5</f>
        <v>-1.4604377307195502E-2</v>
      </c>
    </row>
    <row r="305" spans="1:22" s="25" customFormat="1" ht="42.75" customHeight="1">
      <c r="A305" s="245"/>
      <c r="B305" s="253" t="s">
        <v>257</v>
      </c>
      <c r="C305" s="254"/>
      <c r="D305" s="37">
        <v>0</v>
      </c>
      <c r="E305" s="37"/>
      <c r="F305" s="37">
        <v>-571173865</v>
      </c>
      <c r="G305" s="37"/>
      <c r="H305" s="37">
        <v>895081520</v>
      </c>
      <c r="I305" s="37"/>
      <c r="J305" s="92">
        <f t="shared" si="12"/>
        <v>323907655</v>
      </c>
      <c r="K305" s="92"/>
      <c r="L305" s="236">
        <f t="shared" si="13"/>
        <v>-6.4366541457455803E-4</v>
      </c>
      <c r="M305" s="236"/>
      <c r="N305" s="37">
        <v>1970951100</v>
      </c>
      <c r="O305" s="37"/>
      <c r="P305" s="37">
        <v>2462501962</v>
      </c>
      <c r="Q305" s="37"/>
      <c r="R305" s="37">
        <v>1790783415</v>
      </c>
      <c r="S305" s="37"/>
      <c r="T305" s="92">
        <f t="shared" si="14"/>
        <v>6224236477</v>
      </c>
      <c r="U305" s="89"/>
      <c r="V305" s="236">
        <f>T305/درآمدها!$J$5</f>
        <v>2.7708611913968367E-2</v>
      </c>
    </row>
    <row r="306" spans="1:22" s="25" customFormat="1" ht="42.75" customHeight="1">
      <c r="A306" s="245"/>
      <c r="B306" s="253" t="s">
        <v>252</v>
      </c>
      <c r="C306" s="254"/>
      <c r="D306" s="37">
        <v>0</v>
      </c>
      <c r="E306" s="37"/>
      <c r="F306" s="37">
        <v>-218797861</v>
      </c>
      <c r="G306" s="37"/>
      <c r="H306" s="37">
        <v>0</v>
      </c>
      <c r="I306" s="37"/>
      <c r="J306" s="92">
        <f t="shared" si="12"/>
        <v>-218797861</v>
      </c>
      <c r="K306" s="92"/>
      <c r="L306" s="236">
        <f t="shared" si="13"/>
        <v>4.3479249018857407E-4</v>
      </c>
      <c r="M306" s="236"/>
      <c r="N306" s="37">
        <v>0</v>
      </c>
      <c r="O306" s="37"/>
      <c r="P306" s="37">
        <v>-2581814753</v>
      </c>
      <c r="Q306" s="37"/>
      <c r="R306" s="37">
        <v>-412569472</v>
      </c>
      <c r="S306" s="37"/>
      <c r="T306" s="92">
        <f t="shared" si="14"/>
        <v>-2994384225</v>
      </c>
      <c r="U306" s="89"/>
      <c r="V306" s="236">
        <f>T306/درآمدها!$J$5</f>
        <v>-1.3330186074778523E-2</v>
      </c>
    </row>
    <row r="307" spans="1:22" s="25" customFormat="1" ht="42.75" customHeight="1">
      <c r="A307" s="245"/>
      <c r="B307" s="253" t="s">
        <v>323</v>
      </c>
      <c r="C307" s="254"/>
      <c r="D307" s="37">
        <v>0</v>
      </c>
      <c r="E307" s="37"/>
      <c r="F307" s="37">
        <v>1390188059</v>
      </c>
      <c r="G307" s="37"/>
      <c r="H307" s="37">
        <v>-2346576305</v>
      </c>
      <c r="I307" s="37"/>
      <c r="J307" s="92">
        <f t="shared" si="12"/>
        <v>-956388246</v>
      </c>
      <c r="K307" s="92"/>
      <c r="L307" s="236">
        <f t="shared" si="13"/>
        <v>1.9005232736960921E-3</v>
      </c>
      <c r="M307" s="236"/>
      <c r="N307" s="37">
        <v>949710504</v>
      </c>
      <c r="O307" s="37"/>
      <c r="P307" s="37">
        <v>0</v>
      </c>
      <c r="Q307" s="37"/>
      <c r="R307" s="37">
        <v>-2644951504</v>
      </c>
      <c r="S307" s="37"/>
      <c r="T307" s="92">
        <f t="shared" si="14"/>
        <v>-1695241000</v>
      </c>
      <c r="U307" s="89"/>
      <c r="V307" s="236">
        <f>T307/درآمدها!$J$5</f>
        <v>-7.5467529460397217E-3</v>
      </c>
    </row>
    <row r="308" spans="1:22" s="25" customFormat="1" ht="42.75" customHeight="1">
      <c r="A308" s="245"/>
      <c r="B308" s="253" t="s">
        <v>334</v>
      </c>
      <c r="C308" s="254"/>
      <c r="D308" s="37">
        <v>0</v>
      </c>
      <c r="E308" s="37"/>
      <c r="F308" s="37">
        <v>-825811528</v>
      </c>
      <c r="G308" s="37"/>
      <c r="H308" s="37">
        <v>-1041565625</v>
      </c>
      <c r="I308" s="37"/>
      <c r="J308" s="92">
        <f t="shared" si="12"/>
        <v>-1867377153</v>
      </c>
      <c r="K308" s="92"/>
      <c r="L308" s="236">
        <f t="shared" si="13"/>
        <v>3.7108295243988691E-3</v>
      </c>
      <c r="M308" s="236"/>
      <c r="N308" s="37">
        <v>4576825000</v>
      </c>
      <c r="O308" s="37"/>
      <c r="P308" s="37">
        <v>-3243610474</v>
      </c>
      <c r="Q308" s="37"/>
      <c r="R308" s="37">
        <v>-2007799444</v>
      </c>
      <c r="S308" s="37"/>
      <c r="T308" s="92">
        <f t="shared" si="14"/>
        <v>-674584918</v>
      </c>
      <c r="U308" s="89"/>
      <c r="V308" s="236">
        <f>T308/درآمدها!$J$5</f>
        <v>-3.0030690133558968E-3</v>
      </c>
    </row>
    <row r="309" spans="1:22" s="25" customFormat="1" ht="42.75" customHeight="1">
      <c r="A309" s="245"/>
      <c r="B309" s="253" t="s">
        <v>242</v>
      </c>
      <c r="C309" s="254"/>
      <c r="D309" s="37">
        <v>0</v>
      </c>
      <c r="E309" s="37"/>
      <c r="F309" s="37">
        <v>-1544846454</v>
      </c>
      <c r="G309" s="37"/>
      <c r="H309" s="37">
        <v>-10298089</v>
      </c>
      <c r="I309" s="37"/>
      <c r="J309" s="92">
        <f t="shared" si="12"/>
        <v>-1555144543</v>
      </c>
      <c r="K309" s="92"/>
      <c r="L309" s="236">
        <f t="shared" si="13"/>
        <v>3.090364619488405E-3</v>
      </c>
      <c r="M309" s="236"/>
      <c r="N309" s="37">
        <v>0</v>
      </c>
      <c r="O309" s="37"/>
      <c r="P309" s="37">
        <v>-1284689895</v>
      </c>
      <c r="Q309" s="37"/>
      <c r="R309" s="37">
        <v>-62980108</v>
      </c>
      <c r="S309" s="37"/>
      <c r="T309" s="92">
        <f t="shared" si="14"/>
        <v>-1347670003</v>
      </c>
      <c r="U309" s="89"/>
      <c r="V309" s="236">
        <f>T309/درآمدها!$J$5</f>
        <v>-5.9994611771598321E-3</v>
      </c>
    </row>
    <row r="310" spans="1:22" s="25" customFormat="1" ht="42.75" customHeight="1">
      <c r="A310" s="245"/>
      <c r="B310" s="253" t="s">
        <v>276</v>
      </c>
      <c r="C310" s="254"/>
      <c r="D310" s="37">
        <v>0</v>
      </c>
      <c r="E310" s="37"/>
      <c r="F310" s="37">
        <v>-10600929553</v>
      </c>
      <c r="G310" s="37"/>
      <c r="H310" s="37">
        <v>12193761959</v>
      </c>
      <c r="I310" s="37"/>
      <c r="J310" s="92">
        <f t="shared" si="12"/>
        <v>1592832406</v>
      </c>
      <c r="K310" s="92"/>
      <c r="L310" s="236">
        <f t="shared" si="13"/>
        <v>-3.1652574896872407E-3</v>
      </c>
      <c r="M310" s="236"/>
      <c r="N310" s="37">
        <v>0</v>
      </c>
      <c r="O310" s="37"/>
      <c r="P310" s="37">
        <v>0</v>
      </c>
      <c r="Q310" s="37"/>
      <c r="R310" s="37">
        <v>26789332534</v>
      </c>
      <c r="S310" s="37"/>
      <c r="T310" s="92">
        <f t="shared" si="14"/>
        <v>26789332534</v>
      </c>
      <c r="U310" s="89"/>
      <c r="V310" s="236">
        <f>T310/درآمدها!$J$5</f>
        <v>0.11925883943545623</v>
      </c>
    </row>
    <row r="311" spans="1:22" s="25" customFormat="1" ht="42.75" customHeight="1">
      <c r="A311" s="245"/>
      <c r="B311" s="253" t="s">
        <v>453</v>
      </c>
      <c r="C311" s="254"/>
      <c r="D311" s="37">
        <v>0</v>
      </c>
      <c r="E311" s="37"/>
      <c r="F311" s="37">
        <v>0</v>
      </c>
      <c r="G311" s="37"/>
      <c r="H311" s="37">
        <v>-224127335</v>
      </c>
      <c r="I311" s="37"/>
      <c r="J311" s="92">
        <f t="shared" si="12"/>
        <v>-224127335</v>
      </c>
      <c r="K311" s="92"/>
      <c r="L311" s="236">
        <f t="shared" si="13"/>
        <v>4.4538315712318023E-4</v>
      </c>
      <c r="M311" s="236"/>
      <c r="N311" s="37">
        <v>0</v>
      </c>
      <c r="O311" s="37"/>
      <c r="P311" s="37">
        <v>0</v>
      </c>
      <c r="Q311" s="37"/>
      <c r="R311" s="37">
        <v>-224127335</v>
      </c>
      <c r="S311" s="37"/>
      <c r="T311" s="92">
        <f t="shared" si="14"/>
        <v>-224127335</v>
      </c>
      <c r="U311" s="89"/>
      <c r="V311" s="236">
        <f>T311/درآمدها!$J$5</f>
        <v>-9.9775408080578611E-4</v>
      </c>
    </row>
    <row r="312" spans="1:22" s="25" customFormat="1" ht="42.75" customHeight="1">
      <c r="A312" s="245"/>
      <c r="B312" s="253" t="s">
        <v>329</v>
      </c>
      <c r="C312" s="254"/>
      <c r="D312" s="37">
        <v>0</v>
      </c>
      <c r="E312" s="37"/>
      <c r="F312" s="37">
        <v>-4765048600</v>
      </c>
      <c r="G312" s="37"/>
      <c r="H312" s="37">
        <v>4361982039</v>
      </c>
      <c r="I312" s="37"/>
      <c r="J312" s="92">
        <f t="shared" si="12"/>
        <v>-403066561</v>
      </c>
      <c r="K312" s="92"/>
      <c r="L312" s="236">
        <f t="shared" si="13"/>
        <v>8.0096904498044787E-4</v>
      </c>
      <c r="M312" s="236"/>
      <c r="N312" s="37">
        <v>2852569440</v>
      </c>
      <c r="O312" s="37"/>
      <c r="P312" s="37">
        <v>0</v>
      </c>
      <c r="Q312" s="37"/>
      <c r="R312" s="37">
        <v>4414435773</v>
      </c>
      <c r="S312" s="37"/>
      <c r="T312" s="92">
        <f t="shared" si="14"/>
        <v>7267005213</v>
      </c>
      <c r="U312" s="89"/>
      <c r="V312" s="236">
        <f>T312/درآمدها!$J$5</f>
        <v>3.2350735382222211E-2</v>
      </c>
    </row>
    <row r="313" spans="1:22" s="25" customFormat="1" ht="42.75" customHeight="1">
      <c r="A313" s="245"/>
      <c r="B313" s="253" t="s">
        <v>290</v>
      </c>
      <c r="C313" s="254"/>
      <c r="D313" s="37">
        <v>0</v>
      </c>
      <c r="E313" s="37"/>
      <c r="F313" s="37">
        <v>-552401896</v>
      </c>
      <c r="G313" s="37"/>
      <c r="H313" s="37">
        <v>55381143</v>
      </c>
      <c r="I313" s="37"/>
      <c r="J313" s="92">
        <f t="shared" si="12"/>
        <v>-497020753</v>
      </c>
      <c r="K313" s="92"/>
      <c r="L313" s="236">
        <f t="shared" si="13"/>
        <v>9.87673690613777E-4</v>
      </c>
      <c r="M313" s="236"/>
      <c r="N313" s="37">
        <v>0</v>
      </c>
      <c r="O313" s="37"/>
      <c r="P313" s="37">
        <v>-481926233</v>
      </c>
      <c r="Q313" s="37"/>
      <c r="R313" s="37">
        <v>-896287689</v>
      </c>
      <c r="S313" s="37"/>
      <c r="T313" s="92">
        <f t="shared" si="14"/>
        <v>-1378213922</v>
      </c>
      <c r="U313" s="89"/>
      <c r="V313" s="236">
        <f>T313/درآمدها!$J$5</f>
        <v>-6.1354344167740514E-3</v>
      </c>
    </row>
    <row r="314" spans="1:22" s="25" customFormat="1" ht="42.75" customHeight="1">
      <c r="A314" s="245"/>
      <c r="B314" s="253" t="s">
        <v>255</v>
      </c>
      <c r="C314" s="254"/>
      <c r="D314" s="37">
        <v>0</v>
      </c>
      <c r="E314" s="37"/>
      <c r="F314" s="37">
        <v>-1457498315</v>
      </c>
      <c r="G314" s="37"/>
      <c r="H314" s="37">
        <v>0</v>
      </c>
      <c r="I314" s="37"/>
      <c r="J314" s="92">
        <f t="shared" si="12"/>
        <v>-1457498315</v>
      </c>
      <c r="K314" s="92"/>
      <c r="L314" s="236">
        <f t="shared" si="13"/>
        <v>2.8963232041125881E-3</v>
      </c>
      <c r="M314" s="236"/>
      <c r="N314" s="37">
        <v>0</v>
      </c>
      <c r="O314" s="37"/>
      <c r="P314" s="37">
        <v>-1385703519</v>
      </c>
      <c r="Q314" s="37"/>
      <c r="R314" s="37">
        <v>-524158194</v>
      </c>
      <c r="S314" s="37"/>
      <c r="T314" s="92">
        <f t="shared" si="14"/>
        <v>-1909861713</v>
      </c>
      <c r="U314" s="89"/>
      <c r="V314" s="236">
        <f>T314/درآمدها!$J$5</f>
        <v>-8.5021861252242131E-3</v>
      </c>
    </row>
    <row r="315" spans="1:22" s="25" customFormat="1" ht="42.75" customHeight="1">
      <c r="A315" s="245"/>
      <c r="B315" s="253" t="s">
        <v>343</v>
      </c>
      <c r="C315" s="254"/>
      <c r="D315" s="37">
        <v>0</v>
      </c>
      <c r="E315" s="37"/>
      <c r="F315" s="37">
        <v>1394416775</v>
      </c>
      <c r="G315" s="37"/>
      <c r="H315" s="37">
        <v>6279074</v>
      </c>
      <c r="I315" s="37"/>
      <c r="J315" s="92">
        <f t="shared" si="12"/>
        <v>1400695849</v>
      </c>
      <c r="K315" s="92"/>
      <c r="L315" s="236">
        <f t="shared" si="13"/>
        <v>-2.7834460236496961E-3</v>
      </c>
      <c r="M315" s="236"/>
      <c r="N315" s="37">
        <v>0</v>
      </c>
      <c r="O315" s="37"/>
      <c r="P315" s="37">
        <v>1211364534</v>
      </c>
      <c r="Q315" s="37"/>
      <c r="R315" s="37">
        <v>-27353495</v>
      </c>
      <c r="S315" s="37"/>
      <c r="T315" s="92">
        <f t="shared" si="14"/>
        <v>1184011039</v>
      </c>
      <c r="U315" s="89"/>
      <c r="V315" s="236">
        <f>T315/درآمدها!$J$5</f>
        <v>5.2708958765843921E-3</v>
      </c>
    </row>
    <row r="316" spans="1:22" s="25" customFormat="1" ht="42.75" customHeight="1">
      <c r="A316" s="245"/>
      <c r="B316" s="253" t="s">
        <v>404</v>
      </c>
      <c r="C316" s="254"/>
      <c r="D316" s="37">
        <v>0</v>
      </c>
      <c r="E316" s="37"/>
      <c r="F316" s="37">
        <v>-317666062</v>
      </c>
      <c r="G316" s="37"/>
      <c r="H316" s="37">
        <v>6342858</v>
      </c>
      <c r="I316" s="37"/>
      <c r="J316" s="92">
        <f t="shared" ref="J316:J329" si="15">D316+F316+H316</f>
        <v>-311323204</v>
      </c>
      <c r="K316" s="92"/>
      <c r="L316" s="236">
        <f>J316/-503223643318</f>
        <v>6.1865774419360268E-4</v>
      </c>
      <c r="M316" s="236"/>
      <c r="N316" s="37">
        <v>0</v>
      </c>
      <c r="O316" s="37"/>
      <c r="P316" s="37">
        <v>-34456935</v>
      </c>
      <c r="Q316" s="37"/>
      <c r="R316" s="37">
        <v>64085603</v>
      </c>
      <c r="S316" s="37"/>
      <c r="T316" s="92">
        <f t="shared" si="14"/>
        <v>29628668</v>
      </c>
      <c r="U316" s="89"/>
      <c r="V316" s="236">
        <f>T316/درآمدها!$J$5</f>
        <v>1.3189879050603002E-4</v>
      </c>
    </row>
    <row r="317" spans="1:22" s="25" customFormat="1" ht="42.75" customHeight="1">
      <c r="A317" s="245"/>
      <c r="B317" s="253" t="s">
        <v>457</v>
      </c>
      <c r="C317" s="254"/>
      <c r="D317" s="37">
        <v>0</v>
      </c>
      <c r="E317" s="37"/>
      <c r="F317" s="37">
        <v>-3547439796</v>
      </c>
      <c r="G317" s="37"/>
      <c r="H317" s="37">
        <v>0</v>
      </c>
      <c r="I317" s="37"/>
      <c r="J317" s="92">
        <f t="shared" si="15"/>
        <v>-3547439796</v>
      </c>
      <c r="K317" s="92"/>
      <c r="L317" s="236">
        <f t="shared" ref="L317:L328" si="16">J317/-503223643318</f>
        <v>7.0494298968347188E-3</v>
      </c>
      <c r="M317" s="236"/>
      <c r="N317" s="37">
        <v>0</v>
      </c>
      <c r="O317" s="37"/>
      <c r="P317" s="37">
        <v>-3547439796</v>
      </c>
      <c r="Q317" s="37"/>
      <c r="R317" s="37">
        <v>0</v>
      </c>
      <c r="S317" s="37"/>
      <c r="T317" s="92">
        <f t="shared" si="14"/>
        <v>-3547439796</v>
      </c>
      <c r="U317" s="89"/>
      <c r="V317" s="236">
        <f>T317/درآمدها!$J$5</f>
        <v>-1.5792239411010912E-2</v>
      </c>
    </row>
    <row r="318" spans="1:22" s="25" customFormat="1" ht="42.75" customHeight="1">
      <c r="A318" s="245"/>
      <c r="B318" s="253" t="s">
        <v>351</v>
      </c>
      <c r="C318" s="254"/>
      <c r="D318" s="37">
        <v>0</v>
      </c>
      <c r="E318" s="37"/>
      <c r="F318" s="37">
        <v>0</v>
      </c>
      <c r="G318" s="37"/>
      <c r="H318" s="37">
        <v>0</v>
      </c>
      <c r="I318" s="37"/>
      <c r="J318" s="92">
        <f t="shared" si="15"/>
        <v>0</v>
      </c>
      <c r="K318" s="92"/>
      <c r="L318" s="236">
        <f t="shared" si="16"/>
        <v>0</v>
      </c>
      <c r="M318" s="236"/>
      <c r="N318" s="37">
        <v>0</v>
      </c>
      <c r="O318" s="37"/>
      <c r="P318" s="37">
        <v>0</v>
      </c>
      <c r="Q318" s="37"/>
      <c r="R318" s="37">
        <v>-189460399</v>
      </c>
      <c r="S318" s="37"/>
      <c r="T318" s="92">
        <f t="shared" si="14"/>
        <v>-189460399</v>
      </c>
      <c r="U318" s="89"/>
      <c r="V318" s="236">
        <f>T318/درآمدها!$J$5</f>
        <v>-8.4342628824521772E-4</v>
      </c>
    </row>
    <row r="319" spans="1:22" s="25" customFormat="1" ht="42.75" customHeight="1">
      <c r="A319" s="245"/>
      <c r="B319" s="253" t="s">
        <v>418</v>
      </c>
      <c r="C319" s="254"/>
      <c r="D319" s="37">
        <v>0</v>
      </c>
      <c r="E319" s="37"/>
      <c r="F319" s="37">
        <v>-1077831135</v>
      </c>
      <c r="G319" s="37"/>
      <c r="H319" s="37">
        <v>0</v>
      </c>
      <c r="I319" s="37"/>
      <c r="J319" s="92">
        <f t="shared" si="15"/>
        <v>-1077831135</v>
      </c>
      <c r="K319" s="92"/>
      <c r="L319" s="236">
        <f t="shared" si="16"/>
        <v>2.1418531289454749E-3</v>
      </c>
      <c r="M319" s="236"/>
      <c r="N319" s="37">
        <v>0</v>
      </c>
      <c r="O319" s="37"/>
      <c r="P319" s="37">
        <v>-1177246072</v>
      </c>
      <c r="Q319" s="37"/>
      <c r="R319" s="37">
        <v>-2666991</v>
      </c>
      <c r="S319" s="37"/>
      <c r="T319" s="92">
        <f t="shared" si="14"/>
        <v>-1179913063</v>
      </c>
      <c r="U319" s="89"/>
      <c r="V319" s="236">
        <f>T319/درآمدها!$J$5</f>
        <v>-5.2526527993754287E-3</v>
      </c>
    </row>
    <row r="320" spans="1:22" s="25" customFormat="1" ht="42.75" customHeight="1">
      <c r="A320" s="245"/>
      <c r="B320" s="253" t="s">
        <v>381</v>
      </c>
      <c r="C320" s="254"/>
      <c r="D320" s="37">
        <v>0</v>
      </c>
      <c r="E320" s="37"/>
      <c r="F320" s="37">
        <v>0</v>
      </c>
      <c r="G320" s="37"/>
      <c r="H320" s="37">
        <v>0</v>
      </c>
      <c r="I320" s="37"/>
      <c r="J320" s="92">
        <f t="shared" si="15"/>
        <v>0</v>
      </c>
      <c r="K320" s="92"/>
      <c r="L320" s="236">
        <f t="shared" si="16"/>
        <v>0</v>
      </c>
      <c r="M320" s="236"/>
      <c r="N320" s="37">
        <v>0</v>
      </c>
      <c r="O320" s="37"/>
      <c r="P320" s="37">
        <v>0</v>
      </c>
      <c r="Q320" s="37"/>
      <c r="R320" s="37">
        <v>-36530415</v>
      </c>
      <c r="S320" s="37"/>
      <c r="T320" s="92">
        <f t="shared" si="14"/>
        <v>-36530415</v>
      </c>
      <c r="U320" s="89"/>
      <c r="V320" s="236">
        <f>T320/درآمدها!$J$5</f>
        <v>-1.6262349543298189E-4</v>
      </c>
    </row>
    <row r="321" spans="1:22" s="25" customFormat="1" ht="42.75" customHeight="1">
      <c r="A321" s="245"/>
      <c r="B321" s="253" t="s">
        <v>336</v>
      </c>
      <c r="C321" s="254"/>
      <c r="D321" s="37">
        <v>0</v>
      </c>
      <c r="E321" s="37"/>
      <c r="F321" s="37">
        <v>0</v>
      </c>
      <c r="G321" s="37"/>
      <c r="H321" s="37">
        <v>0</v>
      </c>
      <c r="I321" s="37"/>
      <c r="J321" s="92">
        <f t="shared" si="15"/>
        <v>0</v>
      </c>
      <c r="K321" s="92"/>
      <c r="L321" s="236">
        <f t="shared" si="16"/>
        <v>0</v>
      </c>
      <c r="M321" s="236"/>
      <c r="N321" s="37">
        <v>0</v>
      </c>
      <c r="O321" s="37"/>
      <c r="P321" s="37">
        <v>10530785636</v>
      </c>
      <c r="Q321" s="37"/>
      <c r="R321" s="37">
        <v>-963</v>
      </c>
      <c r="S321" s="37"/>
      <c r="T321" s="92">
        <f t="shared" si="14"/>
        <v>10530784673</v>
      </c>
      <c r="U321" s="89"/>
      <c r="V321" s="236">
        <f>T321/درآمدها!$J$5</f>
        <v>4.6880195945634098E-2</v>
      </c>
    </row>
    <row r="322" spans="1:22" s="25" customFormat="1" ht="42.75" customHeight="1">
      <c r="A322" s="245"/>
      <c r="B322" s="253" t="s">
        <v>467</v>
      </c>
      <c r="C322" s="254"/>
      <c r="D322" s="37">
        <v>0</v>
      </c>
      <c r="E322" s="37"/>
      <c r="F322" s="37">
        <v>7159752727</v>
      </c>
      <c r="G322" s="37"/>
      <c r="H322" s="37">
        <v>0</v>
      </c>
      <c r="I322" s="37"/>
      <c r="J322" s="92">
        <f t="shared" si="15"/>
        <v>7159752727</v>
      </c>
      <c r="K322" s="92"/>
      <c r="L322" s="236">
        <f t="shared" si="16"/>
        <v>-1.4227774910956574E-2</v>
      </c>
      <c r="M322" s="236"/>
      <c r="N322" s="37">
        <v>0</v>
      </c>
      <c r="O322" s="37"/>
      <c r="P322" s="37">
        <v>0</v>
      </c>
      <c r="Q322" s="37"/>
      <c r="R322" s="37">
        <v>0</v>
      </c>
      <c r="S322" s="37"/>
      <c r="T322" s="92">
        <f t="shared" si="14"/>
        <v>0</v>
      </c>
      <c r="U322" s="89"/>
      <c r="V322" s="236">
        <f>T322/درآمدها!$J$5</f>
        <v>0</v>
      </c>
    </row>
    <row r="323" spans="1:22" s="25" customFormat="1" ht="42.75" customHeight="1">
      <c r="A323" s="245"/>
      <c r="B323" s="253" t="s">
        <v>468</v>
      </c>
      <c r="C323" s="254"/>
      <c r="D323" s="37">
        <v>0</v>
      </c>
      <c r="E323" s="37"/>
      <c r="F323" s="37">
        <v>-259852595</v>
      </c>
      <c r="G323" s="37"/>
      <c r="H323" s="37">
        <v>0</v>
      </c>
      <c r="I323" s="37"/>
      <c r="J323" s="92">
        <f t="shared" si="15"/>
        <v>-259852595</v>
      </c>
      <c r="K323" s="92"/>
      <c r="L323" s="236">
        <f t="shared" si="16"/>
        <v>5.1637596613439017E-4</v>
      </c>
      <c r="M323" s="236"/>
      <c r="N323" s="37">
        <v>0</v>
      </c>
      <c r="O323" s="37"/>
      <c r="P323" s="37">
        <v>-259852595</v>
      </c>
      <c r="Q323" s="37"/>
      <c r="R323" s="37">
        <v>0</v>
      </c>
      <c r="S323" s="37"/>
      <c r="T323" s="92">
        <f t="shared" si="14"/>
        <v>-259852595</v>
      </c>
      <c r="U323" s="89"/>
      <c r="V323" s="236">
        <f>T323/درآمدها!$J$5</f>
        <v>-1.1567932446491776E-3</v>
      </c>
    </row>
    <row r="324" spans="1:22" s="25" customFormat="1" ht="42.75" customHeight="1">
      <c r="A324" s="245"/>
      <c r="B324" s="253" t="s">
        <v>371</v>
      </c>
      <c r="C324" s="254"/>
      <c r="D324" s="37">
        <v>0</v>
      </c>
      <c r="E324" s="37"/>
      <c r="F324" s="37">
        <v>0</v>
      </c>
      <c r="G324" s="37"/>
      <c r="H324" s="37">
        <v>0</v>
      </c>
      <c r="I324" s="37"/>
      <c r="J324" s="92">
        <f t="shared" si="15"/>
        <v>0</v>
      </c>
      <c r="K324" s="92"/>
      <c r="L324" s="236">
        <f t="shared" si="16"/>
        <v>0</v>
      </c>
      <c r="M324" s="236"/>
      <c r="N324" s="37">
        <v>0</v>
      </c>
      <c r="O324" s="37"/>
      <c r="P324" s="37">
        <v>421071286</v>
      </c>
      <c r="Q324" s="37"/>
      <c r="R324" s="37">
        <v>-13883992</v>
      </c>
      <c r="S324" s="37"/>
      <c r="T324" s="92">
        <f t="shared" si="14"/>
        <v>407187294</v>
      </c>
      <c r="U324" s="89"/>
      <c r="V324" s="236">
        <f>T324/درآمدها!$J$5</f>
        <v>1.8126873468636271E-3</v>
      </c>
    </row>
    <row r="325" spans="1:22" s="25" customFormat="1" ht="42.75" customHeight="1">
      <c r="A325" s="245"/>
      <c r="B325" s="253" t="s">
        <v>380</v>
      </c>
      <c r="C325" s="254"/>
      <c r="D325" s="37">
        <v>0</v>
      </c>
      <c r="E325" s="37"/>
      <c r="F325" s="37">
        <v>0</v>
      </c>
      <c r="G325" s="37"/>
      <c r="H325" s="37">
        <v>0</v>
      </c>
      <c r="I325" s="37"/>
      <c r="J325" s="92">
        <f t="shared" si="15"/>
        <v>0</v>
      </c>
      <c r="K325" s="92"/>
      <c r="L325" s="236">
        <f t="shared" si="16"/>
        <v>0</v>
      </c>
      <c r="M325" s="236"/>
      <c r="N325" s="37">
        <v>0</v>
      </c>
      <c r="O325" s="37"/>
      <c r="P325" s="37">
        <v>0</v>
      </c>
      <c r="Q325" s="37"/>
      <c r="R325" s="37">
        <v>-1536</v>
      </c>
      <c r="S325" s="37"/>
      <c r="T325" s="92">
        <f t="shared" si="14"/>
        <v>-1536</v>
      </c>
      <c r="U325" s="89"/>
      <c r="V325" s="236">
        <f>T325/درآمدها!$J$5</f>
        <v>-6.8378552224238398E-9</v>
      </c>
    </row>
    <row r="326" spans="1:22" s="25" customFormat="1" ht="42.75" customHeight="1">
      <c r="A326" s="245"/>
      <c r="B326" s="253" t="s">
        <v>379</v>
      </c>
      <c r="C326" s="254"/>
      <c r="D326" s="37">
        <v>0</v>
      </c>
      <c r="E326" s="37"/>
      <c r="F326" s="37">
        <v>5613751211</v>
      </c>
      <c r="G326" s="37"/>
      <c r="H326" s="37">
        <v>-17318063</v>
      </c>
      <c r="I326" s="37"/>
      <c r="J326" s="92">
        <f t="shared" si="15"/>
        <v>5596433148</v>
      </c>
      <c r="K326" s="92"/>
      <c r="L326" s="236">
        <f t="shared" si="16"/>
        <v>-1.1121164957790884E-2</v>
      </c>
      <c r="M326" s="236"/>
      <c r="N326" s="37">
        <v>0</v>
      </c>
      <c r="O326" s="37"/>
      <c r="P326" s="37">
        <v>-19635398</v>
      </c>
      <c r="Q326" s="37"/>
      <c r="R326" s="37">
        <v>-17318063</v>
      </c>
      <c r="S326" s="37"/>
      <c r="T326" s="92">
        <f t="shared" si="14"/>
        <v>-36953461</v>
      </c>
      <c r="U326" s="89"/>
      <c r="V326" s="236">
        <f>T326/درآمدها!$J$5</f>
        <v>-1.6450678143586307E-4</v>
      </c>
    </row>
    <row r="327" spans="1:22" s="25" customFormat="1" ht="42.75" customHeight="1">
      <c r="A327" s="245"/>
      <c r="B327" s="253" t="s">
        <v>372</v>
      </c>
      <c r="C327" s="254"/>
      <c r="D327" s="37">
        <v>0</v>
      </c>
      <c r="E327" s="37"/>
      <c r="F327" s="37">
        <v>0</v>
      </c>
      <c r="G327" s="37"/>
      <c r="H327" s="37">
        <v>0</v>
      </c>
      <c r="I327" s="37"/>
      <c r="J327" s="92">
        <f t="shared" si="15"/>
        <v>0</v>
      </c>
      <c r="K327" s="92"/>
      <c r="L327" s="236">
        <f t="shared" si="16"/>
        <v>0</v>
      </c>
      <c r="M327" s="236"/>
      <c r="N327" s="37">
        <v>0</v>
      </c>
      <c r="O327" s="37"/>
      <c r="P327" s="37">
        <v>-2483242682</v>
      </c>
      <c r="Q327" s="37"/>
      <c r="R327" s="37">
        <v>0</v>
      </c>
      <c r="S327" s="37"/>
      <c r="T327" s="92">
        <f t="shared" si="14"/>
        <v>-2483242682</v>
      </c>
      <c r="U327" s="89"/>
      <c r="V327" s="236">
        <f>T327/درآمدها!$J$5</f>
        <v>-1.1054722618267891E-2</v>
      </c>
    </row>
    <row r="328" spans="1:22" s="25" customFormat="1" ht="42.75" customHeight="1">
      <c r="A328" s="245"/>
      <c r="B328" s="253" t="s">
        <v>460</v>
      </c>
      <c r="C328" s="254"/>
      <c r="D328" s="37"/>
      <c r="E328" s="37"/>
      <c r="F328" s="37"/>
      <c r="G328" s="37"/>
      <c r="H328" s="37"/>
      <c r="I328" s="37"/>
      <c r="J328" s="92"/>
      <c r="K328" s="92"/>
      <c r="L328" s="236">
        <f t="shared" si="16"/>
        <v>0</v>
      </c>
      <c r="M328" s="236"/>
      <c r="N328" s="37">
        <v>8517</v>
      </c>
      <c r="O328" s="37"/>
      <c r="P328" s="37"/>
      <c r="Q328" s="37"/>
      <c r="R328" s="37"/>
      <c r="S328" s="37"/>
      <c r="T328" s="92">
        <f t="shared" si="14"/>
        <v>8517</v>
      </c>
      <c r="U328" s="89"/>
      <c r="V328" s="236">
        <f>T328/درآمدها!$J$5</f>
        <v>3.7915373000900941E-8</v>
      </c>
    </row>
    <row r="329" spans="1:22" s="25" customFormat="1" ht="42.75" customHeight="1">
      <c r="A329" s="245"/>
      <c r="B329" s="253" t="s">
        <v>335</v>
      </c>
      <c r="C329" s="254"/>
      <c r="D329" s="37">
        <v>0</v>
      </c>
      <c r="E329" s="37"/>
      <c r="F329" s="37">
        <v>1451164622</v>
      </c>
      <c r="G329" s="37"/>
      <c r="H329" s="37">
        <v>-1424784821</v>
      </c>
      <c r="I329" s="37"/>
      <c r="J329" s="92">
        <f t="shared" si="15"/>
        <v>26379801</v>
      </c>
      <c r="K329" s="92"/>
      <c r="L329" s="236">
        <f>J329/-503223643318</f>
        <v>-5.2421624759252265E-5</v>
      </c>
      <c r="M329" s="236"/>
      <c r="N329" s="37">
        <v>0</v>
      </c>
      <c r="O329" s="37"/>
      <c r="P329" s="37">
        <v>1098506074</v>
      </c>
      <c r="Q329" s="37"/>
      <c r="R329" s="37">
        <v>-1424784821</v>
      </c>
      <c r="S329" s="37"/>
      <c r="T329" s="92">
        <f t="shared" si="14"/>
        <v>-326278747</v>
      </c>
      <c r="U329" s="89"/>
      <c r="V329" s="236">
        <f>T329/درآمدها!$J$5</f>
        <v>-1.4525044493098025E-3</v>
      </c>
    </row>
    <row r="330" spans="1:22" s="27" customFormat="1" ht="33.6" thickBot="1">
      <c r="A330" s="257"/>
      <c r="B330" s="258" t="s">
        <v>2</v>
      </c>
      <c r="C330" s="259"/>
      <c r="D330" s="93">
        <f>SUM(D11:D329)</f>
        <v>74321209931</v>
      </c>
      <c r="E330" s="93"/>
      <c r="F330" s="93">
        <f>SUM(F11:F329)</f>
        <v>-611253398419</v>
      </c>
      <c r="G330" s="93"/>
      <c r="H330" s="93">
        <f>SUM(H11:H329)</f>
        <v>22795359757</v>
      </c>
      <c r="I330" s="94"/>
      <c r="J330" s="95">
        <f>SUM(J11:J329)</f>
        <v>-514136828731</v>
      </c>
      <c r="K330" s="94"/>
      <c r="L330" s="260">
        <f>SUM(L11:L291)</f>
        <v>0.97254634463732925</v>
      </c>
      <c r="M330" s="261"/>
      <c r="N330" s="93">
        <f>SUM(N11:N329)</f>
        <v>455779487856</v>
      </c>
      <c r="O330" s="93"/>
      <c r="P330" s="93">
        <f>SUM(P11:P329)</f>
        <v>-278730629421</v>
      </c>
      <c r="Q330" s="94"/>
      <c r="R330" s="93">
        <f>SUM(R11:R329)</f>
        <v>634063121</v>
      </c>
      <c r="S330" s="94"/>
      <c r="T330" s="95">
        <f>SUM(T11:T329)</f>
        <v>177682921556</v>
      </c>
      <c r="U330" s="96"/>
      <c r="V330" s="260">
        <f>SUM(V11:V291)</f>
        <v>0.55120914950212418</v>
      </c>
    </row>
    <row r="331" spans="1:22" ht="25.5" customHeight="1" thickTop="1">
      <c r="B331" s="253"/>
      <c r="I331" s="37"/>
      <c r="K331" s="92"/>
      <c r="M331" s="236"/>
      <c r="P331" s="262"/>
      <c r="Q331" s="37"/>
      <c r="R331" s="262"/>
      <c r="S331" s="37"/>
      <c r="T331" s="262"/>
      <c r="U331" s="89"/>
    </row>
  </sheetData>
  <autoFilter ref="B8:B330" xr:uid="{00000000-0001-0000-0900-000000000000}"/>
  <mergeCells count="16">
    <mergeCell ref="D7:L7"/>
    <mergeCell ref="B8:B10"/>
    <mergeCell ref="C8:C10"/>
    <mergeCell ref="B1:V1"/>
    <mergeCell ref="B2:V2"/>
    <mergeCell ref="B3:V3"/>
    <mergeCell ref="D8:D9"/>
    <mergeCell ref="F8:F9"/>
    <mergeCell ref="H8:H9"/>
    <mergeCell ref="N8:N9"/>
    <mergeCell ref="P8:P9"/>
    <mergeCell ref="R8:R9"/>
    <mergeCell ref="J8:L9"/>
    <mergeCell ref="T8:V9"/>
    <mergeCell ref="B5:V5"/>
    <mergeCell ref="N7:V7"/>
  </mergeCells>
  <printOptions horizontalCentered="1"/>
  <pageMargins left="0.25" right="0.25" top="0.75" bottom="0.75" header="0.3" footer="0.3"/>
  <pageSetup paperSize="9" scale="3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R16"/>
  <sheetViews>
    <sheetView rightToLeft="1" view="pageBreakPreview" zoomScale="90" zoomScaleNormal="100" zoomScaleSheetLayoutView="90" workbookViewId="0">
      <selection activeCell="V7" sqref="V7"/>
    </sheetView>
  </sheetViews>
  <sheetFormatPr defaultColWidth="9.109375" defaultRowHeight="21"/>
  <cols>
    <col min="1" max="1" width="34.44140625" style="49" bestFit="1" customWidth="1"/>
    <col min="2" max="2" width="0.44140625" style="49" customWidth="1"/>
    <col min="3" max="3" width="18.109375" style="49" bestFit="1" customWidth="1"/>
    <col min="4" max="4" width="0.6640625" style="49" customWidth="1"/>
    <col min="5" max="5" width="20" style="49" bestFit="1" customWidth="1"/>
    <col min="6" max="6" width="0.5546875" style="49" customWidth="1"/>
    <col min="7" max="7" width="17" style="49" bestFit="1" customWidth="1"/>
    <col min="8" max="8" width="0.5546875" style="49" customWidth="1"/>
    <col min="9" max="9" width="20.44140625" style="49" bestFit="1" customWidth="1"/>
    <col min="10" max="10" width="0.44140625" style="49" customWidth="1"/>
    <col min="11" max="11" width="18.109375" style="49" bestFit="1" customWidth="1"/>
    <col min="12" max="12" width="0.5546875" style="49" customWidth="1"/>
    <col min="13" max="13" width="17.6640625" style="49" bestFit="1" customWidth="1"/>
    <col min="14" max="14" width="0.88671875" style="49" customWidth="1"/>
    <col min="15" max="15" width="19.33203125" style="49" bestFit="1" customWidth="1"/>
    <col min="16" max="16" width="0.5546875" style="49" customWidth="1"/>
    <col min="17" max="17" width="19.33203125" style="49" bestFit="1" customWidth="1"/>
    <col min="18" max="18" width="9.109375" style="49"/>
    <col min="19" max="19" width="12.6640625" style="1" bestFit="1" customWidth="1"/>
    <col min="20" max="16384" width="9.109375" style="1"/>
  </cols>
  <sheetData>
    <row r="1" spans="1:17" ht="21" customHeight="1">
      <c r="A1" s="211" t="s">
        <v>78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</row>
    <row r="2" spans="1:17" ht="18" customHeight="1">
      <c r="A2" s="211" t="s">
        <v>49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</row>
    <row r="3" spans="1:17" ht="19.5" customHeight="1">
      <c r="A3" s="211" t="str">
        <f>' سهام'!B3</f>
        <v>برای ماه منتهی به 1403/07/30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</row>
    <row r="4" spans="1:17" ht="19.5" customHeight="1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7">
      <c r="A5" s="199" t="s">
        <v>26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</row>
    <row r="6" spans="1:17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</row>
    <row r="7" spans="1:17" ht="22.5" customHeight="1" thickBot="1">
      <c r="A7" s="120"/>
      <c r="B7" s="121"/>
      <c r="C7" s="214" t="str">
        <f>'درآمد سود سهام'!$I$7</f>
        <v>طی مهر  ماه</v>
      </c>
      <c r="D7" s="200"/>
      <c r="E7" s="200"/>
      <c r="F7" s="200"/>
      <c r="G7" s="200"/>
      <c r="H7" s="200"/>
      <c r="I7" s="200"/>
      <c r="J7" s="123"/>
      <c r="K7" s="215" t="str">
        <f>'درآمد سود سهام'!$O$7</f>
        <v>از ابتدای سال مالی تا پایان مهر ماه</v>
      </c>
      <c r="L7" s="200"/>
      <c r="M7" s="200"/>
      <c r="N7" s="200"/>
      <c r="O7" s="200"/>
      <c r="P7" s="200"/>
      <c r="Q7" s="200"/>
    </row>
    <row r="8" spans="1:17" ht="15.75" customHeight="1">
      <c r="A8" s="216"/>
      <c r="B8" s="217"/>
      <c r="C8" s="212" t="s">
        <v>12</v>
      </c>
      <c r="D8" s="212"/>
      <c r="E8" s="212" t="s">
        <v>10</v>
      </c>
      <c r="F8" s="216"/>
      <c r="G8" s="212" t="s">
        <v>11</v>
      </c>
      <c r="H8" s="216"/>
      <c r="I8" s="212" t="s">
        <v>2</v>
      </c>
      <c r="J8" s="124"/>
      <c r="K8" s="212" t="s">
        <v>12</v>
      </c>
      <c r="L8" s="212"/>
      <c r="M8" s="212" t="s">
        <v>10</v>
      </c>
      <c r="N8" s="216"/>
      <c r="O8" s="212" t="s">
        <v>11</v>
      </c>
      <c r="P8" s="216"/>
      <c r="Q8" s="212" t="s">
        <v>2</v>
      </c>
    </row>
    <row r="9" spans="1:17" ht="12" customHeight="1">
      <c r="A9" s="217"/>
      <c r="B9" s="217"/>
      <c r="C9" s="213"/>
      <c r="D9" s="213"/>
      <c r="E9" s="213"/>
      <c r="F9" s="217"/>
      <c r="G9" s="213"/>
      <c r="H9" s="217"/>
      <c r="I9" s="213"/>
      <c r="J9" s="124"/>
      <c r="K9" s="213"/>
      <c r="L9" s="213"/>
      <c r="M9" s="213"/>
      <c r="N9" s="217"/>
      <c r="O9" s="213"/>
      <c r="P9" s="217"/>
      <c r="Q9" s="213"/>
    </row>
    <row r="10" spans="1:17" ht="14.25" customHeight="1" thickBot="1">
      <c r="A10" s="217"/>
      <c r="B10" s="217"/>
      <c r="C10" s="140" t="s">
        <v>55</v>
      </c>
      <c r="D10" s="213"/>
      <c r="E10" s="140" t="s">
        <v>53</v>
      </c>
      <c r="F10" s="217"/>
      <c r="G10" s="140" t="s">
        <v>54</v>
      </c>
      <c r="H10" s="217"/>
      <c r="I10" s="200"/>
      <c r="J10" s="125"/>
      <c r="K10" s="140" t="s">
        <v>55</v>
      </c>
      <c r="L10" s="213"/>
      <c r="M10" s="140" t="s">
        <v>53</v>
      </c>
      <c r="N10" s="217"/>
      <c r="O10" s="140" t="s">
        <v>54</v>
      </c>
      <c r="P10" s="217"/>
      <c r="Q10" s="200"/>
    </row>
    <row r="11" spans="1:17" ht="21" customHeight="1">
      <c r="A11" s="141"/>
      <c r="B11" s="83"/>
      <c r="C11" s="97">
        <v>0</v>
      </c>
      <c r="D11" s="97"/>
      <c r="E11" s="97">
        <v>0</v>
      </c>
      <c r="F11" s="97"/>
      <c r="G11" s="97">
        <v>0</v>
      </c>
      <c r="H11" s="97"/>
      <c r="I11" s="97">
        <f>C11+E11+G11</f>
        <v>0</v>
      </c>
      <c r="J11" s="97"/>
      <c r="K11" s="97">
        <v>0</v>
      </c>
      <c r="L11" s="97"/>
      <c r="M11" s="97">
        <v>0</v>
      </c>
      <c r="N11" s="97"/>
      <c r="O11" s="97">
        <v>0</v>
      </c>
      <c r="P11" s="97">
        <v>1228793</v>
      </c>
      <c r="Q11" s="97">
        <f>O11+M11+K11</f>
        <v>0</v>
      </c>
    </row>
    <row r="12" spans="1:17" ht="21" customHeight="1" thickBot="1">
      <c r="A12" s="137" t="s">
        <v>2</v>
      </c>
      <c r="B12" s="138"/>
      <c r="C12" s="98">
        <f>SUM(C11:C11)</f>
        <v>0</v>
      </c>
      <c r="D12" s="99" t="e">
        <f>SUM(#REF!)</f>
        <v>#REF!</v>
      </c>
      <c r="E12" s="98">
        <f>SUM(E11:E11)</f>
        <v>0</v>
      </c>
      <c r="F12" s="99" t="e">
        <f>SUM(#REF!)</f>
        <v>#REF!</v>
      </c>
      <c r="G12" s="98">
        <f>SUM(G11:G11)</f>
        <v>0</v>
      </c>
      <c r="H12" s="99" t="e">
        <f>SUM(#REF!)</f>
        <v>#REF!</v>
      </c>
      <c r="I12" s="98">
        <f>SUM(I11:I11)</f>
        <v>0</v>
      </c>
      <c r="J12" s="99" t="e">
        <f>SUM(#REF!)</f>
        <v>#REF!</v>
      </c>
      <c r="K12" s="98">
        <v>0</v>
      </c>
      <c r="L12" s="99" t="e">
        <v>#REF!</v>
      </c>
      <c r="M12" s="98">
        <f>SUM(M11)</f>
        <v>0</v>
      </c>
      <c r="N12" s="99" t="e">
        <v>#REF!</v>
      </c>
      <c r="O12" s="98">
        <f>SUM(O11)</f>
        <v>0</v>
      </c>
      <c r="P12" s="99" t="e">
        <v>#REF!</v>
      </c>
      <c r="Q12" s="98">
        <f>SUM(Q11)</f>
        <v>0</v>
      </c>
    </row>
    <row r="13" spans="1:17" ht="21.6" thickTop="1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spans="1:17">
      <c r="I14" s="142"/>
      <c r="O14" s="143"/>
      <c r="Q14" s="143"/>
    </row>
    <row r="15" spans="1:17">
      <c r="O15" s="142"/>
      <c r="Q15" s="142"/>
    </row>
    <row r="16" spans="1:17">
      <c r="I16" s="142"/>
    </row>
  </sheetData>
  <autoFilter ref="A10:Q10" xr:uid="{00000000-0009-0000-0000-00000A000000}">
    <sortState xmlns:xlrd2="http://schemas.microsoft.com/office/spreadsheetml/2017/richdata2" ref="A13:Q13">
      <sortCondition descending="1" ref="O10"/>
    </sortState>
  </autoFilter>
  <mergeCells count="22">
    <mergeCell ref="A8:A10"/>
    <mergeCell ref="B8:B10"/>
    <mergeCell ref="D8:D10"/>
    <mergeCell ref="Q8:Q10"/>
    <mergeCell ref="I8:I10"/>
    <mergeCell ref="P8:P10"/>
    <mergeCell ref="A1:Q1"/>
    <mergeCell ref="A2:Q2"/>
    <mergeCell ref="A3:Q3"/>
    <mergeCell ref="C8:C9"/>
    <mergeCell ref="E8:E9"/>
    <mergeCell ref="G8:G9"/>
    <mergeCell ref="K8:K9"/>
    <mergeCell ref="M8:M9"/>
    <mergeCell ref="O8:O9"/>
    <mergeCell ref="A5:Q5"/>
    <mergeCell ref="C7:I7"/>
    <mergeCell ref="K7:Q7"/>
    <mergeCell ref="L8:L10"/>
    <mergeCell ref="N8:N10"/>
    <mergeCell ref="F8:F10"/>
    <mergeCell ref="H8:H10"/>
  </mergeCells>
  <pageMargins left="0.25" right="0.25" top="0.75" bottom="0.75" header="0.3" footer="0.3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K14"/>
  <sheetViews>
    <sheetView rightToLeft="1" view="pageBreakPreview" topLeftCell="A4" zoomScale="90" zoomScaleNormal="100" zoomScaleSheetLayoutView="90" workbookViewId="0">
      <selection activeCell="I22" sqref="I22"/>
    </sheetView>
  </sheetViews>
  <sheetFormatPr defaultColWidth="9.109375" defaultRowHeight="21"/>
  <cols>
    <col min="1" max="1" width="40.33203125" style="49" bestFit="1" customWidth="1"/>
    <col min="2" max="2" width="0.6640625" style="49" customWidth="1"/>
    <col min="3" max="3" width="18.44140625" style="110" customWidth="1"/>
    <col min="4" max="4" width="1.44140625" style="110" customWidth="1"/>
    <col min="5" max="5" width="21.6640625" style="110" customWidth="1"/>
    <col min="6" max="6" width="1.44140625" style="110" customWidth="1"/>
    <col min="7" max="7" width="26.109375" style="110" customWidth="1"/>
    <col min="8" max="8" width="1.33203125" style="49" customWidth="1"/>
    <col min="9" max="9" width="22" style="49" customWidth="1"/>
    <col min="10" max="10" width="0.6640625" style="49" customWidth="1"/>
    <col min="11" max="11" width="9.109375" style="49"/>
    <col min="12" max="16384" width="9.109375" style="1"/>
  </cols>
  <sheetData>
    <row r="1" spans="1:10" ht="21.6">
      <c r="A1" s="211" t="s">
        <v>77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10" ht="21.6">
      <c r="A2" s="211" t="s">
        <v>49</v>
      </c>
      <c r="B2" s="211"/>
      <c r="C2" s="211"/>
      <c r="D2" s="211"/>
      <c r="E2" s="211"/>
      <c r="F2" s="211"/>
      <c r="G2" s="211"/>
      <c r="H2" s="211"/>
      <c r="I2" s="211"/>
      <c r="J2" s="211"/>
    </row>
    <row r="3" spans="1:10" ht="21.6">
      <c r="A3" s="211" t="str">
        <f>' سهام'!B3</f>
        <v>برای ماه منتهی به 1403/07/30</v>
      </c>
      <c r="B3" s="211"/>
      <c r="C3" s="211"/>
      <c r="D3" s="211"/>
      <c r="E3" s="211"/>
      <c r="F3" s="211"/>
      <c r="G3" s="211"/>
      <c r="H3" s="211"/>
      <c r="I3" s="211"/>
      <c r="J3" s="211"/>
    </row>
    <row r="4" spans="1:10" ht="21.6">
      <c r="A4" s="111"/>
      <c r="B4" s="111"/>
      <c r="C4" s="111"/>
      <c r="D4" s="111"/>
      <c r="E4" s="111"/>
      <c r="F4" s="111"/>
      <c r="G4" s="111"/>
      <c r="H4" s="111"/>
      <c r="I4" s="111"/>
      <c r="J4" s="111"/>
    </row>
    <row r="5" spans="1:10">
      <c r="A5" s="199" t="s">
        <v>27</v>
      </c>
      <c r="B5" s="199"/>
      <c r="C5" s="199"/>
      <c r="D5" s="199"/>
      <c r="E5" s="199"/>
      <c r="F5" s="199"/>
      <c r="G5" s="199"/>
      <c r="H5" s="199"/>
      <c r="I5" s="199"/>
      <c r="J5" s="199"/>
    </row>
    <row r="6" spans="1:10" ht="21.6" thickBot="1">
      <c r="A6" s="130"/>
      <c r="B6" s="130"/>
      <c r="C6" s="53"/>
      <c r="D6" s="53"/>
      <c r="E6" s="53"/>
      <c r="F6" s="53"/>
      <c r="G6" s="53"/>
      <c r="H6" s="130"/>
      <c r="I6" s="130"/>
      <c r="J6" s="130"/>
    </row>
    <row r="7" spans="1:10" ht="37.5" customHeight="1" thickBot="1">
      <c r="A7" s="218" t="s">
        <v>17</v>
      </c>
      <c r="B7" s="218"/>
      <c r="C7" s="219" t="str">
        <f>'درآمد سود سهام'!$I$7</f>
        <v>طی مهر  ماه</v>
      </c>
      <c r="D7" s="219"/>
      <c r="E7" s="219"/>
      <c r="F7" s="219"/>
      <c r="G7" s="220" t="str">
        <f>'درآمد سود سهام'!$O$7</f>
        <v>از ابتدای سال مالی تا پایان مهر ماه</v>
      </c>
      <c r="H7" s="218"/>
      <c r="I7" s="218"/>
      <c r="J7" s="218"/>
    </row>
    <row r="8" spans="1:10" ht="37.200000000000003">
      <c r="A8" s="131" t="s">
        <v>13</v>
      </c>
      <c r="B8" s="123"/>
      <c r="C8" s="132" t="s">
        <v>14</v>
      </c>
      <c r="D8" s="133"/>
      <c r="E8" s="132" t="s">
        <v>15</v>
      </c>
      <c r="F8" s="134"/>
      <c r="G8" s="132" t="s">
        <v>14</v>
      </c>
      <c r="H8" s="123"/>
      <c r="I8" s="131" t="s">
        <v>15</v>
      </c>
      <c r="J8" s="123"/>
    </row>
    <row r="9" spans="1:10" ht="27" customHeight="1">
      <c r="A9" s="135" t="s">
        <v>361</v>
      </c>
      <c r="B9" s="83"/>
      <c r="C9" s="61">
        <v>20445882</v>
      </c>
      <c r="D9" s="83"/>
      <c r="E9" s="136">
        <f>C9/$C$13</f>
        <v>0.99900406840231959</v>
      </c>
      <c r="F9" s="83"/>
      <c r="G9" s="61">
        <v>313219777</v>
      </c>
      <c r="H9" s="83"/>
      <c r="I9" s="136">
        <f>G9/$G$13</f>
        <v>0.74980798395401149</v>
      </c>
      <c r="J9" s="123"/>
    </row>
    <row r="10" spans="1:10" ht="27" customHeight="1">
      <c r="A10" s="135" t="s">
        <v>358</v>
      </c>
      <c r="B10" s="83"/>
      <c r="C10" s="61">
        <v>1708</v>
      </c>
      <c r="D10" s="83"/>
      <c r="E10" s="136">
        <f>C10/$C$13</f>
        <v>8.3454406556350167E-5</v>
      </c>
      <c r="F10" s="83"/>
      <c r="G10" s="61">
        <v>6950</v>
      </c>
      <c r="H10" s="83"/>
      <c r="I10" s="136">
        <f>G10/$G$13</f>
        <v>1.663740884561188E-5</v>
      </c>
      <c r="J10" s="123"/>
    </row>
    <row r="11" spans="1:10" ht="27" customHeight="1">
      <c r="A11" s="135" t="s">
        <v>359</v>
      </c>
      <c r="B11" s="83"/>
      <c r="C11" s="61">
        <v>4420</v>
      </c>
      <c r="D11" s="83"/>
      <c r="E11" s="136">
        <f>C11/$C$13</f>
        <v>2.1596515045612866E-4</v>
      </c>
      <c r="F11" s="83"/>
      <c r="G11" s="61">
        <v>17570</v>
      </c>
      <c r="H11" s="83"/>
      <c r="I11" s="136">
        <f>G11/$G$13</f>
        <v>4.2060327110417367E-5</v>
      </c>
      <c r="J11" s="123"/>
    </row>
    <row r="12" spans="1:10" ht="27" customHeight="1" thickBot="1">
      <c r="A12" s="135" t="s">
        <v>360</v>
      </c>
      <c r="B12" s="83"/>
      <c r="C12" s="61">
        <v>14255</v>
      </c>
      <c r="D12" s="83"/>
      <c r="E12" s="136">
        <f>C12/$C$13</f>
        <v>6.965120406678991E-4</v>
      </c>
      <c r="F12" s="83"/>
      <c r="G12" s="61">
        <v>104489021</v>
      </c>
      <c r="H12" s="83"/>
      <c r="I12" s="136">
        <f>G12/$G$13</f>
        <v>0.25013331831003244</v>
      </c>
      <c r="J12" s="123"/>
    </row>
    <row r="13" spans="1:10" ht="21.6" thickBot="1">
      <c r="A13" s="137" t="s">
        <v>2</v>
      </c>
      <c r="B13" s="138"/>
      <c r="C13" s="100">
        <f>SUM(C9:C12)</f>
        <v>20466265</v>
      </c>
      <c r="D13" s="83"/>
      <c r="E13" s="139">
        <f>SUM(E9:E12)</f>
        <v>0.99999999999999989</v>
      </c>
      <c r="F13" s="83"/>
      <c r="G13" s="100">
        <f>SUM(G9:G12)</f>
        <v>417733318</v>
      </c>
      <c r="H13" s="83"/>
      <c r="I13" s="139">
        <f>SUM(I9:I12)</f>
        <v>1</v>
      </c>
      <c r="J13" s="123"/>
    </row>
    <row r="14" spans="1:10" ht="21.6" thickTop="1">
      <c r="D14" s="83"/>
      <c r="F14" s="83"/>
      <c r="H14" s="83"/>
    </row>
  </sheetData>
  <autoFilter ref="A8:J8" xr:uid="{00000000-0009-0000-0000-00000B000000}">
    <sortState xmlns:xlrd2="http://schemas.microsoft.com/office/spreadsheetml/2017/richdata2" ref="A9:J18">
      <sortCondition descending="1" ref="G8"/>
    </sortState>
  </autoFilter>
  <mergeCells count="7">
    <mergeCell ref="A7:B7"/>
    <mergeCell ref="C7:F7"/>
    <mergeCell ref="A5:J5"/>
    <mergeCell ref="G7:J7"/>
    <mergeCell ref="A1:J1"/>
    <mergeCell ref="A2:J2"/>
    <mergeCell ref="A3:J3"/>
  </mergeCells>
  <pageMargins left="0.7" right="0.7" top="0.75" bottom="0.75" header="0.3" footer="0.3"/>
  <pageSetup paperSize="9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F12"/>
  <sheetViews>
    <sheetView rightToLeft="1" view="pageBreakPreview" zoomScaleNormal="100" zoomScaleSheetLayoutView="100" workbookViewId="0">
      <selection activeCell="E18" sqref="E18"/>
    </sheetView>
  </sheetViews>
  <sheetFormatPr defaultColWidth="9.109375" defaultRowHeight="18"/>
  <cols>
    <col min="1" max="1" width="32.44140625" style="52" customWidth="1"/>
    <col min="2" max="2" width="1.44140625" style="52" customWidth="1"/>
    <col min="3" max="3" width="19" style="52" bestFit="1" customWidth="1"/>
    <col min="4" max="4" width="0.88671875" style="52" customWidth="1"/>
    <col min="5" max="5" width="19" style="52" bestFit="1" customWidth="1"/>
    <col min="6" max="6" width="10.6640625" style="52" bestFit="1" customWidth="1"/>
    <col min="7" max="16384" width="9.109375" style="2"/>
  </cols>
  <sheetData>
    <row r="1" spans="1:6" s="28" customFormat="1" ht="18.600000000000001">
      <c r="A1" s="196" t="s">
        <v>77</v>
      </c>
      <c r="B1" s="196"/>
      <c r="C1" s="196"/>
      <c r="D1" s="196"/>
      <c r="E1" s="196"/>
      <c r="F1" s="129"/>
    </row>
    <row r="2" spans="1:6" s="28" customFormat="1" ht="18.600000000000001">
      <c r="A2" s="196" t="s">
        <v>49</v>
      </c>
      <c r="B2" s="196"/>
      <c r="C2" s="196"/>
      <c r="D2" s="196"/>
      <c r="E2" s="196"/>
      <c r="F2" s="129"/>
    </row>
    <row r="3" spans="1:6" s="28" customFormat="1" ht="18.600000000000001">
      <c r="A3" s="196" t="str">
        <f>' سهام'!B3</f>
        <v>برای ماه منتهی به 1403/07/30</v>
      </c>
      <c r="B3" s="196"/>
      <c r="C3" s="196"/>
      <c r="D3" s="196"/>
      <c r="E3" s="196"/>
      <c r="F3" s="129"/>
    </row>
    <row r="4" spans="1:6" s="28" customFormat="1" ht="18.600000000000001">
      <c r="A4" s="51"/>
      <c r="B4" s="51"/>
      <c r="C4" s="51"/>
      <c r="D4" s="51"/>
      <c r="E4" s="51"/>
      <c r="F4" s="129"/>
    </row>
    <row r="5" spans="1:6" ht="18.600000000000001">
      <c r="A5" s="199" t="s">
        <v>28</v>
      </c>
      <c r="B5" s="199"/>
      <c r="C5" s="199"/>
      <c r="D5" s="199"/>
      <c r="E5" s="199"/>
    </row>
    <row r="6" spans="1:6" ht="37.799999999999997" thickBot="1">
      <c r="A6" s="120"/>
      <c r="B6" s="121"/>
      <c r="C6" s="122" t="str">
        <f>'درآمد سود سهام'!$I$7</f>
        <v>طی مهر  ماه</v>
      </c>
      <c r="D6" s="123"/>
      <c r="E6" s="122" t="str">
        <f>'درآمد سود سهام'!$O$7</f>
        <v>از ابتدای سال مالی تا پایان مهر ماه</v>
      </c>
    </row>
    <row r="7" spans="1:6" ht="16.5" customHeight="1">
      <c r="A7" s="216"/>
      <c r="B7" s="217"/>
      <c r="C7" s="212" t="s">
        <v>6</v>
      </c>
      <c r="D7" s="124"/>
      <c r="E7" s="212" t="s">
        <v>6</v>
      </c>
    </row>
    <row r="8" spans="1:6" ht="18.600000000000001" thickBot="1">
      <c r="A8" s="217"/>
      <c r="B8" s="217"/>
      <c r="C8" s="200"/>
      <c r="D8" s="125"/>
      <c r="E8" s="200"/>
    </row>
    <row r="9" spans="1:6">
      <c r="A9" s="126" t="s">
        <v>29</v>
      </c>
      <c r="B9" s="83"/>
      <c r="C9" s="61">
        <v>871848048</v>
      </c>
      <c r="D9" s="61"/>
      <c r="E9" s="61">
        <v>15659619129</v>
      </c>
      <c r="F9" s="128"/>
    </row>
    <row r="10" spans="1:6" ht="25.95" customHeight="1">
      <c r="A10" s="126" t="s">
        <v>75</v>
      </c>
      <c r="B10" s="83"/>
      <c r="C10" s="61">
        <v>514149456</v>
      </c>
      <c r="D10" s="61"/>
      <c r="E10" s="61">
        <v>1575022376</v>
      </c>
      <c r="F10" s="128"/>
    </row>
    <row r="11" spans="1:6" ht="18.600000000000001" thickBot="1">
      <c r="A11" s="127" t="s">
        <v>2</v>
      </c>
      <c r="B11" s="123"/>
      <c r="C11" s="100">
        <f>SUM(C9:C10)</f>
        <v>1385997504</v>
      </c>
      <c r="D11" s="61"/>
      <c r="E11" s="100">
        <f>SUM(E9:E10)</f>
        <v>17234641505</v>
      </c>
    </row>
    <row r="12" spans="1:6" ht="18.600000000000001" thickTop="1">
      <c r="D12" s="61"/>
    </row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S154"/>
  <sheetViews>
    <sheetView rightToLeft="1" view="pageBreakPreview" zoomScaleNormal="100" zoomScaleSheetLayoutView="100" workbookViewId="0">
      <selection activeCell="K148" sqref="K148"/>
    </sheetView>
  </sheetViews>
  <sheetFormatPr defaultColWidth="9.109375" defaultRowHeight="16.2"/>
  <cols>
    <col min="1" max="1" width="35.109375" style="267" customWidth="1"/>
    <col min="2" max="2" width="0.5546875" style="267" customWidth="1"/>
    <col min="3" max="3" width="11.33203125" style="267" customWidth="1"/>
    <col min="4" max="4" width="0.88671875" style="267" customWidth="1"/>
    <col min="5" max="5" width="16" style="283" customWidth="1"/>
    <col min="6" max="6" width="0.6640625" style="267" customWidth="1"/>
    <col min="7" max="7" width="9.44140625" style="267" bestFit="1" customWidth="1"/>
    <col min="8" max="8" width="0.5546875" style="267" customWidth="1"/>
    <col min="9" max="9" width="15.88671875" style="267" bestFit="1" customWidth="1"/>
    <col min="10" max="10" width="1" style="267" customWidth="1"/>
    <col min="11" max="11" width="13.5546875" style="267" customWidth="1"/>
    <col min="12" max="12" width="1.109375" style="267" customWidth="1"/>
    <col min="13" max="13" width="15.44140625" style="267" customWidth="1"/>
    <col min="14" max="14" width="1" style="267" customWidth="1"/>
    <col min="15" max="15" width="18.88671875" style="267" bestFit="1" customWidth="1"/>
    <col min="16" max="16" width="1.109375" style="267" customWidth="1"/>
    <col min="17" max="17" width="16.33203125" style="267" bestFit="1" customWidth="1"/>
    <col min="18" max="18" width="1.109375" style="267" customWidth="1"/>
    <col min="19" max="19" width="16.6640625" style="267" bestFit="1" customWidth="1"/>
    <col min="20" max="16384" width="9.109375" style="11"/>
  </cols>
  <sheetData>
    <row r="1" spans="1:19" ht="21.6">
      <c r="A1" s="263" t="s">
        <v>77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</row>
    <row r="2" spans="1:19" ht="21.6">
      <c r="A2" s="263" t="s">
        <v>49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</row>
    <row r="3" spans="1:19" ht="21.6">
      <c r="A3" s="263" t="str">
        <f>روکش!B18</f>
        <v>منتهی به 1403/07/30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</row>
    <row r="4" spans="1:19" ht="21.6">
      <c r="A4" s="264"/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</row>
    <row r="5" spans="1:19" ht="21.6">
      <c r="A5" s="265" t="s">
        <v>65</v>
      </c>
      <c r="B5" s="265"/>
      <c r="C5" s="265"/>
      <c r="D5" s="265"/>
      <c r="E5" s="265"/>
      <c r="F5" s="265"/>
      <c r="G5" s="265"/>
      <c r="H5" s="265"/>
      <c r="I5" s="266"/>
      <c r="J5" s="266"/>
      <c r="K5" s="266"/>
      <c r="L5" s="266"/>
      <c r="M5" s="266"/>
      <c r="N5" s="266"/>
      <c r="O5" s="266"/>
      <c r="P5" s="266"/>
      <c r="Q5" s="265"/>
      <c r="R5" s="265"/>
      <c r="S5" s="265"/>
    </row>
    <row r="6" spans="1:19">
      <c r="E6" s="267"/>
    </row>
    <row r="7" spans="1:19" ht="18.600000000000001">
      <c r="C7" s="268" t="s">
        <v>66</v>
      </c>
      <c r="D7" s="269"/>
      <c r="E7" s="269"/>
      <c r="F7" s="269"/>
      <c r="G7" s="269"/>
      <c r="I7" s="268" t="s">
        <v>444</v>
      </c>
      <c r="J7" s="269"/>
      <c r="K7" s="269"/>
      <c r="L7" s="269"/>
      <c r="M7" s="269"/>
      <c r="O7" s="268" t="s">
        <v>445</v>
      </c>
      <c r="P7" s="269"/>
      <c r="Q7" s="269"/>
      <c r="R7" s="269"/>
      <c r="S7" s="269"/>
    </row>
    <row r="8" spans="1:19" ht="55.8">
      <c r="A8" s="270" t="s">
        <v>67</v>
      </c>
      <c r="C8" s="271" t="s">
        <v>213</v>
      </c>
      <c r="E8" s="272" t="s">
        <v>214</v>
      </c>
      <c r="G8" s="271" t="s">
        <v>68</v>
      </c>
      <c r="I8" s="271" t="s">
        <v>69</v>
      </c>
      <c r="K8" s="271" t="s">
        <v>70</v>
      </c>
      <c r="M8" s="271" t="s">
        <v>71</v>
      </c>
      <c r="O8" s="271" t="s">
        <v>69</v>
      </c>
      <c r="Q8" s="271" t="s">
        <v>70</v>
      </c>
      <c r="S8" s="271" t="s">
        <v>71</v>
      </c>
    </row>
    <row r="9" spans="1:19" ht="21">
      <c r="A9" s="273" t="s">
        <v>86</v>
      </c>
      <c r="B9" s="274"/>
      <c r="C9" s="275" t="s">
        <v>407</v>
      </c>
      <c r="D9" s="276"/>
      <c r="E9" s="277">
        <v>0</v>
      </c>
      <c r="F9" s="276"/>
      <c r="G9" s="278">
        <v>100</v>
      </c>
      <c r="H9" s="276"/>
      <c r="I9" s="279">
        <v>0</v>
      </c>
      <c r="J9" s="279"/>
      <c r="K9" s="279">
        <v>0</v>
      </c>
      <c r="L9" s="279"/>
      <c r="M9" s="279">
        <f>I9+K9</f>
        <v>0</v>
      </c>
      <c r="N9" s="279"/>
      <c r="O9" s="279">
        <v>1000</v>
      </c>
      <c r="P9" s="279"/>
      <c r="Q9" s="279">
        <v>0</v>
      </c>
      <c r="R9" s="279"/>
      <c r="S9" s="279">
        <f t="shared" ref="S9:S72" si="0">O9+Q9</f>
        <v>1000</v>
      </c>
    </row>
    <row r="10" spans="1:19" ht="21">
      <c r="A10" s="273" t="s">
        <v>176</v>
      </c>
      <c r="B10" s="274"/>
      <c r="C10" s="275" t="s">
        <v>408</v>
      </c>
      <c r="D10" s="276"/>
      <c r="E10" s="277">
        <v>0</v>
      </c>
      <c r="F10" s="276"/>
      <c r="G10" s="278">
        <v>1250</v>
      </c>
      <c r="H10" s="276"/>
      <c r="I10" s="279">
        <v>0</v>
      </c>
      <c r="J10" s="279"/>
      <c r="K10" s="279">
        <v>0</v>
      </c>
      <c r="L10" s="279"/>
      <c r="M10" s="279">
        <f t="shared" ref="M10:M73" si="1">I10+K10</f>
        <v>0</v>
      </c>
      <c r="N10" s="279"/>
      <c r="O10" s="279">
        <v>3901</v>
      </c>
      <c r="P10" s="279"/>
      <c r="Q10" s="279">
        <v>0</v>
      </c>
      <c r="R10" s="279"/>
      <c r="S10" s="279">
        <f t="shared" si="0"/>
        <v>3901</v>
      </c>
    </row>
    <row r="11" spans="1:19" ht="21">
      <c r="A11" s="273" t="s">
        <v>135</v>
      </c>
      <c r="B11" s="274"/>
      <c r="C11" s="275" t="s">
        <v>461</v>
      </c>
      <c r="D11" s="276">
        <v>2821</v>
      </c>
      <c r="E11" s="277">
        <v>0</v>
      </c>
      <c r="F11" s="276"/>
      <c r="G11" s="278">
        <v>682</v>
      </c>
      <c r="H11" s="276"/>
      <c r="I11" s="279">
        <v>0</v>
      </c>
      <c r="J11" s="279"/>
      <c r="K11" s="279">
        <v>-75440544</v>
      </c>
      <c r="L11" s="279"/>
      <c r="M11" s="279">
        <f t="shared" si="1"/>
        <v>-75440544</v>
      </c>
      <c r="N11" s="279"/>
      <c r="O11" s="279">
        <v>0</v>
      </c>
      <c r="P11" s="279"/>
      <c r="Q11" s="279">
        <v>-75440544</v>
      </c>
      <c r="R11" s="279"/>
      <c r="S11" s="279">
        <f t="shared" si="0"/>
        <v>-75440544</v>
      </c>
    </row>
    <row r="12" spans="1:19" ht="21">
      <c r="A12" s="273" t="s">
        <v>272</v>
      </c>
      <c r="B12" s="274"/>
      <c r="C12" s="275" t="s">
        <v>382</v>
      </c>
      <c r="D12" s="276">
        <v>1290936</v>
      </c>
      <c r="E12" s="277">
        <v>2591341</v>
      </c>
      <c r="F12" s="276"/>
      <c r="G12" s="278">
        <v>1603</v>
      </c>
      <c r="H12" s="276"/>
      <c r="I12" s="279">
        <v>0</v>
      </c>
      <c r="J12" s="279"/>
      <c r="K12" s="279">
        <v>0</v>
      </c>
      <c r="L12" s="279"/>
      <c r="M12" s="279">
        <f t="shared" si="1"/>
        <v>0</v>
      </c>
      <c r="N12" s="279"/>
      <c r="O12" s="279">
        <v>4153919623</v>
      </c>
      <c r="P12" s="279"/>
      <c r="Q12" s="279">
        <v>0</v>
      </c>
      <c r="R12" s="279"/>
      <c r="S12" s="279">
        <f t="shared" si="0"/>
        <v>4153919623</v>
      </c>
    </row>
    <row r="13" spans="1:19" ht="21">
      <c r="A13" s="273" t="s">
        <v>271</v>
      </c>
      <c r="B13" s="274"/>
      <c r="C13" s="275" t="s">
        <v>383</v>
      </c>
      <c r="D13" s="276"/>
      <c r="E13" s="277">
        <v>632580</v>
      </c>
      <c r="F13" s="276"/>
      <c r="G13" s="278">
        <v>3700</v>
      </c>
      <c r="H13" s="276"/>
      <c r="I13" s="279">
        <v>0</v>
      </c>
      <c r="J13" s="279"/>
      <c r="K13" s="279">
        <v>0</v>
      </c>
      <c r="L13" s="279"/>
      <c r="M13" s="279">
        <f t="shared" si="1"/>
        <v>0</v>
      </c>
      <c r="N13" s="279"/>
      <c r="O13" s="279">
        <v>2340546000</v>
      </c>
      <c r="P13" s="279"/>
      <c r="Q13" s="279">
        <v>0</v>
      </c>
      <c r="R13" s="279"/>
      <c r="S13" s="279">
        <f t="shared" si="0"/>
        <v>2340546000</v>
      </c>
    </row>
    <row r="14" spans="1:19" ht="21">
      <c r="A14" s="273" t="s">
        <v>273</v>
      </c>
      <c r="B14" s="274"/>
      <c r="C14" s="275" t="s">
        <v>383</v>
      </c>
      <c r="D14" s="276"/>
      <c r="E14" s="277">
        <v>3919551</v>
      </c>
      <c r="F14" s="276"/>
      <c r="G14" s="278">
        <v>470</v>
      </c>
      <c r="H14" s="276"/>
      <c r="I14" s="279">
        <v>0</v>
      </c>
      <c r="J14" s="279"/>
      <c r="K14" s="279">
        <v>0</v>
      </c>
      <c r="L14" s="279"/>
      <c r="M14" s="279">
        <f t="shared" si="1"/>
        <v>0</v>
      </c>
      <c r="N14" s="279"/>
      <c r="O14" s="279">
        <v>1842188970</v>
      </c>
      <c r="P14" s="279"/>
      <c r="Q14" s="279">
        <v>0</v>
      </c>
      <c r="R14" s="279"/>
      <c r="S14" s="279">
        <f t="shared" si="0"/>
        <v>1842188970</v>
      </c>
    </row>
    <row r="15" spans="1:19" ht="21">
      <c r="A15" s="273" t="s">
        <v>257</v>
      </c>
      <c r="B15" s="274"/>
      <c r="C15" s="275" t="s">
        <v>383</v>
      </c>
      <c r="D15" s="276"/>
      <c r="E15" s="277">
        <v>2318766</v>
      </c>
      <c r="F15" s="276"/>
      <c r="G15" s="278">
        <v>850</v>
      </c>
      <c r="H15" s="276"/>
      <c r="I15" s="279">
        <v>0</v>
      </c>
      <c r="J15" s="279"/>
      <c r="K15" s="279">
        <v>0</v>
      </c>
      <c r="L15" s="279"/>
      <c r="M15" s="279">
        <f t="shared" si="1"/>
        <v>0</v>
      </c>
      <c r="N15" s="279"/>
      <c r="O15" s="279">
        <v>1970951100</v>
      </c>
      <c r="P15" s="279"/>
      <c r="Q15" s="279">
        <v>0</v>
      </c>
      <c r="R15" s="279"/>
      <c r="S15" s="279">
        <f t="shared" si="0"/>
        <v>1970951100</v>
      </c>
    </row>
    <row r="16" spans="1:19" ht="21">
      <c r="A16" s="273" t="s">
        <v>197</v>
      </c>
      <c r="B16" s="274"/>
      <c r="C16" s="275" t="s">
        <v>384</v>
      </c>
      <c r="D16" s="276">
        <v>1119769</v>
      </c>
      <c r="E16" s="277">
        <v>4210671</v>
      </c>
      <c r="F16" s="276"/>
      <c r="G16" s="278">
        <v>480</v>
      </c>
      <c r="H16" s="276"/>
      <c r="I16" s="279">
        <v>0</v>
      </c>
      <c r="J16" s="279"/>
      <c r="K16" s="279">
        <v>0</v>
      </c>
      <c r="L16" s="279"/>
      <c r="M16" s="279">
        <f t="shared" si="1"/>
        <v>0</v>
      </c>
      <c r="N16" s="279"/>
      <c r="O16" s="279">
        <v>2021122080</v>
      </c>
      <c r="P16" s="279"/>
      <c r="Q16" s="279">
        <v>-1383383</v>
      </c>
      <c r="R16" s="279"/>
      <c r="S16" s="279">
        <f t="shared" si="0"/>
        <v>2019738697</v>
      </c>
    </row>
    <row r="17" spans="1:19" ht="21">
      <c r="A17" s="273" t="s">
        <v>141</v>
      </c>
      <c r="B17" s="274"/>
      <c r="C17" s="275" t="s">
        <v>385</v>
      </c>
      <c r="D17" s="276"/>
      <c r="E17" s="277">
        <v>5731292</v>
      </c>
      <c r="F17" s="276"/>
      <c r="G17" s="278">
        <v>380</v>
      </c>
      <c r="H17" s="276"/>
      <c r="I17" s="279">
        <v>0</v>
      </c>
      <c r="J17" s="279"/>
      <c r="K17" s="279">
        <v>0</v>
      </c>
      <c r="L17" s="279"/>
      <c r="M17" s="279">
        <f t="shared" si="1"/>
        <v>0</v>
      </c>
      <c r="N17" s="279"/>
      <c r="O17" s="279">
        <v>2177890960</v>
      </c>
      <c r="P17" s="279"/>
      <c r="Q17" s="279">
        <v>0</v>
      </c>
      <c r="R17" s="279"/>
      <c r="S17" s="279">
        <f t="shared" si="0"/>
        <v>2177890960</v>
      </c>
    </row>
    <row r="18" spans="1:19" ht="21">
      <c r="A18" s="273" t="s">
        <v>159</v>
      </c>
      <c r="B18" s="274"/>
      <c r="C18" s="275" t="s">
        <v>385</v>
      </c>
      <c r="D18" s="276">
        <v>125122</v>
      </c>
      <c r="E18" s="277">
        <v>25806200</v>
      </c>
      <c r="F18" s="276"/>
      <c r="G18" s="278">
        <v>575</v>
      </c>
      <c r="H18" s="276"/>
      <c r="I18" s="279">
        <v>0</v>
      </c>
      <c r="J18" s="279"/>
      <c r="K18" s="279">
        <v>0</v>
      </c>
      <c r="L18" s="279"/>
      <c r="M18" s="279">
        <f t="shared" si="1"/>
        <v>0</v>
      </c>
      <c r="N18" s="279"/>
      <c r="O18" s="279">
        <v>14838565000</v>
      </c>
      <c r="P18" s="279"/>
      <c r="Q18" s="279">
        <v>-60730825</v>
      </c>
      <c r="R18" s="279"/>
      <c r="S18" s="279">
        <f t="shared" si="0"/>
        <v>14777834175</v>
      </c>
    </row>
    <row r="19" spans="1:19" ht="21">
      <c r="A19" s="273" t="s">
        <v>326</v>
      </c>
      <c r="B19" s="274"/>
      <c r="C19" s="275" t="s">
        <v>385</v>
      </c>
      <c r="D19" s="276">
        <v>302497</v>
      </c>
      <c r="E19" s="277">
        <v>1329667</v>
      </c>
      <c r="F19" s="276"/>
      <c r="G19" s="280">
        <v>620</v>
      </c>
      <c r="H19" s="276"/>
      <c r="I19" s="281">
        <v>0</v>
      </c>
      <c r="J19" s="281"/>
      <c r="K19" s="281">
        <v>0</v>
      </c>
      <c r="L19" s="281"/>
      <c r="M19" s="279">
        <f t="shared" si="1"/>
        <v>0</v>
      </c>
      <c r="N19" s="281"/>
      <c r="O19" s="281">
        <v>824393540</v>
      </c>
      <c r="P19" s="281"/>
      <c r="Q19" s="281">
        <v>0</v>
      </c>
      <c r="R19" s="281"/>
      <c r="S19" s="279">
        <f t="shared" si="0"/>
        <v>824393540</v>
      </c>
    </row>
    <row r="20" spans="1:19" ht="21">
      <c r="A20" s="273" t="s">
        <v>319</v>
      </c>
      <c r="B20" s="274"/>
      <c r="C20" s="275" t="s">
        <v>386</v>
      </c>
      <c r="D20" s="276">
        <v>4644799</v>
      </c>
      <c r="E20" s="277">
        <v>4593195</v>
      </c>
      <c r="F20" s="276"/>
      <c r="G20" s="278">
        <v>10</v>
      </c>
      <c r="H20" s="276"/>
      <c r="I20" s="279">
        <v>0</v>
      </c>
      <c r="J20" s="279"/>
      <c r="K20" s="279">
        <v>0</v>
      </c>
      <c r="L20" s="279"/>
      <c r="M20" s="279">
        <f t="shared" si="1"/>
        <v>0</v>
      </c>
      <c r="N20" s="279"/>
      <c r="O20" s="279">
        <v>45931950</v>
      </c>
      <c r="P20" s="279"/>
      <c r="Q20" s="279">
        <v>0</v>
      </c>
      <c r="R20" s="279"/>
      <c r="S20" s="279">
        <f t="shared" si="0"/>
        <v>45931950</v>
      </c>
    </row>
    <row r="21" spans="1:19" ht="21">
      <c r="A21" s="273" t="s">
        <v>265</v>
      </c>
      <c r="B21" s="274"/>
      <c r="C21" s="275" t="s">
        <v>386</v>
      </c>
      <c r="D21" s="276"/>
      <c r="E21" s="277">
        <v>15699391</v>
      </c>
      <c r="F21" s="276"/>
      <c r="G21" s="278">
        <v>48</v>
      </c>
      <c r="H21" s="276"/>
      <c r="I21" s="279">
        <v>0</v>
      </c>
      <c r="J21" s="279"/>
      <c r="K21" s="279">
        <v>0</v>
      </c>
      <c r="L21" s="279"/>
      <c r="M21" s="279">
        <f t="shared" si="1"/>
        <v>0</v>
      </c>
      <c r="N21" s="279"/>
      <c r="O21" s="279">
        <v>753570768</v>
      </c>
      <c r="P21" s="279"/>
      <c r="Q21" s="279">
        <v>0</v>
      </c>
      <c r="R21" s="279"/>
      <c r="S21" s="279">
        <f t="shared" si="0"/>
        <v>753570768</v>
      </c>
    </row>
    <row r="22" spans="1:19" ht="21">
      <c r="A22" s="273" t="s">
        <v>151</v>
      </c>
      <c r="B22" s="274"/>
      <c r="C22" s="275" t="s">
        <v>386</v>
      </c>
      <c r="D22" s="276">
        <v>521923</v>
      </c>
      <c r="E22" s="277">
        <v>6673218</v>
      </c>
      <c r="F22" s="276"/>
      <c r="G22" s="278">
        <v>700</v>
      </c>
      <c r="H22" s="276"/>
      <c r="I22" s="279">
        <v>0</v>
      </c>
      <c r="J22" s="279"/>
      <c r="K22" s="279">
        <v>0</v>
      </c>
      <c r="L22" s="279"/>
      <c r="M22" s="279">
        <f t="shared" si="1"/>
        <v>0</v>
      </c>
      <c r="N22" s="279"/>
      <c r="O22" s="279">
        <v>4671252600</v>
      </c>
      <c r="P22" s="279"/>
      <c r="Q22" s="279">
        <v>0</v>
      </c>
      <c r="R22" s="279"/>
      <c r="S22" s="279">
        <f t="shared" si="0"/>
        <v>4671252600</v>
      </c>
    </row>
    <row r="23" spans="1:19" ht="21">
      <c r="A23" s="273" t="s">
        <v>164</v>
      </c>
      <c r="B23" s="274"/>
      <c r="C23" s="275" t="s">
        <v>386</v>
      </c>
      <c r="D23" s="276"/>
      <c r="E23" s="277">
        <v>7889190</v>
      </c>
      <c r="F23" s="276"/>
      <c r="G23" s="278">
        <v>70</v>
      </c>
      <c r="H23" s="276"/>
      <c r="I23" s="279">
        <v>0</v>
      </c>
      <c r="J23" s="279"/>
      <c r="K23" s="279">
        <v>0</v>
      </c>
      <c r="L23" s="279"/>
      <c r="M23" s="279">
        <f t="shared" si="1"/>
        <v>0</v>
      </c>
      <c r="N23" s="279"/>
      <c r="O23" s="279">
        <v>552243300</v>
      </c>
      <c r="P23" s="279"/>
      <c r="Q23" s="279">
        <v>0</v>
      </c>
      <c r="R23" s="279"/>
      <c r="S23" s="279">
        <f t="shared" si="0"/>
        <v>552243300</v>
      </c>
    </row>
    <row r="24" spans="1:19" ht="21">
      <c r="A24" s="273" t="s">
        <v>89</v>
      </c>
      <c r="B24" s="274"/>
      <c r="C24" s="275" t="s">
        <v>386</v>
      </c>
      <c r="D24" s="276"/>
      <c r="E24" s="277">
        <v>1425676</v>
      </c>
      <c r="F24" s="276"/>
      <c r="G24" s="278">
        <v>320</v>
      </c>
      <c r="H24" s="276"/>
      <c r="I24" s="279">
        <v>0</v>
      </c>
      <c r="J24" s="279"/>
      <c r="K24" s="279">
        <v>0</v>
      </c>
      <c r="L24" s="279"/>
      <c r="M24" s="279">
        <f t="shared" si="1"/>
        <v>0</v>
      </c>
      <c r="N24" s="279"/>
      <c r="O24" s="279">
        <v>456216320</v>
      </c>
      <c r="P24" s="279"/>
      <c r="Q24" s="279">
        <v>-3103512</v>
      </c>
      <c r="R24" s="279"/>
      <c r="S24" s="279">
        <f t="shared" si="0"/>
        <v>453112808</v>
      </c>
    </row>
    <row r="25" spans="1:19" ht="21">
      <c r="A25" s="273" t="s">
        <v>183</v>
      </c>
      <c r="B25" s="274"/>
      <c r="C25" s="275" t="s">
        <v>387</v>
      </c>
      <c r="D25" s="276"/>
      <c r="E25" s="277">
        <v>9142565</v>
      </c>
      <c r="F25" s="276"/>
      <c r="G25" s="278">
        <v>146</v>
      </c>
      <c r="H25" s="276"/>
      <c r="I25" s="279">
        <v>0</v>
      </c>
      <c r="J25" s="279"/>
      <c r="K25" s="279">
        <v>0</v>
      </c>
      <c r="L25" s="279"/>
      <c r="M25" s="279">
        <f t="shared" si="1"/>
        <v>0</v>
      </c>
      <c r="N25" s="279"/>
      <c r="O25" s="279">
        <v>1334814490</v>
      </c>
      <c r="P25" s="279"/>
      <c r="Q25" s="279">
        <v>0</v>
      </c>
      <c r="R25" s="279"/>
      <c r="S25" s="279">
        <f t="shared" si="0"/>
        <v>1334814490</v>
      </c>
    </row>
    <row r="26" spans="1:19" ht="21">
      <c r="A26" s="273" t="s">
        <v>292</v>
      </c>
      <c r="B26" s="274"/>
      <c r="C26" s="275" t="s">
        <v>387</v>
      </c>
      <c r="D26" s="276"/>
      <c r="E26" s="277">
        <v>1277982</v>
      </c>
      <c r="F26" s="276"/>
      <c r="G26" s="278">
        <v>150</v>
      </c>
      <c r="H26" s="276"/>
      <c r="I26" s="279">
        <v>0</v>
      </c>
      <c r="J26" s="279"/>
      <c r="K26" s="279">
        <v>0</v>
      </c>
      <c r="L26" s="279"/>
      <c r="M26" s="279">
        <f t="shared" si="1"/>
        <v>0</v>
      </c>
      <c r="N26" s="279"/>
      <c r="O26" s="279">
        <v>191697300</v>
      </c>
      <c r="P26" s="279"/>
      <c r="Q26" s="279">
        <v>-1304063</v>
      </c>
      <c r="R26" s="279"/>
      <c r="S26" s="279">
        <f t="shared" si="0"/>
        <v>190393237</v>
      </c>
    </row>
    <row r="27" spans="1:19" ht="21">
      <c r="A27" s="273" t="s">
        <v>274</v>
      </c>
      <c r="B27" s="274"/>
      <c r="C27" s="275" t="s">
        <v>387</v>
      </c>
      <c r="D27" s="276">
        <v>105355</v>
      </c>
      <c r="E27" s="277">
        <v>614146</v>
      </c>
      <c r="F27" s="276"/>
      <c r="G27" s="278">
        <v>2950</v>
      </c>
      <c r="H27" s="276"/>
      <c r="I27" s="279">
        <v>0</v>
      </c>
      <c r="J27" s="279"/>
      <c r="K27" s="279">
        <v>0</v>
      </c>
      <c r="L27" s="279"/>
      <c r="M27" s="279">
        <f t="shared" si="1"/>
        <v>0</v>
      </c>
      <c r="N27" s="279"/>
      <c r="O27" s="279">
        <v>1811730700</v>
      </c>
      <c r="P27" s="279"/>
      <c r="Q27" s="279">
        <v>-11099780</v>
      </c>
      <c r="R27" s="279"/>
      <c r="S27" s="279">
        <f t="shared" si="0"/>
        <v>1800630920</v>
      </c>
    </row>
    <row r="28" spans="1:19" ht="21">
      <c r="A28" s="273" t="s">
        <v>153</v>
      </c>
      <c r="B28" s="274"/>
      <c r="C28" s="275" t="s">
        <v>387</v>
      </c>
      <c r="D28" s="276">
        <v>870763</v>
      </c>
      <c r="E28" s="277">
        <v>701083</v>
      </c>
      <c r="F28" s="276"/>
      <c r="G28" s="278">
        <v>4660</v>
      </c>
      <c r="H28" s="276"/>
      <c r="I28" s="279">
        <v>0</v>
      </c>
      <c r="J28" s="279"/>
      <c r="K28" s="279">
        <v>0</v>
      </c>
      <c r="L28" s="279"/>
      <c r="M28" s="279">
        <f t="shared" si="1"/>
        <v>0</v>
      </c>
      <c r="N28" s="279"/>
      <c r="O28" s="279">
        <v>3267046780</v>
      </c>
      <c r="P28" s="279"/>
      <c r="Q28" s="279">
        <v>0</v>
      </c>
      <c r="R28" s="279"/>
      <c r="S28" s="279">
        <f t="shared" si="0"/>
        <v>3267046780</v>
      </c>
    </row>
    <row r="29" spans="1:19" ht="21">
      <c r="A29" s="273" t="s">
        <v>247</v>
      </c>
      <c r="B29" s="274"/>
      <c r="C29" s="275" t="s">
        <v>387</v>
      </c>
      <c r="D29" s="276"/>
      <c r="E29" s="277">
        <v>4601737</v>
      </c>
      <c r="F29" s="276"/>
      <c r="G29" s="278">
        <v>125</v>
      </c>
      <c r="H29" s="276"/>
      <c r="I29" s="279">
        <v>0</v>
      </c>
      <c r="J29" s="279"/>
      <c r="K29" s="279">
        <v>0</v>
      </c>
      <c r="L29" s="279"/>
      <c r="M29" s="279">
        <f t="shared" si="1"/>
        <v>0</v>
      </c>
      <c r="N29" s="279"/>
      <c r="O29" s="279">
        <v>575217125</v>
      </c>
      <c r="P29" s="279"/>
      <c r="Q29" s="279">
        <v>-1963198</v>
      </c>
      <c r="R29" s="279"/>
      <c r="S29" s="279">
        <f t="shared" si="0"/>
        <v>573253927</v>
      </c>
    </row>
    <row r="30" spans="1:19" ht="21">
      <c r="A30" s="273" t="s">
        <v>349</v>
      </c>
      <c r="B30" s="274"/>
      <c r="C30" s="275" t="s">
        <v>388</v>
      </c>
      <c r="D30" s="276">
        <v>6436755</v>
      </c>
      <c r="E30" s="277">
        <v>11812575</v>
      </c>
      <c r="F30" s="276"/>
      <c r="G30" s="278">
        <v>265</v>
      </c>
      <c r="H30" s="276"/>
      <c r="I30" s="279">
        <v>0</v>
      </c>
      <c r="J30" s="279"/>
      <c r="K30" s="279">
        <v>0</v>
      </c>
      <c r="L30" s="279"/>
      <c r="M30" s="279">
        <f t="shared" si="1"/>
        <v>0</v>
      </c>
      <c r="N30" s="279"/>
      <c r="O30" s="279">
        <v>3130332375</v>
      </c>
      <c r="P30" s="279"/>
      <c r="Q30" s="279">
        <v>0</v>
      </c>
      <c r="R30" s="279"/>
      <c r="S30" s="279">
        <f t="shared" si="0"/>
        <v>3130332375</v>
      </c>
    </row>
    <row r="31" spans="1:19" ht="21">
      <c r="A31" s="273" t="s">
        <v>94</v>
      </c>
      <c r="B31" s="274"/>
      <c r="C31" s="275" t="s">
        <v>389</v>
      </c>
      <c r="D31" s="276">
        <v>922577</v>
      </c>
      <c r="E31" s="277">
        <v>779474</v>
      </c>
      <c r="F31" s="276"/>
      <c r="G31" s="278">
        <v>5550</v>
      </c>
      <c r="H31" s="276"/>
      <c r="I31" s="279">
        <v>0</v>
      </c>
      <c r="J31" s="279"/>
      <c r="K31" s="279">
        <v>0</v>
      </c>
      <c r="L31" s="279"/>
      <c r="M31" s="279">
        <f t="shared" si="1"/>
        <v>0</v>
      </c>
      <c r="N31" s="279"/>
      <c r="O31" s="279">
        <v>4326080700</v>
      </c>
      <c r="P31" s="279"/>
      <c r="Q31" s="279">
        <v>-331091565</v>
      </c>
      <c r="R31" s="279"/>
      <c r="S31" s="279">
        <f t="shared" si="0"/>
        <v>3994989135</v>
      </c>
    </row>
    <row r="32" spans="1:19" ht="21">
      <c r="A32" s="273" t="s">
        <v>134</v>
      </c>
      <c r="B32" s="274"/>
      <c r="C32" s="275" t="s">
        <v>389</v>
      </c>
      <c r="D32" s="276">
        <v>69093</v>
      </c>
      <c r="E32" s="277">
        <v>6753112</v>
      </c>
      <c r="F32" s="276"/>
      <c r="G32" s="278">
        <v>36</v>
      </c>
      <c r="H32" s="276"/>
      <c r="I32" s="279">
        <v>0</v>
      </c>
      <c r="J32" s="279"/>
      <c r="K32" s="279">
        <v>0</v>
      </c>
      <c r="L32" s="279"/>
      <c r="M32" s="279">
        <f t="shared" si="1"/>
        <v>0</v>
      </c>
      <c r="N32" s="279"/>
      <c r="O32" s="279">
        <v>243112032</v>
      </c>
      <c r="P32" s="279"/>
      <c r="Q32" s="279">
        <v>0</v>
      </c>
      <c r="R32" s="279"/>
      <c r="S32" s="279">
        <f t="shared" si="0"/>
        <v>243112032</v>
      </c>
    </row>
    <row r="33" spans="1:19" ht="21">
      <c r="A33" s="273" t="s">
        <v>253</v>
      </c>
      <c r="B33" s="274"/>
      <c r="C33" s="275" t="s">
        <v>389</v>
      </c>
      <c r="D33" s="276"/>
      <c r="E33" s="277">
        <v>9561918</v>
      </c>
      <c r="F33" s="276"/>
      <c r="G33" s="278">
        <v>52</v>
      </c>
      <c r="H33" s="276"/>
      <c r="I33" s="279">
        <v>0</v>
      </c>
      <c r="J33" s="279"/>
      <c r="K33" s="279">
        <v>0</v>
      </c>
      <c r="L33" s="279"/>
      <c r="M33" s="279">
        <f t="shared" si="1"/>
        <v>0</v>
      </c>
      <c r="N33" s="279"/>
      <c r="O33" s="279">
        <v>497219736</v>
      </c>
      <c r="P33" s="279"/>
      <c r="Q33" s="279">
        <v>-3046275</v>
      </c>
      <c r="R33" s="279"/>
      <c r="S33" s="279">
        <f t="shared" si="0"/>
        <v>494173461</v>
      </c>
    </row>
    <row r="34" spans="1:19" ht="21">
      <c r="A34" s="273" t="s">
        <v>220</v>
      </c>
      <c r="B34" s="274"/>
      <c r="C34" s="275" t="s">
        <v>389</v>
      </c>
      <c r="D34" s="276"/>
      <c r="E34" s="277">
        <v>6276715</v>
      </c>
      <c r="F34" s="276"/>
      <c r="G34" s="278">
        <v>105</v>
      </c>
      <c r="H34" s="276"/>
      <c r="I34" s="279">
        <v>0</v>
      </c>
      <c r="J34" s="279"/>
      <c r="K34" s="279">
        <v>0</v>
      </c>
      <c r="L34" s="279"/>
      <c r="M34" s="279">
        <f t="shared" si="1"/>
        <v>0</v>
      </c>
      <c r="N34" s="279"/>
      <c r="O34" s="279">
        <v>659055075</v>
      </c>
      <c r="P34" s="279"/>
      <c r="Q34" s="279">
        <v>-52358726</v>
      </c>
      <c r="R34" s="279"/>
      <c r="S34" s="279">
        <f t="shared" si="0"/>
        <v>606696349</v>
      </c>
    </row>
    <row r="35" spans="1:19" ht="21">
      <c r="A35" s="273" t="s">
        <v>325</v>
      </c>
      <c r="B35" s="274"/>
      <c r="C35" s="275" t="s">
        <v>389</v>
      </c>
      <c r="D35" s="276">
        <v>727710</v>
      </c>
      <c r="E35" s="277">
        <v>10571471</v>
      </c>
      <c r="F35" s="276"/>
      <c r="G35" s="278">
        <v>82</v>
      </c>
      <c r="H35" s="276"/>
      <c r="I35" s="279">
        <v>0</v>
      </c>
      <c r="J35" s="279"/>
      <c r="K35" s="279">
        <v>0</v>
      </c>
      <c r="L35" s="279"/>
      <c r="M35" s="279">
        <f t="shared" si="1"/>
        <v>0</v>
      </c>
      <c r="N35" s="279"/>
      <c r="O35" s="279">
        <v>866860622</v>
      </c>
      <c r="P35" s="279"/>
      <c r="Q35" s="279">
        <v>0</v>
      </c>
      <c r="R35" s="279"/>
      <c r="S35" s="279">
        <f t="shared" si="0"/>
        <v>866860622</v>
      </c>
    </row>
    <row r="36" spans="1:19" ht="21">
      <c r="A36" s="273" t="s">
        <v>178</v>
      </c>
      <c r="B36" s="274"/>
      <c r="C36" s="275" t="s">
        <v>390</v>
      </c>
      <c r="D36" s="276">
        <v>882636</v>
      </c>
      <c r="E36" s="277">
        <v>7773028</v>
      </c>
      <c r="F36" s="276"/>
      <c r="G36" s="278">
        <v>300</v>
      </c>
      <c r="H36" s="276"/>
      <c r="I36" s="279">
        <v>0</v>
      </c>
      <c r="J36" s="279"/>
      <c r="K36" s="279">
        <v>0</v>
      </c>
      <c r="L36" s="279"/>
      <c r="M36" s="279">
        <f t="shared" si="1"/>
        <v>0</v>
      </c>
      <c r="N36" s="279"/>
      <c r="O36" s="279">
        <v>2331908400</v>
      </c>
      <c r="P36" s="279"/>
      <c r="Q36" s="279">
        <v>-12707948</v>
      </c>
      <c r="R36" s="279"/>
      <c r="S36" s="279">
        <f t="shared" si="0"/>
        <v>2319200452</v>
      </c>
    </row>
    <row r="37" spans="1:19" ht="21">
      <c r="A37" s="273" t="s">
        <v>266</v>
      </c>
      <c r="B37" s="274"/>
      <c r="C37" s="275" t="s">
        <v>389</v>
      </c>
      <c r="D37" s="276"/>
      <c r="E37" s="277">
        <v>4272788</v>
      </c>
      <c r="F37" s="276"/>
      <c r="G37" s="278">
        <v>1420</v>
      </c>
      <c r="H37" s="276"/>
      <c r="I37" s="279">
        <v>0</v>
      </c>
      <c r="J37" s="279"/>
      <c r="K37" s="279">
        <v>0</v>
      </c>
      <c r="L37" s="279"/>
      <c r="M37" s="279">
        <f t="shared" si="1"/>
        <v>0</v>
      </c>
      <c r="N37" s="279"/>
      <c r="O37" s="279">
        <v>6067358960</v>
      </c>
      <c r="P37" s="279"/>
      <c r="Q37" s="279">
        <v>-5981661</v>
      </c>
      <c r="R37" s="279"/>
      <c r="S37" s="279">
        <f t="shared" si="0"/>
        <v>6061377299</v>
      </c>
    </row>
    <row r="38" spans="1:19" ht="21">
      <c r="A38" s="273" t="s">
        <v>114</v>
      </c>
      <c r="B38" s="274"/>
      <c r="C38" s="275" t="s">
        <v>390</v>
      </c>
      <c r="D38" s="276"/>
      <c r="E38" s="277">
        <v>858513</v>
      </c>
      <c r="F38" s="276"/>
      <c r="G38" s="278">
        <v>270</v>
      </c>
      <c r="H38" s="276"/>
      <c r="I38" s="279">
        <v>0</v>
      </c>
      <c r="J38" s="279"/>
      <c r="K38" s="279">
        <v>0</v>
      </c>
      <c r="L38" s="279"/>
      <c r="M38" s="279">
        <f t="shared" si="1"/>
        <v>0</v>
      </c>
      <c r="N38" s="279"/>
      <c r="O38" s="279">
        <v>231798510</v>
      </c>
      <c r="P38" s="279"/>
      <c r="Q38" s="279">
        <v>0</v>
      </c>
      <c r="R38" s="279"/>
      <c r="S38" s="279">
        <f t="shared" si="0"/>
        <v>231798510</v>
      </c>
    </row>
    <row r="39" spans="1:19" ht="21">
      <c r="A39" s="273" t="s">
        <v>264</v>
      </c>
      <c r="B39" s="274"/>
      <c r="C39" s="275" t="s">
        <v>390</v>
      </c>
      <c r="D39" s="276"/>
      <c r="E39" s="277">
        <v>12791433</v>
      </c>
      <c r="F39" s="276"/>
      <c r="G39" s="278">
        <v>86</v>
      </c>
      <c r="H39" s="276"/>
      <c r="I39" s="279">
        <v>0</v>
      </c>
      <c r="J39" s="279"/>
      <c r="K39" s="279">
        <v>0</v>
      </c>
      <c r="L39" s="279"/>
      <c r="M39" s="279">
        <f t="shared" si="1"/>
        <v>0</v>
      </c>
      <c r="N39" s="279"/>
      <c r="O39" s="279">
        <v>1100063238</v>
      </c>
      <c r="P39" s="279"/>
      <c r="Q39" s="279">
        <v>0</v>
      </c>
      <c r="R39" s="279"/>
      <c r="S39" s="279">
        <f t="shared" si="0"/>
        <v>1100063238</v>
      </c>
    </row>
    <row r="40" spans="1:19" ht="21">
      <c r="A40" s="273" t="s">
        <v>203</v>
      </c>
      <c r="B40" s="274"/>
      <c r="C40" s="275" t="s">
        <v>390</v>
      </c>
      <c r="D40" s="276">
        <v>1045247</v>
      </c>
      <c r="E40" s="277">
        <v>10206403</v>
      </c>
      <c r="F40" s="276"/>
      <c r="G40" s="278">
        <v>400</v>
      </c>
      <c r="H40" s="276"/>
      <c r="I40" s="279">
        <v>0</v>
      </c>
      <c r="J40" s="279"/>
      <c r="K40" s="279">
        <v>0</v>
      </c>
      <c r="L40" s="279"/>
      <c r="M40" s="279">
        <f t="shared" si="1"/>
        <v>0</v>
      </c>
      <c r="N40" s="279"/>
      <c r="O40" s="279">
        <v>4082561200</v>
      </c>
      <c r="P40" s="279"/>
      <c r="Q40" s="279">
        <v>-27772525</v>
      </c>
      <c r="R40" s="279"/>
      <c r="S40" s="279">
        <f t="shared" si="0"/>
        <v>4054788675</v>
      </c>
    </row>
    <row r="41" spans="1:19" ht="21">
      <c r="A41" s="273" t="s">
        <v>337</v>
      </c>
      <c r="B41" s="274"/>
      <c r="C41" s="275" t="s">
        <v>391</v>
      </c>
      <c r="D41" s="276">
        <v>642599</v>
      </c>
      <c r="E41" s="277">
        <v>831278</v>
      </c>
      <c r="F41" s="276"/>
      <c r="G41" s="278">
        <v>670</v>
      </c>
      <c r="H41" s="276"/>
      <c r="I41" s="279">
        <v>0</v>
      </c>
      <c r="J41" s="279"/>
      <c r="K41" s="279">
        <v>0</v>
      </c>
      <c r="L41" s="279"/>
      <c r="M41" s="279">
        <f t="shared" si="1"/>
        <v>0</v>
      </c>
      <c r="N41" s="279"/>
      <c r="O41" s="279">
        <v>556956260</v>
      </c>
      <c r="P41" s="279"/>
      <c r="Q41" s="279">
        <v>0</v>
      </c>
      <c r="R41" s="279"/>
      <c r="S41" s="279">
        <f t="shared" si="0"/>
        <v>556956260</v>
      </c>
    </row>
    <row r="42" spans="1:19" ht="21">
      <c r="A42" s="273" t="s">
        <v>217</v>
      </c>
      <c r="B42" s="274"/>
      <c r="C42" s="275" t="s">
        <v>391</v>
      </c>
      <c r="D42" s="276"/>
      <c r="E42" s="277">
        <v>4398645</v>
      </c>
      <c r="F42" s="276"/>
      <c r="G42" s="278">
        <v>110</v>
      </c>
      <c r="H42" s="276"/>
      <c r="I42" s="279">
        <v>0</v>
      </c>
      <c r="J42" s="279"/>
      <c r="K42" s="279">
        <v>0</v>
      </c>
      <c r="L42" s="279"/>
      <c r="M42" s="279">
        <f t="shared" si="1"/>
        <v>0</v>
      </c>
      <c r="N42" s="279"/>
      <c r="O42" s="279">
        <v>483850950</v>
      </c>
      <c r="P42" s="279"/>
      <c r="Q42" s="279">
        <v>0</v>
      </c>
      <c r="R42" s="279"/>
      <c r="S42" s="279">
        <f t="shared" si="0"/>
        <v>483850950</v>
      </c>
    </row>
    <row r="43" spans="1:19" ht="21">
      <c r="A43" s="273" t="s">
        <v>170</v>
      </c>
      <c r="B43" s="274"/>
      <c r="C43" s="275" t="s">
        <v>391</v>
      </c>
      <c r="D43" s="276"/>
      <c r="E43" s="277">
        <v>4277459</v>
      </c>
      <c r="F43" s="276"/>
      <c r="G43" s="278">
        <v>187</v>
      </c>
      <c r="H43" s="276"/>
      <c r="I43" s="279">
        <v>0</v>
      </c>
      <c r="J43" s="279"/>
      <c r="K43" s="279">
        <v>0</v>
      </c>
      <c r="L43" s="279"/>
      <c r="M43" s="279">
        <f t="shared" si="1"/>
        <v>0</v>
      </c>
      <c r="N43" s="279"/>
      <c r="O43" s="279">
        <v>799884833</v>
      </c>
      <c r="P43" s="279"/>
      <c r="Q43" s="279">
        <v>0</v>
      </c>
      <c r="R43" s="279"/>
      <c r="S43" s="279">
        <f t="shared" si="0"/>
        <v>799884833</v>
      </c>
    </row>
    <row r="44" spans="1:19" ht="21">
      <c r="A44" s="273" t="s">
        <v>378</v>
      </c>
      <c r="B44" s="274"/>
      <c r="C44" s="275" t="s">
        <v>391</v>
      </c>
      <c r="D44" s="276">
        <v>3166253</v>
      </c>
      <c r="E44" s="277">
        <v>11947406</v>
      </c>
      <c r="F44" s="276"/>
      <c r="G44" s="278">
        <v>50</v>
      </c>
      <c r="H44" s="276"/>
      <c r="I44" s="279">
        <v>0</v>
      </c>
      <c r="J44" s="279"/>
      <c r="K44" s="279">
        <v>0</v>
      </c>
      <c r="L44" s="279"/>
      <c r="M44" s="279">
        <f t="shared" si="1"/>
        <v>0</v>
      </c>
      <c r="N44" s="279"/>
      <c r="O44" s="279">
        <v>597370300</v>
      </c>
      <c r="P44" s="279"/>
      <c r="Q44" s="279">
        <v>0</v>
      </c>
      <c r="R44" s="279"/>
      <c r="S44" s="279">
        <f t="shared" si="0"/>
        <v>597370300</v>
      </c>
    </row>
    <row r="45" spans="1:19" ht="21">
      <c r="A45" s="273" t="s">
        <v>93</v>
      </c>
      <c r="B45" s="274"/>
      <c r="C45" s="275" t="s">
        <v>391</v>
      </c>
      <c r="D45" s="276"/>
      <c r="E45" s="277">
        <v>2961129</v>
      </c>
      <c r="F45" s="276"/>
      <c r="G45" s="278">
        <v>6350</v>
      </c>
      <c r="H45" s="276"/>
      <c r="I45" s="279">
        <v>0</v>
      </c>
      <c r="J45" s="279"/>
      <c r="K45" s="279">
        <v>0</v>
      </c>
      <c r="L45" s="279"/>
      <c r="M45" s="279">
        <f t="shared" si="1"/>
        <v>0</v>
      </c>
      <c r="N45" s="279"/>
      <c r="O45" s="279">
        <v>18803169150</v>
      </c>
      <c r="P45" s="279"/>
      <c r="Q45" s="279">
        <v>0</v>
      </c>
      <c r="R45" s="279"/>
      <c r="S45" s="279">
        <f t="shared" si="0"/>
        <v>18803169150</v>
      </c>
    </row>
    <row r="46" spans="1:19" ht="21">
      <c r="A46" s="273" t="s">
        <v>318</v>
      </c>
      <c r="B46" s="274"/>
      <c r="C46" s="275" t="s">
        <v>391</v>
      </c>
      <c r="D46" s="276">
        <v>240173</v>
      </c>
      <c r="E46" s="277">
        <v>4171905</v>
      </c>
      <c r="F46" s="276"/>
      <c r="G46" s="278">
        <v>70</v>
      </c>
      <c r="H46" s="276"/>
      <c r="I46" s="279">
        <v>0</v>
      </c>
      <c r="J46" s="279"/>
      <c r="K46" s="279">
        <v>0</v>
      </c>
      <c r="L46" s="279"/>
      <c r="M46" s="279">
        <f t="shared" si="1"/>
        <v>0</v>
      </c>
      <c r="N46" s="279"/>
      <c r="O46" s="279">
        <v>292033350</v>
      </c>
      <c r="P46" s="279"/>
      <c r="Q46" s="279">
        <v>-2969831</v>
      </c>
      <c r="R46" s="279"/>
      <c r="S46" s="279">
        <f t="shared" si="0"/>
        <v>289063519</v>
      </c>
    </row>
    <row r="47" spans="1:19" ht="21">
      <c r="A47" s="273" t="s">
        <v>129</v>
      </c>
      <c r="B47" s="274"/>
      <c r="C47" s="275" t="s">
        <v>391</v>
      </c>
      <c r="D47" s="276"/>
      <c r="E47" s="277">
        <v>6222812</v>
      </c>
      <c r="F47" s="276"/>
      <c r="G47" s="278">
        <v>630</v>
      </c>
      <c r="H47" s="276"/>
      <c r="I47" s="279">
        <v>0</v>
      </c>
      <c r="J47" s="279"/>
      <c r="K47" s="279">
        <v>0</v>
      </c>
      <c r="L47" s="279"/>
      <c r="M47" s="279">
        <f t="shared" si="1"/>
        <v>0</v>
      </c>
      <c r="N47" s="279"/>
      <c r="O47" s="279">
        <v>3920371560</v>
      </c>
      <c r="P47" s="279"/>
      <c r="Q47" s="279">
        <v>0</v>
      </c>
      <c r="R47" s="279"/>
      <c r="S47" s="279">
        <f t="shared" si="0"/>
        <v>3920371560</v>
      </c>
    </row>
    <row r="48" spans="1:19" ht="21">
      <c r="A48" s="273" t="s">
        <v>216</v>
      </c>
      <c r="B48" s="274"/>
      <c r="C48" s="275" t="s">
        <v>391</v>
      </c>
      <c r="D48" s="276"/>
      <c r="E48" s="277">
        <v>6101042</v>
      </c>
      <c r="F48" s="276"/>
      <c r="G48" s="278">
        <v>50</v>
      </c>
      <c r="H48" s="276"/>
      <c r="I48" s="279">
        <v>0</v>
      </c>
      <c r="J48" s="279"/>
      <c r="K48" s="279">
        <v>0</v>
      </c>
      <c r="L48" s="279"/>
      <c r="M48" s="279">
        <f t="shared" si="1"/>
        <v>0</v>
      </c>
      <c r="N48" s="279"/>
      <c r="O48" s="279">
        <v>305052100</v>
      </c>
      <c r="P48" s="279"/>
      <c r="Q48" s="279">
        <v>0</v>
      </c>
      <c r="R48" s="279"/>
      <c r="S48" s="279">
        <f t="shared" si="0"/>
        <v>305052100</v>
      </c>
    </row>
    <row r="49" spans="1:19" ht="21">
      <c r="A49" s="273" t="s">
        <v>334</v>
      </c>
      <c r="B49" s="274"/>
      <c r="C49" s="275" t="s">
        <v>391</v>
      </c>
      <c r="D49" s="276"/>
      <c r="E49" s="277">
        <v>2080375</v>
      </c>
      <c r="F49" s="276"/>
      <c r="G49" s="278">
        <v>2200</v>
      </c>
      <c r="H49" s="276"/>
      <c r="I49" s="279">
        <v>0</v>
      </c>
      <c r="J49" s="279"/>
      <c r="K49" s="279">
        <v>0</v>
      </c>
      <c r="L49" s="279"/>
      <c r="M49" s="279">
        <f t="shared" si="1"/>
        <v>0</v>
      </c>
      <c r="N49" s="279"/>
      <c r="O49" s="279">
        <v>4576825000</v>
      </c>
      <c r="P49" s="279"/>
      <c r="Q49" s="279">
        <v>0</v>
      </c>
      <c r="R49" s="279"/>
      <c r="S49" s="279">
        <f t="shared" si="0"/>
        <v>4576825000</v>
      </c>
    </row>
    <row r="50" spans="1:19" ht="21">
      <c r="A50" s="273" t="s">
        <v>193</v>
      </c>
      <c r="B50" s="274"/>
      <c r="C50" s="275" t="s">
        <v>392</v>
      </c>
      <c r="D50" s="276"/>
      <c r="E50" s="277">
        <v>5360181</v>
      </c>
      <c r="F50" s="276"/>
      <c r="G50" s="278">
        <v>200</v>
      </c>
      <c r="H50" s="276"/>
      <c r="I50" s="279">
        <v>0</v>
      </c>
      <c r="J50" s="279"/>
      <c r="K50" s="279">
        <v>0</v>
      </c>
      <c r="L50" s="279"/>
      <c r="M50" s="279">
        <f t="shared" si="1"/>
        <v>0</v>
      </c>
      <c r="N50" s="279"/>
      <c r="O50" s="279">
        <v>1072036200</v>
      </c>
      <c r="P50" s="279"/>
      <c r="Q50" s="279">
        <v>-8739426</v>
      </c>
      <c r="R50" s="279"/>
      <c r="S50" s="279">
        <f t="shared" si="0"/>
        <v>1063296774</v>
      </c>
    </row>
    <row r="51" spans="1:19" ht="21">
      <c r="A51" s="273" t="s">
        <v>215</v>
      </c>
      <c r="B51" s="274"/>
      <c r="C51" s="275" t="s">
        <v>392</v>
      </c>
      <c r="D51" s="276"/>
      <c r="E51" s="277">
        <v>1529069</v>
      </c>
      <c r="F51" s="276"/>
      <c r="G51" s="278">
        <v>30</v>
      </c>
      <c r="H51" s="276"/>
      <c r="I51" s="279">
        <v>0</v>
      </c>
      <c r="J51" s="279"/>
      <c r="K51" s="279">
        <v>0</v>
      </c>
      <c r="L51" s="279"/>
      <c r="M51" s="279">
        <f t="shared" si="1"/>
        <v>0</v>
      </c>
      <c r="N51" s="279"/>
      <c r="O51" s="279">
        <v>45872070</v>
      </c>
      <c r="P51" s="279"/>
      <c r="Q51" s="279">
        <v>0</v>
      </c>
      <c r="R51" s="279"/>
      <c r="S51" s="279">
        <f t="shared" si="0"/>
        <v>45872070</v>
      </c>
    </row>
    <row r="52" spans="1:19" ht="21">
      <c r="A52" s="273" t="s">
        <v>227</v>
      </c>
      <c r="B52" s="274"/>
      <c r="C52" s="275" t="s">
        <v>392</v>
      </c>
      <c r="D52" s="276"/>
      <c r="E52" s="277">
        <v>531592</v>
      </c>
      <c r="F52" s="276"/>
      <c r="G52" s="278">
        <v>1540</v>
      </c>
      <c r="H52" s="276"/>
      <c r="I52" s="279">
        <v>0</v>
      </c>
      <c r="J52" s="279"/>
      <c r="K52" s="279">
        <v>0</v>
      </c>
      <c r="L52" s="279"/>
      <c r="M52" s="279">
        <f t="shared" si="1"/>
        <v>0</v>
      </c>
      <c r="N52" s="279"/>
      <c r="O52" s="279">
        <v>818651680</v>
      </c>
      <c r="P52" s="279"/>
      <c r="Q52" s="279">
        <v>0</v>
      </c>
      <c r="R52" s="279"/>
      <c r="S52" s="279">
        <f t="shared" si="0"/>
        <v>818651680</v>
      </c>
    </row>
    <row r="53" spans="1:19" ht="21">
      <c r="A53" s="273" t="s">
        <v>136</v>
      </c>
      <c r="B53" s="274"/>
      <c r="C53" s="275" t="s">
        <v>392</v>
      </c>
      <c r="D53" s="276"/>
      <c r="E53" s="277">
        <v>2838930</v>
      </c>
      <c r="F53" s="276"/>
      <c r="G53" s="278">
        <v>2000</v>
      </c>
      <c r="H53" s="276"/>
      <c r="I53" s="279">
        <v>0</v>
      </c>
      <c r="J53" s="279"/>
      <c r="K53" s="279">
        <v>0</v>
      </c>
      <c r="L53" s="279"/>
      <c r="M53" s="279">
        <f t="shared" si="1"/>
        <v>0</v>
      </c>
      <c r="N53" s="279"/>
      <c r="O53" s="279">
        <v>5677860000</v>
      </c>
      <c r="P53" s="279"/>
      <c r="Q53" s="279">
        <v>0</v>
      </c>
      <c r="R53" s="279"/>
      <c r="S53" s="279">
        <f t="shared" si="0"/>
        <v>5677860000</v>
      </c>
    </row>
    <row r="54" spans="1:19" ht="21">
      <c r="A54" s="273" t="s">
        <v>82</v>
      </c>
      <c r="B54" s="274"/>
      <c r="C54" s="275" t="s">
        <v>392</v>
      </c>
      <c r="D54" s="276"/>
      <c r="E54" s="277">
        <v>9597207</v>
      </c>
      <c r="F54" s="276"/>
      <c r="G54" s="278">
        <v>500</v>
      </c>
      <c r="H54" s="276"/>
      <c r="I54" s="279">
        <v>0</v>
      </c>
      <c r="J54" s="279"/>
      <c r="K54" s="279">
        <v>0</v>
      </c>
      <c r="L54" s="279"/>
      <c r="M54" s="279">
        <f t="shared" si="1"/>
        <v>0</v>
      </c>
      <c r="N54" s="279"/>
      <c r="O54" s="279">
        <v>4798603500</v>
      </c>
      <c r="P54" s="279"/>
      <c r="Q54" s="279">
        <v>-6564437</v>
      </c>
      <c r="R54" s="279"/>
      <c r="S54" s="279">
        <f t="shared" si="0"/>
        <v>4792039063</v>
      </c>
    </row>
    <row r="55" spans="1:19" ht="21">
      <c r="A55" s="273" t="s">
        <v>310</v>
      </c>
      <c r="B55" s="274"/>
      <c r="C55" s="275" t="s">
        <v>392</v>
      </c>
      <c r="D55" s="276"/>
      <c r="E55" s="277">
        <v>8967300</v>
      </c>
      <c r="F55" s="276"/>
      <c r="G55" s="278">
        <v>150</v>
      </c>
      <c r="H55" s="276"/>
      <c r="I55" s="279">
        <v>0</v>
      </c>
      <c r="J55" s="279"/>
      <c r="K55" s="279">
        <v>0</v>
      </c>
      <c r="L55" s="279"/>
      <c r="M55" s="279">
        <f t="shared" si="1"/>
        <v>0</v>
      </c>
      <c r="N55" s="279"/>
      <c r="O55" s="279">
        <v>1345095000</v>
      </c>
      <c r="P55" s="279"/>
      <c r="Q55" s="279">
        <v>0</v>
      </c>
      <c r="R55" s="279"/>
      <c r="S55" s="279">
        <f t="shared" si="0"/>
        <v>1345095000</v>
      </c>
    </row>
    <row r="56" spans="1:19" ht="21">
      <c r="A56" s="273" t="s">
        <v>315</v>
      </c>
      <c r="B56" s="274"/>
      <c r="C56" s="275" t="s">
        <v>392</v>
      </c>
      <c r="D56" s="276">
        <v>1677595</v>
      </c>
      <c r="E56" s="277">
        <v>18707017</v>
      </c>
      <c r="F56" s="276"/>
      <c r="G56" s="278">
        <v>57</v>
      </c>
      <c r="H56" s="276"/>
      <c r="I56" s="279">
        <v>0</v>
      </c>
      <c r="J56" s="279"/>
      <c r="K56" s="279">
        <v>0</v>
      </c>
      <c r="L56" s="279"/>
      <c r="M56" s="279">
        <f t="shared" si="1"/>
        <v>0</v>
      </c>
      <c r="N56" s="279"/>
      <c r="O56" s="279">
        <v>1066299969</v>
      </c>
      <c r="P56" s="279"/>
      <c r="Q56" s="279">
        <v>-10843728</v>
      </c>
      <c r="R56" s="279"/>
      <c r="S56" s="279">
        <f t="shared" si="0"/>
        <v>1055456241</v>
      </c>
    </row>
    <row r="57" spans="1:19" ht="21">
      <c r="A57" s="273" t="s">
        <v>233</v>
      </c>
      <c r="B57" s="274"/>
      <c r="C57" s="275" t="s">
        <v>393</v>
      </c>
      <c r="D57" s="276"/>
      <c r="E57" s="277">
        <v>4199839</v>
      </c>
      <c r="F57" s="276"/>
      <c r="G57" s="278">
        <v>200</v>
      </c>
      <c r="H57" s="276"/>
      <c r="I57" s="279">
        <v>0</v>
      </c>
      <c r="J57" s="279"/>
      <c r="K57" s="279">
        <v>0</v>
      </c>
      <c r="L57" s="279"/>
      <c r="M57" s="279">
        <f t="shared" si="1"/>
        <v>0</v>
      </c>
      <c r="N57" s="279"/>
      <c r="O57" s="279">
        <v>839967800</v>
      </c>
      <c r="P57" s="279"/>
      <c r="Q57" s="279">
        <v>0</v>
      </c>
      <c r="R57" s="279"/>
      <c r="S57" s="279">
        <f t="shared" si="0"/>
        <v>839967800</v>
      </c>
    </row>
    <row r="58" spans="1:19" ht="21">
      <c r="A58" s="273" t="s">
        <v>90</v>
      </c>
      <c r="B58" s="274"/>
      <c r="C58" s="275" t="s">
        <v>393</v>
      </c>
      <c r="D58" s="276"/>
      <c r="E58" s="277">
        <v>30815491</v>
      </c>
      <c r="F58" s="276"/>
      <c r="G58" s="278">
        <v>450</v>
      </c>
      <c r="H58" s="276"/>
      <c r="I58" s="279">
        <v>0</v>
      </c>
      <c r="J58" s="279"/>
      <c r="K58" s="279">
        <v>-94333136</v>
      </c>
      <c r="L58" s="279"/>
      <c r="M58" s="279">
        <f t="shared" si="1"/>
        <v>-94333136</v>
      </c>
      <c r="N58" s="279"/>
      <c r="O58" s="279">
        <v>13866970950</v>
      </c>
      <c r="P58" s="279"/>
      <c r="Q58" s="279">
        <v>-94333136</v>
      </c>
      <c r="R58" s="279"/>
      <c r="S58" s="279">
        <f t="shared" si="0"/>
        <v>13772637814</v>
      </c>
    </row>
    <row r="59" spans="1:19" ht="21">
      <c r="A59" s="273" t="s">
        <v>285</v>
      </c>
      <c r="B59" s="274"/>
      <c r="C59" s="275" t="s">
        <v>394</v>
      </c>
      <c r="D59" s="276"/>
      <c r="E59" s="277">
        <v>10744950</v>
      </c>
      <c r="F59" s="276"/>
      <c r="G59" s="278">
        <v>66</v>
      </c>
      <c r="H59" s="276"/>
      <c r="I59" s="279">
        <v>0</v>
      </c>
      <c r="J59" s="279"/>
      <c r="K59" s="279">
        <v>0</v>
      </c>
      <c r="L59" s="279"/>
      <c r="M59" s="279">
        <f t="shared" si="1"/>
        <v>0</v>
      </c>
      <c r="N59" s="279"/>
      <c r="O59" s="279">
        <v>709166700</v>
      </c>
      <c r="P59" s="279"/>
      <c r="Q59" s="279">
        <v>0</v>
      </c>
      <c r="R59" s="279"/>
      <c r="S59" s="279">
        <f t="shared" si="0"/>
        <v>709166700</v>
      </c>
    </row>
    <row r="60" spans="1:19" ht="21">
      <c r="A60" s="273" t="s">
        <v>188</v>
      </c>
      <c r="B60" s="274"/>
      <c r="C60" s="275" t="s">
        <v>394</v>
      </c>
      <c r="D60" s="276"/>
      <c r="E60" s="277">
        <v>87647961</v>
      </c>
      <c r="F60" s="276"/>
      <c r="G60" s="278">
        <v>40</v>
      </c>
      <c r="H60" s="276"/>
      <c r="I60" s="279">
        <v>0</v>
      </c>
      <c r="J60" s="279"/>
      <c r="K60" s="279">
        <v>0</v>
      </c>
      <c r="L60" s="279"/>
      <c r="M60" s="279">
        <f t="shared" si="1"/>
        <v>0</v>
      </c>
      <c r="N60" s="279"/>
      <c r="O60" s="279">
        <v>3505918440</v>
      </c>
      <c r="P60" s="279"/>
      <c r="Q60" s="279">
        <v>-38004536</v>
      </c>
      <c r="R60" s="279"/>
      <c r="S60" s="279">
        <f t="shared" si="0"/>
        <v>3467913904</v>
      </c>
    </row>
    <row r="61" spans="1:19" ht="21">
      <c r="A61" s="273" t="s">
        <v>166</v>
      </c>
      <c r="B61" s="274"/>
      <c r="C61" s="275" t="s">
        <v>394</v>
      </c>
      <c r="D61" s="276"/>
      <c r="E61" s="277">
        <v>515318</v>
      </c>
      <c r="F61" s="276"/>
      <c r="G61" s="278">
        <v>6500</v>
      </c>
      <c r="H61" s="276"/>
      <c r="I61" s="279">
        <v>0</v>
      </c>
      <c r="J61" s="279"/>
      <c r="K61" s="279">
        <v>0</v>
      </c>
      <c r="L61" s="279"/>
      <c r="M61" s="279">
        <f t="shared" si="1"/>
        <v>0</v>
      </c>
      <c r="N61" s="279"/>
      <c r="O61" s="279">
        <v>3349567000</v>
      </c>
      <c r="P61" s="279"/>
      <c r="Q61" s="279">
        <v>-43030272</v>
      </c>
      <c r="R61" s="279"/>
      <c r="S61" s="279">
        <f t="shared" si="0"/>
        <v>3306536728</v>
      </c>
    </row>
    <row r="62" spans="1:19" ht="21">
      <c r="A62" s="273" t="s">
        <v>296</v>
      </c>
      <c r="B62" s="274"/>
      <c r="C62" s="275" t="s">
        <v>394</v>
      </c>
      <c r="D62" s="276"/>
      <c r="E62" s="277">
        <v>32724199</v>
      </c>
      <c r="F62" s="276"/>
      <c r="G62" s="278">
        <v>360</v>
      </c>
      <c r="H62" s="276"/>
      <c r="I62" s="279">
        <v>0</v>
      </c>
      <c r="J62" s="279"/>
      <c r="K62" s="279">
        <v>0</v>
      </c>
      <c r="L62" s="279"/>
      <c r="M62" s="279">
        <f t="shared" si="1"/>
        <v>0</v>
      </c>
      <c r="N62" s="279"/>
      <c r="O62" s="279">
        <v>11780711640</v>
      </c>
      <c r="P62" s="279"/>
      <c r="Q62" s="279">
        <v>0</v>
      </c>
      <c r="R62" s="279"/>
      <c r="S62" s="279">
        <f t="shared" si="0"/>
        <v>11780711640</v>
      </c>
    </row>
    <row r="63" spans="1:19" ht="21">
      <c r="A63" s="273" t="s">
        <v>109</v>
      </c>
      <c r="B63" s="274"/>
      <c r="C63" s="275" t="s">
        <v>395</v>
      </c>
      <c r="D63" s="276"/>
      <c r="E63" s="277">
        <v>14382789</v>
      </c>
      <c r="F63" s="276"/>
      <c r="G63" s="278">
        <v>19</v>
      </c>
      <c r="H63" s="276"/>
      <c r="I63" s="279">
        <v>0</v>
      </c>
      <c r="J63" s="279"/>
      <c r="K63" s="279">
        <v>0</v>
      </c>
      <c r="L63" s="279"/>
      <c r="M63" s="279">
        <f t="shared" si="1"/>
        <v>0</v>
      </c>
      <c r="N63" s="279"/>
      <c r="O63" s="279">
        <v>273272991</v>
      </c>
      <c r="P63" s="279"/>
      <c r="Q63" s="279">
        <v>0</v>
      </c>
      <c r="R63" s="279"/>
      <c r="S63" s="279">
        <f t="shared" si="0"/>
        <v>273272991</v>
      </c>
    </row>
    <row r="64" spans="1:19" ht="21">
      <c r="A64" s="273" t="s">
        <v>124</v>
      </c>
      <c r="B64" s="274"/>
      <c r="C64" s="275" t="s">
        <v>396</v>
      </c>
      <c r="D64" s="276">
        <v>4047359</v>
      </c>
      <c r="E64" s="277">
        <v>18382789</v>
      </c>
      <c r="F64" s="276"/>
      <c r="G64" s="278">
        <v>90</v>
      </c>
      <c r="H64" s="276"/>
      <c r="I64" s="279">
        <v>0</v>
      </c>
      <c r="J64" s="279"/>
      <c r="K64" s="279">
        <v>0</v>
      </c>
      <c r="L64" s="279"/>
      <c r="M64" s="279">
        <f t="shared" si="1"/>
        <v>0</v>
      </c>
      <c r="N64" s="279"/>
      <c r="O64" s="279">
        <v>1654451639</v>
      </c>
      <c r="P64" s="279"/>
      <c r="Q64" s="279">
        <v>0</v>
      </c>
      <c r="R64" s="279"/>
      <c r="S64" s="279">
        <f t="shared" si="0"/>
        <v>1654451639</v>
      </c>
    </row>
    <row r="65" spans="1:19" ht="21">
      <c r="A65" s="273" t="s">
        <v>105</v>
      </c>
      <c r="B65" s="274"/>
      <c r="C65" s="275" t="s">
        <v>396</v>
      </c>
      <c r="D65" s="276">
        <v>355050</v>
      </c>
      <c r="E65" s="277">
        <v>930626</v>
      </c>
      <c r="F65" s="276"/>
      <c r="G65" s="278">
        <v>3570</v>
      </c>
      <c r="H65" s="276"/>
      <c r="I65" s="279">
        <v>0</v>
      </c>
      <c r="J65" s="279"/>
      <c r="K65" s="279">
        <v>0</v>
      </c>
      <c r="L65" s="279"/>
      <c r="M65" s="279">
        <f t="shared" si="1"/>
        <v>0</v>
      </c>
      <c r="N65" s="279"/>
      <c r="O65" s="279">
        <v>3322334820</v>
      </c>
      <c r="P65" s="279"/>
      <c r="Q65" s="279">
        <v>-2274014</v>
      </c>
      <c r="R65" s="279"/>
      <c r="S65" s="279">
        <f t="shared" si="0"/>
        <v>3320060806</v>
      </c>
    </row>
    <row r="66" spans="1:19" ht="21">
      <c r="A66" s="273" t="s">
        <v>126</v>
      </c>
      <c r="B66" s="274"/>
      <c r="C66" s="275" t="s">
        <v>397</v>
      </c>
      <c r="D66" s="276"/>
      <c r="E66" s="277">
        <v>13269896</v>
      </c>
      <c r="F66" s="276"/>
      <c r="G66" s="278">
        <v>34</v>
      </c>
      <c r="H66" s="276"/>
      <c r="I66" s="279">
        <v>0</v>
      </c>
      <c r="J66" s="279"/>
      <c r="K66" s="279">
        <v>0</v>
      </c>
      <c r="L66" s="279"/>
      <c r="M66" s="279">
        <f t="shared" si="1"/>
        <v>0</v>
      </c>
      <c r="N66" s="279"/>
      <c r="O66" s="279">
        <v>451176464</v>
      </c>
      <c r="P66" s="279"/>
      <c r="Q66" s="279">
        <v>0</v>
      </c>
      <c r="R66" s="279"/>
      <c r="S66" s="279">
        <f t="shared" si="0"/>
        <v>451176464</v>
      </c>
    </row>
    <row r="67" spans="1:19" ht="21">
      <c r="A67" s="273" t="s">
        <v>118</v>
      </c>
      <c r="B67" s="274"/>
      <c r="C67" s="275" t="s">
        <v>397</v>
      </c>
      <c r="D67" s="276"/>
      <c r="E67" s="277">
        <v>7819089</v>
      </c>
      <c r="F67" s="276"/>
      <c r="G67" s="278">
        <v>9</v>
      </c>
      <c r="H67" s="276"/>
      <c r="I67" s="279">
        <v>0</v>
      </c>
      <c r="J67" s="279"/>
      <c r="K67" s="279">
        <v>0</v>
      </c>
      <c r="L67" s="279"/>
      <c r="M67" s="279">
        <f t="shared" si="1"/>
        <v>0</v>
      </c>
      <c r="N67" s="279"/>
      <c r="O67" s="279">
        <v>70371801</v>
      </c>
      <c r="P67" s="279"/>
      <c r="Q67" s="279">
        <v>-904033</v>
      </c>
      <c r="R67" s="279"/>
      <c r="S67" s="279">
        <f t="shared" si="0"/>
        <v>69467768</v>
      </c>
    </row>
    <row r="68" spans="1:19" ht="21">
      <c r="A68" s="273" t="s">
        <v>246</v>
      </c>
      <c r="B68" s="274"/>
      <c r="C68" s="275" t="s">
        <v>397</v>
      </c>
      <c r="D68" s="276"/>
      <c r="E68" s="277">
        <v>2091178</v>
      </c>
      <c r="F68" s="276"/>
      <c r="G68" s="278">
        <v>1650</v>
      </c>
      <c r="H68" s="276"/>
      <c r="I68" s="279">
        <v>0</v>
      </c>
      <c r="J68" s="279"/>
      <c r="K68" s="279">
        <v>0</v>
      </c>
      <c r="L68" s="279"/>
      <c r="M68" s="279">
        <f t="shared" si="1"/>
        <v>0</v>
      </c>
      <c r="N68" s="279"/>
      <c r="O68" s="279">
        <v>3450443700</v>
      </c>
      <c r="P68" s="279"/>
      <c r="Q68" s="279">
        <v>0</v>
      </c>
      <c r="R68" s="279"/>
      <c r="S68" s="279">
        <f t="shared" si="0"/>
        <v>3450443700</v>
      </c>
    </row>
    <row r="69" spans="1:19" ht="21">
      <c r="A69" s="273" t="s">
        <v>232</v>
      </c>
      <c r="B69" s="274"/>
      <c r="C69" s="275" t="s">
        <v>397</v>
      </c>
      <c r="D69" s="276">
        <v>7379981</v>
      </c>
      <c r="E69" s="277">
        <v>7554680</v>
      </c>
      <c r="F69" s="276"/>
      <c r="G69" s="278">
        <v>10</v>
      </c>
      <c r="H69" s="276"/>
      <c r="I69" s="279">
        <v>0</v>
      </c>
      <c r="J69" s="279"/>
      <c r="K69" s="279">
        <v>0</v>
      </c>
      <c r="L69" s="279"/>
      <c r="M69" s="279">
        <f t="shared" si="1"/>
        <v>0</v>
      </c>
      <c r="N69" s="279"/>
      <c r="O69" s="279">
        <v>75546800</v>
      </c>
      <c r="P69" s="279"/>
      <c r="Q69" s="279">
        <v>0</v>
      </c>
      <c r="R69" s="279"/>
      <c r="S69" s="279">
        <f t="shared" si="0"/>
        <v>75546800</v>
      </c>
    </row>
    <row r="70" spans="1:19" ht="21">
      <c r="A70" s="273" t="s">
        <v>172</v>
      </c>
      <c r="B70" s="274"/>
      <c r="C70" s="275" t="s">
        <v>397</v>
      </c>
      <c r="D70" s="276"/>
      <c r="E70" s="277">
        <v>4553099</v>
      </c>
      <c r="F70" s="276"/>
      <c r="G70" s="278">
        <v>450</v>
      </c>
      <c r="H70" s="276"/>
      <c r="I70" s="279">
        <v>0</v>
      </c>
      <c r="J70" s="279"/>
      <c r="K70" s="279">
        <v>0</v>
      </c>
      <c r="L70" s="279"/>
      <c r="M70" s="279">
        <f t="shared" si="1"/>
        <v>0</v>
      </c>
      <c r="N70" s="279"/>
      <c r="O70" s="279">
        <v>2048894550</v>
      </c>
      <c r="P70" s="279"/>
      <c r="Q70" s="279">
        <v>0</v>
      </c>
      <c r="R70" s="279"/>
      <c r="S70" s="279">
        <f t="shared" si="0"/>
        <v>2048894550</v>
      </c>
    </row>
    <row r="71" spans="1:19" ht="21">
      <c r="A71" s="273" t="s">
        <v>221</v>
      </c>
      <c r="B71" s="274"/>
      <c r="C71" s="275" t="s">
        <v>397</v>
      </c>
      <c r="D71" s="276"/>
      <c r="E71" s="277">
        <v>16026151</v>
      </c>
      <c r="F71" s="276"/>
      <c r="G71" s="278">
        <v>103</v>
      </c>
      <c r="H71" s="276"/>
      <c r="I71" s="279">
        <v>0</v>
      </c>
      <c r="J71" s="279"/>
      <c r="K71" s="279">
        <v>0</v>
      </c>
      <c r="L71" s="279"/>
      <c r="M71" s="279">
        <f t="shared" si="1"/>
        <v>0</v>
      </c>
      <c r="N71" s="279"/>
      <c r="O71" s="279">
        <v>1650693553</v>
      </c>
      <c r="P71" s="279"/>
      <c r="Q71" s="279">
        <v>0</v>
      </c>
      <c r="R71" s="279"/>
      <c r="S71" s="279">
        <f t="shared" si="0"/>
        <v>1650693553</v>
      </c>
    </row>
    <row r="72" spans="1:19" ht="21">
      <c r="A72" s="273" t="s">
        <v>123</v>
      </c>
      <c r="B72" s="274"/>
      <c r="C72" s="275" t="s">
        <v>398</v>
      </c>
      <c r="D72" s="276"/>
      <c r="E72" s="277">
        <v>15132135</v>
      </c>
      <c r="F72" s="276"/>
      <c r="G72" s="278">
        <v>600</v>
      </c>
      <c r="H72" s="276"/>
      <c r="I72" s="279">
        <v>0</v>
      </c>
      <c r="J72" s="279"/>
      <c r="K72" s="279">
        <v>0</v>
      </c>
      <c r="L72" s="279"/>
      <c r="M72" s="279">
        <f t="shared" si="1"/>
        <v>0</v>
      </c>
      <c r="N72" s="279"/>
      <c r="O72" s="279">
        <v>9079281000</v>
      </c>
      <c r="P72" s="279"/>
      <c r="Q72" s="279">
        <v>0</v>
      </c>
      <c r="R72" s="279"/>
      <c r="S72" s="279">
        <f t="shared" si="0"/>
        <v>9079281000</v>
      </c>
    </row>
    <row r="73" spans="1:19" ht="21">
      <c r="A73" s="273" t="s">
        <v>201</v>
      </c>
      <c r="B73" s="274"/>
      <c r="C73" s="275" t="s">
        <v>398</v>
      </c>
      <c r="D73" s="276"/>
      <c r="E73" s="277">
        <v>42841</v>
      </c>
      <c r="F73" s="276"/>
      <c r="G73" s="278">
        <v>11000</v>
      </c>
      <c r="H73" s="276"/>
      <c r="I73" s="279">
        <v>0</v>
      </c>
      <c r="J73" s="279"/>
      <c r="K73" s="279">
        <v>0</v>
      </c>
      <c r="L73" s="279"/>
      <c r="M73" s="279">
        <f t="shared" si="1"/>
        <v>0</v>
      </c>
      <c r="N73" s="279"/>
      <c r="O73" s="279">
        <v>471251000</v>
      </c>
      <c r="P73" s="279"/>
      <c r="Q73" s="279">
        <v>0</v>
      </c>
      <c r="R73" s="279"/>
      <c r="S73" s="279">
        <f t="shared" ref="S73:S112" si="2">O73+Q73</f>
        <v>471251000</v>
      </c>
    </row>
    <row r="74" spans="1:19" ht="21">
      <c r="A74" s="273" t="s">
        <v>191</v>
      </c>
      <c r="B74" s="274"/>
      <c r="C74" s="275" t="s">
        <v>398</v>
      </c>
      <c r="D74" s="276"/>
      <c r="E74" s="277">
        <v>3753010</v>
      </c>
      <c r="F74" s="276"/>
      <c r="G74" s="278">
        <v>450</v>
      </c>
      <c r="H74" s="276"/>
      <c r="I74" s="279">
        <v>0</v>
      </c>
      <c r="J74" s="279"/>
      <c r="K74" s="279">
        <v>0</v>
      </c>
      <c r="L74" s="279"/>
      <c r="M74" s="279">
        <f t="shared" ref="M74:M137" si="3">I74+K74</f>
        <v>0</v>
      </c>
      <c r="N74" s="279"/>
      <c r="O74" s="279">
        <v>1688854500</v>
      </c>
      <c r="P74" s="279"/>
      <c r="Q74" s="279">
        <v>-13767836</v>
      </c>
      <c r="R74" s="279"/>
      <c r="S74" s="279">
        <f t="shared" si="2"/>
        <v>1675086664</v>
      </c>
    </row>
    <row r="75" spans="1:19" ht="21">
      <c r="A75" s="273" t="s">
        <v>108</v>
      </c>
      <c r="B75" s="274"/>
      <c r="C75" s="275" t="s">
        <v>398</v>
      </c>
      <c r="D75" s="276">
        <v>2009331</v>
      </c>
      <c r="E75" s="277">
        <v>3190014</v>
      </c>
      <c r="F75" s="276"/>
      <c r="G75" s="278">
        <v>2150</v>
      </c>
      <c r="H75" s="276"/>
      <c r="I75" s="279">
        <v>0</v>
      </c>
      <c r="J75" s="279"/>
      <c r="K75" s="279">
        <v>0</v>
      </c>
      <c r="L75" s="279"/>
      <c r="M75" s="279">
        <f t="shared" si="3"/>
        <v>0</v>
      </c>
      <c r="N75" s="279"/>
      <c r="O75" s="279">
        <v>6858530100</v>
      </c>
      <c r="P75" s="279"/>
      <c r="Q75" s="279">
        <v>-69747764</v>
      </c>
      <c r="R75" s="279"/>
      <c r="S75" s="279">
        <f t="shared" si="2"/>
        <v>6788782336</v>
      </c>
    </row>
    <row r="76" spans="1:19" ht="21">
      <c r="A76" s="273" t="s">
        <v>133</v>
      </c>
      <c r="B76" s="274"/>
      <c r="C76" s="275" t="s">
        <v>398</v>
      </c>
      <c r="D76" s="276"/>
      <c r="E76" s="277">
        <v>3582834</v>
      </c>
      <c r="F76" s="276"/>
      <c r="G76" s="278">
        <v>96</v>
      </c>
      <c r="H76" s="276"/>
      <c r="I76" s="279">
        <v>0</v>
      </c>
      <c r="J76" s="279"/>
      <c r="K76" s="279">
        <v>0</v>
      </c>
      <c r="L76" s="279"/>
      <c r="M76" s="279">
        <f t="shared" si="3"/>
        <v>0</v>
      </c>
      <c r="N76" s="279"/>
      <c r="O76" s="279">
        <v>343952064</v>
      </c>
      <c r="P76" s="279"/>
      <c r="Q76" s="279">
        <v>-4418586</v>
      </c>
      <c r="R76" s="279"/>
      <c r="S76" s="279">
        <f t="shared" si="2"/>
        <v>339533478</v>
      </c>
    </row>
    <row r="77" spans="1:19" ht="21">
      <c r="A77" s="273" t="s">
        <v>198</v>
      </c>
      <c r="B77" s="274"/>
      <c r="C77" s="275" t="s">
        <v>399</v>
      </c>
      <c r="D77" s="276"/>
      <c r="E77" s="277">
        <v>9948652</v>
      </c>
      <c r="F77" s="276"/>
      <c r="G77" s="278">
        <v>30</v>
      </c>
      <c r="H77" s="276"/>
      <c r="I77" s="279">
        <v>0</v>
      </c>
      <c r="J77" s="279"/>
      <c r="K77" s="279">
        <v>0</v>
      </c>
      <c r="L77" s="279"/>
      <c r="M77" s="279">
        <f t="shared" si="3"/>
        <v>0</v>
      </c>
      <c r="N77" s="279"/>
      <c r="O77" s="279">
        <v>298459560</v>
      </c>
      <c r="P77" s="279"/>
      <c r="Q77" s="279">
        <v>0</v>
      </c>
      <c r="R77" s="279"/>
      <c r="S77" s="279">
        <f t="shared" si="2"/>
        <v>298459560</v>
      </c>
    </row>
    <row r="78" spans="1:19" ht="21">
      <c r="A78" s="273" t="s">
        <v>80</v>
      </c>
      <c r="B78" s="274"/>
      <c r="C78" s="275" t="s">
        <v>399</v>
      </c>
      <c r="D78" s="276">
        <v>707643</v>
      </c>
      <c r="E78" s="277">
        <v>10823361</v>
      </c>
      <c r="F78" s="276"/>
      <c r="G78" s="278">
        <v>150</v>
      </c>
      <c r="H78" s="276"/>
      <c r="I78" s="279">
        <v>0</v>
      </c>
      <c r="J78" s="279"/>
      <c r="K78" s="279">
        <v>0</v>
      </c>
      <c r="L78" s="279"/>
      <c r="M78" s="279">
        <f t="shared" si="3"/>
        <v>0</v>
      </c>
      <c r="N78" s="279"/>
      <c r="O78" s="279">
        <v>1623504150</v>
      </c>
      <c r="P78" s="279"/>
      <c r="Q78" s="279">
        <v>0</v>
      </c>
      <c r="R78" s="279"/>
      <c r="S78" s="279">
        <f t="shared" si="2"/>
        <v>1623504150</v>
      </c>
    </row>
    <row r="79" spans="1:19" ht="21">
      <c r="A79" s="273" t="s">
        <v>286</v>
      </c>
      <c r="B79" s="274"/>
      <c r="C79" s="275" t="s">
        <v>400</v>
      </c>
      <c r="D79" s="276"/>
      <c r="E79" s="277">
        <v>223648</v>
      </c>
      <c r="F79" s="276"/>
      <c r="G79" s="278">
        <v>1500</v>
      </c>
      <c r="H79" s="276"/>
      <c r="I79" s="279">
        <v>0</v>
      </c>
      <c r="J79" s="279"/>
      <c r="K79" s="279">
        <v>0</v>
      </c>
      <c r="L79" s="279"/>
      <c r="M79" s="279">
        <f t="shared" si="3"/>
        <v>0</v>
      </c>
      <c r="N79" s="279"/>
      <c r="O79" s="279">
        <v>335472000</v>
      </c>
      <c r="P79" s="279"/>
      <c r="Q79" s="279">
        <v>0</v>
      </c>
      <c r="R79" s="279"/>
      <c r="S79" s="279">
        <f t="shared" si="2"/>
        <v>335472000</v>
      </c>
    </row>
    <row r="80" spans="1:19" ht="21">
      <c r="A80" s="273" t="s">
        <v>174</v>
      </c>
      <c r="B80" s="274"/>
      <c r="C80" s="275" t="s">
        <v>400</v>
      </c>
      <c r="D80" s="276"/>
      <c r="E80" s="277">
        <v>33724726</v>
      </c>
      <c r="F80" s="276"/>
      <c r="G80" s="278">
        <v>300</v>
      </c>
      <c r="H80" s="276"/>
      <c r="I80" s="279">
        <v>0</v>
      </c>
      <c r="J80" s="279"/>
      <c r="K80" s="279">
        <v>0</v>
      </c>
      <c r="L80" s="279"/>
      <c r="M80" s="279">
        <f t="shared" si="3"/>
        <v>0</v>
      </c>
      <c r="N80" s="279"/>
      <c r="O80" s="279">
        <v>10117417800</v>
      </c>
      <c r="P80" s="279"/>
      <c r="Q80" s="279">
        <v>0</v>
      </c>
      <c r="R80" s="279"/>
      <c r="S80" s="279">
        <f t="shared" si="2"/>
        <v>10117417800</v>
      </c>
    </row>
    <row r="81" spans="1:19" ht="21">
      <c r="A81" s="273" t="s">
        <v>254</v>
      </c>
      <c r="B81" s="274"/>
      <c r="C81" s="275" t="s">
        <v>400</v>
      </c>
      <c r="D81" s="276">
        <v>3293765</v>
      </c>
      <c r="E81" s="277">
        <v>2361793</v>
      </c>
      <c r="F81" s="276"/>
      <c r="G81" s="280">
        <v>6500</v>
      </c>
      <c r="H81" s="276"/>
      <c r="I81" s="281">
        <v>0</v>
      </c>
      <c r="J81" s="281"/>
      <c r="K81" s="281">
        <v>0</v>
      </c>
      <c r="L81" s="281"/>
      <c r="M81" s="279">
        <f t="shared" si="3"/>
        <v>0</v>
      </c>
      <c r="N81" s="281"/>
      <c r="O81" s="281">
        <v>15351654500</v>
      </c>
      <c r="P81" s="281"/>
      <c r="Q81" s="281">
        <v>0</v>
      </c>
      <c r="R81" s="281"/>
      <c r="S81" s="279">
        <f t="shared" si="2"/>
        <v>15351654500</v>
      </c>
    </row>
    <row r="82" spans="1:19" ht="21">
      <c r="A82" s="273" t="s">
        <v>235</v>
      </c>
      <c r="B82" s="274"/>
      <c r="C82" s="275" t="s">
        <v>400</v>
      </c>
      <c r="D82" s="276"/>
      <c r="E82" s="277">
        <v>19079319</v>
      </c>
      <c r="F82" s="276"/>
      <c r="G82" s="278">
        <v>1680</v>
      </c>
      <c r="H82" s="276"/>
      <c r="I82" s="279">
        <v>0</v>
      </c>
      <c r="J82" s="279"/>
      <c r="K82" s="279">
        <v>0</v>
      </c>
      <c r="L82" s="279"/>
      <c r="M82" s="279">
        <f t="shared" si="3"/>
        <v>0</v>
      </c>
      <c r="N82" s="279"/>
      <c r="O82" s="279">
        <v>32053255920</v>
      </c>
      <c r="P82" s="279"/>
      <c r="Q82" s="279">
        <v>-109396778</v>
      </c>
      <c r="R82" s="279"/>
      <c r="S82" s="279">
        <f t="shared" si="2"/>
        <v>31943859142</v>
      </c>
    </row>
    <row r="83" spans="1:19" ht="21">
      <c r="A83" s="273" t="s">
        <v>168</v>
      </c>
      <c r="B83" s="274"/>
      <c r="C83" s="275" t="s">
        <v>400</v>
      </c>
      <c r="D83" s="276">
        <v>813670</v>
      </c>
      <c r="E83" s="277">
        <v>11233173</v>
      </c>
      <c r="F83" s="276"/>
      <c r="G83" s="278">
        <v>200</v>
      </c>
      <c r="H83" s="276"/>
      <c r="I83" s="279">
        <v>0</v>
      </c>
      <c r="J83" s="279"/>
      <c r="K83" s="279">
        <v>0</v>
      </c>
      <c r="L83" s="279"/>
      <c r="M83" s="279">
        <f t="shared" si="3"/>
        <v>0</v>
      </c>
      <c r="N83" s="279"/>
      <c r="O83" s="279">
        <v>2246634600</v>
      </c>
      <c r="P83" s="279"/>
      <c r="Q83" s="279">
        <v>-30359927</v>
      </c>
      <c r="R83" s="279"/>
      <c r="S83" s="279">
        <f t="shared" si="2"/>
        <v>2216274673</v>
      </c>
    </row>
    <row r="84" spans="1:19" ht="21">
      <c r="A84" s="273" t="s">
        <v>340</v>
      </c>
      <c r="B84" s="274"/>
      <c r="C84" s="275" t="s">
        <v>400</v>
      </c>
      <c r="D84" s="276">
        <v>271970</v>
      </c>
      <c r="E84" s="277">
        <v>856640</v>
      </c>
      <c r="F84" s="276"/>
      <c r="G84" s="278">
        <v>2470</v>
      </c>
      <c r="H84" s="276"/>
      <c r="I84" s="279">
        <v>0</v>
      </c>
      <c r="J84" s="279"/>
      <c r="K84" s="279">
        <v>0</v>
      </c>
      <c r="L84" s="279"/>
      <c r="M84" s="279">
        <f t="shared" si="3"/>
        <v>0</v>
      </c>
      <c r="N84" s="279"/>
      <c r="O84" s="279">
        <v>2115900800</v>
      </c>
      <c r="P84" s="279"/>
      <c r="Q84" s="279">
        <v>0</v>
      </c>
      <c r="R84" s="279"/>
      <c r="S84" s="279">
        <f t="shared" si="2"/>
        <v>2115900800</v>
      </c>
    </row>
    <row r="85" spans="1:19" ht="21">
      <c r="A85" s="273" t="s">
        <v>219</v>
      </c>
      <c r="B85" s="274"/>
      <c r="C85" s="275" t="s">
        <v>400</v>
      </c>
      <c r="D85" s="276">
        <v>1048281</v>
      </c>
      <c r="E85" s="277">
        <v>14183646</v>
      </c>
      <c r="F85" s="276"/>
      <c r="G85" s="278">
        <v>120</v>
      </c>
      <c r="H85" s="276"/>
      <c r="I85" s="279">
        <v>0</v>
      </c>
      <c r="J85" s="279"/>
      <c r="K85" s="279">
        <v>0</v>
      </c>
      <c r="L85" s="279"/>
      <c r="M85" s="279">
        <f t="shared" si="3"/>
        <v>0</v>
      </c>
      <c r="N85" s="279"/>
      <c r="O85" s="279">
        <v>1702037520</v>
      </c>
      <c r="P85" s="279"/>
      <c r="Q85" s="279">
        <v>0</v>
      </c>
      <c r="R85" s="279"/>
      <c r="S85" s="279">
        <f t="shared" si="2"/>
        <v>1702037520</v>
      </c>
    </row>
    <row r="86" spans="1:19" ht="21">
      <c r="A86" s="273" t="s">
        <v>323</v>
      </c>
      <c r="B86" s="274"/>
      <c r="C86" s="275" t="s">
        <v>400</v>
      </c>
      <c r="D86" s="276"/>
      <c r="E86" s="277">
        <v>12587339</v>
      </c>
      <c r="F86" s="276"/>
      <c r="G86" s="278">
        <v>77</v>
      </c>
      <c r="H86" s="276"/>
      <c r="I86" s="279">
        <v>0</v>
      </c>
      <c r="J86" s="279"/>
      <c r="K86" s="279">
        <v>0</v>
      </c>
      <c r="L86" s="279"/>
      <c r="M86" s="279">
        <f t="shared" si="3"/>
        <v>0</v>
      </c>
      <c r="N86" s="279"/>
      <c r="O86" s="279">
        <v>969225103</v>
      </c>
      <c r="P86" s="279"/>
      <c r="Q86" s="279">
        <v>-19514599</v>
      </c>
      <c r="R86" s="279"/>
      <c r="S86" s="279">
        <f t="shared" si="2"/>
        <v>949710504</v>
      </c>
    </row>
    <row r="87" spans="1:19" ht="21">
      <c r="A87" s="273" t="s">
        <v>249</v>
      </c>
      <c r="B87" s="274"/>
      <c r="C87" s="275" t="s">
        <v>401</v>
      </c>
      <c r="D87" s="276"/>
      <c r="E87" s="277">
        <v>1134986</v>
      </c>
      <c r="F87" s="276"/>
      <c r="G87" s="278">
        <v>1330</v>
      </c>
      <c r="H87" s="276"/>
      <c r="I87" s="279">
        <v>0</v>
      </c>
      <c r="J87" s="279"/>
      <c r="K87" s="279">
        <v>0</v>
      </c>
      <c r="L87" s="279"/>
      <c r="M87" s="279">
        <f t="shared" si="3"/>
        <v>0</v>
      </c>
      <c r="N87" s="279"/>
      <c r="O87" s="279">
        <v>1509531380</v>
      </c>
      <c r="P87" s="279"/>
      <c r="Q87" s="279">
        <v>0</v>
      </c>
      <c r="R87" s="279"/>
      <c r="S87" s="279">
        <f t="shared" si="2"/>
        <v>1509531380</v>
      </c>
    </row>
    <row r="88" spans="1:19" ht="21">
      <c r="A88" s="273" t="s">
        <v>342</v>
      </c>
      <c r="B88" s="274"/>
      <c r="C88" s="275" t="s">
        <v>402</v>
      </c>
      <c r="D88" s="276">
        <v>221685</v>
      </c>
      <c r="E88" s="277">
        <v>4024896</v>
      </c>
      <c r="F88" s="276"/>
      <c r="G88" s="278">
        <v>630</v>
      </c>
      <c r="H88" s="276"/>
      <c r="I88" s="279">
        <v>0</v>
      </c>
      <c r="J88" s="279"/>
      <c r="K88" s="279">
        <v>0</v>
      </c>
      <c r="L88" s="279"/>
      <c r="M88" s="279">
        <f t="shared" si="3"/>
        <v>0</v>
      </c>
      <c r="N88" s="279"/>
      <c r="O88" s="279">
        <v>2535684480</v>
      </c>
      <c r="P88" s="279"/>
      <c r="Q88" s="279">
        <v>-47714493</v>
      </c>
      <c r="R88" s="279"/>
      <c r="S88" s="279">
        <f t="shared" si="2"/>
        <v>2487969987</v>
      </c>
    </row>
    <row r="89" spans="1:19" ht="21">
      <c r="A89" s="273" t="s">
        <v>293</v>
      </c>
      <c r="B89" s="274"/>
      <c r="C89" s="275" t="s">
        <v>402</v>
      </c>
      <c r="D89" s="276"/>
      <c r="E89" s="277">
        <v>773404</v>
      </c>
      <c r="F89" s="276"/>
      <c r="G89" s="278">
        <v>74</v>
      </c>
      <c r="H89" s="276"/>
      <c r="I89" s="279">
        <v>0</v>
      </c>
      <c r="J89" s="279"/>
      <c r="K89" s="279">
        <v>0</v>
      </c>
      <c r="L89" s="279"/>
      <c r="M89" s="279">
        <f t="shared" si="3"/>
        <v>0</v>
      </c>
      <c r="N89" s="279"/>
      <c r="O89" s="279">
        <v>57231896</v>
      </c>
      <c r="P89" s="279"/>
      <c r="Q89" s="279">
        <v>-39173</v>
      </c>
      <c r="R89" s="279"/>
      <c r="S89" s="279">
        <f t="shared" si="2"/>
        <v>57192723</v>
      </c>
    </row>
    <row r="90" spans="1:19" ht="21">
      <c r="A90" s="273" t="s">
        <v>101</v>
      </c>
      <c r="B90" s="274"/>
      <c r="C90" s="275" t="s">
        <v>402</v>
      </c>
      <c r="D90" s="276"/>
      <c r="E90" s="277">
        <v>7059446</v>
      </c>
      <c r="F90" s="276"/>
      <c r="G90" s="278">
        <v>537</v>
      </c>
      <c r="H90" s="276"/>
      <c r="I90" s="279">
        <v>0</v>
      </c>
      <c r="J90" s="279"/>
      <c r="K90" s="279">
        <v>0</v>
      </c>
      <c r="L90" s="279"/>
      <c r="M90" s="279">
        <f t="shared" si="3"/>
        <v>0</v>
      </c>
      <c r="N90" s="279"/>
      <c r="O90" s="279">
        <v>3790922502</v>
      </c>
      <c r="P90" s="279"/>
      <c r="Q90" s="279">
        <v>0</v>
      </c>
      <c r="R90" s="279"/>
      <c r="S90" s="279">
        <f t="shared" si="2"/>
        <v>3790922502</v>
      </c>
    </row>
    <row r="91" spans="1:19" ht="21">
      <c r="A91" s="273" t="s">
        <v>83</v>
      </c>
      <c r="B91" s="274"/>
      <c r="C91" s="275" t="s">
        <v>402</v>
      </c>
      <c r="D91" s="276"/>
      <c r="E91" s="277">
        <v>19600800</v>
      </c>
      <c r="F91" s="276"/>
      <c r="G91" s="278">
        <v>278</v>
      </c>
      <c r="H91" s="276"/>
      <c r="I91" s="279">
        <v>0</v>
      </c>
      <c r="J91" s="279"/>
      <c r="K91" s="279">
        <v>0</v>
      </c>
      <c r="L91" s="279"/>
      <c r="M91" s="279">
        <f t="shared" si="3"/>
        <v>0</v>
      </c>
      <c r="N91" s="279"/>
      <c r="O91" s="279">
        <v>5449022400</v>
      </c>
      <c r="P91" s="279"/>
      <c r="Q91" s="279">
        <v>-109711860</v>
      </c>
      <c r="R91" s="279"/>
      <c r="S91" s="279">
        <f t="shared" si="2"/>
        <v>5339310540</v>
      </c>
    </row>
    <row r="92" spans="1:19" ht="21">
      <c r="A92" s="273" t="s">
        <v>275</v>
      </c>
      <c r="B92" s="274"/>
      <c r="C92" s="275" t="s">
        <v>402</v>
      </c>
      <c r="D92" s="276">
        <v>633854</v>
      </c>
      <c r="E92" s="277">
        <v>10332325</v>
      </c>
      <c r="F92" s="276"/>
      <c r="G92" s="278">
        <v>440</v>
      </c>
      <c r="H92" s="276"/>
      <c r="I92" s="279">
        <v>0</v>
      </c>
      <c r="J92" s="279"/>
      <c r="K92" s="279">
        <v>0</v>
      </c>
      <c r="L92" s="279"/>
      <c r="M92" s="279">
        <f t="shared" si="3"/>
        <v>0</v>
      </c>
      <c r="N92" s="279"/>
      <c r="O92" s="279">
        <v>4546223000</v>
      </c>
      <c r="P92" s="279"/>
      <c r="Q92" s="279">
        <v>-61435446</v>
      </c>
      <c r="R92" s="279"/>
      <c r="S92" s="279">
        <f t="shared" si="2"/>
        <v>4484787554</v>
      </c>
    </row>
    <row r="93" spans="1:19" ht="21">
      <c r="A93" s="273" t="s">
        <v>138</v>
      </c>
      <c r="B93" s="274"/>
      <c r="C93" s="275" t="s">
        <v>402</v>
      </c>
      <c r="D93" s="276"/>
      <c r="E93" s="277">
        <v>1139835</v>
      </c>
      <c r="F93" s="276"/>
      <c r="G93" s="278">
        <v>1200</v>
      </c>
      <c r="H93" s="276"/>
      <c r="I93" s="279">
        <v>0</v>
      </c>
      <c r="J93" s="279"/>
      <c r="K93" s="279">
        <v>0</v>
      </c>
      <c r="L93" s="279"/>
      <c r="M93" s="279">
        <f t="shared" si="3"/>
        <v>0</v>
      </c>
      <c r="N93" s="279"/>
      <c r="O93" s="279">
        <v>1367802000</v>
      </c>
      <c r="P93" s="279"/>
      <c r="Q93" s="279">
        <v>-54855964</v>
      </c>
      <c r="R93" s="279"/>
      <c r="S93" s="279">
        <f t="shared" si="2"/>
        <v>1312946036</v>
      </c>
    </row>
    <row r="94" spans="1:19" ht="21">
      <c r="A94" s="273" t="s">
        <v>241</v>
      </c>
      <c r="B94" s="274"/>
      <c r="C94" s="275" t="s">
        <v>402</v>
      </c>
      <c r="D94" s="276"/>
      <c r="E94" s="277">
        <v>5617827</v>
      </c>
      <c r="F94" s="276"/>
      <c r="G94" s="278">
        <v>960</v>
      </c>
      <c r="H94" s="276"/>
      <c r="I94" s="279">
        <v>0</v>
      </c>
      <c r="J94" s="279"/>
      <c r="K94" s="279">
        <v>0</v>
      </c>
      <c r="L94" s="279"/>
      <c r="M94" s="279">
        <f t="shared" si="3"/>
        <v>0</v>
      </c>
      <c r="N94" s="279"/>
      <c r="O94" s="279">
        <v>5393113920</v>
      </c>
      <c r="P94" s="279"/>
      <c r="Q94" s="279">
        <v>-97924732</v>
      </c>
      <c r="R94" s="279"/>
      <c r="S94" s="279">
        <f t="shared" si="2"/>
        <v>5295189188</v>
      </c>
    </row>
    <row r="95" spans="1:19" ht="21">
      <c r="A95" s="273" t="s">
        <v>366</v>
      </c>
      <c r="B95" s="274"/>
      <c r="C95" s="275" t="s">
        <v>402</v>
      </c>
      <c r="D95" s="276"/>
      <c r="E95" s="277">
        <v>1193652</v>
      </c>
      <c r="F95" s="276"/>
      <c r="G95" s="278">
        <v>140</v>
      </c>
      <c r="H95" s="276"/>
      <c r="I95" s="279">
        <v>0</v>
      </c>
      <c r="J95" s="279"/>
      <c r="K95" s="279">
        <v>0</v>
      </c>
      <c r="L95" s="279"/>
      <c r="M95" s="279">
        <f t="shared" si="3"/>
        <v>0</v>
      </c>
      <c r="N95" s="279"/>
      <c r="O95" s="279">
        <v>167111280</v>
      </c>
      <c r="P95" s="279"/>
      <c r="Q95" s="279">
        <v>-3034300</v>
      </c>
      <c r="R95" s="279"/>
      <c r="S95" s="279">
        <f t="shared" si="2"/>
        <v>164076980</v>
      </c>
    </row>
    <row r="96" spans="1:19" ht="21">
      <c r="A96" s="273" t="s">
        <v>365</v>
      </c>
      <c r="B96" s="274"/>
      <c r="C96" s="275" t="s">
        <v>402</v>
      </c>
      <c r="D96" s="276"/>
      <c r="E96" s="277">
        <v>1227322</v>
      </c>
      <c r="F96" s="276"/>
      <c r="G96" s="278">
        <v>500</v>
      </c>
      <c r="H96" s="276"/>
      <c r="I96" s="279">
        <v>0</v>
      </c>
      <c r="J96" s="279"/>
      <c r="K96" s="279">
        <v>0</v>
      </c>
      <c r="L96" s="279"/>
      <c r="M96" s="279">
        <f t="shared" si="3"/>
        <v>0</v>
      </c>
      <c r="N96" s="279"/>
      <c r="O96" s="279">
        <v>613661000</v>
      </c>
      <c r="P96" s="279"/>
      <c r="Q96" s="279">
        <v>0</v>
      </c>
      <c r="R96" s="279"/>
      <c r="S96" s="279">
        <f t="shared" si="2"/>
        <v>613661000</v>
      </c>
    </row>
    <row r="97" spans="1:19" ht="21">
      <c r="A97" s="273" t="s">
        <v>157</v>
      </c>
      <c r="B97" s="274"/>
      <c r="C97" s="275" t="s">
        <v>402</v>
      </c>
      <c r="D97" s="276"/>
      <c r="E97" s="277">
        <v>15285930</v>
      </c>
      <c r="F97" s="276"/>
      <c r="G97" s="278">
        <v>400</v>
      </c>
      <c r="H97" s="276"/>
      <c r="I97" s="279">
        <v>0</v>
      </c>
      <c r="J97" s="279"/>
      <c r="K97" s="279">
        <v>0</v>
      </c>
      <c r="L97" s="279"/>
      <c r="M97" s="279">
        <f t="shared" si="3"/>
        <v>0</v>
      </c>
      <c r="N97" s="279"/>
      <c r="O97" s="279">
        <v>6114372000</v>
      </c>
      <c r="P97" s="279"/>
      <c r="Q97" s="279">
        <v>0</v>
      </c>
      <c r="R97" s="279"/>
      <c r="S97" s="279">
        <f t="shared" si="2"/>
        <v>6114372000</v>
      </c>
    </row>
    <row r="98" spans="1:19" ht="21">
      <c r="A98" s="273" t="s">
        <v>87</v>
      </c>
      <c r="B98" s="274"/>
      <c r="C98" s="275" t="s">
        <v>402</v>
      </c>
      <c r="D98" s="276"/>
      <c r="E98" s="277">
        <v>11982911</v>
      </c>
      <c r="F98" s="276"/>
      <c r="G98" s="278">
        <v>300</v>
      </c>
      <c r="H98" s="276"/>
      <c r="I98" s="279">
        <v>0</v>
      </c>
      <c r="J98" s="279"/>
      <c r="K98" s="279">
        <v>0</v>
      </c>
      <c r="L98" s="279"/>
      <c r="M98" s="279">
        <f t="shared" si="3"/>
        <v>0</v>
      </c>
      <c r="N98" s="279"/>
      <c r="O98" s="279">
        <v>3594873300</v>
      </c>
      <c r="P98" s="279"/>
      <c r="Q98" s="279">
        <v>0</v>
      </c>
      <c r="R98" s="279"/>
      <c r="S98" s="279">
        <f t="shared" si="2"/>
        <v>3594873300</v>
      </c>
    </row>
    <row r="99" spans="1:19" ht="21">
      <c r="A99" s="273" t="s">
        <v>348</v>
      </c>
      <c r="B99" s="274"/>
      <c r="C99" s="275" t="s">
        <v>402</v>
      </c>
      <c r="D99" s="276"/>
      <c r="E99" s="277">
        <v>19060509</v>
      </c>
      <c r="F99" s="276"/>
      <c r="G99" s="278">
        <v>255</v>
      </c>
      <c r="H99" s="276"/>
      <c r="I99" s="279">
        <v>0</v>
      </c>
      <c r="J99" s="279"/>
      <c r="K99" s="279">
        <v>0</v>
      </c>
      <c r="L99" s="279"/>
      <c r="M99" s="279">
        <f t="shared" si="3"/>
        <v>0</v>
      </c>
      <c r="N99" s="279"/>
      <c r="O99" s="279">
        <v>4860429795</v>
      </c>
      <c r="P99" s="279"/>
      <c r="Q99" s="279">
        <v>0</v>
      </c>
      <c r="R99" s="279"/>
      <c r="S99" s="279">
        <f t="shared" si="2"/>
        <v>4860429795</v>
      </c>
    </row>
    <row r="100" spans="1:19" ht="21">
      <c r="A100" s="273" t="s">
        <v>230</v>
      </c>
      <c r="B100" s="274"/>
      <c r="C100" s="275" t="s">
        <v>402</v>
      </c>
      <c r="D100" s="276"/>
      <c r="E100" s="277">
        <v>17617379</v>
      </c>
      <c r="F100" s="276"/>
      <c r="G100" s="278">
        <v>34</v>
      </c>
      <c r="H100" s="276"/>
      <c r="I100" s="279">
        <v>0</v>
      </c>
      <c r="J100" s="279"/>
      <c r="K100" s="279">
        <v>0</v>
      </c>
      <c r="L100" s="279"/>
      <c r="M100" s="279">
        <f t="shared" si="3"/>
        <v>0</v>
      </c>
      <c r="N100" s="279"/>
      <c r="O100" s="279">
        <v>598990886</v>
      </c>
      <c r="P100" s="279"/>
      <c r="Q100" s="279">
        <v>-10480325</v>
      </c>
      <c r="R100" s="279"/>
      <c r="S100" s="279">
        <f t="shared" si="2"/>
        <v>588510561</v>
      </c>
    </row>
    <row r="101" spans="1:19" ht="21">
      <c r="A101" s="273" t="s">
        <v>177</v>
      </c>
      <c r="B101" s="274"/>
      <c r="C101" s="275" t="s">
        <v>402</v>
      </c>
      <c r="D101" s="276">
        <v>357051</v>
      </c>
      <c r="E101" s="277">
        <v>20989371</v>
      </c>
      <c r="F101" s="276"/>
      <c r="G101" s="278">
        <v>70</v>
      </c>
      <c r="H101" s="276"/>
      <c r="I101" s="279">
        <v>0</v>
      </c>
      <c r="J101" s="279"/>
      <c r="K101" s="279">
        <v>0</v>
      </c>
      <c r="L101" s="279"/>
      <c r="M101" s="279">
        <f t="shared" si="3"/>
        <v>0</v>
      </c>
      <c r="N101" s="279"/>
      <c r="O101" s="279">
        <v>1469255970</v>
      </c>
      <c r="P101" s="279"/>
      <c r="Q101" s="279">
        <v>-19854810</v>
      </c>
      <c r="R101" s="279"/>
      <c r="S101" s="279">
        <f t="shared" si="2"/>
        <v>1449401160</v>
      </c>
    </row>
    <row r="102" spans="1:19" ht="21">
      <c r="A102" s="273" t="s">
        <v>243</v>
      </c>
      <c r="B102" s="274"/>
      <c r="C102" s="275" t="s">
        <v>374</v>
      </c>
      <c r="D102" s="276"/>
      <c r="E102" s="277">
        <v>8960008</v>
      </c>
      <c r="F102" s="276"/>
      <c r="G102" s="278">
        <v>75</v>
      </c>
      <c r="H102" s="276"/>
      <c r="I102" s="279">
        <v>0</v>
      </c>
      <c r="J102" s="279"/>
      <c r="K102" s="279">
        <v>0</v>
      </c>
      <c r="L102" s="279"/>
      <c r="M102" s="279">
        <f t="shared" si="3"/>
        <v>0</v>
      </c>
      <c r="N102" s="279"/>
      <c r="O102" s="279">
        <v>672000600</v>
      </c>
      <c r="P102" s="279"/>
      <c r="Q102" s="279">
        <v>-60710335</v>
      </c>
      <c r="R102" s="279"/>
      <c r="S102" s="279">
        <f t="shared" si="2"/>
        <v>611290265</v>
      </c>
    </row>
    <row r="103" spans="1:19" ht="21">
      <c r="A103" s="273" t="s">
        <v>299</v>
      </c>
      <c r="B103" s="274"/>
      <c r="C103" s="275" t="s">
        <v>374</v>
      </c>
      <c r="D103" s="276"/>
      <c r="E103" s="277">
        <v>1135697</v>
      </c>
      <c r="F103" s="276"/>
      <c r="G103" s="278">
        <v>580</v>
      </c>
      <c r="H103" s="276"/>
      <c r="I103" s="279">
        <v>0</v>
      </c>
      <c r="J103" s="279"/>
      <c r="K103" s="279">
        <v>0</v>
      </c>
      <c r="L103" s="279"/>
      <c r="M103" s="279">
        <f t="shared" si="3"/>
        <v>0</v>
      </c>
      <c r="N103" s="279"/>
      <c r="O103" s="279">
        <v>658704260</v>
      </c>
      <c r="P103" s="279"/>
      <c r="Q103" s="279">
        <v>-11089297</v>
      </c>
      <c r="R103" s="279"/>
      <c r="S103" s="279">
        <f t="shared" si="2"/>
        <v>647614963</v>
      </c>
    </row>
    <row r="104" spans="1:19" ht="21">
      <c r="A104" s="273" t="s">
        <v>263</v>
      </c>
      <c r="B104" s="274"/>
      <c r="C104" s="275" t="s">
        <v>402</v>
      </c>
      <c r="D104" s="276"/>
      <c r="E104" s="277">
        <v>12043428</v>
      </c>
      <c r="F104" s="276"/>
      <c r="G104" s="278">
        <v>160</v>
      </c>
      <c r="H104" s="276"/>
      <c r="I104" s="279">
        <v>0</v>
      </c>
      <c r="J104" s="279"/>
      <c r="K104" s="279">
        <v>0</v>
      </c>
      <c r="L104" s="279"/>
      <c r="M104" s="279">
        <f t="shared" si="3"/>
        <v>0</v>
      </c>
      <c r="N104" s="279"/>
      <c r="O104" s="279">
        <v>1926948480</v>
      </c>
      <c r="P104" s="279"/>
      <c r="Q104" s="279">
        <v>0</v>
      </c>
      <c r="R104" s="279"/>
      <c r="S104" s="279">
        <f t="shared" si="2"/>
        <v>1926948480</v>
      </c>
    </row>
    <row r="105" spans="1:19" ht="21">
      <c r="A105" s="273" t="s">
        <v>116</v>
      </c>
      <c r="B105" s="274"/>
      <c r="C105" s="275" t="s">
        <v>374</v>
      </c>
      <c r="D105" s="276"/>
      <c r="E105" s="277">
        <v>10212925</v>
      </c>
      <c r="F105" s="276"/>
      <c r="G105" s="278">
        <v>680</v>
      </c>
      <c r="H105" s="276"/>
      <c r="I105" s="279">
        <v>0</v>
      </c>
      <c r="J105" s="279"/>
      <c r="K105" s="279">
        <v>0</v>
      </c>
      <c r="L105" s="279"/>
      <c r="M105" s="279">
        <f t="shared" si="3"/>
        <v>0</v>
      </c>
      <c r="N105" s="279"/>
      <c r="O105" s="279">
        <v>6944789000</v>
      </c>
      <c r="P105" s="279"/>
      <c r="Q105" s="279">
        <v>-107707449</v>
      </c>
      <c r="R105" s="279"/>
      <c r="S105" s="279">
        <f t="shared" si="2"/>
        <v>6837081551</v>
      </c>
    </row>
    <row r="106" spans="1:19" ht="21">
      <c r="A106" s="273" t="s">
        <v>240</v>
      </c>
      <c r="B106" s="274"/>
      <c r="C106" s="275" t="s">
        <v>374</v>
      </c>
      <c r="D106" s="276"/>
      <c r="E106" s="277">
        <v>4289312</v>
      </c>
      <c r="F106" s="276"/>
      <c r="G106" s="278">
        <v>1780</v>
      </c>
      <c r="H106" s="276"/>
      <c r="I106" s="279">
        <v>0</v>
      </c>
      <c r="J106" s="279"/>
      <c r="K106" s="279">
        <v>0</v>
      </c>
      <c r="L106" s="279"/>
      <c r="M106" s="279">
        <f t="shared" si="3"/>
        <v>0</v>
      </c>
      <c r="N106" s="279"/>
      <c r="O106" s="279">
        <v>7634975360</v>
      </c>
      <c r="P106" s="279"/>
      <c r="Q106" s="279">
        <v>-153724336</v>
      </c>
      <c r="R106" s="279"/>
      <c r="S106" s="279">
        <f t="shared" si="2"/>
        <v>7481251024</v>
      </c>
    </row>
    <row r="107" spans="1:19" ht="21">
      <c r="A107" s="273" t="s">
        <v>262</v>
      </c>
      <c r="B107" s="274"/>
      <c r="C107" s="275" t="s">
        <v>374</v>
      </c>
      <c r="D107" s="276"/>
      <c r="E107" s="277">
        <v>815839</v>
      </c>
      <c r="F107" s="276"/>
      <c r="G107" s="278">
        <v>500</v>
      </c>
      <c r="H107" s="276"/>
      <c r="I107" s="279">
        <v>0</v>
      </c>
      <c r="J107" s="279"/>
      <c r="K107" s="279">
        <v>0</v>
      </c>
      <c r="L107" s="279"/>
      <c r="M107" s="279">
        <f t="shared" si="3"/>
        <v>0</v>
      </c>
      <c r="N107" s="279"/>
      <c r="O107" s="279">
        <v>407919500</v>
      </c>
      <c r="P107" s="279"/>
      <c r="Q107" s="279">
        <v>-2499166</v>
      </c>
      <c r="R107" s="279"/>
      <c r="S107" s="279">
        <f t="shared" si="2"/>
        <v>405420334</v>
      </c>
    </row>
    <row r="108" spans="1:19" ht="21">
      <c r="A108" s="273" t="s">
        <v>173</v>
      </c>
      <c r="B108" s="274"/>
      <c r="C108" s="275" t="s">
        <v>374</v>
      </c>
      <c r="D108" s="276">
        <v>139761</v>
      </c>
      <c r="E108" s="277">
        <v>2927062</v>
      </c>
      <c r="F108" s="276"/>
      <c r="G108" s="278">
        <v>68</v>
      </c>
      <c r="H108" s="276"/>
      <c r="I108" s="279">
        <v>0</v>
      </c>
      <c r="J108" s="279"/>
      <c r="K108" s="279">
        <v>0</v>
      </c>
      <c r="L108" s="279"/>
      <c r="M108" s="279">
        <f t="shared" si="3"/>
        <v>0</v>
      </c>
      <c r="N108" s="279"/>
      <c r="O108" s="279">
        <v>199040216</v>
      </c>
      <c r="P108" s="279"/>
      <c r="Q108" s="279">
        <v>0</v>
      </c>
      <c r="R108" s="279"/>
      <c r="S108" s="279">
        <f t="shared" si="2"/>
        <v>199040216</v>
      </c>
    </row>
    <row r="109" spans="1:19" ht="21">
      <c r="A109" s="273" t="s">
        <v>131</v>
      </c>
      <c r="B109" s="274"/>
      <c r="C109" s="275" t="s">
        <v>402</v>
      </c>
      <c r="D109" s="276"/>
      <c r="E109" s="277">
        <v>8391433</v>
      </c>
      <c r="F109" s="276"/>
      <c r="G109" s="278">
        <v>2920</v>
      </c>
      <c r="H109" s="276"/>
      <c r="I109" s="279">
        <v>0</v>
      </c>
      <c r="J109" s="279"/>
      <c r="K109" s="279">
        <v>0</v>
      </c>
      <c r="L109" s="279"/>
      <c r="M109" s="279">
        <f t="shared" si="3"/>
        <v>0</v>
      </c>
      <c r="N109" s="279"/>
      <c r="O109" s="279">
        <v>24502984360</v>
      </c>
      <c r="P109" s="279"/>
      <c r="Q109" s="279">
        <v>0</v>
      </c>
      <c r="R109" s="279"/>
      <c r="S109" s="279">
        <f t="shared" si="2"/>
        <v>24502984360</v>
      </c>
    </row>
    <row r="110" spans="1:19" ht="21">
      <c r="A110" s="273" t="s">
        <v>261</v>
      </c>
      <c r="B110" s="274"/>
      <c r="C110" s="275" t="s">
        <v>374</v>
      </c>
      <c r="D110" s="276"/>
      <c r="E110" s="277">
        <v>19552694</v>
      </c>
      <c r="F110" s="276"/>
      <c r="G110" s="278">
        <v>22</v>
      </c>
      <c r="H110" s="276"/>
      <c r="I110" s="279">
        <v>0</v>
      </c>
      <c r="J110" s="279"/>
      <c r="K110" s="279">
        <v>0</v>
      </c>
      <c r="L110" s="279"/>
      <c r="M110" s="279">
        <f t="shared" si="3"/>
        <v>0</v>
      </c>
      <c r="N110" s="279"/>
      <c r="O110" s="279">
        <v>430159268</v>
      </c>
      <c r="P110" s="279"/>
      <c r="Q110" s="279">
        <v>-7526340</v>
      </c>
      <c r="R110" s="279"/>
      <c r="S110" s="279">
        <f t="shared" si="2"/>
        <v>422632928</v>
      </c>
    </row>
    <row r="111" spans="1:19" ht="21">
      <c r="A111" s="273" t="s">
        <v>234</v>
      </c>
      <c r="B111" s="274"/>
      <c r="C111" s="275" t="s">
        <v>374</v>
      </c>
      <c r="D111" s="276">
        <v>216299</v>
      </c>
      <c r="E111" s="277">
        <v>2815854</v>
      </c>
      <c r="F111" s="276"/>
      <c r="G111" s="278">
        <v>354</v>
      </c>
      <c r="H111" s="276"/>
      <c r="I111" s="279">
        <v>0</v>
      </c>
      <c r="J111" s="279"/>
      <c r="K111" s="279">
        <v>0</v>
      </c>
      <c r="L111" s="279"/>
      <c r="M111" s="279">
        <f t="shared" si="3"/>
        <v>0</v>
      </c>
      <c r="N111" s="279"/>
      <c r="O111" s="279">
        <v>996812316</v>
      </c>
      <c r="P111" s="279"/>
      <c r="Q111" s="279">
        <v>-15459665</v>
      </c>
      <c r="R111" s="279"/>
      <c r="S111" s="279">
        <f t="shared" si="2"/>
        <v>981352651</v>
      </c>
    </row>
    <row r="112" spans="1:19" ht="21">
      <c r="A112" s="273" t="s">
        <v>145</v>
      </c>
      <c r="B112" s="274"/>
      <c r="C112" s="275" t="s">
        <v>374</v>
      </c>
      <c r="D112" s="276"/>
      <c r="E112" s="277">
        <v>4234760</v>
      </c>
      <c r="F112" s="276"/>
      <c r="G112" s="278">
        <v>750</v>
      </c>
      <c r="H112" s="276"/>
      <c r="I112" s="279">
        <v>0</v>
      </c>
      <c r="J112" s="279"/>
      <c r="K112" s="279">
        <v>0</v>
      </c>
      <c r="L112" s="279"/>
      <c r="M112" s="279">
        <f t="shared" si="3"/>
        <v>0</v>
      </c>
      <c r="N112" s="279"/>
      <c r="O112" s="279">
        <v>3176070000</v>
      </c>
      <c r="P112" s="279"/>
      <c r="Q112" s="279">
        <v>-63947718</v>
      </c>
      <c r="R112" s="279"/>
      <c r="S112" s="279">
        <f t="shared" si="2"/>
        <v>3112122282</v>
      </c>
    </row>
    <row r="113" spans="1:19" ht="21">
      <c r="A113" s="273" t="s">
        <v>147</v>
      </c>
      <c r="B113" s="274"/>
      <c r="C113" s="275" t="s">
        <v>374</v>
      </c>
      <c r="D113" s="276">
        <v>4147582</v>
      </c>
      <c r="E113" s="277">
        <v>1920387</v>
      </c>
      <c r="F113" s="276"/>
      <c r="G113" s="278">
        <v>200</v>
      </c>
      <c r="H113" s="276"/>
      <c r="I113" s="279">
        <v>0</v>
      </c>
      <c r="J113" s="279"/>
      <c r="K113" s="279">
        <v>0</v>
      </c>
      <c r="L113" s="279"/>
      <c r="M113" s="279">
        <f t="shared" si="3"/>
        <v>0</v>
      </c>
      <c r="N113" s="279"/>
      <c r="O113" s="279">
        <v>384077400</v>
      </c>
      <c r="P113" s="279"/>
      <c r="Q113" s="279">
        <v>-5190235</v>
      </c>
      <c r="R113" s="279"/>
      <c r="S113" s="279">
        <f t="shared" ref="S113:S140" si="4">O113+Q113</f>
        <v>378887165</v>
      </c>
    </row>
    <row r="114" spans="1:19" ht="21">
      <c r="A114" s="273" t="s">
        <v>309</v>
      </c>
      <c r="B114" s="274"/>
      <c r="C114" s="275" t="s">
        <v>374</v>
      </c>
      <c r="D114" s="276"/>
      <c r="E114" s="277">
        <v>755353</v>
      </c>
      <c r="F114" s="276"/>
      <c r="G114" s="278">
        <v>289</v>
      </c>
      <c r="H114" s="276"/>
      <c r="I114" s="279">
        <v>0</v>
      </c>
      <c r="J114" s="279"/>
      <c r="K114" s="279">
        <v>0</v>
      </c>
      <c r="L114" s="279"/>
      <c r="M114" s="279">
        <f t="shared" si="3"/>
        <v>0</v>
      </c>
      <c r="N114" s="279"/>
      <c r="O114" s="279">
        <v>218297017</v>
      </c>
      <c r="P114" s="279"/>
      <c r="Q114" s="279">
        <v>0</v>
      </c>
      <c r="R114" s="279"/>
      <c r="S114" s="279">
        <f t="shared" si="4"/>
        <v>218297017</v>
      </c>
    </row>
    <row r="115" spans="1:19" ht="21">
      <c r="A115" s="273" t="s">
        <v>329</v>
      </c>
      <c r="B115" s="274"/>
      <c r="C115" s="275" t="s">
        <v>374</v>
      </c>
      <c r="D115" s="276"/>
      <c r="E115" s="277">
        <v>5942853</v>
      </c>
      <c r="F115" s="276"/>
      <c r="G115" s="278">
        <v>480</v>
      </c>
      <c r="H115" s="276"/>
      <c r="I115" s="279">
        <v>0</v>
      </c>
      <c r="J115" s="279"/>
      <c r="K115" s="279">
        <v>0</v>
      </c>
      <c r="L115" s="279"/>
      <c r="M115" s="279">
        <f t="shared" si="3"/>
        <v>0</v>
      </c>
      <c r="N115" s="279"/>
      <c r="O115" s="279">
        <v>2852569440</v>
      </c>
      <c r="P115" s="279"/>
      <c r="Q115" s="279">
        <v>0</v>
      </c>
      <c r="R115" s="279"/>
      <c r="S115" s="279">
        <f t="shared" si="4"/>
        <v>2852569440</v>
      </c>
    </row>
    <row r="116" spans="1:19" ht="21">
      <c r="A116" s="273" t="s">
        <v>81</v>
      </c>
      <c r="B116" s="274"/>
      <c r="C116" s="275" t="s">
        <v>374</v>
      </c>
      <c r="D116" s="276"/>
      <c r="E116" s="277">
        <v>24674797</v>
      </c>
      <c r="F116" s="276"/>
      <c r="G116" s="278">
        <v>40</v>
      </c>
      <c r="H116" s="276"/>
      <c r="I116" s="279">
        <v>0</v>
      </c>
      <c r="J116" s="279"/>
      <c r="K116" s="279">
        <v>0</v>
      </c>
      <c r="L116" s="279"/>
      <c r="M116" s="279">
        <f t="shared" si="3"/>
        <v>0</v>
      </c>
      <c r="N116" s="279"/>
      <c r="O116" s="279">
        <v>986991880</v>
      </c>
      <c r="P116" s="279"/>
      <c r="Q116" s="279">
        <v>0</v>
      </c>
      <c r="R116" s="279"/>
      <c r="S116" s="279">
        <f t="shared" si="4"/>
        <v>986991880</v>
      </c>
    </row>
    <row r="117" spans="1:19" ht="21">
      <c r="A117" s="273" t="s">
        <v>148</v>
      </c>
      <c r="B117" s="274"/>
      <c r="C117" s="275" t="s">
        <v>374</v>
      </c>
      <c r="D117" s="276"/>
      <c r="E117" s="277">
        <v>2218484</v>
      </c>
      <c r="F117" s="276"/>
      <c r="G117" s="278">
        <v>380</v>
      </c>
      <c r="H117" s="276"/>
      <c r="I117" s="279">
        <v>0</v>
      </c>
      <c r="J117" s="279"/>
      <c r="K117" s="279">
        <v>0</v>
      </c>
      <c r="L117" s="279"/>
      <c r="M117" s="279">
        <f t="shared" si="3"/>
        <v>0</v>
      </c>
      <c r="N117" s="279"/>
      <c r="O117" s="279">
        <v>843023920</v>
      </c>
      <c r="P117" s="279"/>
      <c r="Q117" s="279">
        <v>0</v>
      </c>
      <c r="R117" s="279"/>
      <c r="S117" s="279">
        <f t="shared" si="4"/>
        <v>843023920</v>
      </c>
    </row>
    <row r="118" spans="1:19" ht="21">
      <c r="A118" s="273" t="s">
        <v>248</v>
      </c>
      <c r="B118" s="274"/>
      <c r="C118" s="275" t="s">
        <v>374</v>
      </c>
      <c r="D118" s="276"/>
      <c r="E118" s="277">
        <v>11520174</v>
      </c>
      <c r="F118" s="276"/>
      <c r="G118" s="278">
        <v>40</v>
      </c>
      <c r="H118" s="276"/>
      <c r="I118" s="279">
        <v>0</v>
      </c>
      <c r="J118" s="279"/>
      <c r="K118" s="279">
        <v>0</v>
      </c>
      <c r="L118" s="279"/>
      <c r="M118" s="279">
        <f t="shared" si="3"/>
        <v>0</v>
      </c>
      <c r="N118" s="279"/>
      <c r="O118" s="279">
        <v>460806960</v>
      </c>
      <c r="P118" s="279"/>
      <c r="Q118" s="279">
        <v>-8062571</v>
      </c>
      <c r="R118" s="279"/>
      <c r="S118" s="279">
        <f t="shared" si="4"/>
        <v>452744389</v>
      </c>
    </row>
    <row r="119" spans="1:19" ht="21">
      <c r="A119" s="273" t="s">
        <v>127</v>
      </c>
      <c r="B119" s="274"/>
      <c r="C119" s="275" t="s">
        <v>374</v>
      </c>
      <c r="D119" s="276"/>
      <c r="E119" s="277">
        <v>21541687</v>
      </c>
      <c r="F119" s="276"/>
      <c r="G119" s="278">
        <v>1000</v>
      </c>
      <c r="H119" s="276"/>
      <c r="I119" s="279">
        <v>0</v>
      </c>
      <c r="J119" s="279"/>
      <c r="K119" s="279">
        <v>0</v>
      </c>
      <c r="L119" s="279"/>
      <c r="M119" s="279">
        <f t="shared" si="3"/>
        <v>0</v>
      </c>
      <c r="N119" s="279"/>
      <c r="O119" s="279">
        <v>21541687000</v>
      </c>
      <c r="P119" s="279"/>
      <c r="Q119" s="279">
        <v>-391140248</v>
      </c>
      <c r="R119" s="279"/>
      <c r="S119" s="279">
        <f t="shared" si="4"/>
        <v>21150546752</v>
      </c>
    </row>
    <row r="120" spans="1:19" ht="21">
      <c r="A120" s="273" t="s">
        <v>327</v>
      </c>
      <c r="B120" s="274"/>
      <c r="C120" s="275" t="s">
        <v>402</v>
      </c>
      <c r="D120" s="276"/>
      <c r="E120" s="277">
        <v>400609</v>
      </c>
      <c r="F120" s="276"/>
      <c r="G120" s="278">
        <v>280</v>
      </c>
      <c r="H120" s="276"/>
      <c r="I120" s="279">
        <v>0</v>
      </c>
      <c r="J120" s="279"/>
      <c r="K120" s="279">
        <v>0</v>
      </c>
      <c r="L120" s="279"/>
      <c r="M120" s="279">
        <f t="shared" si="3"/>
        <v>0</v>
      </c>
      <c r="N120" s="279"/>
      <c r="O120" s="279">
        <v>112170520</v>
      </c>
      <c r="P120" s="279"/>
      <c r="Q120" s="279">
        <v>-1140717</v>
      </c>
      <c r="R120" s="279"/>
      <c r="S120" s="279">
        <f t="shared" si="4"/>
        <v>111029803</v>
      </c>
    </row>
    <row r="121" spans="1:19" ht="21">
      <c r="A121" s="273" t="s">
        <v>237</v>
      </c>
      <c r="B121" s="274"/>
      <c r="C121" s="275" t="s">
        <v>409</v>
      </c>
      <c r="D121" s="276"/>
      <c r="E121" s="277">
        <v>2471859</v>
      </c>
      <c r="F121" s="276"/>
      <c r="G121" s="278">
        <v>143</v>
      </c>
      <c r="H121" s="276"/>
      <c r="I121" s="279">
        <v>0</v>
      </c>
      <c r="J121" s="279"/>
      <c r="K121" s="279">
        <v>0</v>
      </c>
      <c r="L121" s="279"/>
      <c r="M121" s="279">
        <f t="shared" si="3"/>
        <v>0</v>
      </c>
      <c r="N121" s="279"/>
      <c r="O121" s="279">
        <v>353475837</v>
      </c>
      <c r="P121" s="279"/>
      <c r="Q121" s="279">
        <v>-32334131</v>
      </c>
      <c r="R121" s="279"/>
      <c r="S121" s="279">
        <f t="shared" si="4"/>
        <v>321141706</v>
      </c>
    </row>
    <row r="122" spans="1:19" ht="21">
      <c r="A122" s="273" t="s">
        <v>194</v>
      </c>
      <c r="B122" s="274"/>
      <c r="C122" s="275" t="s">
        <v>410</v>
      </c>
      <c r="D122" s="276"/>
      <c r="E122" s="277">
        <v>906984</v>
      </c>
      <c r="F122" s="276"/>
      <c r="G122" s="278">
        <v>800</v>
      </c>
      <c r="H122" s="276"/>
      <c r="I122" s="279">
        <v>0</v>
      </c>
      <c r="J122" s="279"/>
      <c r="K122" s="279">
        <v>0</v>
      </c>
      <c r="L122" s="279"/>
      <c r="M122" s="279">
        <f t="shared" si="3"/>
        <v>0</v>
      </c>
      <c r="N122" s="279"/>
      <c r="O122" s="279">
        <v>725587200</v>
      </c>
      <c r="P122" s="279"/>
      <c r="Q122" s="279">
        <v>-496637</v>
      </c>
      <c r="R122" s="279"/>
      <c r="S122" s="279">
        <f t="shared" si="4"/>
        <v>725090563</v>
      </c>
    </row>
    <row r="123" spans="1:19" ht="21">
      <c r="A123" s="273" t="s">
        <v>117</v>
      </c>
      <c r="B123" s="274"/>
      <c r="C123" s="275" t="s">
        <v>411</v>
      </c>
      <c r="D123" s="276"/>
      <c r="E123" s="277">
        <v>2867950</v>
      </c>
      <c r="F123" s="276"/>
      <c r="G123" s="278">
        <v>500</v>
      </c>
      <c r="H123" s="276"/>
      <c r="I123" s="279">
        <v>0</v>
      </c>
      <c r="J123" s="279"/>
      <c r="K123" s="279">
        <v>0</v>
      </c>
      <c r="L123" s="279"/>
      <c r="M123" s="279">
        <f t="shared" si="3"/>
        <v>0</v>
      </c>
      <c r="N123" s="279"/>
      <c r="O123" s="279">
        <v>1433975000</v>
      </c>
      <c r="P123" s="279"/>
      <c r="Q123" s="279">
        <v>-41951396</v>
      </c>
      <c r="R123" s="279"/>
      <c r="S123" s="279">
        <f t="shared" si="4"/>
        <v>1392023604</v>
      </c>
    </row>
    <row r="124" spans="1:19" ht="21">
      <c r="A124" s="273" t="s">
        <v>333</v>
      </c>
      <c r="B124" s="274"/>
      <c r="C124" s="275" t="s">
        <v>437</v>
      </c>
      <c r="D124" s="276"/>
      <c r="E124" s="277">
        <v>9316956</v>
      </c>
      <c r="F124" s="276"/>
      <c r="G124" s="278">
        <v>450</v>
      </c>
      <c r="H124" s="276"/>
      <c r="I124" s="279">
        <v>0</v>
      </c>
      <c r="J124" s="279"/>
      <c r="K124" s="279">
        <v>0</v>
      </c>
      <c r="L124" s="279"/>
      <c r="M124" s="279">
        <f t="shared" si="3"/>
        <v>0</v>
      </c>
      <c r="N124" s="279"/>
      <c r="O124" s="279">
        <v>4192630200</v>
      </c>
      <c r="P124" s="279"/>
      <c r="Q124" s="279">
        <v>-5735472</v>
      </c>
      <c r="R124" s="279"/>
      <c r="S124" s="279">
        <f t="shared" si="4"/>
        <v>4186894728</v>
      </c>
    </row>
    <row r="125" spans="1:19" ht="21">
      <c r="A125" s="273" t="s">
        <v>95</v>
      </c>
      <c r="B125" s="274"/>
      <c r="C125" s="275" t="s">
        <v>412</v>
      </c>
      <c r="D125" s="276"/>
      <c r="E125" s="277">
        <v>12262824</v>
      </c>
      <c r="F125" s="276"/>
      <c r="G125" s="278">
        <v>70</v>
      </c>
      <c r="H125" s="276"/>
      <c r="I125" s="279">
        <v>0</v>
      </c>
      <c r="J125" s="279"/>
      <c r="K125" s="279">
        <v>0</v>
      </c>
      <c r="L125" s="279"/>
      <c r="M125" s="279">
        <f t="shared" si="3"/>
        <v>0</v>
      </c>
      <c r="N125" s="279"/>
      <c r="O125" s="279">
        <v>858397680</v>
      </c>
      <c r="P125" s="279"/>
      <c r="Q125" s="279">
        <v>-13882442</v>
      </c>
      <c r="R125" s="279"/>
      <c r="S125" s="279">
        <f t="shared" si="4"/>
        <v>844515238</v>
      </c>
    </row>
    <row r="126" spans="1:19" ht="21">
      <c r="A126" s="273" t="s">
        <v>405</v>
      </c>
      <c r="B126" s="274"/>
      <c r="C126" s="275" t="s">
        <v>413</v>
      </c>
      <c r="D126" s="276"/>
      <c r="E126" s="277">
        <v>843170</v>
      </c>
      <c r="F126" s="276"/>
      <c r="G126" s="278">
        <v>6500</v>
      </c>
      <c r="H126" s="276"/>
      <c r="I126" s="279">
        <v>0</v>
      </c>
      <c r="J126" s="279"/>
      <c r="K126" s="279">
        <v>0</v>
      </c>
      <c r="L126" s="279"/>
      <c r="M126" s="279">
        <f t="shared" si="3"/>
        <v>0</v>
      </c>
      <c r="N126" s="279"/>
      <c r="O126" s="279">
        <v>5480605000</v>
      </c>
      <c r="P126" s="279"/>
      <c r="Q126" s="279">
        <v>-84999268</v>
      </c>
      <c r="R126" s="279"/>
      <c r="S126" s="279">
        <f t="shared" si="4"/>
        <v>5395605732</v>
      </c>
    </row>
    <row r="127" spans="1:19" ht="21">
      <c r="A127" s="273" t="s">
        <v>106</v>
      </c>
      <c r="B127" s="274"/>
      <c r="C127" s="275" t="s">
        <v>414</v>
      </c>
      <c r="D127" s="276"/>
      <c r="E127" s="277">
        <v>3463120</v>
      </c>
      <c r="F127" s="276"/>
      <c r="G127" s="278">
        <v>950</v>
      </c>
      <c r="H127" s="276"/>
      <c r="I127" s="279">
        <v>0</v>
      </c>
      <c r="J127" s="279"/>
      <c r="K127" s="279">
        <v>0</v>
      </c>
      <c r="L127" s="279"/>
      <c r="M127" s="279">
        <f t="shared" si="3"/>
        <v>0</v>
      </c>
      <c r="N127" s="279"/>
      <c r="O127" s="279">
        <v>3289964000</v>
      </c>
      <c r="P127" s="279"/>
      <c r="Q127" s="279">
        <v>-129867000</v>
      </c>
      <c r="R127" s="279"/>
      <c r="S127" s="279">
        <f t="shared" si="4"/>
        <v>3160097000</v>
      </c>
    </row>
    <row r="128" spans="1:19" ht="21">
      <c r="A128" s="273" t="s">
        <v>376</v>
      </c>
      <c r="B128" s="274"/>
      <c r="C128" s="275" t="s">
        <v>438</v>
      </c>
      <c r="D128" s="276"/>
      <c r="E128" s="277">
        <v>1115005</v>
      </c>
      <c r="F128" s="276"/>
      <c r="G128" s="278">
        <v>1350</v>
      </c>
      <c r="H128" s="276"/>
      <c r="I128" s="279">
        <v>0</v>
      </c>
      <c r="J128" s="279"/>
      <c r="K128" s="279">
        <v>0</v>
      </c>
      <c r="L128" s="279"/>
      <c r="M128" s="279">
        <f t="shared" si="3"/>
        <v>0</v>
      </c>
      <c r="N128" s="279"/>
      <c r="O128" s="279">
        <v>1505256750</v>
      </c>
      <c r="P128" s="279"/>
      <c r="Q128" s="279">
        <v>0</v>
      </c>
      <c r="R128" s="279"/>
      <c r="S128" s="279">
        <f t="shared" si="4"/>
        <v>1505256750</v>
      </c>
    </row>
    <row r="129" spans="1:19" ht="21">
      <c r="A129" s="273" t="s">
        <v>132</v>
      </c>
      <c r="B129" s="274"/>
      <c r="C129" s="275" t="s">
        <v>439</v>
      </c>
      <c r="D129" s="276"/>
      <c r="E129" s="277">
        <v>1089030</v>
      </c>
      <c r="F129" s="276"/>
      <c r="G129" s="278">
        <v>3000</v>
      </c>
      <c r="H129" s="276"/>
      <c r="I129" s="279">
        <v>0</v>
      </c>
      <c r="J129" s="279"/>
      <c r="K129" s="279">
        <v>0</v>
      </c>
      <c r="L129" s="279"/>
      <c r="M129" s="279">
        <f t="shared" si="3"/>
        <v>0</v>
      </c>
      <c r="N129" s="279"/>
      <c r="O129" s="279">
        <v>3267090000</v>
      </c>
      <c r="P129" s="279"/>
      <c r="Q129" s="279">
        <v>-362125688</v>
      </c>
      <c r="R129" s="279"/>
      <c r="S129" s="279">
        <f t="shared" si="4"/>
        <v>2904964312</v>
      </c>
    </row>
    <row r="130" spans="1:19" ht="21">
      <c r="A130" s="273" t="s">
        <v>436</v>
      </c>
      <c r="B130" s="274"/>
      <c r="C130" s="275" t="s">
        <v>440</v>
      </c>
      <c r="D130" s="276"/>
      <c r="E130" s="277">
        <v>13232164</v>
      </c>
      <c r="F130" s="276"/>
      <c r="G130" s="278">
        <v>100</v>
      </c>
      <c r="H130" s="276"/>
      <c r="I130" s="279">
        <v>0</v>
      </c>
      <c r="J130" s="279"/>
      <c r="K130" s="279">
        <v>0</v>
      </c>
      <c r="L130" s="279"/>
      <c r="M130" s="279">
        <f t="shared" si="3"/>
        <v>0</v>
      </c>
      <c r="N130" s="279"/>
      <c r="O130" s="279">
        <v>1323216400</v>
      </c>
      <c r="P130" s="279"/>
      <c r="Q130" s="279">
        <v>-42967265</v>
      </c>
      <c r="R130" s="279"/>
      <c r="S130" s="279">
        <f t="shared" si="4"/>
        <v>1280249135</v>
      </c>
    </row>
    <row r="131" spans="1:19" ht="21">
      <c r="A131" s="273" t="s">
        <v>311</v>
      </c>
      <c r="B131" s="274"/>
      <c r="C131" s="275" t="s">
        <v>440</v>
      </c>
      <c r="D131" s="276"/>
      <c r="E131" s="277">
        <v>51463359</v>
      </c>
      <c r="F131" s="276"/>
      <c r="G131" s="278">
        <v>420</v>
      </c>
      <c r="H131" s="276"/>
      <c r="I131" s="279">
        <v>21614610780</v>
      </c>
      <c r="J131" s="279"/>
      <c r="K131" s="279">
        <v>-219809601</v>
      </c>
      <c r="L131" s="279"/>
      <c r="M131" s="279">
        <f t="shared" si="3"/>
        <v>21394801179</v>
      </c>
      <c r="N131" s="279"/>
      <c r="O131" s="279">
        <v>21614610780</v>
      </c>
      <c r="P131" s="279"/>
      <c r="Q131" s="279">
        <v>-219809601</v>
      </c>
      <c r="R131" s="279"/>
      <c r="S131" s="279">
        <f t="shared" si="4"/>
        <v>21394801179</v>
      </c>
    </row>
    <row r="132" spans="1:19" ht="21">
      <c r="A132" s="273" t="s">
        <v>431</v>
      </c>
      <c r="B132" s="274"/>
      <c r="C132" s="275" t="s">
        <v>462</v>
      </c>
      <c r="D132" s="276"/>
      <c r="E132" s="277">
        <v>10215540</v>
      </c>
      <c r="F132" s="276"/>
      <c r="G132" s="278">
        <v>250</v>
      </c>
      <c r="H132" s="276"/>
      <c r="I132" s="279">
        <v>2553885000</v>
      </c>
      <c r="J132" s="279"/>
      <c r="K132" s="279">
        <v>0</v>
      </c>
      <c r="L132" s="279"/>
      <c r="M132" s="279">
        <f t="shared" si="3"/>
        <v>2553885000</v>
      </c>
      <c r="N132" s="279"/>
      <c r="O132" s="279">
        <v>2553885000</v>
      </c>
      <c r="P132" s="279"/>
      <c r="Q132" s="279">
        <v>0</v>
      </c>
      <c r="R132" s="279"/>
      <c r="S132" s="279">
        <f t="shared" si="4"/>
        <v>2553885000</v>
      </c>
    </row>
    <row r="133" spans="1:19" ht="21">
      <c r="A133" s="273" t="s">
        <v>304</v>
      </c>
      <c r="B133" s="274"/>
      <c r="C133" s="275" t="s">
        <v>463</v>
      </c>
      <c r="D133" s="276"/>
      <c r="E133" s="277">
        <v>453752</v>
      </c>
      <c r="F133" s="276"/>
      <c r="G133" s="278">
        <v>4500</v>
      </c>
      <c r="H133" s="276"/>
      <c r="I133" s="279">
        <v>2041884000</v>
      </c>
      <c r="J133" s="279"/>
      <c r="K133" s="279">
        <v>-37075231</v>
      </c>
      <c r="L133" s="279"/>
      <c r="M133" s="279">
        <f t="shared" si="3"/>
        <v>2004808769</v>
      </c>
      <c r="N133" s="279"/>
      <c r="O133" s="279">
        <v>2041884000</v>
      </c>
      <c r="P133" s="279"/>
      <c r="Q133" s="279">
        <v>-37075231</v>
      </c>
      <c r="R133" s="279"/>
      <c r="S133" s="279">
        <f t="shared" si="4"/>
        <v>2004808769</v>
      </c>
    </row>
    <row r="134" spans="1:19" ht="21">
      <c r="A134" s="273" t="s">
        <v>155</v>
      </c>
      <c r="B134" s="274"/>
      <c r="C134" s="275" t="s">
        <v>464</v>
      </c>
      <c r="D134" s="276"/>
      <c r="E134" s="277">
        <v>17276537</v>
      </c>
      <c r="F134" s="276"/>
      <c r="G134" s="278">
        <v>1800</v>
      </c>
      <c r="H134" s="276"/>
      <c r="I134" s="279">
        <v>31097766600</v>
      </c>
      <c r="J134" s="279"/>
      <c r="K134" s="279">
        <v>-1383932021</v>
      </c>
      <c r="L134" s="279"/>
      <c r="M134" s="279">
        <f t="shared" si="3"/>
        <v>29713834579</v>
      </c>
      <c r="N134" s="279"/>
      <c r="O134" s="279">
        <v>31097766600</v>
      </c>
      <c r="P134" s="279"/>
      <c r="Q134" s="279">
        <v>-1383932021</v>
      </c>
      <c r="R134" s="279"/>
      <c r="S134" s="279">
        <f t="shared" si="4"/>
        <v>29713834579</v>
      </c>
    </row>
    <row r="135" spans="1:19" ht="21" customHeight="1">
      <c r="A135" s="273" t="s">
        <v>196</v>
      </c>
      <c r="B135" s="274"/>
      <c r="C135" s="275" t="s">
        <v>463</v>
      </c>
      <c r="D135" s="276"/>
      <c r="E135" s="277">
        <v>2312150</v>
      </c>
      <c r="F135" s="276"/>
      <c r="G135" s="278">
        <v>1100</v>
      </c>
      <c r="H135" s="276"/>
      <c r="I135" s="279">
        <v>2543365000</v>
      </c>
      <c r="J135" s="279"/>
      <c r="K135" s="279">
        <v>-51208691</v>
      </c>
      <c r="L135" s="279"/>
      <c r="M135" s="279">
        <f t="shared" si="3"/>
        <v>2492156309</v>
      </c>
      <c r="N135" s="279"/>
      <c r="O135" s="279">
        <v>2543365000</v>
      </c>
      <c r="P135" s="279"/>
      <c r="Q135" s="279">
        <v>-51208691</v>
      </c>
      <c r="R135" s="279"/>
      <c r="S135" s="279">
        <f t="shared" si="4"/>
        <v>2492156309</v>
      </c>
    </row>
    <row r="136" spans="1:19" ht="21">
      <c r="A136" s="273" t="s">
        <v>321</v>
      </c>
      <c r="B136" s="274"/>
      <c r="C136" s="275" t="s">
        <v>465</v>
      </c>
      <c r="D136" s="276"/>
      <c r="E136" s="277">
        <v>21827419</v>
      </c>
      <c r="F136" s="276"/>
      <c r="G136" s="278">
        <v>300</v>
      </c>
      <c r="H136" s="276"/>
      <c r="I136" s="279">
        <v>6548225700</v>
      </c>
      <c r="J136" s="279"/>
      <c r="K136" s="279">
        <v>-35685154</v>
      </c>
      <c r="L136" s="279"/>
      <c r="M136" s="279">
        <f t="shared" si="3"/>
        <v>6512540546</v>
      </c>
      <c r="N136" s="279"/>
      <c r="O136" s="279">
        <v>6548225700</v>
      </c>
      <c r="P136" s="279"/>
      <c r="Q136" s="279">
        <v>-35685154</v>
      </c>
      <c r="R136" s="279"/>
      <c r="S136" s="279">
        <f t="shared" si="4"/>
        <v>6512540546</v>
      </c>
    </row>
    <row r="137" spans="1:19" ht="21">
      <c r="A137" s="273" t="s">
        <v>180</v>
      </c>
      <c r="B137" s="274"/>
      <c r="C137" s="275" t="s">
        <v>466</v>
      </c>
      <c r="D137" s="276"/>
      <c r="E137" s="277">
        <v>10492108</v>
      </c>
      <c r="F137" s="276"/>
      <c r="G137" s="278">
        <v>125</v>
      </c>
      <c r="H137" s="276"/>
      <c r="I137" s="279">
        <v>1311513500</v>
      </c>
      <c r="J137" s="279"/>
      <c r="K137" s="279">
        <v>-91889481</v>
      </c>
      <c r="L137" s="279"/>
      <c r="M137" s="279">
        <f t="shared" si="3"/>
        <v>1219624019</v>
      </c>
      <c r="N137" s="279"/>
      <c r="O137" s="279">
        <v>1311513500</v>
      </c>
      <c r="P137" s="279"/>
      <c r="Q137" s="279">
        <v>-91889481</v>
      </c>
      <c r="R137" s="279"/>
      <c r="S137" s="279">
        <f t="shared" si="4"/>
        <v>1219624019</v>
      </c>
    </row>
    <row r="138" spans="1:19" ht="21">
      <c r="A138" s="273" t="s">
        <v>238</v>
      </c>
      <c r="B138" s="274"/>
      <c r="C138" s="275" t="s">
        <v>466</v>
      </c>
      <c r="D138" s="276"/>
      <c r="E138" s="277">
        <v>41884878</v>
      </c>
      <c r="F138" s="276"/>
      <c r="G138" s="278">
        <v>150</v>
      </c>
      <c r="H138" s="276"/>
      <c r="I138" s="279">
        <v>6282731700</v>
      </c>
      <c r="J138" s="279"/>
      <c r="K138" s="279">
        <v>-893314378</v>
      </c>
      <c r="L138" s="279"/>
      <c r="M138" s="279">
        <f t="shared" ref="M138:M141" si="5">I138+K138</f>
        <v>5389417322</v>
      </c>
      <c r="N138" s="279"/>
      <c r="O138" s="279">
        <v>6282731700</v>
      </c>
      <c r="P138" s="279"/>
      <c r="Q138" s="279">
        <v>-893314378</v>
      </c>
      <c r="R138" s="279"/>
      <c r="S138" s="279">
        <f t="shared" si="4"/>
        <v>5389417322</v>
      </c>
    </row>
    <row r="139" spans="1:19" ht="21" customHeight="1">
      <c r="A139" s="273" t="s">
        <v>460</v>
      </c>
      <c r="B139" s="274"/>
      <c r="C139" s="275"/>
      <c r="D139" s="276"/>
      <c r="E139" s="277"/>
      <c r="F139" s="276"/>
      <c r="G139" s="278"/>
      <c r="H139" s="276"/>
      <c r="I139" s="279">
        <v>0</v>
      </c>
      <c r="J139" s="279"/>
      <c r="K139" s="279">
        <v>0</v>
      </c>
      <c r="L139" s="279"/>
      <c r="M139" s="279">
        <f t="shared" si="5"/>
        <v>0</v>
      </c>
      <c r="N139" s="279"/>
      <c r="O139" s="279">
        <v>8517</v>
      </c>
      <c r="P139" s="279"/>
      <c r="Q139" s="279">
        <v>0</v>
      </c>
      <c r="R139" s="279"/>
      <c r="S139" s="279">
        <f t="shared" si="4"/>
        <v>8517</v>
      </c>
    </row>
    <row r="140" spans="1:19" ht="21">
      <c r="A140" s="273" t="s">
        <v>104</v>
      </c>
      <c r="B140" s="274"/>
      <c r="C140" s="275" t="s">
        <v>443</v>
      </c>
      <c r="D140" s="276"/>
      <c r="E140" s="277">
        <v>3049787</v>
      </c>
      <c r="F140" s="276"/>
      <c r="G140" s="278">
        <v>120</v>
      </c>
      <c r="H140" s="276"/>
      <c r="I140" s="279">
        <v>365974440</v>
      </c>
      <c r="J140" s="279"/>
      <c r="K140" s="279">
        <v>-52036319</v>
      </c>
      <c r="L140" s="279"/>
      <c r="M140" s="279">
        <f t="shared" si="5"/>
        <v>313938121</v>
      </c>
      <c r="N140" s="279"/>
      <c r="O140" s="279">
        <v>365974440</v>
      </c>
      <c r="P140" s="279"/>
      <c r="Q140" s="279">
        <v>-52036319</v>
      </c>
      <c r="R140" s="279"/>
      <c r="S140" s="279">
        <f t="shared" si="4"/>
        <v>313938121</v>
      </c>
    </row>
    <row r="141" spans="1:19" ht="21">
      <c r="A141" s="273" t="s">
        <v>171</v>
      </c>
      <c r="B141" s="274"/>
      <c r="C141" s="275" t="s">
        <v>443</v>
      </c>
      <c r="D141" s="276"/>
      <c r="E141" s="277">
        <v>11253320</v>
      </c>
      <c r="F141" s="276"/>
      <c r="G141" s="278">
        <v>300</v>
      </c>
      <c r="H141" s="276"/>
      <c r="I141" s="279">
        <v>3375996000</v>
      </c>
      <c r="J141" s="279"/>
      <c r="K141" s="279">
        <v>-480018233</v>
      </c>
      <c r="L141" s="279"/>
      <c r="M141" s="279">
        <f t="shared" si="5"/>
        <v>2895977767</v>
      </c>
      <c r="N141" s="279"/>
      <c r="O141" s="279">
        <v>3375996000</v>
      </c>
      <c r="P141" s="279"/>
      <c r="Q141" s="279">
        <v>-480018233</v>
      </c>
      <c r="R141" s="279"/>
      <c r="S141" s="279">
        <f>O141+Q141</f>
        <v>2895977767</v>
      </c>
    </row>
    <row r="142" spans="1:19" ht="21.6" thickBot="1">
      <c r="A142" s="267" t="s">
        <v>2</v>
      </c>
      <c r="B142" s="274"/>
      <c r="C142" s="275"/>
      <c r="D142" s="276"/>
      <c r="E142" s="277"/>
      <c r="F142" s="276"/>
      <c r="G142" s="280"/>
      <c r="H142" s="276"/>
      <c r="I142" s="282">
        <f>SUM(I9:I141)</f>
        <v>77735952720</v>
      </c>
      <c r="J142" s="279"/>
      <c r="K142" s="282">
        <f>SUM(K9:K141)</f>
        <v>-3414742789</v>
      </c>
      <c r="L142" s="279"/>
      <c r="M142" s="279">
        <f>SUM(M9:M141)</f>
        <v>74321209931</v>
      </c>
      <c r="N142" s="279"/>
      <c r="O142" s="282">
        <f>SUM(O9:O141)</f>
        <v>462014918352</v>
      </c>
      <c r="P142" s="279"/>
      <c r="Q142" s="282">
        <f>SUM(Q9:Q141)</f>
        <v>-6235430496</v>
      </c>
      <c r="R142" s="279"/>
      <c r="S142" s="282">
        <f>SUM(S9:S141)</f>
        <v>455779487856</v>
      </c>
    </row>
    <row r="143" spans="1:19" ht="21.6" thickTop="1">
      <c r="A143" s="273"/>
      <c r="B143" s="274"/>
      <c r="C143" s="275"/>
      <c r="D143" s="276"/>
      <c r="E143" s="277"/>
      <c r="F143" s="276"/>
      <c r="G143" s="280"/>
      <c r="H143" s="276"/>
      <c r="I143" s="281"/>
      <c r="J143" s="281"/>
      <c r="K143" s="281">
        <v>0</v>
      </c>
      <c r="L143" s="281"/>
      <c r="M143" s="281"/>
      <c r="N143" s="281"/>
      <c r="O143" s="281"/>
      <c r="P143" s="281"/>
      <c r="Q143" s="281"/>
      <c r="R143" s="281"/>
      <c r="S143" s="281"/>
    </row>
    <row r="144" spans="1:19">
      <c r="K144" s="283"/>
    </row>
    <row r="145" spans="9:11">
      <c r="K145" s="283"/>
    </row>
    <row r="146" spans="9:11">
      <c r="K146" s="283"/>
    </row>
    <row r="147" spans="9:11">
      <c r="I147" s="283"/>
      <c r="K147" s="283"/>
    </row>
    <row r="148" spans="9:11">
      <c r="I148" s="283"/>
      <c r="K148" s="283"/>
    </row>
    <row r="149" spans="9:11">
      <c r="I149" s="283"/>
      <c r="K149" s="283"/>
    </row>
    <row r="150" spans="9:11">
      <c r="K150" s="283"/>
    </row>
    <row r="151" spans="9:11">
      <c r="K151" s="283"/>
    </row>
    <row r="152" spans="9:11">
      <c r="K152" s="283"/>
    </row>
    <row r="153" spans="9:11">
      <c r="K153" s="284"/>
    </row>
    <row r="154" spans="9:11">
      <c r="K154" s="284"/>
    </row>
  </sheetData>
  <autoFilter ref="A8:A142" xr:uid="{00000000-0001-0000-0600-000000000000}">
    <sortState xmlns:xlrd2="http://schemas.microsoft.com/office/spreadsheetml/2017/richdata2" ref="A10">
      <sortCondition ref="A8:A142"/>
    </sortState>
  </autoFilter>
  <mergeCells count="9">
    <mergeCell ref="C7:G7"/>
    <mergeCell ref="I7:M7"/>
    <mergeCell ref="O7:S7"/>
    <mergeCell ref="A1:S1"/>
    <mergeCell ref="A2:S2"/>
    <mergeCell ref="A5:H5"/>
    <mergeCell ref="I5:P5"/>
    <mergeCell ref="Q5:S5"/>
    <mergeCell ref="A3:S3"/>
  </mergeCells>
  <phoneticPr fontId="23" type="noConversion"/>
  <pageMargins left="0.7" right="0.7" top="0.75" bottom="0.75" header="0.3" footer="0.3"/>
  <pageSetup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1C623-55F7-4F83-A250-4F0DA0E10BBF}">
  <sheetPr>
    <tabColor theme="9" tint="0.59999389629810485"/>
    <pageSetUpPr fitToPage="1"/>
  </sheetPr>
  <dimension ref="A1:V11"/>
  <sheetViews>
    <sheetView rightToLeft="1" view="pageBreakPreview" zoomScale="70" zoomScaleNormal="100" zoomScaleSheetLayoutView="70" workbookViewId="0">
      <selection activeCell="A9" sqref="A9"/>
    </sheetView>
  </sheetViews>
  <sheetFormatPr defaultColWidth="9.109375" defaultRowHeight="21"/>
  <cols>
    <col min="1" max="1" width="50.88671875" style="52" customWidth="1"/>
    <col min="2" max="2" width="1" style="52" customWidth="1"/>
    <col min="3" max="3" width="13.109375" style="52" customWidth="1"/>
    <col min="4" max="4" width="1" style="52" customWidth="1"/>
    <col min="5" max="5" width="13" style="52" customWidth="1"/>
    <col min="6" max="6" width="1" style="52" customWidth="1"/>
    <col min="7" max="7" width="11.88671875" style="52" customWidth="1"/>
    <col min="8" max="8" width="1" style="52" customWidth="1"/>
    <col min="9" max="9" width="25" style="59" bestFit="1" customWidth="1"/>
    <col min="10" max="10" width="0.88671875" style="59" customWidth="1"/>
    <col min="11" max="11" width="25" style="59" bestFit="1" customWidth="1"/>
    <col min="12" max="12" width="0.6640625" style="59" customWidth="1"/>
    <col min="13" max="13" width="23.109375" style="59" bestFit="1" customWidth="1"/>
    <col min="14" max="14" width="0.6640625" style="59" customWidth="1"/>
    <col min="15" max="15" width="23.109375" style="59" bestFit="1" customWidth="1"/>
    <col min="16" max="16" width="0.5546875" style="59" customWidth="1"/>
    <col min="17" max="17" width="17" style="59" bestFit="1" customWidth="1"/>
    <col min="18" max="18" width="0.5546875" style="59" customWidth="1"/>
    <col min="19" max="19" width="23.109375" style="59" bestFit="1" customWidth="1"/>
    <col min="20" max="20" width="21.33203125" style="2" bestFit="1" customWidth="1"/>
    <col min="21" max="21" width="17.88671875" style="10" bestFit="1" customWidth="1"/>
    <col min="22" max="22" width="9.109375" style="10"/>
    <col min="23" max="16384" width="9.109375" style="2"/>
  </cols>
  <sheetData>
    <row r="1" spans="1:22" ht="25.2">
      <c r="A1" s="182" t="s">
        <v>77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</row>
    <row r="2" spans="1:22" ht="25.2">
      <c r="A2" s="182" t="s">
        <v>49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</row>
    <row r="3" spans="1:22" ht="25.2">
      <c r="A3" s="182" t="str">
        <f>' سهام'!B3</f>
        <v>برای ماه منتهی به 1403/07/30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</row>
    <row r="4" spans="1:22" ht="25.2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</row>
    <row r="5" spans="1:22" ht="25.2">
      <c r="A5" s="183" t="s">
        <v>356</v>
      </c>
      <c r="B5" s="183"/>
      <c r="C5" s="183"/>
      <c r="D5" s="183"/>
      <c r="E5" s="183"/>
      <c r="F5" s="183"/>
      <c r="G5" s="183"/>
      <c r="H5" s="183"/>
      <c r="I5" s="183"/>
      <c r="J5" s="101"/>
      <c r="K5" s="102"/>
      <c r="L5" s="102"/>
      <c r="M5" s="102"/>
      <c r="N5" s="102"/>
      <c r="O5" s="102"/>
      <c r="P5" s="102"/>
      <c r="Q5" s="102"/>
      <c r="R5" s="102"/>
      <c r="S5" s="102"/>
    </row>
    <row r="6" spans="1:22" ht="24.75" customHeight="1" thickBot="1">
      <c r="A6" s="113"/>
      <c r="B6" s="114"/>
      <c r="C6" s="114"/>
      <c r="D6" s="114"/>
      <c r="E6" s="114"/>
      <c r="F6" s="114"/>
      <c r="G6" s="114"/>
      <c r="H6" s="114"/>
      <c r="I6" s="221" t="str">
        <f>'درآمد سود سهام'!$I$7</f>
        <v>طی مهر  ماه</v>
      </c>
      <c r="J6" s="221"/>
      <c r="K6" s="221"/>
      <c r="L6" s="221"/>
      <c r="M6" s="221"/>
      <c r="N6" s="102"/>
      <c r="O6" s="221" t="str">
        <f>'درآمد سود سهام'!$O$7</f>
        <v>از ابتدای سال مالی تا پایان مهر ماه</v>
      </c>
      <c r="P6" s="221"/>
      <c r="Q6" s="221"/>
      <c r="R6" s="221"/>
      <c r="S6" s="221"/>
    </row>
    <row r="7" spans="1:22" ht="46.5" customHeight="1" thickBot="1">
      <c r="A7" s="115" t="s">
        <v>33</v>
      </c>
      <c r="B7" s="116"/>
      <c r="C7" s="103" t="s">
        <v>357</v>
      </c>
      <c r="D7" s="119"/>
      <c r="E7" s="103" t="s">
        <v>20</v>
      </c>
      <c r="F7" s="119"/>
      <c r="G7" s="103" t="s">
        <v>30</v>
      </c>
      <c r="H7" s="116"/>
      <c r="I7" s="103" t="s">
        <v>50</v>
      </c>
      <c r="J7" s="104"/>
      <c r="K7" s="103" t="s">
        <v>35</v>
      </c>
      <c r="L7" s="104"/>
      <c r="M7" s="103" t="s">
        <v>36</v>
      </c>
      <c r="N7" s="102"/>
      <c r="O7" s="103" t="s">
        <v>50</v>
      </c>
      <c r="P7" s="104"/>
      <c r="Q7" s="103" t="s">
        <v>35</v>
      </c>
      <c r="R7" s="104"/>
      <c r="S7" s="103" t="s">
        <v>36</v>
      </c>
    </row>
    <row r="8" spans="1:22" ht="24.6">
      <c r="A8" s="115"/>
      <c r="B8" s="116"/>
      <c r="C8" s="116"/>
      <c r="D8" s="116"/>
      <c r="E8" s="116"/>
      <c r="F8" s="116"/>
      <c r="G8" s="116"/>
      <c r="H8" s="116"/>
      <c r="I8" s="97">
        <v>0</v>
      </c>
      <c r="J8" s="97"/>
      <c r="K8" s="97">
        <v>0</v>
      </c>
      <c r="L8" s="97"/>
      <c r="M8" s="97">
        <v>0</v>
      </c>
      <c r="N8" s="97"/>
      <c r="O8" s="97">
        <v>0</v>
      </c>
      <c r="P8" s="97"/>
      <c r="Q8" s="97">
        <v>0</v>
      </c>
      <c r="R8" s="97"/>
      <c r="S8" s="97">
        <f>Q8+O8</f>
        <v>0</v>
      </c>
    </row>
    <row r="9" spans="1:22" s="1" customFormat="1" ht="25.2" thickBot="1">
      <c r="A9" s="117" t="s">
        <v>2</v>
      </c>
      <c r="B9" s="114"/>
      <c r="C9" s="114"/>
      <c r="D9" s="114"/>
      <c r="E9" s="114"/>
      <c r="F9" s="114"/>
      <c r="G9" s="114"/>
      <c r="H9" s="114"/>
      <c r="I9" s="105">
        <f>SUM(I8:I8)</f>
        <v>0</v>
      </c>
      <c r="J9" s="118"/>
      <c r="K9" s="105">
        <f>SUM(K8:K8)</f>
        <v>0</v>
      </c>
      <c r="L9" s="118"/>
      <c r="M9" s="105">
        <f>SUM(M8:M8)</f>
        <v>0</v>
      </c>
      <c r="N9" s="118"/>
      <c r="O9" s="105">
        <f>SUM(O8:O8)</f>
        <v>0</v>
      </c>
      <c r="P9" s="118"/>
      <c r="Q9" s="105">
        <f>SUM(Q8:Q8)</f>
        <v>0</v>
      </c>
      <c r="R9" s="106" t="e">
        <f>SUM(#REF!)</f>
        <v>#REF!</v>
      </c>
      <c r="S9" s="105">
        <f>SUM(S8:S8)</f>
        <v>0</v>
      </c>
      <c r="U9" s="10"/>
      <c r="V9" s="10"/>
    </row>
    <row r="10" spans="1:22" s="1" customFormat="1" ht="21.6" thickTop="1">
      <c r="A10" s="52"/>
      <c r="B10" s="52"/>
      <c r="C10" s="52"/>
      <c r="D10" s="52"/>
      <c r="E10" s="52"/>
      <c r="F10" s="52"/>
      <c r="G10" s="52"/>
      <c r="H10" s="52"/>
      <c r="I10" s="59"/>
      <c r="J10" s="49"/>
      <c r="K10" s="59"/>
      <c r="L10" s="49"/>
      <c r="M10" s="59"/>
      <c r="N10" s="49"/>
      <c r="O10" s="59"/>
      <c r="P10" s="49"/>
      <c r="Q10" s="59"/>
      <c r="R10" s="59"/>
      <c r="S10" s="59"/>
      <c r="T10" s="10"/>
      <c r="U10" s="10"/>
      <c r="V10" s="10"/>
    </row>
    <row r="11" spans="1:22" s="1" customFormat="1">
      <c r="A11" s="52"/>
      <c r="B11" s="52"/>
      <c r="C11" s="52"/>
      <c r="D11" s="52"/>
      <c r="E11" s="52"/>
      <c r="F11" s="52"/>
      <c r="G11" s="52"/>
      <c r="H11" s="52"/>
      <c r="I11" s="59"/>
      <c r="J11" s="49"/>
      <c r="K11" s="59"/>
      <c r="L11" s="49"/>
      <c r="M11" s="59"/>
      <c r="N11" s="49"/>
      <c r="O11" s="59"/>
      <c r="P11" s="49"/>
      <c r="Q11" s="59"/>
      <c r="R11" s="59"/>
      <c r="S11" s="59"/>
      <c r="U11" s="10"/>
      <c r="V11" s="10"/>
    </row>
  </sheetData>
  <autoFilter ref="A7:S7" xr:uid="{00000000-0009-0000-0000-000005000000}">
    <sortState xmlns:xlrd2="http://schemas.microsoft.com/office/spreadsheetml/2017/richdata2" ref="A8:T17">
      <sortCondition descending="1" ref="S7"/>
    </sortState>
  </autoFilter>
  <mergeCells count="6">
    <mergeCell ref="A1:S1"/>
    <mergeCell ref="A2:S2"/>
    <mergeCell ref="A3:S3"/>
    <mergeCell ref="A5:I5"/>
    <mergeCell ref="I6:M6"/>
    <mergeCell ref="O6:S6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A1:P14"/>
  <sheetViews>
    <sheetView rightToLeft="1" view="pageBreakPreview" zoomScale="80" zoomScaleNormal="100" zoomScaleSheetLayoutView="80" workbookViewId="0">
      <selection activeCell="O11" sqref="O11"/>
    </sheetView>
  </sheetViews>
  <sheetFormatPr defaultColWidth="9.109375" defaultRowHeight="21"/>
  <cols>
    <col min="1" max="1" width="50.88671875" style="52" customWidth="1"/>
    <col min="2" max="2" width="1" style="52" customWidth="1"/>
    <col min="3" max="3" width="25" style="59" bestFit="1" customWidth="1"/>
    <col min="4" max="4" width="0.88671875" style="59" customWidth="1"/>
    <col min="5" max="5" width="25" style="59" bestFit="1" customWidth="1"/>
    <col min="6" max="6" width="0.6640625" style="59" customWidth="1"/>
    <col min="7" max="7" width="23.109375" style="59" bestFit="1" customWidth="1"/>
    <col min="8" max="8" width="0.6640625" style="59" customWidth="1"/>
    <col min="9" max="9" width="23.109375" style="59" bestFit="1" customWidth="1"/>
    <col min="10" max="10" width="0.5546875" style="59" customWidth="1"/>
    <col min="11" max="11" width="17" style="59" bestFit="1" customWidth="1"/>
    <col min="12" max="12" width="0.5546875" style="59" customWidth="1"/>
    <col min="13" max="13" width="23.109375" style="59" bestFit="1" customWidth="1"/>
    <col min="14" max="14" width="21.33203125" style="2" bestFit="1" customWidth="1"/>
    <col min="15" max="15" width="17.88671875" style="10" bestFit="1" customWidth="1"/>
    <col min="16" max="16" width="9.109375" style="10"/>
    <col min="17" max="16384" width="9.109375" style="2"/>
  </cols>
  <sheetData>
    <row r="1" spans="1:16" ht="25.2">
      <c r="A1" s="182" t="s">
        <v>77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6" ht="25.2">
      <c r="A2" s="182" t="s">
        <v>49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6" ht="25.2">
      <c r="A3" s="182" t="str">
        <f>' سهام'!B3</f>
        <v>برای ماه منتهی به 1403/07/30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16" ht="25.2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</row>
    <row r="5" spans="1:16" ht="25.2">
      <c r="A5" s="183" t="s">
        <v>355</v>
      </c>
      <c r="B5" s="183"/>
      <c r="C5" s="183"/>
      <c r="D5" s="101"/>
      <c r="E5" s="102"/>
      <c r="F5" s="102"/>
      <c r="G5" s="102"/>
      <c r="H5" s="102"/>
      <c r="I5" s="102"/>
      <c r="J5" s="102"/>
      <c r="K5" s="102"/>
      <c r="L5" s="102"/>
      <c r="M5" s="102"/>
    </row>
    <row r="6" spans="1:16" ht="24.75" customHeight="1" thickBot="1">
      <c r="A6" s="113"/>
      <c r="B6" s="114"/>
      <c r="C6" s="221" t="str">
        <f>'درآمد سود سهام'!$I$7</f>
        <v>طی مهر  ماه</v>
      </c>
      <c r="D6" s="221"/>
      <c r="E6" s="221"/>
      <c r="F6" s="221"/>
      <c r="G6" s="221"/>
      <c r="H6" s="102"/>
      <c r="I6" s="221" t="str">
        <f>'درآمد سود سهام'!$O$7</f>
        <v>از ابتدای سال مالی تا پایان مهر ماه</v>
      </c>
      <c r="J6" s="221"/>
      <c r="K6" s="221"/>
      <c r="L6" s="221"/>
      <c r="M6" s="221"/>
    </row>
    <row r="7" spans="1:16" ht="46.5" customHeight="1" thickBot="1">
      <c r="A7" s="115" t="s">
        <v>33</v>
      </c>
      <c r="B7" s="116"/>
      <c r="C7" s="103" t="s">
        <v>50</v>
      </c>
      <c r="D7" s="104"/>
      <c r="E7" s="103" t="s">
        <v>35</v>
      </c>
      <c r="F7" s="104"/>
      <c r="G7" s="103" t="s">
        <v>36</v>
      </c>
      <c r="H7" s="102"/>
      <c r="I7" s="103" t="s">
        <v>50</v>
      </c>
      <c r="J7" s="104"/>
      <c r="K7" s="103" t="s">
        <v>35</v>
      </c>
      <c r="L7" s="104"/>
      <c r="M7" s="103" t="s">
        <v>36</v>
      </c>
    </row>
    <row r="8" spans="1:16" ht="24.6">
      <c r="A8" s="115" t="s">
        <v>361</v>
      </c>
      <c r="B8" s="116"/>
      <c r="C8" s="97">
        <v>20445882</v>
      </c>
      <c r="D8" s="97"/>
      <c r="E8" s="97">
        <v>0</v>
      </c>
      <c r="F8" s="97"/>
      <c r="G8" s="97">
        <f>C8+E8</f>
        <v>20445882</v>
      </c>
      <c r="H8" s="97"/>
      <c r="I8" s="97">
        <v>313219777</v>
      </c>
      <c r="J8" s="97"/>
      <c r="K8" s="97">
        <v>0</v>
      </c>
      <c r="L8" s="97"/>
      <c r="M8" s="97">
        <f>I8+K8</f>
        <v>313219777</v>
      </c>
    </row>
    <row r="9" spans="1:16" ht="24.6">
      <c r="A9" s="115" t="s">
        <v>358</v>
      </c>
      <c r="B9" s="116"/>
      <c r="C9" s="97">
        <v>1708</v>
      </c>
      <c r="D9" s="97"/>
      <c r="E9" s="97">
        <v>0</v>
      </c>
      <c r="F9" s="97"/>
      <c r="G9" s="97">
        <f>C9+E9</f>
        <v>1708</v>
      </c>
      <c r="H9" s="97"/>
      <c r="I9" s="97">
        <v>6950</v>
      </c>
      <c r="J9" s="97"/>
      <c r="K9" s="97">
        <v>0</v>
      </c>
      <c r="L9" s="97"/>
      <c r="M9" s="97">
        <f>I9+K9</f>
        <v>6950</v>
      </c>
    </row>
    <row r="10" spans="1:16" ht="24.6">
      <c r="A10" s="115" t="s">
        <v>359</v>
      </c>
      <c r="B10" s="116"/>
      <c r="C10" s="97">
        <v>4420</v>
      </c>
      <c r="D10" s="97"/>
      <c r="E10" s="97">
        <v>0</v>
      </c>
      <c r="F10" s="97"/>
      <c r="G10" s="97">
        <f>C10+E10</f>
        <v>4420</v>
      </c>
      <c r="H10" s="97"/>
      <c r="I10" s="97">
        <v>17570</v>
      </c>
      <c r="J10" s="97"/>
      <c r="K10" s="97">
        <v>0</v>
      </c>
      <c r="L10" s="97"/>
      <c r="M10" s="97">
        <f>I10+K10</f>
        <v>17570</v>
      </c>
    </row>
    <row r="11" spans="1:16" s="1" customFormat="1" ht="24.6">
      <c r="A11" s="115" t="s">
        <v>360</v>
      </c>
      <c r="B11" s="49"/>
      <c r="C11" s="97">
        <v>14255</v>
      </c>
      <c r="D11" s="97"/>
      <c r="E11" s="97">
        <v>0</v>
      </c>
      <c r="F11" s="97"/>
      <c r="G11" s="97">
        <f>C11+E11</f>
        <v>14255</v>
      </c>
      <c r="H11" s="97"/>
      <c r="I11" s="97">
        <v>104489021</v>
      </c>
      <c r="J11" s="97"/>
      <c r="K11" s="97">
        <v>0</v>
      </c>
      <c r="L11" s="97"/>
      <c r="M11" s="97">
        <f>I11+K11</f>
        <v>104489021</v>
      </c>
      <c r="O11" s="10"/>
      <c r="P11" s="10"/>
    </row>
    <row r="12" spans="1:16" s="1" customFormat="1" ht="25.2" thickBot="1">
      <c r="A12" s="117" t="s">
        <v>2</v>
      </c>
      <c r="B12" s="114"/>
      <c r="C12" s="105">
        <f>SUM(C8:C11)</f>
        <v>20466265</v>
      </c>
      <c r="D12" s="118"/>
      <c r="E12" s="105">
        <f>SUM(E8:E11)</f>
        <v>0</v>
      </c>
      <c r="F12" s="118"/>
      <c r="G12" s="105">
        <f>SUM(G8:G11)</f>
        <v>20466265</v>
      </c>
      <c r="H12" s="118"/>
      <c r="I12" s="105">
        <f>SUM(I8:I11)</f>
        <v>417733318</v>
      </c>
      <c r="J12" s="118"/>
      <c r="K12" s="105">
        <f>SUM(K8:K11)</f>
        <v>0</v>
      </c>
      <c r="L12" s="106" t="e">
        <f>SUM(#REF!)</f>
        <v>#REF!</v>
      </c>
      <c r="M12" s="105">
        <f>SUM(M8:M11)</f>
        <v>417733318</v>
      </c>
      <c r="O12" s="10"/>
      <c r="P12" s="10"/>
    </row>
    <row r="13" spans="1:16" s="1" customFormat="1" ht="21.6" thickTop="1">
      <c r="A13" s="52"/>
      <c r="B13" s="52"/>
      <c r="C13" s="59"/>
      <c r="D13" s="49"/>
      <c r="E13" s="59"/>
      <c r="F13" s="49"/>
      <c r="G13" s="59"/>
      <c r="H13" s="49"/>
      <c r="I13" s="59"/>
      <c r="J13" s="49"/>
      <c r="K13" s="59"/>
      <c r="L13" s="59"/>
      <c r="M13" s="59"/>
      <c r="N13" s="10"/>
      <c r="O13" s="10"/>
      <c r="P13" s="10"/>
    </row>
    <row r="14" spans="1:16" s="1" customFormat="1">
      <c r="A14" s="52"/>
      <c r="B14" s="52"/>
      <c r="C14" s="59"/>
      <c r="D14" s="49"/>
      <c r="E14" s="59"/>
      <c r="F14" s="49"/>
      <c r="G14" s="59"/>
      <c r="H14" s="49"/>
      <c r="I14" s="59"/>
      <c r="J14" s="49"/>
      <c r="K14" s="59"/>
      <c r="L14" s="59"/>
      <c r="M14" s="59"/>
      <c r="O14" s="10"/>
      <c r="P14" s="10"/>
    </row>
  </sheetData>
  <autoFilter ref="A7:M7" xr:uid="{00000000-0009-0000-0000-000005000000}">
    <sortState xmlns:xlrd2="http://schemas.microsoft.com/office/spreadsheetml/2017/richdata2" ref="A8:N17">
      <sortCondition descending="1" ref="M7"/>
    </sortState>
  </autoFilter>
  <mergeCells count="6">
    <mergeCell ref="A5:C5"/>
    <mergeCell ref="I6:M6"/>
    <mergeCell ref="A1:M1"/>
    <mergeCell ref="A2:M2"/>
    <mergeCell ref="A3:M3"/>
    <mergeCell ref="C6:G6"/>
  </mergeCells>
  <printOptions horizontalCentered="1"/>
  <pageMargins left="0.25" right="0.25" top="0.75" bottom="0.75" header="0.3" footer="0.3"/>
  <pageSetup paperSize="9" scale="7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XEX310"/>
  <sheetViews>
    <sheetView rightToLeft="1" view="pageBreakPreview" zoomScale="75" zoomScaleNormal="100" zoomScaleSheetLayoutView="75" workbookViewId="0">
      <selection activeCell="Q315" sqref="Q315"/>
    </sheetView>
  </sheetViews>
  <sheetFormatPr defaultColWidth="9.109375" defaultRowHeight="16.2"/>
  <cols>
    <col min="1" max="1" width="37.88671875" style="83" bestFit="1" customWidth="1"/>
    <col min="2" max="2" width="1.33203125" style="83" customWidth="1"/>
    <col min="3" max="3" width="13.88671875" style="83" bestFit="1" customWidth="1"/>
    <col min="4" max="4" width="0.88671875" style="83" customWidth="1"/>
    <col min="5" max="5" width="30.33203125" style="84" bestFit="1" customWidth="1"/>
    <col min="6" max="6" width="0.5546875" style="84" customWidth="1"/>
    <col min="7" max="7" width="27.44140625" style="84" bestFit="1" customWidth="1"/>
    <col min="8" max="8" width="0.88671875" style="84" customWidth="1"/>
    <col min="9" max="9" width="25.44140625" style="109" bestFit="1" customWidth="1"/>
    <col min="10" max="10" width="0.5546875" style="109" customWidth="1"/>
    <col min="11" max="11" width="15.6640625" style="109" bestFit="1" customWidth="1"/>
    <col min="12" max="12" width="0.44140625" style="109" customWidth="1"/>
    <col min="13" max="13" width="20" style="109" bestFit="1" customWidth="1"/>
    <col min="14" max="14" width="0.44140625" style="109" customWidth="1"/>
    <col min="15" max="15" width="24.5546875" style="109" bestFit="1" customWidth="1"/>
    <col min="16" max="16" width="0.5546875" style="109" customWidth="1"/>
    <col min="17" max="17" width="23.6640625" style="109" bestFit="1" customWidth="1"/>
    <col min="18" max="18" width="19" style="11" customWidth="1"/>
    <col min="19" max="16384" width="9.109375" style="11"/>
  </cols>
  <sheetData>
    <row r="1" spans="1:17" ht="21.6">
      <c r="A1" s="263" t="s">
        <v>77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ht="21.6">
      <c r="A2" s="263" t="s">
        <v>49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</row>
    <row r="3" spans="1:17" ht="21.6">
      <c r="A3" s="263" t="str">
        <f>' سهام'!B3</f>
        <v>برای ماه منتهی به 1403/07/30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</row>
    <row r="4" spans="1:17" ht="21.6">
      <c r="A4" s="264"/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</row>
    <row r="5" spans="1:17" ht="21.6">
      <c r="A5" s="285" t="s">
        <v>354</v>
      </c>
      <c r="B5" s="285"/>
      <c r="C5" s="285"/>
      <c r="D5" s="285"/>
      <c r="E5" s="285"/>
      <c r="F5" s="285"/>
      <c r="G5" s="285"/>
      <c r="H5" s="285"/>
      <c r="I5" s="285"/>
      <c r="J5" s="286"/>
      <c r="K5" s="286"/>
      <c r="L5" s="286"/>
      <c r="M5" s="286"/>
      <c r="N5" s="286"/>
      <c r="O5" s="286"/>
      <c r="P5" s="286"/>
      <c r="Q5" s="286"/>
    </row>
    <row r="6" spans="1:17" ht="22.2" thickBot="1">
      <c r="A6" s="287"/>
      <c r="B6" s="287"/>
      <c r="C6" s="288" t="str">
        <f>'درآمد سود سهام'!$I$7</f>
        <v>طی مهر  ماه</v>
      </c>
      <c r="D6" s="289"/>
      <c r="E6" s="289"/>
      <c r="F6" s="289"/>
      <c r="G6" s="289"/>
      <c r="H6" s="289"/>
      <c r="I6" s="289"/>
      <c r="J6" s="290"/>
      <c r="K6" s="291" t="str">
        <f>'درآمد سود سهام'!$O$7</f>
        <v>از ابتدای سال مالی تا پایان مهر ماه</v>
      </c>
      <c r="L6" s="291"/>
      <c r="M6" s="291"/>
      <c r="N6" s="291"/>
      <c r="O6" s="291"/>
      <c r="P6" s="291"/>
      <c r="Q6" s="291"/>
    </row>
    <row r="7" spans="1:17" ht="42.6" thickBot="1">
      <c r="A7" s="274" t="s">
        <v>33</v>
      </c>
      <c r="B7" s="274"/>
      <c r="C7" s="292" t="s">
        <v>3</v>
      </c>
      <c r="D7" s="274"/>
      <c r="E7" s="293" t="s">
        <v>208</v>
      </c>
      <c r="F7" s="294"/>
      <c r="G7" s="295" t="s">
        <v>37</v>
      </c>
      <c r="H7" s="294"/>
      <c r="I7" s="296" t="s">
        <v>207</v>
      </c>
      <c r="J7" s="290"/>
      <c r="K7" s="297" t="s">
        <v>3</v>
      </c>
      <c r="L7" s="298"/>
      <c r="M7" s="296" t="s">
        <v>208</v>
      </c>
      <c r="N7" s="298"/>
      <c r="O7" s="297" t="s">
        <v>37</v>
      </c>
      <c r="P7" s="298"/>
      <c r="Q7" s="296" t="s">
        <v>207</v>
      </c>
    </row>
    <row r="8" spans="1:17" ht="21">
      <c r="A8" s="299" t="s">
        <v>118</v>
      </c>
      <c r="B8" s="300"/>
      <c r="C8" s="301">
        <v>0</v>
      </c>
      <c r="D8" s="300"/>
      <c r="E8" s="301">
        <v>0</v>
      </c>
      <c r="F8" s="302"/>
      <c r="G8" s="301">
        <v>0</v>
      </c>
      <c r="H8" s="300"/>
      <c r="I8" s="301">
        <f>G8+E8</f>
        <v>0</v>
      </c>
      <c r="J8" s="301"/>
      <c r="K8" s="302">
        <v>5712466</v>
      </c>
      <c r="L8" s="301"/>
      <c r="M8" s="301">
        <v>19984396919</v>
      </c>
      <c r="N8" s="300"/>
      <c r="O8" s="301">
        <v>-21136752420</v>
      </c>
      <c r="P8" s="301"/>
      <c r="Q8" s="301">
        <f>M8+O8</f>
        <v>-1152355501</v>
      </c>
    </row>
    <row r="9" spans="1:17" ht="21">
      <c r="A9" s="299" t="s">
        <v>192</v>
      </c>
      <c r="B9" s="300"/>
      <c r="C9" s="301">
        <v>0</v>
      </c>
      <c r="D9" s="300"/>
      <c r="E9" s="301">
        <v>0</v>
      </c>
      <c r="F9" s="302"/>
      <c r="G9" s="301"/>
      <c r="H9" s="300"/>
      <c r="I9" s="301">
        <f t="shared" ref="I9:I72" si="0">G9+E9</f>
        <v>0</v>
      </c>
      <c r="J9" s="301"/>
      <c r="K9" s="302">
        <v>2524941</v>
      </c>
      <c r="L9" s="301"/>
      <c r="M9" s="301">
        <v>13701519065</v>
      </c>
      <c r="N9" s="300"/>
      <c r="O9" s="301">
        <v>-14808513847</v>
      </c>
      <c r="P9" s="301"/>
      <c r="Q9" s="301">
        <f t="shared" ref="Q9:Q72" si="1">M9+O9</f>
        <v>-1106994782</v>
      </c>
    </row>
    <row r="10" spans="1:17" ht="21">
      <c r="A10" s="299" t="s">
        <v>267</v>
      </c>
      <c r="B10" s="300"/>
      <c r="C10" s="301">
        <v>470000</v>
      </c>
      <c r="D10" s="300"/>
      <c r="E10" s="301">
        <v>5289538904</v>
      </c>
      <c r="F10" s="302"/>
      <c r="G10" s="301">
        <v>-5027109660</v>
      </c>
      <c r="H10" s="300"/>
      <c r="I10" s="301">
        <f t="shared" si="0"/>
        <v>262429244</v>
      </c>
      <c r="J10" s="301"/>
      <c r="K10" s="302">
        <v>3649174</v>
      </c>
      <c r="L10" s="301"/>
      <c r="M10" s="301">
        <v>43172937996</v>
      </c>
      <c r="N10" s="300"/>
      <c r="O10" s="301">
        <v>-39031484824</v>
      </c>
      <c r="P10" s="301"/>
      <c r="Q10" s="301">
        <f t="shared" si="1"/>
        <v>4141453172</v>
      </c>
    </row>
    <row r="11" spans="1:17" ht="21">
      <c r="A11" s="299" t="s">
        <v>134</v>
      </c>
      <c r="B11" s="300"/>
      <c r="C11" s="301">
        <v>0</v>
      </c>
      <c r="D11" s="300"/>
      <c r="E11" s="301">
        <v>0</v>
      </c>
      <c r="F11" s="302"/>
      <c r="G11" s="301">
        <v>0</v>
      </c>
      <c r="H11" s="300"/>
      <c r="I11" s="301">
        <f t="shared" si="0"/>
        <v>0</v>
      </c>
      <c r="J11" s="301"/>
      <c r="K11" s="302">
        <v>3481614</v>
      </c>
      <c r="L11" s="301"/>
      <c r="M11" s="301">
        <v>12451332235</v>
      </c>
      <c r="N11" s="300"/>
      <c r="O11" s="301">
        <v>-13347050471</v>
      </c>
      <c r="P11" s="301"/>
      <c r="Q11" s="301">
        <f t="shared" si="1"/>
        <v>-895718236</v>
      </c>
    </row>
    <row r="12" spans="1:17" ht="21">
      <c r="A12" s="299" t="s">
        <v>147</v>
      </c>
      <c r="B12" s="300"/>
      <c r="C12" s="301">
        <v>0</v>
      </c>
      <c r="D12" s="300"/>
      <c r="E12" s="301">
        <v>0</v>
      </c>
      <c r="F12" s="302"/>
      <c r="G12" s="301">
        <v>0</v>
      </c>
      <c r="H12" s="300"/>
      <c r="I12" s="301">
        <f t="shared" si="0"/>
        <v>0</v>
      </c>
      <c r="J12" s="301"/>
      <c r="K12" s="302">
        <v>821397</v>
      </c>
      <c r="L12" s="301"/>
      <c r="M12" s="301">
        <v>10334636922</v>
      </c>
      <c r="N12" s="300"/>
      <c r="O12" s="301">
        <v>-11202512920</v>
      </c>
      <c r="P12" s="301"/>
      <c r="Q12" s="301">
        <f t="shared" si="1"/>
        <v>-867875998</v>
      </c>
    </row>
    <row r="13" spans="1:17" ht="21">
      <c r="A13" s="299" t="s">
        <v>144</v>
      </c>
      <c r="B13" s="300"/>
      <c r="C13" s="301">
        <v>10982</v>
      </c>
      <c r="D13" s="300"/>
      <c r="E13" s="301">
        <v>119864902</v>
      </c>
      <c r="F13" s="302"/>
      <c r="G13" s="301">
        <v>-121812068</v>
      </c>
      <c r="H13" s="300"/>
      <c r="I13" s="301">
        <f t="shared" si="0"/>
        <v>-1947166</v>
      </c>
      <c r="J13" s="301"/>
      <c r="K13" s="302">
        <v>671037</v>
      </c>
      <c r="L13" s="301"/>
      <c r="M13" s="301">
        <v>7032151500</v>
      </c>
      <c r="N13" s="300"/>
      <c r="O13" s="301">
        <v>-7477003280</v>
      </c>
      <c r="P13" s="301"/>
      <c r="Q13" s="301">
        <f t="shared" si="1"/>
        <v>-444851780</v>
      </c>
    </row>
    <row r="14" spans="1:17" ht="21">
      <c r="A14" s="299" t="s">
        <v>252</v>
      </c>
      <c r="B14" s="300"/>
      <c r="C14" s="301">
        <v>0</v>
      </c>
      <c r="D14" s="300"/>
      <c r="E14" s="301">
        <v>0</v>
      </c>
      <c r="F14" s="302"/>
      <c r="G14" s="301">
        <v>0</v>
      </c>
      <c r="H14" s="300"/>
      <c r="I14" s="301">
        <f t="shared" si="0"/>
        <v>0</v>
      </c>
      <c r="J14" s="301"/>
      <c r="K14" s="302">
        <v>700757</v>
      </c>
      <c r="L14" s="301"/>
      <c r="M14" s="301">
        <v>23445552261</v>
      </c>
      <c r="N14" s="300"/>
      <c r="O14" s="301">
        <v>-23858121733</v>
      </c>
      <c r="P14" s="301"/>
      <c r="Q14" s="301">
        <f t="shared" si="1"/>
        <v>-412569472</v>
      </c>
    </row>
    <row r="15" spans="1:17" ht="21">
      <c r="A15" s="299" t="s">
        <v>280</v>
      </c>
      <c r="B15" s="300"/>
      <c r="C15" s="301">
        <v>90462</v>
      </c>
      <c r="D15" s="300"/>
      <c r="E15" s="301">
        <v>532975106</v>
      </c>
      <c r="F15" s="302"/>
      <c r="G15" s="301">
        <v>-565620394</v>
      </c>
      <c r="H15" s="300"/>
      <c r="I15" s="301">
        <f t="shared" si="0"/>
        <v>-32645288</v>
      </c>
      <c r="J15" s="301"/>
      <c r="K15" s="302">
        <v>2783350</v>
      </c>
      <c r="L15" s="301"/>
      <c r="M15" s="301">
        <v>16769959281</v>
      </c>
      <c r="N15" s="300"/>
      <c r="O15" s="301">
        <v>-17403103236</v>
      </c>
      <c r="P15" s="301"/>
      <c r="Q15" s="301">
        <f t="shared" si="1"/>
        <v>-633143955</v>
      </c>
    </row>
    <row r="16" spans="1:17" ht="21">
      <c r="A16" s="299" t="s">
        <v>160</v>
      </c>
      <c r="B16" s="300"/>
      <c r="C16" s="301">
        <v>0</v>
      </c>
      <c r="D16" s="300"/>
      <c r="E16" s="301">
        <v>0</v>
      </c>
      <c r="F16" s="302"/>
      <c r="G16" s="301">
        <v>0</v>
      </c>
      <c r="H16" s="300"/>
      <c r="I16" s="301">
        <f t="shared" si="0"/>
        <v>0</v>
      </c>
      <c r="J16" s="301"/>
      <c r="K16" s="302">
        <v>1182173</v>
      </c>
      <c r="L16" s="301"/>
      <c r="M16" s="301">
        <v>13263266460</v>
      </c>
      <c r="N16" s="300"/>
      <c r="O16" s="301">
        <v>-13784381299</v>
      </c>
      <c r="P16" s="301"/>
      <c r="Q16" s="301">
        <f t="shared" si="1"/>
        <v>-521114839</v>
      </c>
    </row>
    <row r="17" spans="1:17" ht="21">
      <c r="A17" s="299" t="s">
        <v>138</v>
      </c>
      <c r="B17" s="300"/>
      <c r="C17" s="301">
        <v>3105</v>
      </c>
      <c r="D17" s="300"/>
      <c r="E17" s="301">
        <v>39187991</v>
      </c>
      <c r="F17" s="302"/>
      <c r="G17" s="301">
        <v>-48118929</v>
      </c>
      <c r="H17" s="300"/>
      <c r="I17" s="301">
        <f t="shared" si="0"/>
        <v>-8930938</v>
      </c>
      <c r="J17" s="301"/>
      <c r="K17" s="302">
        <v>939407</v>
      </c>
      <c r="L17" s="301"/>
      <c r="M17" s="301">
        <v>12448694584</v>
      </c>
      <c r="N17" s="300"/>
      <c r="O17" s="301">
        <v>-14558215269</v>
      </c>
      <c r="P17" s="301"/>
      <c r="Q17" s="301">
        <f t="shared" si="1"/>
        <v>-2109520685</v>
      </c>
    </row>
    <row r="18" spans="1:17" ht="21">
      <c r="A18" s="299" t="s">
        <v>351</v>
      </c>
      <c r="B18" s="300"/>
      <c r="C18" s="301">
        <v>0</v>
      </c>
      <c r="D18" s="300"/>
      <c r="E18" s="301">
        <v>0</v>
      </c>
      <c r="F18" s="302"/>
      <c r="G18" s="301">
        <v>0</v>
      </c>
      <c r="H18" s="300"/>
      <c r="I18" s="301">
        <f t="shared" si="0"/>
        <v>0</v>
      </c>
      <c r="J18" s="301"/>
      <c r="K18" s="302">
        <v>615113</v>
      </c>
      <c r="L18" s="301"/>
      <c r="M18" s="301">
        <v>4977318109</v>
      </c>
      <c r="N18" s="300"/>
      <c r="O18" s="301">
        <v>-5166778508</v>
      </c>
      <c r="P18" s="301"/>
      <c r="Q18" s="301">
        <f t="shared" si="1"/>
        <v>-189460399</v>
      </c>
    </row>
    <row r="19" spans="1:17" ht="21">
      <c r="A19" s="299" t="s">
        <v>288</v>
      </c>
      <c r="B19" s="300"/>
      <c r="C19" s="301">
        <v>0</v>
      </c>
      <c r="D19" s="300"/>
      <c r="E19" s="301">
        <v>0</v>
      </c>
      <c r="F19" s="302"/>
      <c r="G19" s="301">
        <v>0</v>
      </c>
      <c r="H19" s="300"/>
      <c r="I19" s="301">
        <f t="shared" si="0"/>
        <v>0</v>
      </c>
      <c r="J19" s="301"/>
      <c r="K19" s="302">
        <v>3697049</v>
      </c>
      <c r="L19" s="301"/>
      <c r="M19" s="301">
        <v>36481845255</v>
      </c>
      <c r="N19" s="300"/>
      <c r="O19" s="301">
        <v>-35537748575</v>
      </c>
      <c r="P19" s="301"/>
      <c r="Q19" s="301">
        <f t="shared" si="1"/>
        <v>944096680</v>
      </c>
    </row>
    <row r="20" spans="1:17" ht="21">
      <c r="A20" s="299" t="s">
        <v>276</v>
      </c>
      <c r="B20" s="300"/>
      <c r="C20" s="301">
        <v>4215171</v>
      </c>
      <c r="D20" s="300"/>
      <c r="E20" s="301">
        <v>40141667148</v>
      </c>
      <c r="F20" s="302"/>
      <c r="G20" s="301">
        <v>-27947905189</v>
      </c>
      <c r="H20" s="300"/>
      <c r="I20" s="301">
        <f t="shared" si="0"/>
        <v>12193761959</v>
      </c>
      <c r="J20" s="301"/>
      <c r="K20" s="302">
        <v>11725822</v>
      </c>
      <c r="L20" s="301"/>
      <c r="M20" s="301">
        <v>104535208445</v>
      </c>
      <c r="N20" s="300"/>
      <c r="O20" s="301">
        <v>-77745875911</v>
      </c>
      <c r="P20" s="301"/>
      <c r="Q20" s="301">
        <f t="shared" si="1"/>
        <v>26789332534</v>
      </c>
    </row>
    <row r="21" spans="1:17" ht="21">
      <c r="A21" s="299" t="s">
        <v>196</v>
      </c>
      <c r="B21" s="300"/>
      <c r="C21" s="301">
        <v>0</v>
      </c>
      <c r="D21" s="300"/>
      <c r="E21" s="301">
        <v>0</v>
      </c>
      <c r="F21" s="302"/>
      <c r="G21" s="301">
        <v>0</v>
      </c>
      <c r="H21" s="300"/>
      <c r="I21" s="301">
        <f t="shared" si="0"/>
        <v>0</v>
      </c>
      <c r="J21" s="301"/>
      <c r="K21" s="302">
        <v>7540647</v>
      </c>
      <c r="L21" s="301"/>
      <c r="M21" s="301">
        <v>67783682660</v>
      </c>
      <c r="N21" s="300"/>
      <c r="O21" s="301">
        <v>-55204967885</v>
      </c>
      <c r="P21" s="301"/>
      <c r="Q21" s="301">
        <f t="shared" si="1"/>
        <v>12578714775</v>
      </c>
    </row>
    <row r="22" spans="1:17" ht="21">
      <c r="A22" s="299" t="s">
        <v>200</v>
      </c>
      <c r="B22" s="300"/>
      <c r="C22" s="301">
        <v>970654</v>
      </c>
      <c r="D22" s="300"/>
      <c r="E22" s="301">
        <v>6417871747</v>
      </c>
      <c r="F22" s="302"/>
      <c r="G22" s="301">
        <v>-4671942224</v>
      </c>
      <c r="H22" s="300"/>
      <c r="I22" s="301">
        <f t="shared" si="0"/>
        <v>1745929523</v>
      </c>
      <c r="J22" s="301"/>
      <c r="K22" s="302">
        <v>12843692</v>
      </c>
      <c r="L22" s="301"/>
      <c r="M22" s="301">
        <v>77491175298</v>
      </c>
      <c r="N22" s="300"/>
      <c r="O22" s="301">
        <v>-61819131186</v>
      </c>
      <c r="P22" s="301"/>
      <c r="Q22" s="301">
        <f t="shared" si="1"/>
        <v>15672044112</v>
      </c>
    </row>
    <row r="23" spans="1:17" ht="21">
      <c r="A23" s="299" t="s">
        <v>151</v>
      </c>
      <c r="B23" s="300"/>
      <c r="C23" s="301">
        <v>98562</v>
      </c>
      <c r="D23" s="300"/>
      <c r="E23" s="301">
        <v>1311919387</v>
      </c>
      <c r="F23" s="302"/>
      <c r="G23" s="301">
        <v>-1096346475</v>
      </c>
      <c r="H23" s="300"/>
      <c r="I23" s="301">
        <f t="shared" si="0"/>
        <v>215572912</v>
      </c>
      <c r="J23" s="301"/>
      <c r="K23" s="302">
        <v>5095220</v>
      </c>
      <c r="L23" s="301"/>
      <c r="M23" s="301">
        <v>59531934442</v>
      </c>
      <c r="N23" s="300"/>
      <c r="O23" s="301">
        <v>-56676269507</v>
      </c>
      <c r="P23" s="301"/>
      <c r="Q23" s="301">
        <f t="shared" si="1"/>
        <v>2855664935</v>
      </c>
    </row>
    <row r="24" spans="1:17" ht="21">
      <c r="A24" s="299" t="s">
        <v>257</v>
      </c>
      <c r="B24" s="300"/>
      <c r="C24" s="301">
        <v>456109</v>
      </c>
      <c r="D24" s="300"/>
      <c r="E24" s="301">
        <v>6322221482</v>
      </c>
      <c r="F24" s="302"/>
      <c r="G24" s="301">
        <v>-5427139962</v>
      </c>
      <c r="H24" s="300"/>
      <c r="I24" s="301">
        <f t="shared" si="0"/>
        <v>895081520</v>
      </c>
      <c r="J24" s="301"/>
      <c r="K24" s="302">
        <v>1307647</v>
      </c>
      <c r="L24" s="301"/>
      <c r="M24" s="301">
        <v>17350185425</v>
      </c>
      <c r="N24" s="300"/>
      <c r="O24" s="301">
        <v>-15559402010</v>
      </c>
      <c r="P24" s="301"/>
      <c r="Q24" s="301">
        <f t="shared" si="1"/>
        <v>1790783415</v>
      </c>
    </row>
    <row r="25" spans="1:17" ht="21">
      <c r="A25" s="299" t="s">
        <v>346</v>
      </c>
      <c r="B25" s="300"/>
      <c r="C25" s="301">
        <v>1530728</v>
      </c>
      <c r="D25" s="300"/>
      <c r="E25" s="301">
        <v>9963759736</v>
      </c>
      <c r="F25" s="302"/>
      <c r="G25" s="301">
        <v>-9464477446</v>
      </c>
      <c r="H25" s="300"/>
      <c r="I25" s="301">
        <f t="shared" si="0"/>
        <v>499282290</v>
      </c>
      <c r="J25" s="301"/>
      <c r="K25" s="302">
        <v>3563786</v>
      </c>
      <c r="L25" s="301"/>
      <c r="M25" s="301">
        <v>23465519687</v>
      </c>
      <c r="N25" s="300"/>
      <c r="O25" s="301">
        <v>-22034856767</v>
      </c>
      <c r="P25" s="301"/>
      <c r="Q25" s="301">
        <f t="shared" si="1"/>
        <v>1430662920</v>
      </c>
    </row>
    <row r="26" spans="1:17" ht="21">
      <c r="A26" s="299" t="s">
        <v>93</v>
      </c>
      <c r="B26" s="300"/>
      <c r="C26" s="301">
        <v>115581</v>
      </c>
      <c r="D26" s="300"/>
      <c r="E26" s="301">
        <v>4018181145</v>
      </c>
      <c r="F26" s="302"/>
      <c r="G26" s="301">
        <v>-3973010072</v>
      </c>
      <c r="H26" s="300"/>
      <c r="I26" s="301">
        <f t="shared" si="0"/>
        <v>45171073</v>
      </c>
      <c r="J26" s="301"/>
      <c r="K26" s="302">
        <v>400963</v>
      </c>
      <c r="L26" s="301"/>
      <c r="M26" s="301">
        <v>13554164285</v>
      </c>
      <c r="N26" s="300"/>
      <c r="O26" s="301">
        <v>-13782801998</v>
      </c>
      <c r="P26" s="301"/>
      <c r="Q26" s="301">
        <f t="shared" si="1"/>
        <v>-228637713</v>
      </c>
    </row>
    <row r="27" spans="1:17" ht="21">
      <c r="A27" s="299" t="s">
        <v>91</v>
      </c>
      <c r="B27" s="300"/>
      <c r="C27" s="301">
        <v>0</v>
      </c>
      <c r="D27" s="300"/>
      <c r="E27" s="301">
        <v>0</v>
      </c>
      <c r="F27" s="302"/>
      <c r="G27" s="301">
        <v>0</v>
      </c>
      <c r="H27" s="300"/>
      <c r="I27" s="301">
        <f t="shared" si="0"/>
        <v>0</v>
      </c>
      <c r="J27" s="301"/>
      <c r="K27" s="302">
        <v>226851</v>
      </c>
      <c r="L27" s="301"/>
      <c r="M27" s="301">
        <v>9328177397</v>
      </c>
      <c r="N27" s="300"/>
      <c r="O27" s="301">
        <v>-6862002629</v>
      </c>
      <c r="P27" s="301"/>
      <c r="Q27" s="301">
        <f t="shared" si="1"/>
        <v>2466174768</v>
      </c>
    </row>
    <row r="28" spans="1:17" ht="21">
      <c r="A28" s="299" t="s">
        <v>285</v>
      </c>
      <c r="B28" s="300"/>
      <c r="C28" s="301">
        <v>0</v>
      </c>
      <c r="D28" s="300"/>
      <c r="E28" s="301">
        <v>0</v>
      </c>
      <c r="F28" s="302"/>
      <c r="G28" s="301">
        <v>0</v>
      </c>
      <c r="H28" s="300"/>
      <c r="I28" s="301">
        <f t="shared" si="0"/>
        <v>0</v>
      </c>
      <c r="J28" s="301"/>
      <c r="K28" s="302">
        <v>22744950</v>
      </c>
      <c r="L28" s="301"/>
      <c r="M28" s="301">
        <v>56280610453</v>
      </c>
      <c r="N28" s="300"/>
      <c r="O28" s="301">
        <v>-57913276513</v>
      </c>
      <c r="P28" s="301"/>
      <c r="Q28" s="301">
        <f t="shared" si="1"/>
        <v>-1632666060</v>
      </c>
    </row>
    <row r="29" spans="1:17" ht="21">
      <c r="A29" s="299" t="s">
        <v>238</v>
      </c>
      <c r="B29" s="300"/>
      <c r="C29" s="301">
        <v>0</v>
      </c>
      <c r="D29" s="300"/>
      <c r="E29" s="301">
        <v>0</v>
      </c>
      <c r="F29" s="302"/>
      <c r="G29" s="301">
        <v>0</v>
      </c>
      <c r="H29" s="300"/>
      <c r="I29" s="301">
        <f t="shared" si="0"/>
        <v>0</v>
      </c>
      <c r="J29" s="301"/>
      <c r="K29" s="302">
        <v>43313919</v>
      </c>
      <c r="L29" s="301"/>
      <c r="M29" s="301">
        <v>49534132917</v>
      </c>
      <c r="N29" s="300"/>
      <c r="O29" s="301">
        <v>-46543574554</v>
      </c>
      <c r="P29" s="301"/>
      <c r="Q29" s="301">
        <f t="shared" si="1"/>
        <v>2990558363</v>
      </c>
    </row>
    <row r="30" spans="1:17" ht="21">
      <c r="A30" s="299" t="s">
        <v>100</v>
      </c>
      <c r="B30" s="300"/>
      <c r="C30" s="301">
        <v>6397923</v>
      </c>
      <c r="D30" s="300"/>
      <c r="E30" s="301">
        <v>10692150058</v>
      </c>
      <c r="F30" s="302"/>
      <c r="G30" s="301">
        <v>-9717858986</v>
      </c>
      <c r="H30" s="300"/>
      <c r="I30" s="301">
        <f t="shared" si="0"/>
        <v>974291072</v>
      </c>
      <c r="J30" s="301"/>
      <c r="K30" s="302">
        <v>12638119</v>
      </c>
      <c r="L30" s="301"/>
      <c r="M30" s="301">
        <v>20322315707</v>
      </c>
      <c r="N30" s="300"/>
      <c r="O30" s="301">
        <v>-19196145107</v>
      </c>
      <c r="P30" s="301"/>
      <c r="Q30" s="301">
        <f t="shared" si="1"/>
        <v>1126170600</v>
      </c>
    </row>
    <row r="31" spans="1:17" ht="21">
      <c r="A31" s="299" t="s">
        <v>82</v>
      </c>
      <c r="B31" s="300"/>
      <c r="C31" s="301">
        <v>57599</v>
      </c>
      <c r="D31" s="300"/>
      <c r="E31" s="301">
        <v>598328198</v>
      </c>
      <c r="F31" s="302"/>
      <c r="G31" s="301">
        <v>-525612704</v>
      </c>
      <c r="H31" s="300"/>
      <c r="I31" s="301">
        <f t="shared" si="0"/>
        <v>72715494</v>
      </c>
      <c r="J31" s="301"/>
      <c r="K31" s="302">
        <v>2524688</v>
      </c>
      <c r="L31" s="301"/>
      <c r="M31" s="301">
        <v>24178054472</v>
      </c>
      <c r="N31" s="300"/>
      <c r="O31" s="301">
        <v>-23038734859</v>
      </c>
      <c r="P31" s="301"/>
      <c r="Q31" s="301">
        <f t="shared" si="1"/>
        <v>1139319613</v>
      </c>
    </row>
    <row r="32" spans="1:17" ht="21">
      <c r="A32" s="299" t="s">
        <v>189</v>
      </c>
      <c r="B32" s="300"/>
      <c r="C32" s="301">
        <v>407938</v>
      </c>
      <c r="D32" s="300"/>
      <c r="E32" s="301">
        <v>2416133539</v>
      </c>
      <c r="F32" s="302"/>
      <c r="G32" s="301">
        <v>-2530387200</v>
      </c>
      <c r="H32" s="300"/>
      <c r="I32" s="301">
        <f t="shared" si="0"/>
        <v>-114253661</v>
      </c>
      <c r="J32" s="301"/>
      <c r="K32" s="302">
        <v>1050075</v>
      </c>
      <c r="L32" s="301"/>
      <c r="M32" s="301">
        <v>5973702670</v>
      </c>
      <c r="N32" s="300"/>
      <c r="O32" s="301">
        <v>-6513480816</v>
      </c>
      <c r="P32" s="301"/>
      <c r="Q32" s="301">
        <f t="shared" si="1"/>
        <v>-539778146</v>
      </c>
    </row>
    <row r="33" spans="1:17" ht="21">
      <c r="A33" s="299" t="s">
        <v>124</v>
      </c>
      <c r="B33" s="300"/>
      <c r="C33" s="301">
        <v>89996</v>
      </c>
      <c r="D33" s="300"/>
      <c r="E33" s="301">
        <v>137321929</v>
      </c>
      <c r="F33" s="302"/>
      <c r="G33" s="301">
        <v>-155553961</v>
      </c>
      <c r="H33" s="300"/>
      <c r="I33" s="301">
        <f t="shared" si="0"/>
        <v>-18232032</v>
      </c>
      <c r="J33" s="301"/>
      <c r="K33" s="302">
        <v>3287288</v>
      </c>
      <c r="L33" s="301"/>
      <c r="M33" s="301">
        <v>7054271412</v>
      </c>
      <c r="N33" s="300"/>
      <c r="O33" s="301">
        <v>-8079634547</v>
      </c>
      <c r="P33" s="301"/>
      <c r="Q33" s="301">
        <f t="shared" si="1"/>
        <v>-1025363135</v>
      </c>
    </row>
    <row r="34" spans="1:17" ht="21">
      <c r="A34" s="299" t="s">
        <v>283</v>
      </c>
      <c r="B34" s="300"/>
      <c r="C34" s="301">
        <v>0</v>
      </c>
      <c r="D34" s="300"/>
      <c r="E34" s="301">
        <v>0</v>
      </c>
      <c r="F34" s="302"/>
      <c r="G34" s="301">
        <v>0</v>
      </c>
      <c r="H34" s="300"/>
      <c r="I34" s="301">
        <f t="shared" si="0"/>
        <v>0</v>
      </c>
      <c r="J34" s="301"/>
      <c r="K34" s="302">
        <v>6732413</v>
      </c>
      <c r="L34" s="301"/>
      <c r="M34" s="301">
        <v>8501248766</v>
      </c>
      <c r="N34" s="300"/>
      <c r="O34" s="301">
        <v>-9797607932</v>
      </c>
      <c r="P34" s="301"/>
      <c r="Q34" s="301">
        <f t="shared" si="1"/>
        <v>-1296359166</v>
      </c>
    </row>
    <row r="35" spans="1:17" ht="21">
      <c r="A35" s="299" t="s">
        <v>281</v>
      </c>
      <c r="B35" s="300"/>
      <c r="C35" s="301">
        <v>1001534</v>
      </c>
      <c r="D35" s="300"/>
      <c r="E35" s="301">
        <v>35265302114</v>
      </c>
      <c r="F35" s="302"/>
      <c r="G35" s="301">
        <v>-37692464682</v>
      </c>
      <c r="H35" s="300"/>
      <c r="I35" s="301">
        <f t="shared" si="0"/>
        <v>-2427162568</v>
      </c>
      <c r="J35" s="301"/>
      <c r="K35" s="302">
        <v>2659557</v>
      </c>
      <c r="L35" s="301"/>
      <c r="M35" s="301">
        <v>97933972239</v>
      </c>
      <c r="N35" s="300"/>
      <c r="O35" s="301">
        <v>-100091717596</v>
      </c>
      <c r="P35" s="301"/>
      <c r="Q35" s="301">
        <f t="shared" si="1"/>
        <v>-2157745357</v>
      </c>
    </row>
    <row r="36" spans="1:17" ht="21">
      <c r="A36" s="299" t="s">
        <v>206</v>
      </c>
      <c r="B36" s="300"/>
      <c r="C36" s="301">
        <v>185826</v>
      </c>
      <c r="D36" s="300"/>
      <c r="E36" s="301">
        <v>519110503</v>
      </c>
      <c r="F36" s="302"/>
      <c r="G36" s="301">
        <v>-458739260</v>
      </c>
      <c r="H36" s="300"/>
      <c r="I36" s="301">
        <f t="shared" si="0"/>
        <v>60371243</v>
      </c>
      <c r="J36" s="301"/>
      <c r="K36" s="302">
        <v>1011503</v>
      </c>
      <c r="L36" s="301"/>
      <c r="M36" s="301">
        <v>2491839831</v>
      </c>
      <c r="N36" s="300"/>
      <c r="O36" s="301">
        <v>-2450734027</v>
      </c>
      <c r="P36" s="301"/>
      <c r="Q36" s="301">
        <f t="shared" si="1"/>
        <v>41105804</v>
      </c>
    </row>
    <row r="37" spans="1:17" ht="21">
      <c r="A37" s="299" t="s">
        <v>296</v>
      </c>
      <c r="B37" s="300"/>
      <c r="C37" s="301">
        <v>7099480</v>
      </c>
      <c r="D37" s="300"/>
      <c r="E37" s="301">
        <v>20152247692</v>
      </c>
      <c r="F37" s="302"/>
      <c r="G37" s="301">
        <v>-20812894135</v>
      </c>
      <c r="H37" s="300"/>
      <c r="I37" s="301">
        <f t="shared" si="0"/>
        <v>-660646443</v>
      </c>
      <c r="J37" s="301"/>
      <c r="K37" s="302">
        <v>26791233</v>
      </c>
      <c r="L37" s="301"/>
      <c r="M37" s="301">
        <v>74872912457</v>
      </c>
      <c r="N37" s="300"/>
      <c r="O37" s="301">
        <v>-78792821040</v>
      </c>
      <c r="P37" s="301"/>
      <c r="Q37" s="301">
        <f t="shared" si="1"/>
        <v>-3919908583</v>
      </c>
    </row>
    <row r="38" spans="1:17" ht="21">
      <c r="A38" s="299" t="s">
        <v>205</v>
      </c>
      <c r="B38" s="300"/>
      <c r="C38" s="301">
        <v>2200000</v>
      </c>
      <c r="D38" s="300"/>
      <c r="E38" s="301">
        <v>9996365676</v>
      </c>
      <c r="F38" s="302"/>
      <c r="G38" s="301">
        <v>-8382200882</v>
      </c>
      <c r="H38" s="300"/>
      <c r="I38" s="301">
        <f t="shared" si="0"/>
        <v>1614164794</v>
      </c>
      <c r="J38" s="301"/>
      <c r="K38" s="302">
        <v>8282378</v>
      </c>
      <c r="L38" s="301"/>
      <c r="M38" s="301">
        <v>38471813109</v>
      </c>
      <c r="N38" s="300"/>
      <c r="O38" s="301">
        <v>-31161389035</v>
      </c>
      <c r="P38" s="301"/>
      <c r="Q38" s="301">
        <f t="shared" si="1"/>
        <v>7310424074</v>
      </c>
    </row>
    <row r="39" spans="1:17" ht="21">
      <c r="A39" s="299" t="s">
        <v>255</v>
      </c>
      <c r="B39" s="300"/>
      <c r="C39" s="301">
        <v>0</v>
      </c>
      <c r="D39" s="300"/>
      <c r="E39" s="301">
        <v>0</v>
      </c>
      <c r="F39" s="302"/>
      <c r="G39" s="301">
        <v>0</v>
      </c>
      <c r="H39" s="300"/>
      <c r="I39" s="301">
        <f t="shared" si="0"/>
        <v>0</v>
      </c>
      <c r="J39" s="301"/>
      <c r="K39" s="302">
        <v>2582474</v>
      </c>
      <c r="L39" s="301"/>
      <c r="M39" s="301">
        <v>8782609765</v>
      </c>
      <c r="N39" s="300"/>
      <c r="O39" s="301">
        <v>-9306767959</v>
      </c>
      <c r="P39" s="301"/>
      <c r="Q39" s="301">
        <f t="shared" si="1"/>
        <v>-524158194</v>
      </c>
    </row>
    <row r="40" spans="1:17" ht="21">
      <c r="A40" s="299" t="s">
        <v>130</v>
      </c>
      <c r="B40" s="300"/>
      <c r="C40" s="301">
        <v>2718834</v>
      </c>
      <c r="D40" s="300"/>
      <c r="E40" s="301">
        <v>19196754504</v>
      </c>
      <c r="F40" s="302"/>
      <c r="G40" s="301">
        <v>-17837535791</v>
      </c>
      <c r="H40" s="300"/>
      <c r="I40" s="301">
        <f t="shared" si="0"/>
        <v>1359218713</v>
      </c>
      <c r="J40" s="301"/>
      <c r="K40" s="302">
        <v>2741834</v>
      </c>
      <c r="L40" s="301"/>
      <c r="M40" s="301">
        <v>19694485282</v>
      </c>
      <c r="N40" s="300"/>
      <c r="O40" s="301">
        <v>-18290226160</v>
      </c>
      <c r="P40" s="301"/>
      <c r="Q40" s="301">
        <f t="shared" si="1"/>
        <v>1404259122</v>
      </c>
    </row>
    <row r="41" spans="1:17" ht="21">
      <c r="A41" s="299" t="s">
        <v>193</v>
      </c>
      <c r="B41" s="300"/>
      <c r="C41" s="301">
        <v>400000</v>
      </c>
      <c r="D41" s="300"/>
      <c r="E41" s="301">
        <v>1588491907</v>
      </c>
      <c r="F41" s="302"/>
      <c r="G41" s="301">
        <v>-1621572649</v>
      </c>
      <c r="H41" s="300"/>
      <c r="I41" s="301">
        <f t="shared" si="0"/>
        <v>-33080742</v>
      </c>
      <c r="J41" s="301"/>
      <c r="K41" s="302">
        <v>855895</v>
      </c>
      <c r="L41" s="301"/>
      <c r="M41" s="301">
        <v>3300246657</v>
      </c>
      <c r="N41" s="300"/>
      <c r="O41" s="301">
        <v>-3469739807</v>
      </c>
      <c r="P41" s="301"/>
      <c r="Q41" s="301">
        <f t="shared" si="1"/>
        <v>-169493150</v>
      </c>
    </row>
    <row r="42" spans="1:17" ht="21">
      <c r="A42" s="299" t="s">
        <v>284</v>
      </c>
      <c r="B42" s="300"/>
      <c r="C42" s="301">
        <v>0</v>
      </c>
      <c r="D42" s="300"/>
      <c r="E42" s="301">
        <v>0</v>
      </c>
      <c r="F42" s="302"/>
      <c r="G42" s="301">
        <v>0</v>
      </c>
      <c r="H42" s="300"/>
      <c r="I42" s="301">
        <f t="shared" si="0"/>
        <v>0</v>
      </c>
      <c r="J42" s="301"/>
      <c r="K42" s="302">
        <v>4786277</v>
      </c>
      <c r="L42" s="301"/>
      <c r="M42" s="301">
        <v>7009541599</v>
      </c>
      <c r="N42" s="300"/>
      <c r="O42" s="301">
        <v>-7916976959</v>
      </c>
      <c r="P42" s="301"/>
      <c r="Q42" s="301">
        <f t="shared" si="1"/>
        <v>-907435360</v>
      </c>
    </row>
    <row r="43" spans="1:17" ht="21">
      <c r="A43" s="299" t="s">
        <v>191</v>
      </c>
      <c r="B43" s="300"/>
      <c r="C43" s="301">
        <v>37480</v>
      </c>
      <c r="D43" s="300"/>
      <c r="E43" s="301">
        <v>348725467</v>
      </c>
      <c r="F43" s="302"/>
      <c r="G43" s="301">
        <v>-304532194</v>
      </c>
      <c r="H43" s="300"/>
      <c r="I43" s="301">
        <f t="shared" si="0"/>
        <v>44193273</v>
      </c>
      <c r="J43" s="301"/>
      <c r="K43" s="302">
        <v>205221</v>
      </c>
      <c r="L43" s="301"/>
      <c r="M43" s="301">
        <v>1648184439</v>
      </c>
      <c r="N43" s="300"/>
      <c r="O43" s="301">
        <v>-1667460009</v>
      </c>
      <c r="P43" s="301"/>
      <c r="Q43" s="301">
        <f t="shared" si="1"/>
        <v>-19275570</v>
      </c>
    </row>
    <row r="44" spans="1:17" ht="21">
      <c r="A44" s="299" t="s">
        <v>318</v>
      </c>
      <c r="B44" s="300"/>
      <c r="C44" s="301">
        <v>0</v>
      </c>
      <c r="D44" s="300"/>
      <c r="E44" s="301">
        <v>0</v>
      </c>
      <c r="F44" s="302"/>
      <c r="G44" s="301">
        <v>0</v>
      </c>
      <c r="H44" s="300"/>
      <c r="I44" s="301">
        <f t="shared" si="0"/>
        <v>0</v>
      </c>
      <c r="J44" s="301"/>
      <c r="K44" s="302">
        <v>699373</v>
      </c>
      <c r="L44" s="301"/>
      <c r="M44" s="301">
        <v>4067648977</v>
      </c>
      <c r="N44" s="300"/>
      <c r="O44" s="301">
        <v>-5200586988</v>
      </c>
      <c r="P44" s="301"/>
      <c r="Q44" s="301">
        <f t="shared" si="1"/>
        <v>-1132938011</v>
      </c>
    </row>
    <row r="45" spans="1:17" ht="21">
      <c r="A45" s="299" t="s">
        <v>170</v>
      </c>
      <c r="B45" s="300"/>
      <c r="C45" s="301">
        <v>44369</v>
      </c>
      <c r="D45" s="300"/>
      <c r="E45" s="301">
        <v>517874143</v>
      </c>
      <c r="F45" s="302"/>
      <c r="G45" s="301">
        <v>-484713999</v>
      </c>
      <c r="H45" s="300"/>
      <c r="I45" s="301">
        <f t="shared" si="0"/>
        <v>33160144</v>
      </c>
      <c r="J45" s="301"/>
      <c r="K45" s="302">
        <v>1240589</v>
      </c>
      <c r="L45" s="301"/>
      <c r="M45" s="301">
        <v>13109091470</v>
      </c>
      <c r="N45" s="300"/>
      <c r="O45" s="301">
        <v>-13552950375</v>
      </c>
      <c r="P45" s="301"/>
      <c r="Q45" s="301">
        <f t="shared" si="1"/>
        <v>-443858905</v>
      </c>
    </row>
    <row r="46" spans="1:17" ht="21">
      <c r="A46" s="299" t="s">
        <v>367</v>
      </c>
      <c r="B46" s="300"/>
      <c r="C46" s="301">
        <v>104994</v>
      </c>
      <c r="D46" s="300"/>
      <c r="E46" s="301">
        <v>440407615</v>
      </c>
      <c r="F46" s="302"/>
      <c r="G46" s="301">
        <v>-520147692</v>
      </c>
      <c r="H46" s="300"/>
      <c r="I46" s="301">
        <f t="shared" si="0"/>
        <v>-79740077</v>
      </c>
      <c r="J46" s="301"/>
      <c r="K46" s="302">
        <v>513732</v>
      </c>
      <c r="L46" s="301"/>
      <c r="M46" s="301">
        <v>2085083335</v>
      </c>
      <c r="N46" s="300"/>
      <c r="O46" s="301">
        <v>-2612912593</v>
      </c>
      <c r="P46" s="301"/>
      <c r="Q46" s="301">
        <f t="shared" si="1"/>
        <v>-527829258</v>
      </c>
    </row>
    <row r="47" spans="1:17" ht="21">
      <c r="A47" s="299" t="s">
        <v>133</v>
      </c>
      <c r="B47" s="300"/>
      <c r="C47" s="301">
        <v>0</v>
      </c>
      <c r="D47" s="300"/>
      <c r="E47" s="301">
        <v>0</v>
      </c>
      <c r="F47" s="302"/>
      <c r="G47" s="301">
        <v>0</v>
      </c>
      <c r="H47" s="300"/>
      <c r="I47" s="301">
        <f t="shared" si="0"/>
        <v>0</v>
      </c>
      <c r="J47" s="301"/>
      <c r="K47" s="302">
        <v>885748</v>
      </c>
      <c r="L47" s="301"/>
      <c r="M47" s="301">
        <v>4163927455</v>
      </c>
      <c r="N47" s="300"/>
      <c r="O47" s="301">
        <v>-5106771237</v>
      </c>
      <c r="P47" s="301"/>
      <c r="Q47" s="301">
        <f t="shared" si="1"/>
        <v>-942843782</v>
      </c>
    </row>
    <row r="48" spans="1:17" ht="21">
      <c r="A48" s="299" t="s">
        <v>98</v>
      </c>
      <c r="B48" s="300"/>
      <c r="C48" s="301">
        <v>0</v>
      </c>
      <c r="D48" s="300"/>
      <c r="E48" s="301">
        <v>0</v>
      </c>
      <c r="F48" s="302"/>
      <c r="G48" s="301">
        <v>0</v>
      </c>
      <c r="H48" s="300"/>
      <c r="I48" s="301">
        <f t="shared" si="0"/>
        <v>0</v>
      </c>
      <c r="J48" s="301"/>
      <c r="K48" s="302">
        <v>3899362</v>
      </c>
      <c r="L48" s="301"/>
      <c r="M48" s="301">
        <v>6983985686</v>
      </c>
      <c r="N48" s="300"/>
      <c r="O48" s="301">
        <v>-8031405168</v>
      </c>
      <c r="P48" s="301"/>
      <c r="Q48" s="301">
        <f t="shared" si="1"/>
        <v>-1047419482</v>
      </c>
    </row>
    <row r="49" spans="1:17" ht="21">
      <c r="A49" s="299" t="s">
        <v>375</v>
      </c>
      <c r="B49" s="300"/>
      <c r="C49" s="301">
        <v>2014629</v>
      </c>
      <c r="D49" s="300"/>
      <c r="E49" s="301">
        <v>23166993149</v>
      </c>
      <c r="F49" s="302"/>
      <c r="G49" s="301">
        <v>-22401239059</v>
      </c>
      <c r="H49" s="300"/>
      <c r="I49" s="301">
        <f t="shared" si="0"/>
        <v>765754090</v>
      </c>
      <c r="J49" s="301"/>
      <c r="K49" s="302">
        <v>2762389</v>
      </c>
      <c r="L49" s="301"/>
      <c r="M49" s="301">
        <v>30411165563</v>
      </c>
      <c r="N49" s="300"/>
      <c r="O49" s="301">
        <v>-30715797477</v>
      </c>
      <c r="P49" s="301"/>
      <c r="Q49" s="301">
        <f t="shared" si="1"/>
        <v>-304631914</v>
      </c>
    </row>
    <row r="50" spans="1:17" ht="21">
      <c r="A50" s="299" t="s">
        <v>228</v>
      </c>
      <c r="B50" s="300"/>
      <c r="C50" s="301">
        <v>82747</v>
      </c>
      <c r="D50" s="300"/>
      <c r="E50" s="301">
        <v>572797040</v>
      </c>
      <c r="F50" s="302"/>
      <c r="G50" s="301">
        <v>-711502767</v>
      </c>
      <c r="H50" s="300"/>
      <c r="I50" s="301">
        <f t="shared" si="0"/>
        <v>-138705727</v>
      </c>
      <c r="J50" s="301"/>
      <c r="K50" s="302">
        <v>6434010</v>
      </c>
      <c r="L50" s="301"/>
      <c r="M50" s="301">
        <v>43414358647</v>
      </c>
      <c r="N50" s="300"/>
      <c r="O50" s="301">
        <v>-55323044092</v>
      </c>
      <c r="P50" s="301"/>
      <c r="Q50" s="301">
        <f t="shared" si="1"/>
        <v>-11908685445</v>
      </c>
    </row>
    <row r="51" spans="1:17" ht="21">
      <c r="A51" s="299" t="s">
        <v>279</v>
      </c>
      <c r="B51" s="300"/>
      <c r="C51" s="301">
        <v>0</v>
      </c>
      <c r="D51" s="300"/>
      <c r="E51" s="301">
        <v>0</v>
      </c>
      <c r="F51" s="302"/>
      <c r="G51" s="301">
        <v>0</v>
      </c>
      <c r="H51" s="300"/>
      <c r="I51" s="301">
        <f t="shared" si="0"/>
        <v>0</v>
      </c>
      <c r="J51" s="301"/>
      <c r="K51" s="302">
        <v>819151</v>
      </c>
      <c r="L51" s="301"/>
      <c r="M51" s="301">
        <v>9791822687</v>
      </c>
      <c r="N51" s="300"/>
      <c r="O51" s="301">
        <v>-10015607736</v>
      </c>
      <c r="P51" s="301"/>
      <c r="Q51" s="301">
        <f t="shared" si="1"/>
        <v>-223785049</v>
      </c>
    </row>
    <row r="52" spans="1:17" ht="21">
      <c r="A52" s="299" t="s">
        <v>97</v>
      </c>
      <c r="B52" s="300"/>
      <c r="C52" s="301">
        <v>32544</v>
      </c>
      <c r="D52" s="300"/>
      <c r="E52" s="301">
        <v>230836581</v>
      </c>
      <c r="F52" s="302"/>
      <c r="G52" s="301">
        <v>-297623342</v>
      </c>
      <c r="H52" s="300"/>
      <c r="I52" s="301">
        <f t="shared" si="0"/>
        <v>-66786761</v>
      </c>
      <c r="J52" s="301"/>
      <c r="K52" s="302">
        <v>613161</v>
      </c>
      <c r="L52" s="301"/>
      <c r="M52" s="301">
        <v>4349989736</v>
      </c>
      <c r="N52" s="300"/>
      <c r="O52" s="301">
        <v>-5607516772</v>
      </c>
      <c r="P52" s="301"/>
      <c r="Q52" s="301">
        <f t="shared" si="1"/>
        <v>-1257527036</v>
      </c>
    </row>
    <row r="53" spans="1:17" ht="21">
      <c r="A53" s="299" t="s">
        <v>378</v>
      </c>
      <c r="B53" s="300"/>
      <c r="C53" s="301">
        <v>0</v>
      </c>
      <c r="D53" s="300"/>
      <c r="E53" s="301">
        <v>0</v>
      </c>
      <c r="F53" s="302"/>
      <c r="G53" s="301">
        <v>0</v>
      </c>
      <c r="H53" s="300"/>
      <c r="I53" s="301">
        <f t="shared" si="0"/>
        <v>0</v>
      </c>
      <c r="J53" s="301"/>
      <c r="K53" s="302">
        <v>3333528</v>
      </c>
      <c r="L53" s="301"/>
      <c r="M53" s="301">
        <v>6530197454</v>
      </c>
      <c r="N53" s="300"/>
      <c r="O53" s="301">
        <v>-7469313353</v>
      </c>
      <c r="P53" s="301"/>
      <c r="Q53" s="301">
        <f t="shared" si="1"/>
        <v>-939115899</v>
      </c>
    </row>
    <row r="54" spans="1:17" ht="21">
      <c r="A54" s="299" t="s">
        <v>225</v>
      </c>
      <c r="B54" s="300"/>
      <c r="C54" s="301">
        <v>99465</v>
      </c>
      <c r="D54" s="300"/>
      <c r="E54" s="301">
        <v>178414485</v>
      </c>
      <c r="F54" s="302"/>
      <c r="G54" s="301">
        <v>-221694985</v>
      </c>
      <c r="H54" s="300"/>
      <c r="I54" s="301">
        <f t="shared" si="0"/>
        <v>-43280500</v>
      </c>
      <c r="J54" s="301"/>
      <c r="K54" s="302">
        <v>2773154</v>
      </c>
      <c r="L54" s="301"/>
      <c r="M54" s="301">
        <v>5416213063</v>
      </c>
      <c r="N54" s="300"/>
      <c r="O54" s="301">
        <v>-6414323669</v>
      </c>
      <c r="P54" s="301"/>
      <c r="Q54" s="301">
        <f t="shared" si="1"/>
        <v>-998110606</v>
      </c>
    </row>
    <row r="55" spans="1:17" ht="21">
      <c r="A55" s="299" t="s">
        <v>270</v>
      </c>
      <c r="B55" s="300"/>
      <c r="C55" s="301">
        <v>46700</v>
      </c>
      <c r="D55" s="300"/>
      <c r="E55" s="301">
        <v>2051707338</v>
      </c>
      <c r="F55" s="302"/>
      <c r="G55" s="301">
        <v>-1924844654</v>
      </c>
      <c r="H55" s="300"/>
      <c r="I55" s="301">
        <f t="shared" si="0"/>
        <v>126862684</v>
      </c>
      <c r="J55" s="301"/>
      <c r="K55" s="302">
        <v>167114</v>
      </c>
      <c r="L55" s="301"/>
      <c r="M55" s="301">
        <v>6800475560</v>
      </c>
      <c r="N55" s="300"/>
      <c r="O55" s="301">
        <v>-6769612641</v>
      </c>
      <c r="P55" s="301"/>
      <c r="Q55" s="301">
        <f t="shared" si="1"/>
        <v>30862919</v>
      </c>
    </row>
    <row r="56" spans="1:17" ht="21">
      <c r="A56" s="299" t="s">
        <v>180</v>
      </c>
      <c r="B56" s="300"/>
      <c r="C56" s="301">
        <v>0</v>
      </c>
      <c r="D56" s="300"/>
      <c r="E56" s="301">
        <v>0</v>
      </c>
      <c r="F56" s="302"/>
      <c r="G56" s="301">
        <v>0</v>
      </c>
      <c r="H56" s="300"/>
      <c r="I56" s="301">
        <f t="shared" si="0"/>
        <v>0</v>
      </c>
      <c r="J56" s="301"/>
      <c r="K56" s="302">
        <v>3102135</v>
      </c>
      <c r="L56" s="301"/>
      <c r="M56" s="301">
        <v>7157755886</v>
      </c>
      <c r="N56" s="300"/>
      <c r="O56" s="301">
        <v>-7675272792</v>
      </c>
      <c r="P56" s="301"/>
      <c r="Q56" s="301">
        <f t="shared" si="1"/>
        <v>-517516906</v>
      </c>
    </row>
    <row r="57" spans="1:17" ht="21">
      <c r="A57" s="299" t="s">
        <v>251</v>
      </c>
      <c r="B57" s="300"/>
      <c r="C57" s="301">
        <v>0</v>
      </c>
      <c r="D57" s="300"/>
      <c r="E57" s="301">
        <v>0</v>
      </c>
      <c r="F57" s="302"/>
      <c r="G57" s="301">
        <v>0</v>
      </c>
      <c r="H57" s="300"/>
      <c r="I57" s="301">
        <f t="shared" si="0"/>
        <v>0</v>
      </c>
      <c r="J57" s="301"/>
      <c r="K57" s="302">
        <v>1136785</v>
      </c>
      <c r="L57" s="301"/>
      <c r="M57" s="301">
        <v>2145098987</v>
      </c>
      <c r="N57" s="300"/>
      <c r="O57" s="301">
        <v>-2326713507</v>
      </c>
      <c r="P57" s="301"/>
      <c r="Q57" s="301">
        <f t="shared" si="1"/>
        <v>-181614520</v>
      </c>
    </row>
    <row r="58" spans="1:17" ht="21">
      <c r="A58" s="299" t="s">
        <v>316</v>
      </c>
      <c r="B58" s="300"/>
      <c r="C58" s="301">
        <v>28424</v>
      </c>
      <c r="D58" s="300"/>
      <c r="E58" s="301">
        <v>169064662</v>
      </c>
      <c r="F58" s="302"/>
      <c r="G58" s="301">
        <v>-131102630</v>
      </c>
      <c r="H58" s="300"/>
      <c r="I58" s="301">
        <f t="shared" si="0"/>
        <v>37962032</v>
      </c>
      <c r="J58" s="301"/>
      <c r="K58" s="302">
        <v>1276385</v>
      </c>
      <c r="L58" s="301"/>
      <c r="M58" s="301">
        <v>6501407348</v>
      </c>
      <c r="N58" s="300"/>
      <c r="O58" s="301">
        <v>-5887187964</v>
      </c>
      <c r="P58" s="301"/>
      <c r="Q58" s="301">
        <f t="shared" si="1"/>
        <v>614219384</v>
      </c>
    </row>
    <row r="59" spans="1:17" ht="21">
      <c r="A59" s="299" t="s">
        <v>104</v>
      </c>
      <c r="B59" s="300"/>
      <c r="C59" s="301">
        <v>0</v>
      </c>
      <c r="D59" s="300"/>
      <c r="E59" s="301">
        <v>0</v>
      </c>
      <c r="F59" s="302"/>
      <c r="G59" s="301">
        <v>0</v>
      </c>
      <c r="H59" s="300"/>
      <c r="I59" s="301">
        <f t="shared" si="0"/>
        <v>0</v>
      </c>
      <c r="J59" s="301"/>
      <c r="K59" s="302">
        <v>687584</v>
      </c>
      <c r="L59" s="301"/>
      <c r="M59" s="301">
        <v>6451245190</v>
      </c>
      <c r="N59" s="300"/>
      <c r="O59" s="301">
        <v>-6808602022</v>
      </c>
      <c r="P59" s="301"/>
      <c r="Q59" s="301">
        <f t="shared" si="1"/>
        <v>-357356832</v>
      </c>
    </row>
    <row r="60" spans="1:17" ht="21">
      <c r="A60" s="299" t="s">
        <v>197</v>
      </c>
      <c r="B60" s="300"/>
      <c r="C60" s="301">
        <v>0</v>
      </c>
      <c r="D60" s="300"/>
      <c r="E60" s="301">
        <v>0</v>
      </c>
      <c r="F60" s="302"/>
      <c r="G60" s="301">
        <v>0</v>
      </c>
      <c r="H60" s="300"/>
      <c r="I60" s="301">
        <f t="shared" si="0"/>
        <v>0</v>
      </c>
      <c r="J60" s="301"/>
      <c r="K60" s="302">
        <v>634878</v>
      </c>
      <c r="L60" s="301"/>
      <c r="M60" s="301">
        <v>2976382050</v>
      </c>
      <c r="N60" s="300"/>
      <c r="O60" s="301">
        <v>-3389009557</v>
      </c>
      <c r="P60" s="301"/>
      <c r="Q60" s="301">
        <f t="shared" si="1"/>
        <v>-412627507</v>
      </c>
    </row>
    <row r="61" spans="1:17" ht="21">
      <c r="A61" s="299" t="s">
        <v>298</v>
      </c>
      <c r="B61" s="300"/>
      <c r="C61" s="301">
        <v>98752</v>
      </c>
      <c r="D61" s="300"/>
      <c r="E61" s="301">
        <v>100333912</v>
      </c>
      <c r="F61" s="302"/>
      <c r="G61" s="301">
        <v>-104272027</v>
      </c>
      <c r="H61" s="300"/>
      <c r="I61" s="301">
        <f t="shared" si="0"/>
        <v>-3938115</v>
      </c>
      <c r="J61" s="301"/>
      <c r="K61" s="302">
        <v>3313785</v>
      </c>
      <c r="L61" s="301"/>
      <c r="M61" s="301">
        <v>3383910391</v>
      </c>
      <c r="N61" s="300"/>
      <c r="O61" s="301">
        <v>-3507909313</v>
      </c>
      <c r="P61" s="301"/>
      <c r="Q61" s="301">
        <f t="shared" si="1"/>
        <v>-123998922</v>
      </c>
    </row>
    <row r="62" spans="1:17" ht="21">
      <c r="A62" s="299" t="s">
        <v>86</v>
      </c>
      <c r="B62" s="300"/>
      <c r="C62" s="301">
        <v>0</v>
      </c>
      <c r="D62" s="300"/>
      <c r="E62" s="301">
        <v>0</v>
      </c>
      <c r="F62" s="302"/>
      <c r="G62" s="301">
        <v>0</v>
      </c>
      <c r="H62" s="300"/>
      <c r="I62" s="301">
        <f t="shared" si="0"/>
        <v>0</v>
      </c>
      <c r="J62" s="301"/>
      <c r="K62" s="302">
        <v>3341223</v>
      </c>
      <c r="L62" s="301"/>
      <c r="M62" s="301">
        <v>9055490587</v>
      </c>
      <c r="N62" s="300"/>
      <c r="O62" s="301">
        <v>-9163584572</v>
      </c>
      <c r="P62" s="301"/>
      <c r="Q62" s="301">
        <f t="shared" si="1"/>
        <v>-108093985</v>
      </c>
    </row>
    <row r="63" spans="1:17" ht="21">
      <c r="A63" s="299" t="s">
        <v>297</v>
      </c>
      <c r="B63" s="300"/>
      <c r="C63" s="301">
        <v>10700</v>
      </c>
      <c r="D63" s="300"/>
      <c r="E63" s="301">
        <v>306119631</v>
      </c>
      <c r="F63" s="302"/>
      <c r="G63" s="301">
        <v>-334300009</v>
      </c>
      <c r="H63" s="300"/>
      <c r="I63" s="301">
        <f t="shared" si="0"/>
        <v>-28180378</v>
      </c>
      <c r="J63" s="301"/>
      <c r="K63" s="302">
        <v>633524</v>
      </c>
      <c r="L63" s="301"/>
      <c r="M63" s="301">
        <v>17410237385</v>
      </c>
      <c r="N63" s="300"/>
      <c r="O63" s="301">
        <v>-19793184950</v>
      </c>
      <c r="P63" s="301"/>
      <c r="Q63" s="301">
        <f t="shared" si="1"/>
        <v>-2382947565</v>
      </c>
    </row>
    <row r="64" spans="1:17" ht="21">
      <c r="A64" s="299" t="s">
        <v>199</v>
      </c>
      <c r="B64" s="300"/>
      <c r="C64" s="301">
        <v>484534</v>
      </c>
      <c r="D64" s="300"/>
      <c r="E64" s="301">
        <v>796974388</v>
      </c>
      <c r="F64" s="302"/>
      <c r="G64" s="301">
        <v>-894136553</v>
      </c>
      <c r="H64" s="300"/>
      <c r="I64" s="301">
        <f t="shared" si="0"/>
        <v>-97162165</v>
      </c>
      <c r="J64" s="301"/>
      <c r="K64" s="302">
        <v>1389073</v>
      </c>
      <c r="L64" s="301"/>
      <c r="M64" s="301">
        <v>2273730073</v>
      </c>
      <c r="N64" s="300"/>
      <c r="O64" s="301">
        <v>-2521144297</v>
      </c>
      <c r="P64" s="301"/>
      <c r="Q64" s="301">
        <f t="shared" si="1"/>
        <v>-247414224</v>
      </c>
    </row>
    <row r="65" spans="1:17" ht="21">
      <c r="A65" s="299" t="s">
        <v>377</v>
      </c>
      <c r="B65" s="300"/>
      <c r="C65" s="301">
        <v>1518384</v>
      </c>
      <c r="D65" s="300"/>
      <c r="E65" s="301">
        <v>8100723974</v>
      </c>
      <c r="F65" s="302"/>
      <c r="G65" s="301">
        <v>-8250764979</v>
      </c>
      <c r="H65" s="300"/>
      <c r="I65" s="301">
        <f t="shared" si="0"/>
        <v>-150041005</v>
      </c>
      <c r="J65" s="301"/>
      <c r="K65" s="302">
        <v>2615459</v>
      </c>
      <c r="L65" s="301"/>
      <c r="M65" s="301">
        <v>14008165180</v>
      </c>
      <c r="N65" s="300"/>
      <c r="O65" s="301">
        <v>-14212173941</v>
      </c>
      <c r="P65" s="301"/>
      <c r="Q65" s="301">
        <f t="shared" si="1"/>
        <v>-204008761</v>
      </c>
    </row>
    <row r="66" spans="1:17" ht="21">
      <c r="A66" s="299" t="s">
        <v>247</v>
      </c>
      <c r="B66" s="300"/>
      <c r="C66" s="301">
        <v>0</v>
      </c>
      <c r="D66" s="300"/>
      <c r="E66" s="301">
        <v>0</v>
      </c>
      <c r="F66" s="302"/>
      <c r="G66" s="301">
        <v>0</v>
      </c>
      <c r="H66" s="300"/>
      <c r="I66" s="301">
        <f t="shared" si="0"/>
        <v>0</v>
      </c>
      <c r="J66" s="301"/>
      <c r="K66" s="302">
        <v>2325628</v>
      </c>
      <c r="L66" s="301"/>
      <c r="M66" s="301">
        <v>10740384851</v>
      </c>
      <c r="N66" s="300"/>
      <c r="O66" s="301">
        <v>-11640276122</v>
      </c>
      <c r="P66" s="301"/>
      <c r="Q66" s="301">
        <f t="shared" si="1"/>
        <v>-899891271</v>
      </c>
    </row>
    <row r="67" spans="1:17" ht="21">
      <c r="A67" s="299" t="s">
        <v>194</v>
      </c>
      <c r="B67" s="300"/>
      <c r="C67" s="301">
        <v>8519</v>
      </c>
      <c r="D67" s="300"/>
      <c r="E67" s="301">
        <v>228270180</v>
      </c>
      <c r="F67" s="302"/>
      <c r="G67" s="301">
        <v>-260400592</v>
      </c>
      <c r="H67" s="300"/>
      <c r="I67" s="301">
        <f t="shared" si="0"/>
        <v>-32130412</v>
      </c>
      <c r="J67" s="301"/>
      <c r="K67" s="302">
        <v>128193</v>
      </c>
      <c r="L67" s="301"/>
      <c r="M67" s="301">
        <v>3589787057</v>
      </c>
      <c r="N67" s="300"/>
      <c r="O67" s="301">
        <v>-3918480241</v>
      </c>
      <c r="P67" s="301"/>
      <c r="Q67" s="301">
        <f t="shared" si="1"/>
        <v>-328693184</v>
      </c>
    </row>
    <row r="68" spans="1:17" ht="21">
      <c r="A68" s="299" t="s">
        <v>201</v>
      </c>
      <c r="B68" s="300"/>
      <c r="C68" s="301">
        <v>0</v>
      </c>
      <c r="D68" s="300"/>
      <c r="E68" s="301">
        <v>0</v>
      </c>
      <c r="F68" s="302"/>
      <c r="G68" s="301">
        <v>0</v>
      </c>
      <c r="H68" s="300"/>
      <c r="I68" s="301">
        <f t="shared" si="0"/>
        <v>0</v>
      </c>
      <c r="J68" s="301"/>
      <c r="K68" s="302">
        <v>14138</v>
      </c>
      <c r="L68" s="301"/>
      <c r="M68" s="301">
        <v>1897641488</v>
      </c>
      <c r="N68" s="300"/>
      <c r="O68" s="301">
        <v>-1903738438</v>
      </c>
      <c r="P68" s="301"/>
      <c r="Q68" s="301">
        <f t="shared" si="1"/>
        <v>-6096950</v>
      </c>
    </row>
    <row r="69" spans="1:17" ht="21">
      <c r="A69" s="299" t="s">
        <v>334</v>
      </c>
      <c r="B69" s="300"/>
      <c r="C69" s="301">
        <v>556573</v>
      </c>
      <c r="D69" s="300"/>
      <c r="E69" s="301">
        <v>7910203678</v>
      </c>
      <c r="F69" s="302"/>
      <c r="G69" s="301">
        <v>-8951769303</v>
      </c>
      <c r="H69" s="300"/>
      <c r="I69" s="301">
        <f t="shared" si="0"/>
        <v>-1041565625</v>
      </c>
      <c r="J69" s="301"/>
      <c r="K69" s="302">
        <v>1097536</v>
      </c>
      <c r="L69" s="301"/>
      <c r="M69" s="301">
        <v>15644672151</v>
      </c>
      <c r="N69" s="300"/>
      <c r="O69" s="301">
        <v>-17652471595</v>
      </c>
      <c r="P69" s="301"/>
      <c r="Q69" s="301">
        <f t="shared" si="1"/>
        <v>-2007799444</v>
      </c>
    </row>
    <row r="70" spans="1:17" ht="21">
      <c r="A70" s="299" t="s">
        <v>307</v>
      </c>
      <c r="B70" s="300"/>
      <c r="C70" s="301">
        <v>0</v>
      </c>
      <c r="D70" s="300"/>
      <c r="E70" s="301">
        <v>0</v>
      </c>
      <c r="F70" s="302"/>
      <c r="G70" s="301">
        <v>0</v>
      </c>
      <c r="H70" s="300"/>
      <c r="I70" s="301">
        <f t="shared" si="0"/>
        <v>0</v>
      </c>
      <c r="J70" s="301"/>
      <c r="K70" s="302">
        <v>12512</v>
      </c>
      <c r="L70" s="301"/>
      <c r="M70" s="301">
        <v>116767465</v>
      </c>
      <c r="N70" s="300"/>
      <c r="O70" s="301">
        <v>-133081824</v>
      </c>
      <c r="P70" s="301"/>
      <c r="Q70" s="301">
        <f t="shared" si="1"/>
        <v>-16314359</v>
      </c>
    </row>
    <row r="71" spans="1:17" ht="21">
      <c r="A71" s="299" t="s">
        <v>89</v>
      </c>
      <c r="B71" s="300"/>
      <c r="C71" s="301">
        <v>0</v>
      </c>
      <c r="D71" s="300"/>
      <c r="E71" s="301">
        <v>0</v>
      </c>
      <c r="F71" s="302"/>
      <c r="G71" s="301">
        <v>0</v>
      </c>
      <c r="H71" s="300"/>
      <c r="I71" s="301">
        <f t="shared" si="0"/>
        <v>0</v>
      </c>
      <c r="J71" s="301"/>
      <c r="K71" s="302">
        <v>249450</v>
      </c>
      <c r="L71" s="301"/>
      <c r="M71" s="301">
        <v>2176074381</v>
      </c>
      <c r="N71" s="300"/>
      <c r="O71" s="301">
        <v>-2212680022</v>
      </c>
      <c r="P71" s="301"/>
      <c r="Q71" s="301">
        <f t="shared" si="1"/>
        <v>-36605641</v>
      </c>
    </row>
    <row r="72" spans="1:17" ht="21">
      <c r="A72" s="299" t="s">
        <v>217</v>
      </c>
      <c r="B72" s="300"/>
      <c r="C72" s="301">
        <v>45333</v>
      </c>
      <c r="D72" s="300"/>
      <c r="E72" s="301">
        <v>206039371</v>
      </c>
      <c r="F72" s="302"/>
      <c r="G72" s="301">
        <v>-186922442</v>
      </c>
      <c r="H72" s="300"/>
      <c r="I72" s="301">
        <f t="shared" si="0"/>
        <v>19116929</v>
      </c>
      <c r="J72" s="301"/>
      <c r="K72" s="302">
        <v>2061285</v>
      </c>
      <c r="L72" s="301"/>
      <c r="M72" s="301">
        <v>9668508549</v>
      </c>
      <c r="N72" s="300"/>
      <c r="O72" s="301">
        <v>-8499336608</v>
      </c>
      <c r="P72" s="301"/>
      <c r="Q72" s="301">
        <f t="shared" si="1"/>
        <v>1169171941</v>
      </c>
    </row>
    <row r="73" spans="1:17" ht="21">
      <c r="A73" s="299" t="s">
        <v>155</v>
      </c>
      <c r="B73" s="300"/>
      <c r="C73" s="301">
        <v>2822049</v>
      </c>
      <c r="D73" s="300"/>
      <c r="E73" s="301">
        <v>19533231370</v>
      </c>
      <c r="F73" s="302"/>
      <c r="G73" s="301">
        <v>-22750640827</v>
      </c>
      <c r="H73" s="300"/>
      <c r="I73" s="301">
        <f t="shared" ref="I73:I136" si="2">G73+E73</f>
        <v>-3217409457</v>
      </c>
      <c r="J73" s="301"/>
      <c r="K73" s="302">
        <v>4754807</v>
      </c>
      <c r="L73" s="301"/>
      <c r="M73" s="301">
        <v>33193536160</v>
      </c>
      <c r="N73" s="300"/>
      <c r="O73" s="301">
        <v>-38332043934</v>
      </c>
      <c r="P73" s="301"/>
      <c r="Q73" s="301">
        <f t="shared" ref="Q73:Q136" si="3">M73+O73</f>
        <v>-5138507774</v>
      </c>
    </row>
    <row r="74" spans="1:17" ht="21">
      <c r="A74" s="299" t="s">
        <v>363</v>
      </c>
      <c r="B74" s="300"/>
      <c r="C74" s="301">
        <v>176</v>
      </c>
      <c r="D74" s="300"/>
      <c r="E74" s="301">
        <v>7111835</v>
      </c>
      <c r="F74" s="302"/>
      <c r="G74" s="301">
        <v>-5855670</v>
      </c>
      <c r="H74" s="300"/>
      <c r="I74" s="301">
        <f t="shared" si="2"/>
        <v>1256165</v>
      </c>
      <c r="J74" s="301"/>
      <c r="K74" s="302">
        <v>23011</v>
      </c>
      <c r="L74" s="301"/>
      <c r="M74" s="301">
        <v>883929368</v>
      </c>
      <c r="N74" s="300"/>
      <c r="O74" s="301">
        <v>-765595609</v>
      </c>
      <c r="P74" s="301"/>
      <c r="Q74" s="301">
        <f t="shared" si="3"/>
        <v>118333759</v>
      </c>
    </row>
    <row r="75" spans="1:17" ht="21">
      <c r="A75" s="299" t="s">
        <v>186</v>
      </c>
      <c r="B75" s="300"/>
      <c r="C75" s="301">
        <v>275067</v>
      </c>
      <c r="D75" s="300"/>
      <c r="E75" s="301">
        <v>613979651</v>
      </c>
      <c r="F75" s="302"/>
      <c r="G75" s="301">
        <v>-635906081</v>
      </c>
      <c r="H75" s="300"/>
      <c r="I75" s="301">
        <f t="shared" si="2"/>
        <v>-21926430</v>
      </c>
      <c r="J75" s="301"/>
      <c r="K75" s="302">
        <v>1300523</v>
      </c>
      <c r="L75" s="301"/>
      <c r="M75" s="301">
        <v>2742157069</v>
      </c>
      <c r="N75" s="300"/>
      <c r="O75" s="301">
        <v>-3085415033</v>
      </c>
      <c r="P75" s="301"/>
      <c r="Q75" s="301">
        <f t="shared" si="3"/>
        <v>-343257964</v>
      </c>
    </row>
    <row r="76" spans="1:17" ht="21">
      <c r="A76" s="299" t="s">
        <v>119</v>
      </c>
      <c r="B76" s="300"/>
      <c r="C76" s="301">
        <v>1072649</v>
      </c>
      <c r="D76" s="300"/>
      <c r="E76" s="301">
        <v>26240954474</v>
      </c>
      <c r="F76" s="302"/>
      <c r="G76" s="301">
        <v>-23947533670</v>
      </c>
      <c r="H76" s="300"/>
      <c r="I76" s="301">
        <f t="shared" si="2"/>
        <v>2293420804</v>
      </c>
      <c r="J76" s="301"/>
      <c r="K76" s="302">
        <v>3742793</v>
      </c>
      <c r="L76" s="301"/>
      <c r="M76" s="301">
        <v>92612296454</v>
      </c>
      <c r="N76" s="300"/>
      <c r="O76" s="301">
        <v>-83558553577</v>
      </c>
      <c r="P76" s="301"/>
      <c r="Q76" s="301">
        <f t="shared" si="3"/>
        <v>9053742877</v>
      </c>
    </row>
    <row r="77" spans="1:17" ht="21">
      <c r="A77" s="299" t="s">
        <v>324</v>
      </c>
      <c r="B77" s="300"/>
      <c r="C77" s="301">
        <v>0</v>
      </c>
      <c r="D77" s="300"/>
      <c r="E77" s="301">
        <v>0</v>
      </c>
      <c r="F77" s="302"/>
      <c r="G77" s="301">
        <v>0</v>
      </c>
      <c r="H77" s="300"/>
      <c r="I77" s="301">
        <f t="shared" si="2"/>
        <v>0</v>
      </c>
      <c r="J77" s="301"/>
      <c r="K77" s="302">
        <v>2542012</v>
      </c>
      <c r="L77" s="301"/>
      <c r="M77" s="301">
        <v>5157692883</v>
      </c>
      <c r="N77" s="300"/>
      <c r="O77" s="301">
        <v>-5567349304</v>
      </c>
      <c r="P77" s="301"/>
      <c r="Q77" s="301">
        <f t="shared" si="3"/>
        <v>-409656421</v>
      </c>
    </row>
    <row r="78" spans="1:17" ht="21">
      <c r="A78" s="299" t="s">
        <v>163</v>
      </c>
      <c r="B78" s="300"/>
      <c r="C78" s="301">
        <v>914191</v>
      </c>
      <c r="D78" s="300"/>
      <c r="E78" s="301">
        <v>1309549685</v>
      </c>
      <c r="F78" s="302"/>
      <c r="G78" s="301">
        <v>-1097429163</v>
      </c>
      <c r="H78" s="300"/>
      <c r="I78" s="301">
        <f t="shared" si="2"/>
        <v>212120522</v>
      </c>
      <c r="J78" s="301"/>
      <c r="K78" s="302">
        <v>6074580</v>
      </c>
      <c r="L78" s="301"/>
      <c r="M78" s="301">
        <v>7520242464</v>
      </c>
      <c r="N78" s="300"/>
      <c r="O78" s="301">
        <v>-7297832040</v>
      </c>
      <c r="P78" s="301"/>
      <c r="Q78" s="301">
        <f t="shared" si="3"/>
        <v>222410424</v>
      </c>
    </row>
    <row r="79" spans="1:17" ht="21">
      <c r="A79" s="299" t="s">
        <v>137</v>
      </c>
      <c r="B79" s="300"/>
      <c r="C79" s="301">
        <v>0</v>
      </c>
      <c r="D79" s="300"/>
      <c r="E79" s="301">
        <v>0</v>
      </c>
      <c r="F79" s="302"/>
      <c r="G79" s="301">
        <v>0</v>
      </c>
      <c r="H79" s="300"/>
      <c r="I79" s="301">
        <f t="shared" si="2"/>
        <v>0</v>
      </c>
      <c r="J79" s="301"/>
      <c r="K79" s="302">
        <v>672708</v>
      </c>
      <c r="L79" s="301"/>
      <c r="M79" s="301">
        <v>5349733442</v>
      </c>
      <c r="N79" s="300"/>
      <c r="O79" s="301">
        <v>-5429887744</v>
      </c>
      <c r="P79" s="301"/>
      <c r="Q79" s="301">
        <f t="shared" si="3"/>
        <v>-80154302</v>
      </c>
    </row>
    <row r="80" spans="1:17" ht="21">
      <c r="A80" s="299" t="s">
        <v>149</v>
      </c>
      <c r="B80" s="300"/>
      <c r="C80" s="301">
        <v>790211</v>
      </c>
      <c r="D80" s="300"/>
      <c r="E80" s="301">
        <v>806082082</v>
      </c>
      <c r="F80" s="302"/>
      <c r="G80" s="301">
        <v>-748088801</v>
      </c>
      <c r="H80" s="300"/>
      <c r="I80" s="301">
        <f t="shared" si="2"/>
        <v>57993281</v>
      </c>
      <c r="J80" s="301"/>
      <c r="K80" s="302">
        <v>10869730</v>
      </c>
      <c r="L80" s="301"/>
      <c r="M80" s="301">
        <v>11067602579</v>
      </c>
      <c r="N80" s="300"/>
      <c r="O80" s="301">
        <v>-10266657371</v>
      </c>
      <c r="P80" s="301"/>
      <c r="Q80" s="301">
        <f t="shared" si="3"/>
        <v>800945208</v>
      </c>
    </row>
    <row r="81" spans="1:17" ht="21">
      <c r="A81" s="299" t="s">
        <v>305</v>
      </c>
      <c r="B81" s="300"/>
      <c r="C81" s="301">
        <v>0</v>
      </c>
      <c r="D81" s="300"/>
      <c r="E81" s="301">
        <v>0</v>
      </c>
      <c r="F81" s="302"/>
      <c r="G81" s="301">
        <v>0</v>
      </c>
      <c r="H81" s="300"/>
      <c r="I81" s="301">
        <f t="shared" si="2"/>
        <v>0</v>
      </c>
      <c r="J81" s="301"/>
      <c r="K81" s="302">
        <v>1571723</v>
      </c>
      <c r="L81" s="301"/>
      <c r="M81" s="301">
        <v>2718087919</v>
      </c>
      <c r="N81" s="300"/>
      <c r="O81" s="301">
        <v>-3435654377</v>
      </c>
      <c r="P81" s="301"/>
      <c r="Q81" s="301">
        <f t="shared" si="3"/>
        <v>-717566458</v>
      </c>
    </row>
    <row r="82" spans="1:17" ht="21">
      <c r="A82" s="299" t="s">
        <v>258</v>
      </c>
      <c r="B82" s="300"/>
      <c r="C82" s="301">
        <v>41993</v>
      </c>
      <c r="D82" s="300"/>
      <c r="E82" s="301">
        <v>104942270</v>
      </c>
      <c r="F82" s="302"/>
      <c r="G82" s="301">
        <v>-126395724</v>
      </c>
      <c r="H82" s="300"/>
      <c r="I82" s="301">
        <f t="shared" si="2"/>
        <v>-21453454</v>
      </c>
      <c r="J82" s="301"/>
      <c r="K82" s="302">
        <v>485758</v>
      </c>
      <c r="L82" s="301"/>
      <c r="M82" s="301">
        <v>1217282026</v>
      </c>
      <c r="N82" s="300"/>
      <c r="O82" s="301">
        <v>-1462094485</v>
      </c>
      <c r="P82" s="301"/>
      <c r="Q82" s="301">
        <f t="shared" si="3"/>
        <v>-244812459</v>
      </c>
    </row>
    <row r="83" spans="1:17" ht="21">
      <c r="A83" s="299" t="s">
        <v>122</v>
      </c>
      <c r="B83" s="300"/>
      <c r="C83" s="301">
        <v>0</v>
      </c>
      <c r="D83" s="300"/>
      <c r="E83" s="301">
        <v>0</v>
      </c>
      <c r="F83" s="302"/>
      <c r="G83" s="301">
        <v>0</v>
      </c>
      <c r="H83" s="300"/>
      <c r="I83" s="301">
        <f t="shared" si="2"/>
        <v>0</v>
      </c>
      <c r="J83" s="301"/>
      <c r="K83" s="302">
        <v>847271</v>
      </c>
      <c r="L83" s="301"/>
      <c r="M83" s="301">
        <v>3590161699</v>
      </c>
      <c r="N83" s="300"/>
      <c r="O83" s="301">
        <v>-4388016932</v>
      </c>
      <c r="P83" s="301"/>
      <c r="Q83" s="301">
        <f t="shared" si="3"/>
        <v>-797855233</v>
      </c>
    </row>
    <row r="84" spans="1:17" ht="21">
      <c r="A84" s="299" t="s">
        <v>282</v>
      </c>
      <c r="B84" s="300"/>
      <c r="C84" s="301">
        <v>131119</v>
      </c>
      <c r="D84" s="300"/>
      <c r="E84" s="301">
        <v>1026734979</v>
      </c>
      <c r="F84" s="302"/>
      <c r="G84" s="301">
        <v>-1094819338</v>
      </c>
      <c r="H84" s="300"/>
      <c r="I84" s="301">
        <f t="shared" si="2"/>
        <v>-68084359</v>
      </c>
      <c r="J84" s="301"/>
      <c r="K84" s="302">
        <v>530768</v>
      </c>
      <c r="L84" s="301"/>
      <c r="M84" s="301">
        <v>4011265050</v>
      </c>
      <c r="N84" s="300"/>
      <c r="O84" s="301">
        <v>-4523268829</v>
      </c>
      <c r="P84" s="301"/>
      <c r="Q84" s="301">
        <f t="shared" si="3"/>
        <v>-512003779</v>
      </c>
    </row>
    <row r="85" spans="1:17" ht="21">
      <c r="A85" s="299" t="s">
        <v>188</v>
      </c>
      <c r="B85" s="300"/>
      <c r="C85" s="301">
        <v>195544</v>
      </c>
      <c r="D85" s="300"/>
      <c r="E85" s="301">
        <v>184844722</v>
      </c>
      <c r="F85" s="302"/>
      <c r="G85" s="301">
        <v>-211097238</v>
      </c>
      <c r="H85" s="300"/>
      <c r="I85" s="301">
        <f t="shared" si="2"/>
        <v>-26252516</v>
      </c>
      <c r="J85" s="301"/>
      <c r="K85" s="302">
        <v>65846891</v>
      </c>
      <c r="L85" s="301"/>
      <c r="M85" s="301">
        <v>66859195565</v>
      </c>
      <c r="N85" s="300"/>
      <c r="O85" s="301">
        <v>-71084240770</v>
      </c>
      <c r="P85" s="301"/>
      <c r="Q85" s="301">
        <f t="shared" si="3"/>
        <v>-4225045205</v>
      </c>
    </row>
    <row r="86" spans="1:17" ht="21">
      <c r="A86" s="299" t="s">
        <v>245</v>
      </c>
      <c r="B86" s="300"/>
      <c r="C86" s="301">
        <v>346480</v>
      </c>
      <c r="D86" s="300"/>
      <c r="E86" s="301">
        <v>5827519527</v>
      </c>
      <c r="F86" s="302"/>
      <c r="G86" s="301">
        <v>-5121502262</v>
      </c>
      <c r="H86" s="300"/>
      <c r="I86" s="301">
        <f t="shared" si="2"/>
        <v>706017265</v>
      </c>
      <c r="J86" s="301"/>
      <c r="K86" s="302">
        <v>1210058</v>
      </c>
      <c r="L86" s="301"/>
      <c r="M86" s="301">
        <v>18156484671</v>
      </c>
      <c r="N86" s="300"/>
      <c r="O86" s="301">
        <v>-17886500761</v>
      </c>
      <c r="P86" s="301"/>
      <c r="Q86" s="301">
        <f t="shared" si="3"/>
        <v>269983910</v>
      </c>
    </row>
    <row r="87" spans="1:17" ht="21">
      <c r="A87" s="299" t="s">
        <v>338</v>
      </c>
      <c r="B87" s="300"/>
      <c r="C87" s="301">
        <v>117630</v>
      </c>
      <c r="D87" s="300"/>
      <c r="E87" s="301">
        <v>150799318</v>
      </c>
      <c r="F87" s="302"/>
      <c r="G87" s="301">
        <v>-173875062</v>
      </c>
      <c r="H87" s="300"/>
      <c r="I87" s="301">
        <f t="shared" si="2"/>
        <v>-23075744</v>
      </c>
      <c r="J87" s="301"/>
      <c r="K87" s="302">
        <v>5542382</v>
      </c>
      <c r="L87" s="301"/>
      <c r="M87" s="301">
        <v>7934535421</v>
      </c>
      <c r="N87" s="300"/>
      <c r="O87" s="301">
        <v>-8192484981</v>
      </c>
      <c r="P87" s="301"/>
      <c r="Q87" s="301">
        <f t="shared" si="3"/>
        <v>-257949560</v>
      </c>
    </row>
    <row r="88" spans="1:17" ht="21">
      <c r="A88" s="299" t="s">
        <v>109</v>
      </c>
      <c r="B88" s="300"/>
      <c r="C88" s="301">
        <v>558142</v>
      </c>
      <c r="D88" s="300"/>
      <c r="E88" s="301">
        <v>1321463560</v>
      </c>
      <c r="F88" s="302"/>
      <c r="G88" s="301">
        <v>-1697752430</v>
      </c>
      <c r="H88" s="300"/>
      <c r="I88" s="301">
        <f t="shared" si="2"/>
        <v>-376288870</v>
      </c>
      <c r="J88" s="301"/>
      <c r="K88" s="302">
        <v>2130425</v>
      </c>
      <c r="L88" s="301"/>
      <c r="M88" s="301">
        <v>5097337631</v>
      </c>
      <c r="N88" s="300"/>
      <c r="O88" s="301">
        <v>-6480311854</v>
      </c>
      <c r="P88" s="301"/>
      <c r="Q88" s="301">
        <f t="shared" si="3"/>
        <v>-1382974223</v>
      </c>
    </row>
    <row r="89" spans="1:17" ht="21">
      <c r="A89" s="299" t="s">
        <v>164</v>
      </c>
      <c r="B89" s="300"/>
      <c r="C89" s="301">
        <v>0</v>
      </c>
      <c r="D89" s="300"/>
      <c r="E89" s="301">
        <v>0</v>
      </c>
      <c r="F89" s="302"/>
      <c r="G89" s="301">
        <v>0</v>
      </c>
      <c r="H89" s="300"/>
      <c r="I89" s="301">
        <f t="shared" si="2"/>
        <v>0</v>
      </c>
      <c r="J89" s="301"/>
      <c r="K89" s="302">
        <v>3971161</v>
      </c>
      <c r="L89" s="301"/>
      <c r="M89" s="301">
        <v>11983395707</v>
      </c>
      <c r="N89" s="300"/>
      <c r="O89" s="301">
        <v>-13568330733</v>
      </c>
      <c r="P89" s="301"/>
      <c r="Q89" s="301">
        <f t="shared" si="3"/>
        <v>-1584935026</v>
      </c>
    </row>
    <row r="90" spans="1:17" ht="21">
      <c r="A90" s="299" t="s">
        <v>99</v>
      </c>
      <c r="B90" s="300"/>
      <c r="C90" s="301">
        <v>0</v>
      </c>
      <c r="D90" s="300"/>
      <c r="E90" s="301">
        <v>0</v>
      </c>
      <c r="F90" s="302"/>
      <c r="G90" s="301">
        <v>0</v>
      </c>
      <c r="H90" s="300"/>
      <c r="I90" s="301">
        <f t="shared" si="2"/>
        <v>0</v>
      </c>
      <c r="J90" s="301"/>
      <c r="K90" s="302">
        <v>1357567</v>
      </c>
      <c r="L90" s="301"/>
      <c r="M90" s="301">
        <v>2001984565</v>
      </c>
      <c r="N90" s="300"/>
      <c r="O90" s="301">
        <v>-2058574614</v>
      </c>
      <c r="P90" s="301"/>
      <c r="Q90" s="301">
        <f t="shared" si="3"/>
        <v>-56590049</v>
      </c>
    </row>
    <row r="91" spans="1:17" ht="21">
      <c r="A91" s="299" t="s">
        <v>287</v>
      </c>
      <c r="B91" s="300"/>
      <c r="C91" s="301">
        <v>50403</v>
      </c>
      <c r="D91" s="300"/>
      <c r="E91" s="301">
        <v>141491163</v>
      </c>
      <c r="F91" s="302"/>
      <c r="G91" s="301">
        <v>-128687606</v>
      </c>
      <c r="H91" s="300"/>
      <c r="I91" s="301">
        <f t="shared" si="2"/>
        <v>12803557</v>
      </c>
      <c r="J91" s="301"/>
      <c r="K91" s="302">
        <v>2652218</v>
      </c>
      <c r="L91" s="301"/>
      <c r="M91" s="301">
        <v>6800586811</v>
      </c>
      <c r="N91" s="300"/>
      <c r="O91" s="301">
        <v>-6771572828</v>
      </c>
      <c r="P91" s="301"/>
      <c r="Q91" s="301">
        <f t="shared" si="3"/>
        <v>29013983</v>
      </c>
    </row>
    <row r="92" spans="1:17" ht="21">
      <c r="A92" s="299" t="s">
        <v>175</v>
      </c>
      <c r="B92" s="300"/>
      <c r="C92" s="301">
        <v>155313</v>
      </c>
      <c r="D92" s="300"/>
      <c r="E92" s="301">
        <v>972987334</v>
      </c>
      <c r="F92" s="302"/>
      <c r="G92" s="301">
        <v>-983457214</v>
      </c>
      <c r="H92" s="300"/>
      <c r="I92" s="301">
        <f t="shared" si="2"/>
        <v>-10469880</v>
      </c>
      <c r="J92" s="301"/>
      <c r="K92" s="302">
        <v>1896368</v>
      </c>
      <c r="L92" s="301"/>
      <c r="M92" s="301">
        <v>11112876493</v>
      </c>
      <c r="N92" s="300"/>
      <c r="O92" s="301">
        <v>-12007988964</v>
      </c>
      <c r="P92" s="301"/>
      <c r="Q92" s="301">
        <f t="shared" si="3"/>
        <v>-895112471</v>
      </c>
    </row>
    <row r="93" spans="1:17" ht="21">
      <c r="A93" s="299" t="s">
        <v>142</v>
      </c>
      <c r="B93" s="300"/>
      <c r="C93" s="301">
        <v>400000</v>
      </c>
      <c r="D93" s="300"/>
      <c r="E93" s="301">
        <v>1581334768</v>
      </c>
      <c r="F93" s="302"/>
      <c r="G93" s="301">
        <v>-1227055320</v>
      </c>
      <c r="H93" s="300"/>
      <c r="I93" s="301">
        <f t="shared" si="2"/>
        <v>354279448</v>
      </c>
      <c r="J93" s="301"/>
      <c r="K93" s="302">
        <v>5600965</v>
      </c>
      <c r="L93" s="301"/>
      <c r="M93" s="301">
        <v>21279318935</v>
      </c>
      <c r="N93" s="300"/>
      <c r="O93" s="301">
        <v>-17181734750</v>
      </c>
      <c r="P93" s="301"/>
      <c r="Q93" s="301">
        <f t="shared" si="3"/>
        <v>4097584185</v>
      </c>
    </row>
    <row r="94" spans="1:17" ht="21">
      <c r="A94" s="299" t="s">
        <v>176</v>
      </c>
      <c r="B94" s="300"/>
      <c r="C94" s="301">
        <v>10457366</v>
      </c>
      <c r="D94" s="300"/>
      <c r="E94" s="301">
        <v>64856761266</v>
      </c>
      <c r="F94" s="302"/>
      <c r="G94" s="301">
        <v>-58212810164</v>
      </c>
      <c r="H94" s="300"/>
      <c r="I94" s="301">
        <f t="shared" si="2"/>
        <v>6643951102</v>
      </c>
      <c r="J94" s="301"/>
      <c r="K94" s="302">
        <v>11722553</v>
      </c>
      <c r="L94" s="301"/>
      <c r="M94" s="301">
        <v>72530966757</v>
      </c>
      <c r="N94" s="300"/>
      <c r="O94" s="301">
        <v>-65255701336</v>
      </c>
      <c r="P94" s="301"/>
      <c r="Q94" s="301">
        <f t="shared" si="3"/>
        <v>7275265421</v>
      </c>
    </row>
    <row r="95" spans="1:17" ht="21">
      <c r="A95" s="299" t="s">
        <v>107</v>
      </c>
      <c r="B95" s="300"/>
      <c r="C95" s="301">
        <v>44884</v>
      </c>
      <c r="D95" s="300"/>
      <c r="E95" s="301">
        <v>1178389179</v>
      </c>
      <c r="F95" s="302"/>
      <c r="G95" s="301">
        <v>-947553262</v>
      </c>
      <c r="H95" s="300"/>
      <c r="I95" s="301">
        <f t="shared" si="2"/>
        <v>230835917</v>
      </c>
      <c r="J95" s="301"/>
      <c r="K95" s="302">
        <v>657394</v>
      </c>
      <c r="L95" s="301"/>
      <c r="M95" s="301">
        <v>16199066422</v>
      </c>
      <c r="N95" s="300"/>
      <c r="O95" s="301">
        <v>-12936116243</v>
      </c>
      <c r="P95" s="301"/>
      <c r="Q95" s="301">
        <f t="shared" si="3"/>
        <v>3262950179</v>
      </c>
    </row>
    <row r="96" spans="1:17" ht="21">
      <c r="A96" s="299" t="s">
        <v>273</v>
      </c>
      <c r="B96" s="300"/>
      <c r="C96" s="301">
        <v>0</v>
      </c>
      <c r="D96" s="300"/>
      <c r="E96" s="301">
        <v>0</v>
      </c>
      <c r="F96" s="302"/>
      <c r="G96" s="301">
        <v>0</v>
      </c>
      <c r="H96" s="300"/>
      <c r="I96" s="301">
        <f t="shared" si="2"/>
        <v>0</v>
      </c>
      <c r="J96" s="301"/>
      <c r="K96" s="302">
        <v>699398</v>
      </c>
      <c r="L96" s="301"/>
      <c r="M96" s="301">
        <v>3569900790</v>
      </c>
      <c r="N96" s="300"/>
      <c r="O96" s="301">
        <v>-4331323908</v>
      </c>
      <c r="P96" s="301"/>
      <c r="Q96" s="301">
        <f t="shared" si="3"/>
        <v>-761423118</v>
      </c>
    </row>
    <row r="97" spans="1:17" ht="21">
      <c r="A97" s="299" t="s">
        <v>115</v>
      </c>
      <c r="B97" s="300"/>
      <c r="C97" s="301">
        <v>9014239</v>
      </c>
      <c r="D97" s="300"/>
      <c r="E97" s="301">
        <v>16725002722</v>
      </c>
      <c r="F97" s="302"/>
      <c r="G97" s="301">
        <v>-19543077931</v>
      </c>
      <c r="H97" s="300"/>
      <c r="I97" s="301">
        <f t="shared" si="2"/>
        <v>-2818075209</v>
      </c>
      <c r="J97" s="301"/>
      <c r="K97" s="302">
        <v>12806397</v>
      </c>
      <c r="L97" s="301"/>
      <c r="M97" s="301">
        <v>24124724862</v>
      </c>
      <c r="N97" s="300"/>
      <c r="O97" s="301">
        <v>-27764563885</v>
      </c>
      <c r="P97" s="301"/>
      <c r="Q97" s="301">
        <f t="shared" si="3"/>
        <v>-3639839023</v>
      </c>
    </row>
    <row r="98" spans="1:17" ht="21">
      <c r="A98" s="299" t="s">
        <v>268</v>
      </c>
      <c r="B98" s="300"/>
      <c r="C98" s="301">
        <v>0</v>
      </c>
      <c r="D98" s="300"/>
      <c r="E98" s="301">
        <v>0</v>
      </c>
      <c r="F98" s="302"/>
      <c r="G98" s="301">
        <v>0</v>
      </c>
      <c r="H98" s="300"/>
      <c r="I98" s="301">
        <f t="shared" si="2"/>
        <v>0</v>
      </c>
      <c r="J98" s="301"/>
      <c r="K98" s="302">
        <v>7267478</v>
      </c>
      <c r="L98" s="301"/>
      <c r="M98" s="301">
        <v>8851109424</v>
      </c>
      <c r="N98" s="300"/>
      <c r="O98" s="301">
        <v>-10056137217</v>
      </c>
      <c r="P98" s="301"/>
      <c r="Q98" s="301">
        <f t="shared" si="3"/>
        <v>-1205027793</v>
      </c>
    </row>
    <row r="99" spans="1:17" ht="21">
      <c r="A99" s="299" t="s">
        <v>221</v>
      </c>
      <c r="B99" s="300"/>
      <c r="C99" s="301">
        <v>400000</v>
      </c>
      <c r="D99" s="300"/>
      <c r="E99" s="301">
        <v>1579346711</v>
      </c>
      <c r="F99" s="302"/>
      <c r="G99" s="301">
        <v>-1585708560</v>
      </c>
      <c r="H99" s="300"/>
      <c r="I99" s="301">
        <f t="shared" si="2"/>
        <v>-6361849</v>
      </c>
      <c r="J99" s="301"/>
      <c r="K99" s="302">
        <v>1483716</v>
      </c>
      <c r="L99" s="301"/>
      <c r="M99" s="301">
        <v>5721047825</v>
      </c>
      <c r="N99" s="300"/>
      <c r="O99" s="301">
        <v>-5881852907</v>
      </c>
      <c r="P99" s="301"/>
      <c r="Q99" s="301">
        <f t="shared" si="3"/>
        <v>-160805082</v>
      </c>
    </row>
    <row r="100" spans="1:17" ht="21">
      <c r="A100" s="299" t="s">
        <v>96</v>
      </c>
      <c r="B100" s="300"/>
      <c r="C100" s="301">
        <v>1796776</v>
      </c>
      <c r="D100" s="300"/>
      <c r="E100" s="301">
        <v>4698530610</v>
      </c>
      <c r="F100" s="302"/>
      <c r="G100" s="301">
        <v>-4922155656</v>
      </c>
      <c r="H100" s="300"/>
      <c r="I100" s="301">
        <f t="shared" si="2"/>
        <v>-223625046</v>
      </c>
      <c r="J100" s="301"/>
      <c r="K100" s="302">
        <v>4274286</v>
      </c>
      <c r="L100" s="301"/>
      <c r="M100" s="301">
        <v>11136888293</v>
      </c>
      <c r="N100" s="300"/>
      <c r="O100" s="301">
        <v>-11709139600</v>
      </c>
      <c r="P100" s="301"/>
      <c r="Q100" s="301">
        <f t="shared" si="3"/>
        <v>-572251307</v>
      </c>
    </row>
    <row r="101" spans="1:17" ht="21">
      <c r="A101" s="299" t="s">
        <v>259</v>
      </c>
      <c r="B101" s="300"/>
      <c r="C101" s="301">
        <v>115900</v>
      </c>
      <c r="D101" s="300"/>
      <c r="E101" s="301">
        <v>216571212</v>
      </c>
      <c r="F101" s="302"/>
      <c r="G101" s="301">
        <v>-186278366</v>
      </c>
      <c r="H101" s="300"/>
      <c r="I101" s="301">
        <f t="shared" si="2"/>
        <v>30292846</v>
      </c>
      <c r="J101" s="301"/>
      <c r="K101" s="302">
        <v>4124120</v>
      </c>
      <c r="L101" s="301"/>
      <c r="M101" s="301">
        <v>6868065933</v>
      </c>
      <c r="N101" s="300"/>
      <c r="O101" s="301">
        <v>-6513459655</v>
      </c>
      <c r="P101" s="301"/>
      <c r="Q101" s="301">
        <f t="shared" si="3"/>
        <v>354606278</v>
      </c>
    </row>
    <row r="102" spans="1:17" ht="21">
      <c r="A102" s="299" t="s">
        <v>111</v>
      </c>
      <c r="B102" s="300"/>
      <c r="C102" s="301">
        <v>103260</v>
      </c>
      <c r="D102" s="300"/>
      <c r="E102" s="301">
        <v>1613596864</v>
      </c>
      <c r="F102" s="302"/>
      <c r="G102" s="301">
        <v>-1330847687</v>
      </c>
      <c r="H102" s="300"/>
      <c r="I102" s="301">
        <f t="shared" si="2"/>
        <v>282749177</v>
      </c>
      <c r="J102" s="301"/>
      <c r="K102" s="302">
        <v>419144</v>
      </c>
      <c r="L102" s="301"/>
      <c r="M102" s="301">
        <v>6029216501</v>
      </c>
      <c r="N102" s="300"/>
      <c r="O102" s="301">
        <v>-5352677402</v>
      </c>
      <c r="P102" s="301"/>
      <c r="Q102" s="301">
        <f t="shared" si="3"/>
        <v>676539099</v>
      </c>
    </row>
    <row r="103" spans="1:17" ht="21">
      <c r="A103" s="299" t="s">
        <v>370</v>
      </c>
      <c r="B103" s="300"/>
      <c r="C103" s="301">
        <v>0</v>
      </c>
      <c r="D103" s="300"/>
      <c r="E103" s="301">
        <v>0</v>
      </c>
      <c r="F103" s="302"/>
      <c r="G103" s="301">
        <v>0</v>
      </c>
      <c r="H103" s="300"/>
      <c r="I103" s="301">
        <f t="shared" si="2"/>
        <v>0</v>
      </c>
      <c r="J103" s="301"/>
      <c r="K103" s="302">
        <v>518352</v>
      </c>
      <c r="L103" s="301"/>
      <c r="M103" s="301">
        <v>2029161296</v>
      </c>
      <c r="N103" s="300"/>
      <c r="O103" s="301">
        <v>-2297950373</v>
      </c>
      <c r="P103" s="301"/>
      <c r="Q103" s="301">
        <f t="shared" si="3"/>
        <v>-268789077</v>
      </c>
    </row>
    <row r="104" spans="1:17" ht="21">
      <c r="A104" s="299" t="s">
        <v>349</v>
      </c>
      <c r="B104" s="300"/>
      <c r="C104" s="301">
        <v>722152</v>
      </c>
      <c r="D104" s="300"/>
      <c r="E104" s="301">
        <v>1651023065</v>
      </c>
      <c r="F104" s="302"/>
      <c r="G104" s="301">
        <v>-1722852471</v>
      </c>
      <c r="H104" s="300"/>
      <c r="I104" s="301">
        <f t="shared" si="2"/>
        <v>-71829406</v>
      </c>
      <c r="J104" s="301"/>
      <c r="K104" s="302">
        <v>4537395</v>
      </c>
      <c r="L104" s="301"/>
      <c r="M104" s="301">
        <v>9591366505</v>
      </c>
      <c r="N104" s="300"/>
      <c r="O104" s="301">
        <v>-10824954000</v>
      </c>
      <c r="P104" s="301"/>
      <c r="Q104" s="301">
        <f t="shared" si="3"/>
        <v>-1233587495</v>
      </c>
    </row>
    <row r="105" spans="1:17" ht="21">
      <c r="A105" s="299" t="s">
        <v>317</v>
      </c>
      <c r="B105" s="300"/>
      <c r="C105" s="301">
        <v>0</v>
      </c>
      <c r="D105" s="300"/>
      <c r="E105" s="301">
        <v>0</v>
      </c>
      <c r="F105" s="302"/>
      <c r="G105" s="301">
        <v>0</v>
      </c>
      <c r="H105" s="300"/>
      <c r="I105" s="301">
        <f t="shared" si="2"/>
        <v>0</v>
      </c>
      <c r="J105" s="301"/>
      <c r="K105" s="302">
        <v>2863707</v>
      </c>
      <c r="L105" s="301"/>
      <c r="M105" s="301">
        <v>4193912285</v>
      </c>
      <c r="N105" s="300"/>
      <c r="O105" s="301">
        <v>-4938968882</v>
      </c>
      <c r="P105" s="301"/>
      <c r="Q105" s="301">
        <f t="shared" si="3"/>
        <v>-745056597</v>
      </c>
    </row>
    <row r="106" spans="1:17" ht="21">
      <c r="A106" s="299" t="s">
        <v>246</v>
      </c>
      <c r="B106" s="300"/>
      <c r="C106" s="301">
        <v>96111</v>
      </c>
      <c r="D106" s="300"/>
      <c r="E106" s="301">
        <v>1597300315</v>
      </c>
      <c r="F106" s="302"/>
      <c r="G106" s="301">
        <v>-1464496962</v>
      </c>
      <c r="H106" s="300"/>
      <c r="I106" s="301">
        <f t="shared" si="2"/>
        <v>132803353</v>
      </c>
      <c r="J106" s="301"/>
      <c r="K106" s="302">
        <v>740102</v>
      </c>
      <c r="L106" s="301"/>
      <c r="M106" s="301">
        <v>11625617284</v>
      </c>
      <c r="N106" s="300"/>
      <c r="O106" s="301">
        <v>-11277347347</v>
      </c>
      <c r="P106" s="301"/>
      <c r="Q106" s="301">
        <f t="shared" si="3"/>
        <v>348269937</v>
      </c>
    </row>
    <row r="107" spans="1:17" ht="21">
      <c r="A107" s="299" t="s">
        <v>150</v>
      </c>
      <c r="B107" s="300"/>
      <c r="C107" s="301">
        <v>30935</v>
      </c>
      <c r="D107" s="300"/>
      <c r="E107" s="301">
        <v>793973758</v>
      </c>
      <c r="F107" s="302"/>
      <c r="G107" s="301">
        <v>-734024860</v>
      </c>
      <c r="H107" s="300"/>
      <c r="I107" s="301">
        <f t="shared" si="2"/>
        <v>59948898</v>
      </c>
      <c r="J107" s="301"/>
      <c r="K107" s="302">
        <v>574154</v>
      </c>
      <c r="L107" s="301"/>
      <c r="M107" s="301">
        <v>14013456649</v>
      </c>
      <c r="N107" s="300"/>
      <c r="O107" s="301">
        <v>-13623510898</v>
      </c>
      <c r="P107" s="301"/>
      <c r="Q107" s="301">
        <f t="shared" si="3"/>
        <v>389945751</v>
      </c>
    </row>
    <row r="108" spans="1:17" ht="21">
      <c r="A108" s="299" t="s">
        <v>117</v>
      </c>
      <c r="B108" s="300"/>
      <c r="C108" s="301">
        <v>0</v>
      </c>
      <c r="D108" s="300"/>
      <c r="E108" s="301">
        <v>0</v>
      </c>
      <c r="F108" s="302"/>
      <c r="G108" s="301">
        <v>0</v>
      </c>
      <c r="H108" s="300"/>
      <c r="I108" s="301">
        <f t="shared" si="2"/>
        <v>0</v>
      </c>
      <c r="J108" s="301"/>
      <c r="K108" s="302">
        <v>608849</v>
      </c>
      <c r="L108" s="301"/>
      <c r="M108" s="301">
        <v>5691379971</v>
      </c>
      <c r="N108" s="300"/>
      <c r="O108" s="301">
        <v>-6130942909</v>
      </c>
      <c r="P108" s="301"/>
      <c r="Q108" s="301">
        <f t="shared" si="3"/>
        <v>-439562938</v>
      </c>
    </row>
    <row r="109" spans="1:17" ht="21">
      <c r="A109" s="299" t="s">
        <v>123</v>
      </c>
      <c r="B109" s="300"/>
      <c r="C109" s="301">
        <v>53979</v>
      </c>
      <c r="D109" s="300"/>
      <c r="E109" s="301">
        <v>241266510</v>
      </c>
      <c r="F109" s="302"/>
      <c r="G109" s="301">
        <v>-252126880</v>
      </c>
      <c r="H109" s="300"/>
      <c r="I109" s="301">
        <f t="shared" si="2"/>
        <v>-10860370</v>
      </c>
      <c r="J109" s="301"/>
      <c r="K109" s="302">
        <v>10450575</v>
      </c>
      <c r="L109" s="301"/>
      <c r="M109" s="301">
        <v>45823274718</v>
      </c>
      <c r="N109" s="300"/>
      <c r="O109" s="301">
        <v>-48773713591</v>
      </c>
      <c r="P109" s="301"/>
      <c r="Q109" s="301">
        <f t="shared" si="3"/>
        <v>-2950438873</v>
      </c>
    </row>
    <row r="110" spans="1:17" ht="21">
      <c r="A110" s="299" t="s">
        <v>162</v>
      </c>
      <c r="B110" s="300"/>
      <c r="C110" s="301">
        <v>520140</v>
      </c>
      <c r="D110" s="300"/>
      <c r="E110" s="301">
        <v>1474904064</v>
      </c>
      <c r="F110" s="302"/>
      <c r="G110" s="301">
        <v>-1248545182</v>
      </c>
      <c r="H110" s="300"/>
      <c r="I110" s="301">
        <f t="shared" si="2"/>
        <v>226358882</v>
      </c>
      <c r="J110" s="301"/>
      <c r="K110" s="302">
        <v>4213610</v>
      </c>
      <c r="L110" s="301"/>
      <c r="M110" s="301">
        <v>9539784741</v>
      </c>
      <c r="N110" s="300"/>
      <c r="O110" s="301">
        <v>-10048824931</v>
      </c>
      <c r="P110" s="301"/>
      <c r="Q110" s="301">
        <f t="shared" si="3"/>
        <v>-509040190</v>
      </c>
    </row>
    <row r="111" spans="1:17" ht="21">
      <c r="A111" s="299" t="s">
        <v>184</v>
      </c>
      <c r="B111" s="300"/>
      <c r="C111" s="301">
        <v>0</v>
      </c>
      <c r="D111" s="300"/>
      <c r="E111" s="301">
        <v>0</v>
      </c>
      <c r="F111" s="302"/>
      <c r="G111" s="301">
        <v>0</v>
      </c>
      <c r="H111" s="300"/>
      <c r="I111" s="301">
        <f t="shared" si="2"/>
        <v>0</v>
      </c>
      <c r="J111" s="301"/>
      <c r="K111" s="302">
        <v>9164595</v>
      </c>
      <c r="L111" s="301"/>
      <c r="M111" s="301">
        <v>16028360597</v>
      </c>
      <c r="N111" s="300"/>
      <c r="O111" s="301">
        <v>-15787743791</v>
      </c>
      <c r="P111" s="301"/>
      <c r="Q111" s="301">
        <f t="shared" si="3"/>
        <v>240616806</v>
      </c>
    </row>
    <row r="112" spans="1:17" ht="21">
      <c r="A112" s="299" t="s">
        <v>312</v>
      </c>
      <c r="B112" s="300"/>
      <c r="C112" s="301">
        <v>0</v>
      </c>
      <c r="D112" s="300"/>
      <c r="E112" s="301">
        <v>0</v>
      </c>
      <c r="F112" s="302"/>
      <c r="G112" s="301">
        <v>0</v>
      </c>
      <c r="H112" s="300"/>
      <c r="I112" s="301">
        <f t="shared" si="2"/>
        <v>0</v>
      </c>
      <c r="J112" s="301"/>
      <c r="K112" s="302">
        <v>260284</v>
      </c>
      <c r="L112" s="301"/>
      <c r="M112" s="301">
        <v>1201356967</v>
      </c>
      <c r="N112" s="300"/>
      <c r="O112" s="301">
        <v>-1311788022</v>
      </c>
      <c r="P112" s="301"/>
      <c r="Q112" s="301">
        <f t="shared" si="3"/>
        <v>-110431055</v>
      </c>
    </row>
    <row r="113" spans="1:17" ht="21">
      <c r="A113" s="299" t="s">
        <v>229</v>
      </c>
      <c r="B113" s="300"/>
      <c r="C113" s="301">
        <v>444</v>
      </c>
      <c r="D113" s="300"/>
      <c r="E113" s="301">
        <v>4991764</v>
      </c>
      <c r="F113" s="302"/>
      <c r="G113" s="301">
        <v>-5252163</v>
      </c>
      <c r="H113" s="300"/>
      <c r="I113" s="301">
        <f t="shared" si="2"/>
        <v>-260399</v>
      </c>
      <c r="J113" s="301"/>
      <c r="K113" s="302">
        <v>415661</v>
      </c>
      <c r="L113" s="301"/>
      <c r="M113" s="301">
        <v>4311910184</v>
      </c>
      <c r="N113" s="300"/>
      <c r="O113" s="301">
        <v>-4916935024</v>
      </c>
      <c r="P113" s="301"/>
      <c r="Q113" s="301">
        <f t="shared" si="3"/>
        <v>-605024840</v>
      </c>
    </row>
    <row r="114" spans="1:17" ht="21">
      <c r="A114" s="299" t="s">
        <v>84</v>
      </c>
      <c r="B114" s="300"/>
      <c r="C114" s="301">
        <v>0</v>
      </c>
      <c r="D114" s="300"/>
      <c r="E114" s="301">
        <v>0</v>
      </c>
      <c r="F114" s="302"/>
      <c r="G114" s="301">
        <v>0</v>
      </c>
      <c r="H114" s="300"/>
      <c r="I114" s="301">
        <f t="shared" si="2"/>
        <v>0</v>
      </c>
      <c r="J114" s="301"/>
      <c r="K114" s="302">
        <v>612489</v>
      </c>
      <c r="L114" s="301"/>
      <c r="M114" s="301">
        <v>14120928705</v>
      </c>
      <c r="N114" s="300"/>
      <c r="O114" s="301">
        <v>-13157133764</v>
      </c>
      <c r="P114" s="301"/>
      <c r="Q114" s="301">
        <f t="shared" si="3"/>
        <v>963794941</v>
      </c>
    </row>
    <row r="115" spans="1:17" ht="21">
      <c r="A115" s="299" t="s">
        <v>139</v>
      </c>
      <c r="B115" s="300"/>
      <c r="C115" s="301">
        <v>0</v>
      </c>
      <c r="D115" s="300"/>
      <c r="E115" s="301">
        <v>0</v>
      </c>
      <c r="F115" s="302"/>
      <c r="G115" s="301">
        <v>0</v>
      </c>
      <c r="H115" s="300"/>
      <c r="I115" s="301">
        <f t="shared" si="2"/>
        <v>0</v>
      </c>
      <c r="J115" s="301"/>
      <c r="K115" s="302">
        <v>362663</v>
      </c>
      <c r="L115" s="301"/>
      <c r="M115" s="301">
        <v>2266580037</v>
      </c>
      <c r="N115" s="300"/>
      <c r="O115" s="301">
        <v>-2458470323</v>
      </c>
      <c r="P115" s="301"/>
      <c r="Q115" s="301">
        <f t="shared" si="3"/>
        <v>-191890286</v>
      </c>
    </row>
    <row r="116" spans="1:17" ht="21">
      <c r="A116" s="299" t="s">
        <v>311</v>
      </c>
      <c r="B116" s="300"/>
      <c r="C116" s="301">
        <v>4074418</v>
      </c>
      <c r="D116" s="300"/>
      <c r="E116" s="301">
        <v>11274377776</v>
      </c>
      <c r="F116" s="302"/>
      <c r="G116" s="301">
        <v>-10890921146</v>
      </c>
      <c r="H116" s="300"/>
      <c r="I116" s="301">
        <f t="shared" si="2"/>
        <v>383456630</v>
      </c>
      <c r="J116" s="301"/>
      <c r="K116" s="302">
        <v>5076307</v>
      </c>
      <c r="L116" s="301"/>
      <c r="M116" s="301">
        <v>14027512820</v>
      </c>
      <c r="N116" s="300"/>
      <c r="O116" s="301">
        <v>-13568970892</v>
      </c>
      <c r="P116" s="301"/>
      <c r="Q116" s="301">
        <f t="shared" si="3"/>
        <v>458541928</v>
      </c>
    </row>
    <row r="117" spans="1:17" ht="21">
      <c r="A117" s="299" t="s">
        <v>141</v>
      </c>
      <c r="B117" s="300"/>
      <c r="C117" s="301">
        <v>5102117</v>
      </c>
      <c r="D117" s="300"/>
      <c r="E117" s="301">
        <v>15367028005</v>
      </c>
      <c r="F117" s="302"/>
      <c r="G117" s="301">
        <v>-18885927381</v>
      </c>
      <c r="H117" s="300"/>
      <c r="I117" s="301">
        <f t="shared" si="2"/>
        <v>-3518899376</v>
      </c>
      <c r="J117" s="301"/>
      <c r="K117" s="302">
        <v>6468249</v>
      </c>
      <c r="L117" s="301"/>
      <c r="M117" s="301">
        <v>19445574941</v>
      </c>
      <c r="N117" s="300"/>
      <c r="O117" s="301">
        <v>-23844746149</v>
      </c>
      <c r="P117" s="301"/>
      <c r="Q117" s="301">
        <f t="shared" si="3"/>
        <v>-4399171208</v>
      </c>
    </row>
    <row r="118" spans="1:17" ht="21">
      <c r="A118" s="299" t="s">
        <v>244</v>
      </c>
      <c r="B118" s="300"/>
      <c r="C118" s="301">
        <v>951639</v>
      </c>
      <c r="D118" s="300"/>
      <c r="E118" s="301">
        <v>6598791443</v>
      </c>
      <c r="F118" s="302"/>
      <c r="G118" s="301">
        <v>-6456251206</v>
      </c>
      <c r="H118" s="300"/>
      <c r="I118" s="301">
        <f t="shared" si="2"/>
        <v>142540237</v>
      </c>
      <c r="J118" s="301"/>
      <c r="K118" s="302">
        <v>1523821</v>
      </c>
      <c r="L118" s="301"/>
      <c r="M118" s="301">
        <v>14070946454</v>
      </c>
      <c r="N118" s="300"/>
      <c r="O118" s="301">
        <v>-13770730076</v>
      </c>
      <c r="P118" s="301"/>
      <c r="Q118" s="301">
        <f t="shared" si="3"/>
        <v>300216378</v>
      </c>
    </row>
    <row r="119" spans="1:17" ht="21">
      <c r="A119" s="299" t="s">
        <v>224</v>
      </c>
      <c r="B119" s="300"/>
      <c r="C119" s="301">
        <v>87668</v>
      </c>
      <c r="D119" s="300"/>
      <c r="E119" s="301">
        <v>1144231919</v>
      </c>
      <c r="F119" s="302"/>
      <c r="G119" s="301">
        <v>-1056565506</v>
      </c>
      <c r="H119" s="300"/>
      <c r="I119" s="301">
        <f t="shared" si="2"/>
        <v>87666413</v>
      </c>
      <c r="J119" s="301"/>
      <c r="K119" s="302">
        <v>585581</v>
      </c>
      <c r="L119" s="301"/>
      <c r="M119" s="301">
        <v>7027202380</v>
      </c>
      <c r="N119" s="300"/>
      <c r="O119" s="301">
        <v>-7055185476</v>
      </c>
      <c r="P119" s="301"/>
      <c r="Q119" s="301">
        <f t="shared" si="3"/>
        <v>-27983096</v>
      </c>
    </row>
    <row r="120" spans="1:17" ht="21">
      <c r="A120" s="299" t="s">
        <v>226</v>
      </c>
      <c r="B120" s="300"/>
      <c r="C120" s="301">
        <v>39987</v>
      </c>
      <c r="D120" s="300"/>
      <c r="E120" s="301">
        <v>611485615</v>
      </c>
      <c r="F120" s="302"/>
      <c r="G120" s="301">
        <v>-620085605</v>
      </c>
      <c r="H120" s="300"/>
      <c r="I120" s="301">
        <f t="shared" si="2"/>
        <v>-8599990</v>
      </c>
      <c r="J120" s="301"/>
      <c r="K120" s="302">
        <v>373555</v>
      </c>
      <c r="L120" s="301"/>
      <c r="M120" s="301">
        <v>5171161192</v>
      </c>
      <c r="N120" s="300"/>
      <c r="O120" s="301">
        <v>-5792784626</v>
      </c>
      <c r="P120" s="301"/>
      <c r="Q120" s="301">
        <f t="shared" si="3"/>
        <v>-621623434</v>
      </c>
    </row>
    <row r="121" spans="1:17" ht="21">
      <c r="A121" s="299" t="s">
        <v>79</v>
      </c>
      <c r="B121" s="300"/>
      <c r="C121" s="301">
        <v>28682</v>
      </c>
      <c r="D121" s="300"/>
      <c r="E121" s="301">
        <v>1089133272</v>
      </c>
      <c r="F121" s="302"/>
      <c r="G121" s="301">
        <v>-960060325</v>
      </c>
      <c r="H121" s="300"/>
      <c r="I121" s="301">
        <f t="shared" si="2"/>
        <v>129072947</v>
      </c>
      <c r="J121" s="301"/>
      <c r="K121" s="302">
        <v>525593</v>
      </c>
      <c r="L121" s="301"/>
      <c r="M121" s="301">
        <v>18404704120</v>
      </c>
      <c r="N121" s="300"/>
      <c r="O121" s="301">
        <v>-17545606321</v>
      </c>
      <c r="P121" s="301"/>
      <c r="Q121" s="301">
        <f t="shared" si="3"/>
        <v>859097799</v>
      </c>
    </row>
    <row r="122" spans="1:17" ht="21">
      <c r="A122" s="299" t="s">
        <v>343</v>
      </c>
      <c r="B122" s="300"/>
      <c r="C122" s="301">
        <v>120317</v>
      </c>
      <c r="D122" s="300"/>
      <c r="E122" s="301">
        <v>220604271</v>
      </c>
      <c r="F122" s="302"/>
      <c r="G122" s="301">
        <v>-214325197</v>
      </c>
      <c r="H122" s="300"/>
      <c r="I122" s="301">
        <f t="shared" si="2"/>
        <v>6279074</v>
      </c>
      <c r="J122" s="301"/>
      <c r="K122" s="302">
        <v>2887031</v>
      </c>
      <c r="L122" s="301"/>
      <c r="M122" s="301">
        <v>5115423376</v>
      </c>
      <c r="N122" s="300"/>
      <c r="O122" s="301">
        <v>-5142776871</v>
      </c>
      <c r="P122" s="301"/>
      <c r="Q122" s="301">
        <f t="shared" si="3"/>
        <v>-27353495</v>
      </c>
    </row>
    <row r="123" spans="1:17" ht="21">
      <c r="A123" s="299" t="s">
        <v>321</v>
      </c>
      <c r="B123" s="300"/>
      <c r="C123" s="301">
        <v>6503463</v>
      </c>
      <c r="D123" s="300"/>
      <c r="E123" s="301">
        <v>11618142302</v>
      </c>
      <c r="F123" s="302"/>
      <c r="G123" s="301">
        <v>-9816663647</v>
      </c>
      <c r="H123" s="300"/>
      <c r="I123" s="301">
        <f t="shared" si="2"/>
        <v>1801478655</v>
      </c>
      <c r="J123" s="301"/>
      <c r="K123" s="302">
        <v>19594577</v>
      </c>
      <c r="L123" s="301"/>
      <c r="M123" s="301">
        <v>31560253859</v>
      </c>
      <c r="N123" s="300"/>
      <c r="O123" s="301">
        <v>-29577068666</v>
      </c>
      <c r="P123" s="301"/>
      <c r="Q123" s="301">
        <f t="shared" si="3"/>
        <v>1983185193</v>
      </c>
    </row>
    <row r="124" spans="1:17" ht="21">
      <c r="A124" s="299" t="s">
        <v>330</v>
      </c>
      <c r="B124" s="300"/>
      <c r="C124" s="301">
        <v>17860900</v>
      </c>
      <c r="D124" s="300"/>
      <c r="E124" s="301">
        <v>29170288621</v>
      </c>
      <c r="F124" s="302"/>
      <c r="G124" s="301">
        <v>-40246151324</v>
      </c>
      <c r="H124" s="300"/>
      <c r="I124" s="301">
        <f t="shared" si="2"/>
        <v>-11075862703</v>
      </c>
      <c r="J124" s="301"/>
      <c r="K124" s="302">
        <v>18291900</v>
      </c>
      <c r="L124" s="301"/>
      <c r="M124" s="301">
        <v>29967195284</v>
      </c>
      <c r="N124" s="300"/>
      <c r="O124" s="301">
        <v>-41217328112</v>
      </c>
      <c r="P124" s="301"/>
      <c r="Q124" s="301">
        <f t="shared" si="3"/>
        <v>-11250132828</v>
      </c>
    </row>
    <row r="125" spans="1:17" ht="21">
      <c r="A125" s="299" t="s">
        <v>136</v>
      </c>
      <c r="B125" s="300"/>
      <c r="C125" s="301">
        <v>91206</v>
      </c>
      <c r="D125" s="300"/>
      <c r="E125" s="301">
        <v>1729051119</v>
      </c>
      <c r="F125" s="302"/>
      <c r="G125" s="301">
        <v>-1562720050</v>
      </c>
      <c r="H125" s="300"/>
      <c r="I125" s="301">
        <f t="shared" si="2"/>
        <v>166331069</v>
      </c>
      <c r="J125" s="301"/>
      <c r="K125" s="302">
        <v>1419061</v>
      </c>
      <c r="L125" s="301"/>
      <c r="M125" s="301">
        <v>23723504490</v>
      </c>
      <c r="N125" s="300"/>
      <c r="O125" s="301">
        <v>-24306294241</v>
      </c>
      <c r="P125" s="301"/>
      <c r="Q125" s="301">
        <f t="shared" si="3"/>
        <v>-582789751</v>
      </c>
    </row>
    <row r="126" spans="1:17" ht="21">
      <c r="A126" s="299" t="s">
        <v>319</v>
      </c>
      <c r="B126" s="300"/>
      <c r="C126" s="301">
        <v>0</v>
      </c>
      <c r="D126" s="300"/>
      <c r="E126" s="301">
        <v>0</v>
      </c>
      <c r="F126" s="302"/>
      <c r="G126" s="301">
        <v>0</v>
      </c>
      <c r="H126" s="300"/>
      <c r="I126" s="301">
        <f t="shared" si="2"/>
        <v>0</v>
      </c>
      <c r="J126" s="301"/>
      <c r="K126" s="302">
        <v>471209</v>
      </c>
      <c r="L126" s="301"/>
      <c r="M126" s="301">
        <v>2214100247</v>
      </c>
      <c r="N126" s="300"/>
      <c r="O126" s="301">
        <v>-2569097869</v>
      </c>
      <c r="P126" s="301"/>
      <c r="Q126" s="301">
        <f t="shared" si="3"/>
        <v>-354997622</v>
      </c>
    </row>
    <row r="127" spans="1:17" ht="21">
      <c r="A127" s="299" t="s">
        <v>143</v>
      </c>
      <c r="B127" s="300"/>
      <c r="C127" s="301">
        <v>0</v>
      </c>
      <c r="D127" s="300"/>
      <c r="E127" s="301">
        <v>0</v>
      </c>
      <c r="F127" s="302"/>
      <c r="G127" s="301">
        <v>0</v>
      </c>
      <c r="H127" s="300"/>
      <c r="I127" s="301">
        <f t="shared" si="2"/>
        <v>0</v>
      </c>
      <c r="J127" s="301"/>
      <c r="K127" s="302">
        <v>11124340</v>
      </c>
      <c r="L127" s="301"/>
      <c r="M127" s="301">
        <v>8014544238</v>
      </c>
      <c r="N127" s="300"/>
      <c r="O127" s="301">
        <v>-10284079666</v>
      </c>
      <c r="P127" s="301"/>
      <c r="Q127" s="301">
        <f t="shared" si="3"/>
        <v>-2269535428</v>
      </c>
    </row>
    <row r="128" spans="1:17" ht="21">
      <c r="A128" s="299" t="s">
        <v>236</v>
      </c>
      <c r="B128" s="300"/>
      <c r="C128" s="301">
        <v>0</v>
      </c>
      <c r="D128" s="300"/>
      <c r="E128" s="301">
        <v>0</v>
      </c>
      <c r="F128" s="302"/>
      <c r="G128" s="301">
        <v>0</v>
      </c>
      <c r="H128" s="300"/>
      <c r="I128" s="301">
        <f t="shared" si="2"/>
        <v>0</v>
      </c>
      <c r="J128" s="301"/>
      <c r="K128" s="302">
        <v>6066275</v>
      </c>
      <c r="L128" s="301"/>
      <c r="M128" s="301">
        <v>22047371565</v>
      </c>
      <c r="N128" s="300"/>
      <c r="O128" s="301">
        <v>-22987048693</v>
      </c>
      <c r="P128" s="301"/>
      <c r="Q128" s="301">
        <f t="shared" si="3"/>
        <v>-939677128</v>
      </c>
    </row>
    <row r="129" spans="1:17" ht="21">
      <c r="A129" s="299" t="s">
        <v>156</v>
      </c>
      <c r="B129" s="300"/>
      <c r="C129" s="301">
        <v>7740646</v>
      </c>
      <c r="D129" s="300"/>
      <c r="E129" s="301">
        <v>17350402160</v>
      </c>
      <c r="F129" s="302"/>
      <c r="G129" s="301">
        <v>-12564655942</v>
      </c>
      <c r="H129" s="300"/>
      <c r="I129" s="301">
        <f t="shared" si="2"/>
        <v>4785746218</v>
      </c>
      <c r="J129" s="301"/>
      <c r="K129" s="302">
        <v>10340415</v>
      </c>
      <c r="L129" s="301"/>
      <c r="M129" s="301">
        <v>22072686687</v>
      </c>
      <c r="N129" s="300"/>
      <c r="O129" s="301">
        <v>-16784614199</v>
      </c>
      <c r="P129" s="301"/>
      <c r="Q129" s="301">
        <f t="shared" si="3"/>
        <v>5288072488</v>
      </c>
    </row>
    <row r="130" spans="1:17" ht="21">
      <c r="A130" s="299" t="s">
        <v>128</v>
      </c>
      <c r="B130" s="300"/>
      <c r="C130" s="301">
        <v>0</v>
      </c>
      <c r="D130" s="300"/>
      <c r="E130" s="301">
        <v>0</v>
      </c>
      <c r="F130" s="302"/>
      <c r="G130" s="301">
        <v>0</v>
      </c>
      <c r="H130" s="300"/>
      <c r="I130" s="301">
        <f t="shared" si="2"/>
        <v>0</v>
      </c>
      <c r="J130" s="301"/>
      <c r="K130" s="302">
        <v>159819</v>
      </c>
      <c r="L130" s="301"/>
      <c r="M130" s="301">
        <v>550490510</v>
      </c>
      <c r="N130" s="300"/>
      <c r="O130" s="301">
        <v>-621015314</v>
      </c>
      <c r="P130" s="301"/>
      <c r="Q130" s="301">
        <f t="shared" si="3"/>
        <v>-70524804</v>
      </c>
    </row>
    <row r="131" spans="1:17" ht="21">
      <c r="A131" s="299" t="s">
        <v>369</v>
      </c>
      <c r="B131" s="300"/>
      <c r="C131" s="301">
        <v>0</v>
      </c>
      <c r="D131" s="300"/>
      <c r="E131" s="301">
        <v>0</v>
      </c>
      <c r="F131" s="302"/>
      <c r="G131" s="301">
        <v>0</v>
      </c>
      <c r="H131" s="300"/>
      <c r="I131" s="301">
        <f t="shared" si="2"/>
        <v>0</v>
      </c>
      <c r="J131" s="301"/>
      <c r="K131" s="302">
        <v>1014781</v>
      </c>
      <c r="L131" s="301"/>
      <c r="M131" s="301">
        <v>4828440488</v>
      </c>
      <c r="N131" s="300"/>
      <c r="O131" s="301">
        <v>-6049520852</v>
      </c>
      <c r="P131" s="301"/>
      <c r="Q131" s="301">
        <f t="shared" si="3"/>
        <v>-1221080364</v>
      </c>
    </row>
    <row r="132" spans="1:17" ht="21">
      <c r="A132" s="299" t="s">
        <v>295</v>
      </c>
      <c r="B132" s="300"/>
      <c r="C132" s="301">
        <v>248296</v>
      </c>
      <c r="D132" s="300"/>
      <c r="E132" s="301">
        <v>380038755</v>
      </c>
      <c r="F132" s="302"/>
      <c r="G132" s="301">
        <v>-344476646</v>
      </c>
      <c r="H132" s="300"/>
      <c r="I132" s="301">
        <f t="shared" si="2"/>
        <v>35562109</v>
      </c>
      <c r="J132" s="301"/>
      <c r="K132" s="302">
        <v>4923593</v>
      </c>
      <c r="L132" s="301"/>
      <c r="M132" s="301">
        <v>7491071359</v>
      </c>
      <c r="N132" s="300"/>
      <c r="O132" s="301">
        <v>-6830809993</v>
      </c>
      <c r="P132" s="301"/>
      <c r="Q132" s="301">
        <f t="shared" si="3"/>
        <v>660261366</v>
      </c>
    </row>
    <row r="133" spans="1:17" ht="21">
      <c r="A133" s="299" t="s">
        <v>222</v>
      </c>
      <c r="B133" s="300"/>
      <c r="C133" s="301">
        <v>0</v>
      </c>
      <c r="D133" s="300"/>
      <c r="E133" s="301">
        <v>0</v>
      </c>
      <c r="F133" s="302"/>
      <c r="G133" s="301">
        <v>0</v>
      </c>
      <c r="H133" s="300"/>
      <c r="I133" s="301">
        <f t="shared" si="2"/>
        <v>0</v>
      </c>
      <c r="J133" s="301"/>
      <c r="K133" s="302">
        <v>1103887</v>
      </c>
      <c r="L133" s="301"/>
      <c r="M133" s="301">
        <v>5398415660</v>
      </c>
      <c r="N133" s="300"/>
      <c r="O133" s="301">
        <v>-6250875350</v>
      </c>
      <c r="P133" s="301"/>
      <c r="Q133" s="301">
        <f t="shared" si="3"/>
        <v>-852459690</v>
      </c>
    </row>
    <row r="134" spans="1:17" ht="21">
      <c r="A134" s="299" t="s">
        <v>114</v>
      </c>
      <c r="B134" s="300"/>
      <c r="C134" s="301">
        <v>65572</v>
      </c>
      <c r="D134" s="300"/>
      <c r="E134" s="301">
        <v>232699200</v>
      </c>
      <c r="F134" s="302"/>
      <c r="G134" s="301">
        <v>-268590800</v>
      </c>
      <c r="H134" s="300"/>
      <c r="I134" s="301">
        <f t="shared" si="2"/>
        <v>-35891600</v>
      </c>
      <c r="J134" s="301"/>
      <c r="K134" s="302">
        <v>1345905</v>
      </c>
      <c r="L134" s="301"/>
      <c r="M134" s="301">
        <v>4970089222</v>
      </c>
      <c r="N134" s="300"/>
      <c r="O134" s="301">
        <v>-5512988773</v>
      </c>
      <c r="P134" s="301"/>
      <c r="Q134" s="301">
        <f t="shared" si="3"/>
        <v>-542899551</v>
      </c>
    </row>
    <row r="135" spans="1:17" ht="21">
      <c r="A135" s="299" t="s">
        <v>182</v>
      </c>
      <c r="B135" s="300"/>
      <c r="C135" s="301">
        <v>295341</v>
      </c>
      <c r="D135" s="300"/>
      <c r="E135" s="301">
        <v>1625710009</v>
      </c>
      <c r="F135" s="302"/>
      <c r="G135" s="301">
        <v>-1680997856</v>
      </c>
      <c r="H135" s="300"/>
      <c r="I135" s="301">
        <f t="shared" si="2"/>
        <v>-55287847</v>
      </c>
      <c r="J135" s="301"/>
      <c r="K135" s="302">
        <v>1428924</v>
      </c>
      <c r="L135" s="301"/>
      <c r="M135" s="301">
        <v>6845102008</v>
      </c>
      <c r="N135" s="300"/>
      <c r="O135" s="301">
        <v>-8250464450</v>
      </c>
      <c r="P135" s="301"/>
      <c r="Q135" s="301">
        <f t="shared" si="3"/>
        <v>-1405362442</v>
      </c>
    </row>
    <row r="136" spans="1:17" ht="21">
      <c r="A136" s="299" t="s">
        <v>203</v>
      </c>
      <c r="B136" s="300"/>
      <c r="C136" s="301">
        <v>129912</v>
      </c>
      <c r="D136" s="300"/>
      <c r="E136" s="301">
        <v>779116687</v>
      </c>
      <c r="F136" s="302"/>
      <c r="G136" s="301">
        <v>-677979874</v>
      </c>
      <c r="H136" s="300"/>
      <c r="I136" s="301">
        <f t="shared" si="2"/>
        <v>101136813</v>
      </c>
      <c r="J136" s="301"/>
      <c r="K136" s="302">
        <v>1920593</v>
      </c>
      <c r="L136" s="301"/>
      <c r="M136" s="301">
        <v>10533582548</v>
      </c>
      <c r="N136" s="300"/>
      <c r="O136" s="301">
        <v>-10023118730</v>
      </c>
      <c r="P136" s="301"/>
      <c r="Q136" s="301">
        <f t="shared" si="3"/>
        <v>510463818</v>
      </c>
    </row>
    <row r="137" spans="1:17" ht="21">
      <c r="A137" s="299" t="s">
        <v>95</v>
      </c>
      <c r="B137" s="300"/>
      <c r="C137" s="301">
        <v>0</v>
      </c>
      <c r="D137" s="300"/>
      <c r="E137" s="301">
        <v>0</v>
      </c>
      <c r="F137" s="302"/>
      <c r="G137" s="301">
        <v>0</v>
      </c>
      <c r="H137" s="300"/>
      <c r="I137" s="301">
        <f t="shared" ref="I137:I200" si="4">G137+E137</f>
        <v>0</v>
      </c>
      <c r="J137" s="301"/>
      <c r="K137" s="302">
        <v>1797095</v>
      </c>
      <c r="L137" s="301"/>
      <c r="M137" s="301">
        <v>5048820077</v>
      </c>
      <c r="N137" s="300"/>
      <c r="O137" s="301">
        <v>-5168061812</v>
      </c>
      <c r="P137" s="301"/>
      <c r="Q137" s="301">
        <f t="shared" ref="Q137:Q200" si="5">M137+O137</f>
        <v>-119241735</v>
      </c>
    </row>
    <row r="138" spans="1:17" ht="21">
      <c r="A138" s="299" t="s">
        <v>233</v>
      </c>
      <c r="B138" s="300"/>
      <c r="C138" s="301">
        <v>0</v>
      </c>
      <c r="D138" s="300"/>
      <c r="E138" s="301">
        <v>0</v>
      </c>
      <c r="F138" s="302"/>
      <c r="G138" s="301">
        <v>0</v>
      </c>
      <c r="H138" s="300"/>
      <c r="I138" s="301">
        <f t="shared" si="4"/>
        <v>0</v>
      </c>
      <c r="J138" s="301"/>
      <c r="K138" s="302">
        <v>1248830</v>
      </c>
      <c r="L138" s="301"/>
      <c r="M138" s="301">
        <v>7715626768</v>
      </c>
      <c r="N138" s="300"/>
      <c r="O138" s="301">
        <v>-8168408456</v>
      </c>
      <c r="P138" s="301"/>
      <c r="Q138" s="301">
        <f t="shared" si="5"/>
        <v>-452781688</v>
      </c>
    </row>
    <row r="139" spans="1:17" ht="21">
      <c r="A139" s="299" t="s">
        <v>179</v>
      </c>
      <c r="B139" s="300"/>
      <c r="C139" s="301">
        <v>0</v>
      </c>
      <c r="D139" s="300"/>
      <c r="E139" s="301">
        <v>0</v>
      </c>
      <c r="F139" s="302"/>
      <c r="G139" s="301">
        <v>0</v>
      </c>
      <c r="H139" s="300"/>
      <c r="I139" s="301">
        <f t="shared" si="4"/>
        <v>0</v>
      </c>
      <c r="J139" s="301"/>
      <c r="K139" s="302">
        <v>1192551</v>
      </c>
      <c r="L139" s="301"/>
      <c r="M139" s="301">
        <v>6230003707</v>
      </c>
      <c r="N139" s="300"/>
      <c r="O139" s="301">
        <v>-6128804011</v>
      </c>
      <c r="P139" s="301"/>
      <c r="Q139" s="301">
        <f t="shared" si="5"/>
        <v>101199696</v>
      </c>
    </row>
    <row r="140" spans="1:17" ht="21">
      <c r="A140" s="299" t="s">
        <v>120</v>
      </c>
      <c r="B140" s="300"/>
      <c r="C140" s="301">
        <v>635981</v>
      </c>
      <c r="D140" s="300"/>
      <c r="E140" s="301">
        <v>3018097875</v>
      </c>
      <c r="F140" s="302"/>
      <c r="G140" s="301">
        <v>-2542063788</v>
      </c>
      <c r="H140" s="300"/>
      <c r="I140" s="301">
        <f t="shared" si="4"/>
        <v>476034087</v>
      </c>
      <c r="J140" s="301"/>
      <c r="K140" s="302">
        <v>2124055</v>
      </c>
      <c r="L140" s="301"/>
      <c r="M140" s="301">
        <v>8615471871</v>
      </c>
      <c r="N140" s="300"/>
      <c r="O140" s="301">
        <v>-8490007246</v>
      </c>
      <c r="P140" s="301"/>
      <c r="Q140" s="301">
        <f t="shared" si="5"/>
        <v>125464625</v>
      </c>
    </row>
    <row r="141" spans="1:17" ht="21">
      <c r="A141" s="299" t="s">
        <v>202</v>
      </c>
      <c r="B141" s="300"/>
      <c r="C141" s="301">
        <v>2052057</v>
      </c>
      <c r="D141" s="300"/>
      <c r="E141" s="301">
        <v>7276383829</v>
      </c>
      <c r="F141" s="302"/>
      <c r="G141" s="301">
        <v>-5627303387</v>
      </c>
      <c r="H141" s="300"/>
      <c r="I141" s="301">
        <f t="shared" si="4"/>
        <v>1649080442</v>
      </c>
      <c r="J141" s="301"/>
      <c r="K141" s="302">
        <v>7244114</v>
      </c>
      <c r="L141" s="301"/>
      <c r="M141" s="301">
        <v>25992630584</v>
      </c>
      <c r="N141" s="300"/>
      <c r="O141" s="301">
        <v>-19856680718</v>
      </c>
      <c r="P141" s="301"/>
      <c r="Q141" s="301">
        <f t="shared" si="5"/>
        <v>6135949866</v>
      </c>
    </row>
    <row r="142" spans="1:17" ht="21">
      <c r="A142" s="299" t="s">
        <v>85</v>
      </c>
      <c r="B142" s="300"/>
      <c r="C142" s="301">
        <v>16041</v>
      </c>
      <c r="D142" s="300"/>
      <c r="E142" s="301">
        <v>216638613</v>
      </c>
      <c r="F142" s="302"/>
      <c r="G142" s="301">
        <v>-221572362</v>
      </c>
      <c r="H142" s="300"/>
      <c r="I142" s="301">
        <f t="shared" si="4"/>
        <v>-4933749</v>
      </c>
      <c r="J142" s="301"/>
      <c r="K142" s="302">
        <v>499193</v>
      </c>
      <c r="L142" s="301"/>
      <c r="M142" s="301">
        <v>6361545112</v>
      </c>
      <c r="N142" s="300"/>
      <c r="O142" s="301">
        <v>-6825384493</v>
      </c>
      <c r="P142" s="301"/>
      <c r="Q142" s="301">
        <f t="shared" si="5"/>
        <v>-463839381</v>
      </c>
    </row>
    <row r="143" spans="1:17" ht="21">
      <c r="A143" s="299" t="s">
        <v>253</v>
      </c>
      <c r="B143" s="300"/>
      <c r="C143" s="301">
        <v>0</v>
      </c>
      <c r="D143" s="300"/>
      <c r="E143" s="301">
        <v>0</v>
      </c>
      <c r="F143" s="302"/>
      <c r="G143" s="301">
        <v>0</v>
      </c>
      <c r="H143" s="300"/>
      <c r="I143" s="301">
        <f t="shared" si="4"/>
        <v>0</v>
      </c>
      <c r="J143" s="301"/>
      <c r="K143" s="302">
        <v>1585558</v>
      </c>
      <c r="L143" s="301"/>
      <c r="M143" s="301">
        <v>4446722711</v>
      </c>
      <c r="N143" s="300"/>
      <c r="O143" s="301">
        <v>-4496681574</v>
      </c>
      <c r="P143" s="301"/>
      <c r="Q143" s="301">
        <f t="shared" si="5"/>
        <v>-49958863</v>
      </c>
    </row>
    <row r="144" spans="1:17" ht="21">
      <c r="A144" s="299" t="s">
        <v>167</v>
      </c>
      <c r="B144" s="300"/>
      <c r="C144" s="301">
        <v>0</v>
      </c>
      <c r="D144" s="300"/>
      <c r="E144" s="301">
        <v>0</v>
      </c>
      <c r="F144" s="302"/>
      <c r="G144" s="301">
        <v>0</v>
      </c>
      <c r="H144" s="300"/>
      <c r="I144" s="301">
        <f t="shared" si="4"/>
        <v>0</v>
      </c>
      <c r="J144" s="301"/>
      <c r="K144" s="302">
        <v>1674952</v>
      </c>
      <c r="L144" s="301"/>
      <c r="M144" s="301">
        <v>6386807436</v>
      </c>
      <c r="N144" s="300"/>
      <c r="O144" s="301">
        <v>-6227047774</v>
      </c>
      <c r="P144" s="301"/>
      <c r="Q144" s="301">
        <f t="shared" si="5"/>
        <v>159759662</v>
      </c>
    </row>
    <row r="145" spans="1:17" ht="21">
      <c r="A145" s="299" t="s">
        <v>347</v>
      </c>
      <c r="B145" s="300"/>
      <c r="C145" s="301">
        <v>628463</v>
      </c>
      <c r="D145" s="300"/>
      <c r="E145" s="301">
        <v>13551965449</v>
      </c>
      <c r="F145" s="302"/>
      <c r="G145" s="301">
        <v>-12213347264</v>
      </c>
      <c r="H145" s="300"/>
      <c r="I145" s="301">
        <f t="shared" si="4"/>
        <v>1338618185</v>
      </c>
      <c r="J145" s="301"/>
      <c r="K145" s="302">
        <v>1122610</v>
      </c>
      <c r="L145" s="301"/>
      <c r="M145" s="301">
        <v>22526274264</v>
      </c>
      <c r="N145" s="300"/>
      <c r="O145" s="301">
        <v>-21816440701</v>
      </c>
      <c r="P145" s="301"/>
      <c r="Q145" s="301">
        <f t="shared" si="5"/>
        <v>709833563</v>
      </c>
    </row>
    <row r="146" spans="1:17" ht="21">
      <c r="A146" s="299" t="s">
        <v>315</v>
      </c>
      <c r="B146" s="300"/>
      <c r="C146" s="301">
        <v>0</v>
      </c>
      <c r="D146" s="300"/>
      <c r="E146" s="301">
        <v>0</v>
      </c>
      <c r="F146" s="302"/>
      <c r="G146" s="301">
        <v>0</v>
      </c>
      <c r="H146" s="300"/>
      <c r="I146" s="301">
        <f t="shared" si="4"/>
        <v>0</v>
      </c>
      <c r="J146" s="301"/>
      <c r="K146" s="302">
        <v>2958137</v>
      </c>
      <c r="L146" s="301"/>
      <c r="M146" s="301">
        <v>2998272300</v>
      </c>
      <c r="N146" s="300"/>
      <c r="O146" s="301">
        <v>-3252232911</v>
      </c>
      <c r="P146" s="301"/>
      <c r="Q146" s="301">
        <f t="shared" si="5"/>
        <v>-253960611</v>
      </c>
    </row>
    <row r="147" spans="1:17" ht="21">
      <c r="A147" s="299" t="s">
        <v>269</v>
      </c>
      <c r="B147" s="300"/>
      <c r="C147" s="301">
        <v>2471</v>
      </c>
      <c r="D147" s="300"/>
      <c r="E147" s="301">
        <v>134141403</v>
      </c>
      <c r="F147" s="302"/>
      <c r="G147" s="301">
        <v>-104177891</v>
      </c>
      <c r="H147" s="300"/>
      <c r="I147" s="301">
        <f t="shared" si="4"/>
        <v>29963512</v>
      </c>
      <c r="J147" s="301"/>
      <c r="K147" s="302">
        <v>113360</v>
      </c>
      <c r="L147" s="301"/>
      <c r="M147" s="301">
        <v>5341724224</v>
      </c>
      <c r="N147" s="300"/>
      <c r="O147" s="301">
        <v>-4779281977</v>
      </c>
      <c r="P147" s="301"/>
      <c r="Q147" s="301">
        <f t="shared" si="5"/>
        <v>562442247</v>
      </c>
    </row>
    <row r="148" spans="1:17" ht="21">
      <c r="A148" s="299" t="s">
        <v>129</v>
      </c>
      <c r="B148" s="300"/>
      <c r="C148" s="301">
        <v>45520</v>
      </c>
      <c r="D148" s="300"/>
      <c r="E148" s="301">
        <v>313576663</v>
      </c>
      <c r="F148" s="302"/>
      <c r="G148" s="301">
        <v>-261540122</v>
      </c>
      <c r="H148" s="300"/>
      <c r="I148" s="301">
        <f t="shared" si="4"/>
        <v>52036541</v>
      </c>
      <c r="J148" s="301"/>
      <c r="K148" s="302">
        <v>1147770</v>
      </c>
      <c r="L148" s="301"/>
      <c r="M148" s="301">
        <v>7602633750</v>
      </c>
      <c r="N148" s="300"/>
      <c r="O148" s="301">
        <v>-6594637641</v>
      </c>
      <c r="P148" s="301"/>
      <c r="Q148" s="301">
        <f t="shared" si="5"/>
        <v>1007996109</v>
      </c>
    </row>
    <row r="149" spans="1:17" ht="21">
      <c r="A149" s="299" t="s">
        <v>325</v>
      </c>
      <c r="B149" s="300"/>
      <c r="C149" s="301">
        <v>0</v>
      </c>
      <c r="D149" s="300"/>
      <c r="E149" s="301">
        <v>0</v>
      </c>
      <c r="F149" s="302"/>
      <c r="G149" s="301">
        <v>0</v>
      </c>
      <c r="H149" s="300"/>
      <c r="I149" s="301">
        <f t="shared" si="4"/>
        <v>0</v>
      </c>
      <c r="J149" s="301"/>
      <c r="K149" s="302">
        <v>3258303</v>
      </c>
      <c r="L149" s="301"/>
      <c r="M149" s="301">
        <v>9134081600</v>
      </c>
      <c r="N149" s="300"/>
      <c r="O149" s="301">
        <v>-9240627626</v>
      </c>
      <c r="P149" s="301"/>
      <c r="Q149" s="301">
        <f t="shared" si="5"/>
        <v>-106546026</v>
      </c>
    </row>
    <row r="150" spans="1:17" ht="21">
      <c r="A150" s="299" t="s">
        <v>353</v>
      </c>
      <c r="B150" s="300"/>
      <c r="C150" s="301">
        <v>12033</v>
      </c>
      <c r="D150" s="300"/>
      <c r="E150" s="301">
        <v>396197114</v>
      </c>
      <c r="F150" s="302"/>
      <c r="G150" s="301">
        <v>-393011293</v>
      </c>
      <c r="H150" s="300"/>
      <c r="I150" s="301">
        <f t="shared" si="4"/>
        <v>3185821</v>
      </c>
      <c r="J150" s="301"/>
      <c r="K150" s="302">
        <v>151127</v>
      </c>
      <c r="L150" s="301"/>
      <c r="M150" s="301">
        <v>4783236130</v>
      </c>
      <c r="N150" s="300"/>
      <c r="O150" s="301">
        <v>-4935062228</v>
      </c>
      <c r="P150" s="301"/>
      <c r="Q150" s="301">
        <f t="shared" si="5"/>
        <v>-151826098</v>
      </c>
    </row>
    <row r="151" spans="1:17" ht="21">
      <c r="A151" s="299" t="s">
        <v>302</v>
      </c>
      <c r="B151" s="300"/>
      <c r="C151" s="301">
        <v>945209</v>
      </c>
      <c r="D151" s="300"/>
      <c r="E151" s="301">
        <v>6701574719</v>
      </c>
      <c r="F151" s="302"/>
      <c r="G151" s="301">
        <v>-6722193713</v>
      </c>
      <c r="H151" s="300"/>
      <c r="I151" s="301">
        <f t="shared" si="4"/>
        <v>-20618994</v>
      </c>
      <c r="J151" s="301"/>
      <c r="K151" s="302">
        <v>1934652</v>
      </c>
      <c r="L151" s="301"/>
      <c r="M151" s="301">
        <v>13055221496</v>
      </c>
      <c r="N151" s="300"/>
      <c r="O151" s="301">
        <v>-13758973423</v>
      </c>
      <c r="P151" s="301"/>
      <c r="Q151" s="301">
        <f t="shared" si="5"/>
        <v>-703751927</v>
      </c>
    </row>
    <row r="152" spans="1:17" ht="21">
      <c r="A152" s="299" t="s">
        <v>102</v>
      </c>
      <c r="B152" s="300"/>
      <c r="C152" s="301">
        <v>109378</v>
      </c>
      <c r="D152" s="300"/>
      <c r="E152" s="301">
        <v>749839114</v>
      </c>
      <c r="F152" s="302"/>
      <c r="G152" s="301">
        <v>-899158994</v>
      </c>
      <c r="H152" s="300"/>
      <c r="I152" s="301">
        <f t="shared" si="4"/>
        <v>-149319880</v>
      </c>
      <c r="J152" s="301"/>
      <c r="K152" s="302">
        <v>594934</v>
      </c>
      <c r="L152" s="301"/>
      <c r="M152" s="301">
        <v>4144650808</v>
      </c>
      <c r="N152" s="300"/>
      <c r="O152" s="301">
        <v>-4890748212</v>
      </c>
      <c r="P152" s="301"/>
      <c r="Q152" s="301">
        <f t="shared" si="5"/>
        <v>-746097404</v>
      </c>
    </row>
    <row r="153" spans="1:17" ht="21">
      <c r="A153" s="299" t="s">
        <v>256</v>
      </c>
      <c r="B153" s="300"/>
      <c r="C153" s="301">
        <v>0</v>
      </c>
      <c r="D153" s="300"/>
      <c r="E153" s="301">
        <v>0</v>
      </c>
      <c r="F153" s="302"/>
      <c r="G153" s="301">
        <v>0</v>
      </c>
      <c r="H153" s="300"/>
      <c r="I153" s="301">
        <f t="shared" si="4"/>
        <v>0</v>
      </c>
      <c r="J153" s="301"/>
      <c r="K153" s="302">
        <v>1108212</v>
      </c>
      <c r="L153" s="301"/>
      <c r="M153" s="301">
        <v>4344927643</v>
      </c>
      <c r="N153" s="300"/>
      <c r="O153" s="301">
        <v>-4197165109</v>
      </c>
      <c r="P153" s="301"/>
      <c r="Q153" s="301">
        <f t="shared" si="5"/>
        <v>147762534</v>
      </c>
    </row>
    <row r="154" spans="1:17" ht="21">
      <c r="A154" s="299" t="s">
        <v>152</v>
      </c>
      <c r="B154" s="300"/>
      <c r="C154" s="301">
        <v>24702</v>
      </c>
      <c r="D154" s="300"/>
      <c r="E154" s="301">
        <v>646042660</v>
      </c>
      <c r="F154" s="302"/>
      <c r="G154" s="301">
        <v>-575820360</v>
      </c>
      <c r="H154" s="300"/>
      <c r="I154" s="301">
        <f t="shared" si="4"/>
        <v>70222300</v>
      </c>
      <c r="J154" s="301"/>
      <c r="K154" s="302">
        <v>274038</v>
      </c>
      <c r="L154" s="301"/>
      <c r="M154" s="301">
        <v>6848555843</v>
      </c>
      <c r="N154" s="300"/>
      <c r="O154" s="301">
        <v>-6045923948</v>
      </c>
      <c r="P154" s="301"/>
      <c r="Q154" s="301">
        <f t="shared" si="5"/>
        <v>802631895</v>
      </c>
    </row>
    <row r="155" spans="1:17" ht="21">
      <c r="A155" s="299" t="s">
        <v>250</v>
      </c>
      <c r="B155" s="300"/>
      <c r="C155" s="301">
        <v>2265594</v>
      </c>
      <c r="D155" s="300"/>
      <c r="E155" s="301">
        <v>4145789873</v>
      </c>
      <c r="F155" s="302"/>
      <c r="G155" s="301">
        <v>-3981024741</v>
      </c>
      <c r="H155" s="300"/>
      <c r="I155" s="301">
        <f t="shared" si="4"/>
        <v>164765132</v>
      </c>
      <c r="J155" s="301"/>
      <c r="K155" s="302">
        <v>10620812</v>
      </c>
      <c r="L155" s="301"/>
      <c r="M155" s="301">
        <v>20278976726</v>
      </c>
      <c r="N155" s="300"/>
      <c r="O155" s="301">
        <v>-18738614876</v>
      </c>
      <c r="P155" s="301"/>
      <c r="Q155" s="301">
        <f t="shared" si="5"/>
        <v>1540361850</v>
      </c>
    </row>
    <row r="156" spans="1:17" ht="21">
      <c r="A156" s="299" t="s">
        <v>108</v>
      </c>
      <c r="B156" s="300"/>
      <c r="C156" s="301">
        <v>0</v>
      </c>
      <c r="D156" s="300"/>
      <c r="E156" s="301">
        <v>0</v>
      </c>
      <c r="F156" s="302"/>
      <c r="G156" s="301">
        <v>0</v>
      </c>
      <c r="H156" s="300"/>
      <c r="I156" s="301">
        <f t="shared" si="4"/>
        <v>0</v>
      </c>
      <c r="J156" s="301"/>
      <c r="K156" s="302">
        <v>190255</v>
      </c>
      <c r="L156" s="301"/>
      <c r="M156" s="301">
        <v>3011194417</v>
      </c>
      <c r="N156" s="300"/>
      <c r="O156" s="301">
        <v>-3090269536</v>
      </c>
      <c r="P156" s="301"/>
      <c r="Q156" s="301">
        <f t="shared" si="5"/>
        <v>-79075119</v>
      </c>
    </row>
    <row r="157" spans="1:17" ht="21">
      <c r="A157" s="299" t="s">
        <v>185</v>
      </c>
      <c r="B157" s="300"/>
      <c r="C157" s="301">
        <v>158268</v>
      </c>
      <c r="D157" s="300"/>
      <c r="E157" s="301">
        <v>1172246298</v>
      </c>
      <c r="F157" s="302"/>
      <c r="G157" s="301">
        <v>-978569619</v>
      </c>
      <c r="H157" s="300"/>
      <c r="I157" s="301">
        <f t="shared" si="4"/>
        <v>193676679</v>
      </c>
      <c r="J157" s="301"/>
      <c r="K157" s="302">
        <v>1565184</v>
      </c>
      <c r="L157" s="301"/>
      <c r="M157" s="301">
        <v>11049115885</v>
      </c>
      <c r="N157" s="300"/>
      <c r="O157" s="301">
        <v>-9677518585</v>
      </c>
      <c r="P157" s="301"/>
      <c r="Q157" s="301">
        <f t="shared" si="5"/>
        <v>1371597300</v>
      </c>
    </row>
    <row r="158" spans="1:17" ht="21">
      <c r="A158" s="299" t="s">
        <v>220</v>
      </c>
      <c r="B158" s="300"/>
      <c r="C158" s="301">
        <v>0</v>
      </c>
      <c r="D158" s="300"/>
      <c r="E158" s="301">
        <v>0</v>
      </c>
      <c r="F158" s="302"/>
      <c r="G158" s="301">
        <v>0</v>
      </c>
      <c r="H158" s="300"/>
      <c r="I158" s="301">
        <f t="shared" si="4"/>
        <v>0</v>
      </c>
      <c r="J158" s="301"/>
      <c r="K158" s="302">
        <v>749047</v>
      </c>
      <c r="L158" s="301"/>
      <c r="M158" s="301">
        <v>2610667108</v>
      </c>
      <c r="N158" s="300"/>
      <c r="O158" s="301">
        <v>-3068456095</v>
      </c>
      <c r="P158" s="301"/>
      <c r="Q158" s="301">
        <f t="shared" si="5"/>
        <v>-457788987</v>
      </c>
    </row>
    <row r="159" spans="1:17" ht="21">
      <c r="A159" s="299" t="s">
        <v>94</v>
      </c>
      <c r="B159" s="300"/>
      <c r="C159" s="301">
        <v>10704</v>
      </c>
      <c r="D159" s="300"/>
      <c r="E159" s="301">
        <v>493047645</v>
      </c>
      <c r="F159" s="302"/>
      <c r="G159" s="301">
        <v>-505946797</v>
      </c>
      <c r="H159" s="300"/>
      <c r="I159" s="301">
        <f t="shared" si="4"/>
        <v>-12899152</v>
      </c>
      <c r="J159" s="301"/>
      <c r="K159" s="302">
        <v>234098</v>
      </c>
      <c r="L159" s="301"/>
      <c r="M159" s="301">
        <v>9623037908</v>
      </c>
      <c r="N159" s="300"/>
      <c r="O159" s="301">
        <v>-11065128310</v>
      </c>
      <c r="P159" s="301"/>
      <c r="Q159" s="301">
        <f t="shared" si="5"/>
        <v>-1442090402</v>
      </c>
    </row>
    <row r="160" spans="1:17" ht="21">
      <c r="A160" s="299" t="s">
        <v>300</v>
      </c>
      <c r="B160" s="300"/>
      <c r="C160" s="301">
        <v>7393</v>
      </c>
      <c r="D160" s="300"/>
      <c r="E160" s="301">
        <v>240361428</v>
      </c>
      <c r="F160" s="302"/>
      <c r="G160" s="301">
        <v>-207095147</v>
      </c>
      <c r="H160" s="300"/>
      <c r="I160" s="301">
        <f t="shared" si="4"/>
        <v>33266281</v>
      </c>
      <c r="J160" s="301"/>
      <c r="K160" s="302">
        <v>270974</v>
      </c>
      <c r="L160" s="301"/>
      <c r="M160" s="301">
        <v>7897091010</v>
      </c>
      <c r="N160" s="300"/>
      <c r="O160" s="301">
        <v>-7590612836</v>
      </c>
      <c r="P160" s="301"/>
      <c r="Q160" s="301">
        <f t="shared" si="5"/>
        <v>306478174</v>
      </c>
    </row>
    <row r="161" spans="1:17" ht="21">
      <c r="A161" s="299" t="s">
        <v>265</v>
      </c>
      <c r="B161" s="300"/>
      <c r="C161" s="301">
        <v>0</v>
      </c>
      <c r="D161" s="300"/>
      <c r="E161" s="301">
        <v>0</v>
      </c>
      <c r="F161" s="302"/>
      <c r="G161" s="301">
        <v>0</v>
      </c>
      <c r="H161" s="300"/>
      <c r="I161" s="301">
        <f t="shared" si="4"/>
        <v>0</v>
      </c>
      <c r="J161" s="301"/>
      <c r="K161" s="302">
        <v>3751972</v>
      </c>
      <c r="L161" s="301"/>
      <c r="M161" s="301">
        <v>6724628814</v>
      </c>
      <c r="N161" s="300"/>
      <c r="O161" s="301">
        <v>-7022926742</v>
      </c>
      <c r="P161" s="301"/>
      <c r="Q161" s="301">
        <f t="shared" si="5"/>
        <v>-298297928</v>
      </c>
    </row>
    <row r="162" spans="1:17" ht="21">
      <c r="A162" s="299" t="s">
        <v>289</v>
      </c>
      <c r="B162" s="300"/>
      <c r="C162" s="301">
        <v>20700</v>
      </c>
      <c r="D162" s="300"/>
      <c r="E162" s="301">
        <v>514334257</v>
      </c>
      <c r="F162" s="302"/>
      <c r="G162" s="301">
        <v>-382111826</v>
      </c>
      <c r="H162" s="300"/>
      <c r="I162" s="301">
        <f t="shared" si="4"/>
        <v>132222431</v>
      </c>
      <c r="J162" s="301"/>
      <c r="K162" s="302">
        <v>453561</v>
      </c>
      <c r="L162" s="301"/>
      <c r="M162" s="301">
        <v>9376218627</v>
      </c>
      <c r="N162" s="300"/>
      <c r="O162" s="301">
        <v>-8372513134</v>
      </c>
      <c r="P162" s="301"/>
      <c r="Q162" s="301">
        <f t="shared" si="5"/>
        <v>1003705493</v>
      </c>
    </row>
    <row r="163" spans="1:17" ht="21">
      <c r="A163" s="299" t="s">
        <v>158</v>
      </c>
      <c r="B163" s="300"/>
      <c r="C163" s="301">
        <v>57418</v>
      </c>
      <c r="D163" s="300"/>
      <c r="E163" s="301">
        <v>1069919570</v>
      </c>
      <c r="F163" s="302"/>
      <c r="G163" s="301">
        <v>-1345860636</v>
      </c>
      <c r="H163" s="300"/>
      <c r="I163" s="301">
        <f t="shared" si="4"/>
        <v>-275941066</v>
      </c>
      <c r="J163" s="301"/>
      <c r="K163" s="302">
        <v>59118</v>
      </c>
      <c r="L163" s="301"/>
      <c r="M163" s="301">
        <v>1106674571</v>
      </c>
      <c r="N163" s="300"/>
      <c r="O163" s="301">
        <v>-1385708125</v>
      </c>
      <c r="P163" s="301"/>
      <c r="Q163" s="301">
        <f t="shared" si="5"/>
        <v>-279033554</v>
      </c>
    </row>
    <row r="164" spans="1:17" ht="21">
      <c r="A164" s="299" t="s">
        <v>103</v>
      </c>
      <c r="B164" s="300"/>
      <c r="C164" s="301">
        <v>7957</v>
      </c>
      <c r="D164" s="300"/>
      <c r="E164" s="301">
        <v>508037541</v>
      </c>
      <c r="F164" s="302"/>
      <c r="G164" s="301">
        <v>-398725754</v>
      </c>
      <c r="H164" s="300"/>
      <c r="I164" s="301">
        <f t="shared" si="4"/>
        <v>109311787</v>
      </c>
      <c r="J164" s="301"/>
      <c r="K164" s="302">
        <v>431774</v>
      </c>
      <c r="L164" s="301"/>
      <c r="M164" s="301">
        <v>26115254118</v>
      </c>
      <c r="N164" s="300"/>
      <c r="O164" s="301">
        <v>-21636221266</v>
      </c>
      <c r="P164" s="301"/>
      <c r="Q164" s="301">
        <f t="shared" si="5"/>
        <v>4479032852</v>
      </c>
    </row>
    <row r="165" spans="1:17" ht="21">
      <c r="A165" s="299" t="s">
        <v>159</v>
      </c>
      <c r="B165" s="300"/>
      <c r="C165" s="301">
        <v>502778</v>
      </c>
      <c r="D165" s="300"/>
      <c r="E165" s="301">
        <v>2634495077</v>
      </c>
      <c r="F165" s="302"/>
      <c r="G165" s="301">
        <v>-2351495346</v>
      </c>
      <c r="H165" s="300"/>
      <c r="I165" s="301">
        <f t="shared" si="4"/>
        <v>282999731</v>
      </c>
      <c r="J165" s="301"/>
      <c r="K165" s="302">
        <v>6464098</v>
      </c>
      <c r="L165" s="301"/>
      <c r="M165" s="301">
        <v>30736624347</v>
      </c>
      <c r="N165" s="300"/>
      <c r="O165" s="301">
        <v>-30232620282</v>
      </c>
      <c r="P165" s="301"/>
      <c r="Q165" s="301">
        <f t="shared" si="5"/>
        <v>504004065</v>
      </c>
    </row>
    <row r="166" spans="1:17" ht="21">
      <c r="A166" s="299" t="s">
        <v>301</v>
      </c>
      <c r="B166" s="300"/>
      <c r="C166" s="301">
        <v>157020</v>
      </c>
      <c r="D166" s="300"/>
      <c r="E166" s="301">
        <v>1220066118</v>
      </c>
      <c r="F166" s="302"/>
      <c r="G166" s="301">
        <v>-1240881563</v>
      </c>
      <c r="H166" s="300"/>
      <c r="I166" s="301">
        <f t="shared" si="4"/>
        <v>-20815445</v>
      </c>
      <c r="J166" s="301"/>
      <c r="K166" s="302">
        <v>935191</v>
      </c>
      <c r="L166" s="301"/>
      <c r="M166" s="301">
        <v>6908006364</v>
      </c>
      <c r="N166" s="300"/>
      <c r="O166" s="301">
        <v>-7390531581</v>
      </c>
      <c r="P166" s="301"/>
      <c r="Q166" s="301">
        <f t="shared" si="5"/>
        <v>-482525217</v>
      </c>
    </row>
    <row r="167" spans="1:17" ht="21">
      <c r="A167" s="299" t="s">
        <v>105</v>
      </c>
      <c r="B167" s="300"/>
      <c r="C167" s="301">
        <v>5577</v>
      </c>
      <c r="D167" s="300"/>
      <c r="E167" s="301">
        <v>113361302</v>
      </c>
      <c r="F167" s="302"/>
      <c r="G167" s="301">
        <v>-112040538</v>
      </c>
      <c r="H167" s="300"/>
      <c r="I167" s="301">
        <f t="shared" si="4"/>
        <v>1320764</v>
      </c>
      <c r="J167" s="301"/>
      <c r="K167" s="302">
        <v>308851</v>
      </c>
      <c r="L167" s="301"/>
      <c r="M167" s="301">
        <v>6840923661</v>
      </c>
      <c r="N167" s="300"/>
      <c r="O167" s="301">
        <v>-6204739529</v>
      </c>
      <c r="P167" s="301"/>
      <c r="Q167" s="301">
        <f t="shared" si="5"/>
        <v>636184132</v>
      </c>
    </row>
    <row r="168" spans="1:17" ht="21">
      <c r="A168" s="299" t="s">
        <v>88</v>
      </c>
      <c r="B168" s="300"/>
      <c r="C168" s="301">
        <v>0</v>
      </c>
      <c r="D168" s="300"/>
      <c r="E168" s="301">
        <v>0</v>
      </c>
      <c r="F168" s="302"/>
      <c r="G168" s="301">
        <v>0</v>
      </c>
      <c r="H168" s="300"/>
      <c r="I168" s="301">
        <f t="shared" si="4"/>
        <v>0</v>
      </c>
      <c r="J168" s="301"/>
      <c r="K168" s="302">
        <v>543681</v>
      </c>
      <c r="L168" s="301"/>
      <c r="M168" s="301">
        <v>2290006934</v>
      </c>
      <c r="N168" s="300"/>
      <c r="O168" s="301">
        <v>-2448794650</v>
      </c>
      <c r="P168" s="301"/>
      <c r="Q168" s="301">
        <f t="shared" si="5"/>
        <v>-158787716</v>
      </c>
    </row>
    <row r="169" spans="1:17" ht="21">
      <c r="A169" s="299" t="s">
        <v>232</v>
      </c>
      <c r="B169" s="300"/>
      <c r="C169" s="301">
        <v>0</v>
      </c>
      <c r="D169" s="300"/>
      <c r="E169" s="301">
        <v>0</v>
      </c>
      <c r="F169" s="302"/>
      <c r="G169" s="301">
        <v>0</v>
      </c>
      <c r="H169" s="300"/>
      <c r="I169" s="301">
        <f t="shared" si="4"/>
        <v>0</v>
      </c>
      <c r="J169" s="301"/>
      <c r="K169" s="302">
        <v>1861623</v>
      </c>
      <c r="L169" s="301"/>
      <c r="M169" s="301">
        <v>7279927429</v>
      </c>
      <c r="N169" s="300"/>
      <c r="O169" s="301">
        <v>-8210874124</v>
      </c>
      <c r="P169" s="301"/>
      <c r="Q169" s="301">
        <f t="shared" si="5"/>
        <v>-930946695</v>
      </c>
    </row>
    <row r="170" spans="1:17" ht="21">
      <c r="A170" s="299" t="s">
        <v>264</v>
      </c>
      <c r="B170" s="300"/>
      <c r="C170" s="301">
        <v>0</v>
      </c>
      <c r="D170" s="300"/>
      <c r="E170" s="301">
        <v>0</v>
      </c>
      <c r="F170" s="302"/>
      <c r="G170" s="301">
        <v>0</v>
      </c>
      <c r="H170" s="300"/>
      <c r="I170" s="301">
        <f t="shared" si="4"/>
        <v>0</v>
      </c>
      <c r="J170" s="301"/>
      <c r="K170" s="302">
        <v>1323186</v>
      </c>
      <c r="L170" s="301"/>
      <c r="M170" s="301">
        <v>2902571870</v>
      </c>
      <c r="N170" s="300"/>
      <c r="O170" s="301">
        <v>-2723341569</v>
      </c>
      <c r="P170" s="301"/>
      <c r="Q170" s="301">
        <f t="shared" si="5"/>
        <v>179230301</v>
      </c>
    </row>
    <row r="171" spans="1:17" ht="21">
      <c r="A171" s="299" t="s">
        <v>291</v>
      </c>
      <c r="B171" s="300"/>
      <c r="C171" s="301">
        <v>0</v>
      </c>
      <c r="D171" s="300"/>
      <c r="E171" s="301">
        <v>0</v>
      </c>
      <c r="F171" s="302"/>
      <c r="G171" s="301">
        <v>0</v>
      </c>
      <c r="H171" s="300"/>
      <c r="I171" s="301">
        <f t="shared" si="4"/>
        <v>0</v>
      </c>
      <c r="J171" s="301"/>
      <c r="K171" s="302">
        <v>477154</v>
      </c>
      <c r="L171" s="301"/>
      <c r="M171" s="301">
        <v>564181826</v>
      </c>
      <c r="N171" s="300"/>
      <c r="O171" s="301">
        <v>-633210437</v>
      </c>
      <c r="P171" s="301"/>
      <c r="Q171" s="301">
        <f t="shared" si="5"/>
        <v>-69028611</v>
      </c>
    </row>
    <row r="172" spans="1:17" ht="21">
      <c r="A172" s="299" t="s">
        <v>260</v>
      </c>
      <c r="B172" s="300"/>
      <c r="C172" s="301">
        <v>0</v>
      </c>
      <c r="D172" s="300"/>
      <c r="E172" s="301">
        <v>0</v>
      </c>
      <c r="F172" s="302"/>
      <c r="G172" s="301">
        <v>0</v>
      </c>
      <c r="H172" s="300"/>
      <c r="I172" s="301">
        <f t="shared" si="4"/>
        <v>0</v>
      </c>
      <c r="J172" s="301"/>
      <c r="K172" s="302">
        <v>878805</v>
      </c>
      <c r="L172" s="301"/>
      <c r="M172" s="301">
        <v>3500616348</v>
      </c>
      <c r="N172" s="300"/>
      <c r="O172" s="301">
        <v>-4769725563</v>
      </c>
      <c r="P172" s="301"/>
      <c r="Q172" s="301">
        <f t="shared" si="5"/>
        <v>-1269109215</v>
      </c>
    </row>
    <row r="173" spans="1:17" ht="21">
      <c r="A173" s="299" t="s">
        <v>110</v>
      </c>
      <c r="B173" s="300"/>
      <c r="C173" s="301">
        <v>4418444</v>
      </c>
      <c r="D173" s="300"/>
      <c r="E173" s="301">
        <v>6113090168</v>
      </c>
      <c r="F173" s="302"/>
      <c r="G173" s="301">
        <v>-5551682984</v>
      </c>
      <c r="H173" s="300"/>
      <c r="I173" s="301">
        <f t="shared" si="4"/>
        <v>561407184</v>
      </c>
      <c r="J173" s="301"/>
      <c r="K173" s="302">
        <v>5208002</v>
      </c>
      <c r="L173" s="301"/>
      <c r="M173" s="301">
        <v>7045524214</v>
      </c>
      <c r="N173" s="300"/>
      <c r="O173" s="301">
        <v>-6543746188</v>
      </c>
      <c r="P173" s="301"/>
      <c r="Q173" s="301">
        <f t="shared" si="5"/>
        <v>501778026</v>
      </c>
    </row>
    <row r="174" spans="1:17" ht="21">
      <c r="A174" s="299" t="s">
        <v>272</v>
      </c>
      <c r="B174" s="300"/>
      <c r="C174" s="301">
        <v>129220</v>
      </c>
      <c r="D174" s="300"/>
      <c r="E174" s="301">
        <v>264318217</v>
      </c>
      <c r="F174" s="302"/>
      <c r="G174" s="301">
        <v>-247746596</v>
      </c>
      <c r="H174" s="300"/>
      <c r="I174" s="301">
        <f t="shared" si="4"/>
        <v>16571621</v>
      </c>
      <c r="J174" s="301"/>
      <c r="K174" s="302">
        <v>6566186</v>
      </c>
      <c r="L174" s="301"/>
      <c r="M174" s="301">
        <v>13331227509</v>
      </c>
      <c r="N174" s="300"/>
      <c r="O174" s="301">
        <v>-12588997273</v>
      </c>
      <c r="P174" s="301"/>
      <c r="Q174" s="301">
        <f t="shared" si="5"/>
        <v>742230236</v>
      </c>
    </row>
    <row r="175" spans="1:17" ht="21">
      <c r="A175" s="299" t="s">
        <v>183</v>
      </c>
      <c r="B175" s="300"/>
      <c r="C175" s="301">
        <v>1092531</v>
      </c>
      <c r="D175" s="300"/>
      <c r="E175" s="301">
        <v>9066621132</v>
      </c>
      <c r="F175" s="302"/>
      <c r="G175" s="301">
        <v>-8024760162</v>
      </c>
      <c r="H175" s="300"/>
      <c r="I175" s="301">
        <f t="shared" si="4"/>
        <v>1041860970</v>
      </c>
      <c r="J175" s="301"/>
      <c r="K175" s="302">
        <v>7312692</v>
      </c>
      <c r="L175" s="301"/>
      <c r="M175" s="301">
        <v>57598477053</v>
      </c>
      <c r="N175" s="300"/>
      <c r="O175" s="301">
        <v>-53681906345</v>
      </c>
      <c r="P175" s="301"/>
      <c r="Q175" s="301">
        <f t="shared" si="5"/>
        <v>3916570708</v>
      </c>
    </row>
    <row r="176" spans="1:17" ht="21">
      <c r="A176" s="299" t="s">
        <v>121</v>
      </c>
      <c r="B176" s="300"/>
      <c r="C176" s="301">
        <v>0</v>
      </c>
      <c r="D176" s="300"/>
      <c r="E176" s="301">
        <v>0</v>
      </c>
      <c r="F176" s="302"/>
      <c r="G176" s="301">
        <v>0</v>
      </c>
      <c r="H176" s="300"/>
      <c r="I176" s="301">
        <f t="shared" si="4"/>
        <v>0</v>
      </c>
      <c r="J176" s="301"/>
      <c r="K176" s="302">
        <v>19706485</v>
      </c>
      <c r="L176" s="301"/>
      <c r="M176" s="301">
        <v>41574072525</v>
      </c>
      <c r="N176" s="300"/>
      <c r="O176" s="301">
        <v>-41627116759</v>
      </c>
      <c r="P176" s="301"/>
      <c r="Q176" s="301">
        <f t="shared" si="5"/>
        <v>-53044234</v>
      </c>
    </row>
    <row r="177" spans="1:17" ht="21">
      <c r="A177" s="299" t="s">
        <v>216</v>
      </c>
      <c r="B177" s="300"/>
      <c r="C177" s="301">
        <v>0</v>
      </c>
      <c r="D177" s="300"/>
      <c r="E177" s="301">
        <v>0</v>
      </c>
      <c r="F177" s="302"/>
      <c r="G177" s="301">
        <v>0</v>
      </c>
      <c r="H177" s="300"/>
      <c r="I177" s="301">
        <f t="shared" si="4"/>
        <v>0</v>
      </c>
      <c r="J177" s="301"/>
      <c r="K177" s="302">
        <v>814242</v>
      </c>
      <c r="L177" s="301"/>
      <c r="M177" s="301">
        <v>3371426109</v>
      </c>
      <c r="N177" s="300"/>
      <c r="O177" s="301">
        <v>-3724846193</v>
      </c>
      <c r="P177" s="301"/>
      <c r="Q177" s="301">
        <f t="shared" si="5"/>
        <v>-353420084</v>
      </c>
    </row>
    <row r="178" spans="1:17" ht="21">
      <c r="A178" s="299" t="s">
        <v>125</v>
      </c>
      <c r="B178" s="300"/>
      <c r="C178" s="301">
        <v>0</v>
      </c>
      <c r="D178" s="300"/>
      <c r="E178" s="301">
        <v>0</v>
      </c>
      <c r="F178" s="302"/>
      <c r="G178" s="301">
        <v>0</v>
      </c>
      <c r="H178" s="300"/>
      <c r="I178" s="301">
        <f t="shared" si="4"/>
        <v>0</v>
      </c>
      <c r="J178" s="301"/>
      <c r="K178" s="302">
        <v>1767815</v>
      </c>
      <c r="L178" s="301"/>
      <c r="M178" s="301">
        <v>2628061800</v>
      </c>
      <c r="N178" s="300"/>
      <c r="O178" s="301">
        <v>-3354679019</v>
      </c>
      <c r="P178" s="301"/>
      <c r="Q178" s="301">
        <f t="shared" si="5"/>
        <v>-726617219</v>
      </c>
    </row>
    <row r="179" spans="1:17" ht="21">
      <c r="A179" s="299" t="s">
        <v>106</v>
      </c>
      <c r="B179" s="300"/>
      <c r="C179" s="301">
        <v>41279</v>
      </c>
      <c r="D179" s="300"/>
      <c r="E179" s="301">
        <v>364291065</v>
      </c>
      <c r="F179" s="302"/>
      <c r="G179" s="301">
        <v>-338808747</v>
      </c>
      <c r="H179" s="300"/>
      <c r="I179" s="301">
        <f t="shared" si="4"/>
        <v>25482318</v>
      </c>
      <c r="J179" s="301"/>
      <c r="K179" s="302">
        <v>1309452</v>
      </c>
      <c r="L179" s="301"/>
      <c r="M179" s="301">
        <v>11433109334</v>
      </c>
      <c r="N179" s="300"/>
      <c r="O179" s="301">
        <v>-10663346913</v>
      </c>
      <c r="P179" s="301"/>
      <c r="Q179" s="301">
        <f t="shared" si="5"/>
        <v>769762421</v>
      </c>
    </row>
    <row r="180" spans="1:17" ht="21">
      <c r="A180" s="299" t="s">
        <v>157</v>
      </c>
      <c r="B180" s="300"/>
      <c r="C180" s="301">
        <v>0</v>
      </c>
      <c r="D180" s="300"/>
      <c r="E180" s="301">
        <v>0</v>
      </c>
      <c r="F180" s="302"/>
      <c r="G180" s="301">
        <v>0</v>
      </c>
      <c r="H180" s="300"/>
      <c r="I180" s="301">
        <f t="shared" si="4"/>
        <v>0</v>
      </c>
      <c r="J180" s="301"/>
      <c r="K180" s="302">
        <v>10981744</v>
      </c>
      <c r="L180" s="301"/>
      <c r="M180" s="301">
        <v>50098838097</v>
      </c>
      <c r="N180" s="300"/>
      <c r="O180" s="301">
        <v>-53878089222</v>
      </c>
      <c r="P180" s="301"/>
      <c r="Q180" s="301">
        <f t="shared" si="5"/>
        <v>-3779251125</v>
      </c>
    </row>
    <row r="181" spans="1:17" ht="21">
      <c r="A181" s="299" t="s">
        <v>87</v>
      </c>
      <c r="B181" s="300"/>
      <c r="C181" s="301">
        <v>0</v>
      </c>
      <c r="D181" s="300"/>
      <c r="E181" s="301">
        <v>0</v>
      </c>
      <c r="F181" s="302"/>
      <c r="G181" s="301">
        <v>0</v>
      </c>
      <c r="H181" s="300"/>
      <c r="I181" s="301">
        <f t="shared" si="4"/>
        <v>0</v>
      </c>
      <c r="J181" s="301"/>
      <c r="K181" s="302">
        <v>11982911</v>
      </c>
      <c r="L181" s="301"/>
      <c r="M181" s="301">
        <v>68683821974</v>
      </c>
      <c r="N181" s="300"/>
      <c r="O181" s="301">
        <v>-74447579251</v>
      </c>
      <c r="P181" s="301"/>
      <c r="Q181" s="301">
        <f t="shared" si="5"/>
        <v>-5763757277</v>
      </c>
    </row>
    <row r="182" spans="1:17" ht="21">
      <c r="A182" s="299" t="s">
        <v>145</v>
      </c>
      <c r="B182" s="300"/>
      <c r="C182" s="301">
        <v>130912</v>
      </c>
      <c r="D182" s="300"/>
      <c r="E182" s="301">
        <v>951631237</v>
      </c>
      <c r="F182" s="302"/>
      <c r="G182" s="301">
        <v>-812330408</v>
      </c>
      <c r="H182" s="300"/>
      <c r="I182" s="301">
        <f t="shared" si="4"/>
        <v>139300829</v>
      </c>
      <c r="J182" s="301"/>
      <c r="K182" s="302">
        <v>450758</v>
      </c>
      <c r="L182" s="301"/>
      <c r="M182" s="301">
        <v>2811375860</v>
      </c>
      <c r="N182" s="300"/>
      <c r="O182" s="301">
        <v>-2797027239</v>
      </c>
      <c r="P182" s="301"/>
      <c r="Q182" s="301">
        <f t="shared" si="5"/>
        <v>14348621</v>
      </c>
    </row>
    <row r="183" spans="1:17" ht="21">
      <c r="A183" s="299" t="s">
        <v>293</v>
      </c>
      <c r="B183" s="300"/>
      <c r="C183" s="301">
        <v>0</v>
      </c>
      <c r="D183" s="300"/>
      <c r="E183" s="301">
        <v>0</v>
      </c>
      <c r="F183" s="302"/>
      <c r="G183" s="301">
        <v>0</v>
      </c>
      <c r="H183" s="300"/>
      <c r="I183" s="301">
        <f t="shared" si="4"/>
        <v>0</v>
      </c>
      <c r="J183" s="301"/>
      <c r="K183" s="302">
        <v>14033</v>
      </c>
      <c r="L183" s="301"/>
      <c r="M183" s="301">
        <v>373784184</v>
      </c>
      <c r="N183" s="300"/>
      <c r="O183" s="301">
        <v>-455590788</v>
      </c>
      <c r="P183" s="301"/>
      <c r="Q183" s="301">
        <f t="shared" si="5"/>
        <v>-81806604</v>
      </c>
    </row>
    <row r="184" spans="1:17" ht="21">
      <c r="A184" s="299" t="s">
        <v>168</v>
      </c>
      <c r="B184" s="300"/>
      <c r="C184" s="301">
        <v>501300</v>
      </c>
      <c r="D184" s="300"/>
      <c r="E184" s="301">
        <v>2402885860</v>
      </c>
      <c r="F184" s="302"/>
      <c r="G184" s="301">
        <v>-2050077228</v>
      </c>
      <c r="H184" s="300"/>
      <c r="I184" s="301">
        <f t="shared" si="4"/>
        <v>352808632</v>
      </c>
      <c r="J184" s="301"/>
      <c r="K184" s="302">
        <v>2742175</v>
      </c>
      <c r="L184" s="301"/>
      <c r="M184" s="301">
        <v>12035007660</v>
      </c>
      <c r="N184" s="300"/>
      <c r="O184" s="301">
        <v>-11214184168</v>
      </c>
      <c r="P184" s="301"/>
      <c r="Q184" s="301">
        <f t="shared" si="5"/>
        <v>820823492</v>
      </c>
    </row>
    <row r="185" spans="1:17" ht="21">
      <c r="A185" s="299" t="s">
        <v>235</v>
      </c>
      <c r="B185" s="300"/>
      <c r="C185" s="301">
        <v>1065633</v>
      </c>
      <c r="D185" s="300"/>
      <c r="E185" s="301">
        <v>11573555748</v>
      </c>
      <c r="F185" s="302"/>
      <c r="G185" s="301">
        <v>-12902182449</v>
      </c>
      <c r="H185" s="300"/>
      <c r="I185" s="301">
        <f t="shared" si="4"/>
        <v>-1328626701</v>
      </c>
      <c r="J185" s="301"/>
      <c r="K185" s="302">
        <v>4976212</v>
      </c>
      <c r="L185" s="301"/>
      <c r="M185" s="301">
        <v>52795911101</v>
      </c>
      <c r="N185" s="300"/>
      <c r="O185" s="301">
        <v>-60249631102</v>
      </c>
      <c r="P185" s="301"/>
      <c r="Q185" s="301">
        <f t="shared" si="5"/>
        <v>-7453720001</v>
      </c>
    </row>
    <row r="186" spans="1:17" ht="21">
      <c r="A186" s="299" t="s">
        <v>345</v>
      </c>
      <c r="B186" s="300"/>
      <c r="C186" s="301">
        <v>0</v>
      </c>
      <c r="D186" s="300"/>
      <c r="E186" s="301">
        <v>0</v>
      </c>
      <c r="F186" s="302"/>
      <c r="G186" s="301">
        <v>0</v>
      </c>
      <c r="H186" s="300"/>
      <c r="I186" s="301">
        <f t="shared" si="4"/>
        <v>0</v>
      </c>
      <c r="J186" s="301"/>
      <c r="K186" s="302">
        <v>59000</v>
      </c>
      <c r="L186" s="301"/>
      <c r="M186" s="301">
        <v>297976438</v>
      </c>
      <c r="N186" s="300"/>
      <c r="O186" s="301">
        <v>-357758597</v>
      </c>
      <c r="P186" s="301"/>
      <c r="Q186" s="301">
        <f t="shared" si="5"/>
        <v>-59782159</v>
      </c>
    </row>
    <row r="187" spans="1:17" ht="21">
      <c r="A187" s="299" t="s">
        <v>153</v>
      </c>
      <c r="B187" s="300"/>
      <c r="C187" s="301">
        <v>43243</v>
      </c>
      <c r="D187" s="300"/>
      <c r="E187" s="301">
        <v>2058598545</v>
      </c>
      <c r="F187" s="302"/>
      <c r="G187" s="301">
        <v>-2104580077</v>
      </c>
      <c r="H187" s="300"/>
      <c r="I187" s="301">
        <f t="shared" si="4"/>
        <v>-45981532</v>
      </c>
      <c r="J187" s="301"/>
      <c r="K187" s="302">
        <v>246716</v>
      </c>
      <c r="L187" s="301"/>
      <c r="M187" s="301">
        <v>11097632021</v>
      </c>
      <c r="N187" s="300"/>
      <c r="O187" s="301">
        <v>-12007344031</v>
      </c>
      <c r="P187" s="301"/>
      <c r="Q187" s="301">
        <f t="shared" si="5"/>
        <v>-909712010</v>
      </c>
    </row>
    <row r="188" spans="1:17" ht="21">
      <c r="A188" s="299" t="s">
        <v>344</v>
      </c>
      <c r="B188" s="300"/>
      <c r="C188" s="301">
        <v>0</v>
      </c>
      <c r="D188" s="300"/>
      <c r="E188" s="301">
        <v>0</v>
      </c>
      <c r="F188" s="302"/>
      <c r="G188" s="301">
        <v>0</v>
      </c>
      <c r="H188" s="300"/>
      <c r="I188" s="301">
        <f t="shared" si="4"/>
        <v>0</v>
      </c>
      <c r="J188" s="301"/>
      <c r="K188" s="302">
        <v>207376</v>
      </c>
      <c r="L188" s="301"/>
      <c r="M188" s="301">
        <v>691112549</v>
      </c>
      <c r="N188" s="300"/>
      <c r="O188" s="301">
        <v>-724589528</v>
      </c>
      <c r="P188" s="301"/>
      <c r="Q188" s="301">
        <f t="shared" si="5"/>
        <v>-33476979</v>
      </c>
    </row>
    <row r="189" spans="1:17" ht="21">
      <c r="A189" s="299" t="s">
        <v>230</v>
      </c>
      <c r="B189" s="300"/>
      <c r="C189" s="301">
        <v>137661</v>
      </c>
      <c r="D189" s="300"/>
      <c r="E189" s="301">
        <v>204764153</v>
      </c>
      <c r="F189" s="302"/>
      <c r="G189" s="301">
        <v>-266841740</v>
      </c>
      <c r="H189" s="300"/>
      <c r="I189" s="301">
        <f t="shared" si="4"/>
        <v>-62077587</v>
      </c>
      <c r="J189" s="301"/>
      <c r="K189" s="302">
        <v>2269650</v>
      </c>
      <c r="L189" s="301"/>
      <c r="M189" s="301">
        <v>3719676568</v>
      </c>
      <c r="N189" s="300"/>
      <c r="O189" s="301">
        <v>-4399483888</v>
      </c>
      <c r="P189" s="301"/>
      <c r="Q189" s="301">
        <f t="shared" si="5"/>
        <v>-679807320</v>
      </c>
    </row>
    <row r="190" spans="1:17" ht="21">
      <c r="A190" s="299" t="s">
        <v>341</v>
      </c>
      <c r="B190" s="300"/>
      <c r="C190" s="301">
        <v>0</v>
      </c>
      <c r="D190" s="300"/>
      <c r="E190" s="301">
        <v>0</v>
      </c>
      <c r="F190" s="302"/>
      <c r="G190" s="301">
        <v>0</v>
      </c>
      <c r="H190" s="300"/>
      <c r="I190" s="301">
        <f t="shared" si="4"/>
        <v>0</v>
      </c>
      <c r="J190" s="301"/>
      <c r="K190" s="302">
        <v>70146</v>
      </c>
      <c r="L190" s="301"/>
      <c r="M190" s="301">
        <v>1160630120</v>
      </c>
      <c r="N190" s="300"/>
      <c r="O190" s="301">
        <v>-1366681173</v>
      </c>
      <c r="P190" s="301"/>
      <c r="Q190" s="301">
        <f t="shared" si="5"/>
        <v>-206051053</v>
      </c>
    </row>
    <row r="191" spans="1:17" ht="21">
      <c r="A191" s="299" t="s">
        <v>292</v>
      </c>
      <c r="B191" s="300"/>
      <c r="C191" s="301">
        <v>0</v>
      </c>
      <c r="D191" s="300"/>
      <c r="E191" s="301">
        <v>0</v>
      </c>
      <c r="F191" s="302"/>
      <c r="G191" s="301">
        <v>0</v>
      </c>
      <c r="H191" s="300"/>
      <c r="I191" s="301">
        <f t="shared" si="4"/>
        <v>0</v>
      </c>
      <c r="J191" s="301"/>
      <c r="K191" s="302">
        <v>282696</v>
      </c>
      <c r="L191" s="301"/>
      <c r="M191" s="301">
        <v>4150474891</v>
      </c>
      <c r="N191" s="300"/>
      <c r="O191" s="301">
        <v>-5415138984</v>
      </c>
      <c r="P191" s="301"/>
      <c r="Q191" s="301">
        <f t="shared" si="5"/>
        <v>-1264664093</v>
      </c>
    </row>
    <row r="192" spans="1:17" ht="21">
      <c r="A192" s="299" t="s">
        <v>126</v>
      </c>
      <c r="B192" s="300"/>
      <c r="C192" s="301">
        <v>406990</v>
      </c>
      <c r="D192" s="300"/>
      <c r="E192" s="301">
        <v>814839707</v>
      </c>
      <c r="F192" s="302"/>
      <c r="G192" s="301">
        <v>-927270793</v>
      </c>
      <c r="H192" s="300"/>
      <c r="I192" s="301">
        <f t="shared" si="4"/>
        <v>-112431086</v>
      </c>
      <c r="J192" s="301"/>
      <c r="K192" s="302">
        <v>1919063</v>
      </c>
      <c r="L192" s="301"/>
      <c r="M192" s="301">
        <v>3699613392</v>
      </c>
      <c r="N192" s="300"/>
      <c r="O192" s="301">
        <v>-4372321365</v>
      </c>
      <c r="P192" s="301"/>
      <c r="Q192" s="301">
        <f t="shared" si="5"/>
        <v>-672707973</v>
      </c>
    </row>
    <row r="193" spans="1:17" ht="21">
      <c r="A193" s="299" t="s">
        <v>231</v>
      </c>
      <c r="B193" s="300"/>
      <c r="C193" s="301">
        <v>67848</v>
      </c>
      <c r="D193" s="300"/>
      <c r="E193" s="301">
        <v>1991740870</v>
      </c>
      <c r="F193" s="302"/>
      <c r="G193" s="301">
        <v>-1519520176</v>
      </c>
      <c r="H193" s="300"/>
      <c r="I193" s="301">
        <f t="shared" si="4"/>
        <v>472220694</v>
      </c>
      <c r="J193" s="301"/>
      <c r="K193" s="302">
        <v>360152</v>
      </c>
      <c r="L193" s="301"/>
      <c r="M193" s="301">
        <v>9411226481</v>
      </c>
      <c r="N193" s="300"/>
      <c r="O193" s="301">
        <v>-8065944921</v>
      </c>
      <c r="P193" s="301"/>
      <c r="Q193" s="301">
        <f t="shared" si="5"/>
        <v>1345281560</v>
      </c>
    </row>
    <row r="194" spans="1:17" ht="21">
      <c r="A194" s="299" t="s">
        <v>242</v>
      </c>
      <c r="B194" s="300"/>
      <c r="C194" s="301">
        <v>8540</v>
      </c>
      <c r="D194" s="300"/>
      <c r="E194" s="301">
        <v>330883300</v>
      </c>
      <c r="F194" s="302"/>
      <c r="G194" s="301">
        <v>-341181389</v>
      </c>
      <c r="H194" s="300"/>
      <c r="I194" s="301">
        <f t="shared" si="4"/>
        <v>-10298089</v>
      </c>
      <c r="J194" s="301"/>
      <c r="K194" s="302">
        <v>191482</v>
      </c>
      <c r="L194" s="301"/>
      <c r="M194" s="301">
        <v>7586913894</v>
      </c>
      <c r="N194" s="300"/>
      <c r="O194" s="301">
        <v>-7649894002</v>
      </c>
      <c r="P194" s="301"/>
      <c r="Q194" s="301">
        <f t="shared" si="5"/>
        <v>-62980108</v>
      </c>
    </row>
    <row r="195" spans="1:17" ht="21">
      <c r="A195" s="299" t="s">
        <v>112</v>
      </c>
      <c r="B195" s="300"/>
      <c r="C195" s="301">
        <v>170601</v>
      </c>
      <c r="D195" s="300"/>
      <c r="E195" s="301">
        <v>812538382</v>
      </c>
      <c r="F195" s="302"/>
      <c r="G195" s="301">
        <v>-777336421</v>
      </c>
      <c r="H195" s="300"/>
      <c r="I195" s="301">
        <f t="shared" si="4"/>
        <v>35201961</v>
      </c>
      <c r="J195" s="301"/>
      <c r="K195" s="302">
        <v>418537</v>
      </c>
      <c r="L195" s="301"/>
      <c r="M195" s="301">
        <v>1936467571</v>
      </c>
      <c r="N195" s="300"/>
      <c r="O195" s="301">
        <v>-1958730460</v>
      </c>
      <c r="P195" s="301"/>
      <c r="Q195" s="301">
        <f t="shared" si="5"/>
        <v>-22262889</v>
      </c>
    </row>
    <row r="196" spans="1:17" ht="21">
      <c r="A196" s="299" t="s">
        <v>218</v>
      </c>
      <c r="B196" s="300"/>
      <c r="C196" s="301">
        <v>0</v>
      </c>
      <c r="D196" s="300"/>
      <c r="E196" s="301">
        <v>0</v>
      </c>
      <c r="F196" s="302"/>
      <c r="G196" s="301">
        <v>0</v>
      </c>
      <c r="H196" s="300"/>
      <c r="I196" s="301">
        <f t="shared" si="4"/>
        <v>0</v>
      </c>
      <c r="J196" s="301"/>
      <c r="K196" s="302">
        <v>243508</v>
      </c>
      <c r="L196" s="301"/>
      <c r="M196" s="301">
        <v>2213639992</v>
      </c>
      <c r="N196" s="300"/>
      <c r="O196" s="301">
        <v>-2371815589</v>
      </c>
      <c r="P196" s="301"/>
      <c r="Q196" s="301">
        <f t="shared" si="5"/>
        <v>-158175597</v>
      </c>
    </row>
    <row r="197" spans="1:17" ht="21">
      <c r="A197" s="299" t="s">
        <v>340</v>
      </c>
      <c r="B197" s="300"/>
      <c r="C197" s="301">
        <v>0</v>
      </c>
      <c r="D197" s="300"/>
      <c r="E197" s="301">
        <v>0</v>
      </c>
      <c r="F197" s="302"/>
      <c r="G197" s="301">
        <v>0</v>
      </c>
      <c r="H197" s="300"/>
      <c r="I197" s="301">
        <f t="shared" si="4"/>
        <v>0</v>
      </c>
      <c r="J197" s="301"/>
      <c r="K197" s="302">
        <v>206690</v>
      </c>
      <c r="L197" s="301"/>
      <c r="M197" s="301">
        <v>4035223118</v>
      </c>
      <c r="N197" s="300"/>
      <c r="O197" s="301">
        <v>-5280327001</v>
      </c>
      <c r="P197" s="301"/>
      <c r="Q197" s="301">
        <f t="shared" si="5"/>
        <v>-1245103883</v>
      </c>
    </row>
    <row r="198" spans="1:17" ht="21">
      <c r="A198" s="299" t="s">
        <v>350</v>
      </c>
      <c r="B198" s="300"/>
      <c r="C198" s="301">
        <v>31456</v>
      </c>
      <c r="D198" s="300"/>
      <c r="E198" s="301">
        <v>95369954</v>
      </c>
      <c r="F198" s="302"/>
      <c r="G198" s="301">
        <v>-92690643</v>
      </c>
      <c r="H198" s="300"/>
      <c r="I198" s="301">
        <f t="shared" si="4"/>
        <v>2679311</v>
      </c>
      <c r="J198" s="301"/>
      <c r="K198" s="302">
        <v>277938</v>
      </c>
      <c r="L198" s="301"/>
      <c r="M198" s="301">
        <v>784296030</v>
      </c>
      <c r="N198" s="300"/>
      <c r="O198" s="301">
        <v>-948529548</v>
      </c>
      <c r="P198" s="301"/>
      <c r="Q198" s="301">
        <f t="shared" si="5"/>
        <v>-164233518</v>
      </c>
    </row>
    <row r="199" spans="1:17" ht="21">
      <c r="A199" s="299" t="s">
        <v>328</v>
      </c>
      <c r="B199" s="300"/>
      <c r="C199" s="301">
        <v>2384</v>
      </c>
      <c r="D199" s="300"/>
      <c r="E199" s="301">
        <v>19622077</v>
      </c>
      <c r="F199" s="302"/>
      <c r="G199" s="301">
        <v>-20190826</v>
      </c>
      <c r="H199" s="300"/>
      <c r="I199" s="301">
        <f t="shared" si="4"/>
        <v>-568749</v>
      </c>
      <c r="J199" s="301"/>
      <c r="K199" s="302">
        <v>232417</v>
      </c>
      <c r="L199" s="301"/>
      <c r="M199" s="301">
        <v>1886171814</v>
      </c>
      <c r="N199" s="300"/>
      <c r="O199" s="301">
        <v>-1968410695</v>
      </c>
      <c r="P199" s="301"/>
      <c r="Q199" s="301">
        <f t="shared" si="5"/>
        <v>-82238881</v>
      </c>
    </row>
    <row r="200" spans="1:17" ht="21">
      <c r="A200" s="299" t="s">
        <v>131</v>
      </c>
      <c r="B200" s="300"/>
      <c r="C200" s="301">
        <v>1110379</v>
      </c>
      <c r="D200" s="300"/>
      <c r="E200" s="301">
        <v>18507316477</v>
      </c>
      <c r="F200" s="302"/>
      <c r="G200" s="301">
        <v>-19768560909</v>
      </c>
      <c r="H200" s="300"/>
      <c r="I200" s="301">
        <f t="shared" si="4"/>
        <v>-1261244432</v>
      </c>
      <c r="J200" s="301"/>
      <c r="K200" s="302">
        <v>2665164</v>
      </c>
      <c r="L200" s="301"/>
      <c r="M200" s="301">
        <v>45032117388</v>
      </c>
      <c r="N200" s="300"/>
      <c r="O200" s="301">
        <v>-47449075371</v>
      </c>
      <c r="P200" s="301"/>
      <c r="Q200" s="301">
        <f t="shared" si="5"/>
        <v>-2416957983</v>
      </c>
    </row>
    <row r="201" spans="1:17" ht="21">
      <c r="A201" s="299" t="s">
        <v>306</v>
      </c>
      <c r="B201" s="300"/>
      <c r="C201" s="301">
        <v>142803</v>
      </c>
      <c r="D201" s="300"/>
      <c r="E201" s="301">
        <v>423915197</v>
      </c>
      <c r="F201" s="302"/>
      <c r="G201" s="301">
        <v>-463699411</v>
      </c>
      <c r="H201" s="300"/>
      <c r="I201" s="301">
        <f t="shared" ref="I201:I264" si="6">G201+E201</f>
        <v>-39784214</v>
      </c>
      <c r="J201" s="301"/>
      <c r="K201" s="302">
        <v>1120531</v>
      </c>
      <c r="L201" s="301"/>
      <c r="M201" s="301">
        <v>3020156104</v>
      </c>
      <c r="N201" s="300"/>
      <c r="O201" s="301">
        <v>-3844004191</v>
      </c>
      <c r="P201" s="301"/>
      <c r="Q201" s="301">
        <f t="shared" ref="Q201:Q264" si="7">M201+O201</f>
        <v>-823848087</v>
      </c>
    </row>
    <row r="202" spans="1:17" ht="21">
      <c r="A202" s="299" t="s">
        <v>286</v>
      </c>
      <c r="B202" s="300"/>
      <c r="C202" s="301">
        <v>0</v>
      </c>
      <c r="D202" s="300"/>
      <c r="E202" s="301">
        <v>0</v>
      </c>
      <c r="F202" s="302"/>
      <c r="G202" s="301">
        <v>0</v>
      </c>
      <c r="H202" s="300"/>
      <c r="I202" s="301">
        <f t="shared" si="6"/>
        <v>0</v>
      </c>
      <c r="J202" s="301"/>
      <c r="K202" s="302">
        <v>67818</v>
      </c>
      <c r="L202" s="301"/>
      <c r="M202" s="301">
        <v>3056604312</v>
      </c>
      <c r="N202" s="300"/>
      <c r="O202" s="301">
        <v>-3786671505</v>
      </c>
      <c r="P202" s="301"/>
      <c r="Q202" s="301">
        <f t="shared" si="7"/>
        <v>-730067193</v>
      </c>
    </row>
    <row r="203" spans="1:17" ht="21">
      <c r="A203" s="299" t="s">
        <v>331</v>
      </c>
      <c r="B203" s="300"/>
      <c r="C203" s="301">
        <v>286877</v>
      </c>
      <c r="D203" s="300"/>
      <c r="E203" s="301">
        <v>3247624275</v>
      </c>
      <c r="F203" s="302"/>
      <c r="G203" s="301">
        <v>-3436508967</v>
      </c>
      <c r="H203" s="300"/>
      <c r="I203" s="301">
        <f t="shared" si="6"/>
        <v>-188884692</v>
      </c>
      <c r="J203" s="301"/>
      <c r="K203" s="302">
        <v>707370</v>
      </c>
      <c r="L203" s="301"/>
      <c r="M203" s="301">
        <v>7297489107</v>
      </c>
      <c r="N203" s="300"/>
      <c r="O203" s="301">
        <v>-8765895069</v>
      </c>
      <c r="P203" s="301"/>
      <c r="Q203" s="301">
        <f t="shared" si="7"/>
        <v>-1468405962</v>
      </c>
    </row>
    <row r="204" spans="1:17" ht="21">
      <c r="A204" s="299" t="s">
        <v>310</v>
      </c>
      <c r="B204" s="300"/>
      <c r="C204" s="301">
        <v>638356</v>
      </c>
      <c r="D204" s="300"/>
      <c r="E204" s="301">
        <v>1465317778</v>
      </c>
      <c r="F204" s="302"/>
      <c r="G204" s="301">
        <v>-1708796098</v>
      </c>
      <c r="H204" s="300"/>
      <c r="I204" s="301">
        <f t="shared" si="6"/>
        <v>-243478320</v>
      </c>
      <c r="J204" s="301"/>
      <c r="K204" s="302">
        <v>2110107</v>
      </c>
      <c r="L204" s="301"/>
      <c r="M204" s="301">
        <v>4278450541</v>
      </c>
      <c r="N204" s="300"/>
      <c r="O204" s="301">
        <v>-6102167325</v>
      </c>
      <c r="P204" s="301"/>
      <c r="Q204" s="301">
        <f t="shared" si="7"/>
        <v>-1823716784</v>
      </c>
    </row>
    <row r="205" spans="1:17" ht="21">
      <c r="A205" s="299" t="s">
        <v>308</v>
      </c>
      <c r="B205" s="300"/>
      <c r="C205" s="301">
        <v>0</v>
      </c>
      <c r="D205" s="300"/>
      <c r="E205" s="301">
        <v>0</v>
      </c>
      <c r="F205" s="302"/>
      <c r="G205" s="301">
        <v>0</v>
      </c>
      <c r="H205" s="300"/>
      <c r="I205" s="301">
        <f t="shared" si="6"/>
        <v>0</v>
      </c>
      <c r="J205" s="301"/>
      <c r="K205" s="302">
        <v>301471</v>
      </c>
      <c r="L205" s="301"/>
      <c r="M205" s="301">
        <v>4384217377</v>
      </c>
      <c r="N205" s="300"/>
      <c r="O205" s="301">
        <v>-4078607340</v>
      </c>
      <c r="P205" s="301"/>
      <c r="Q205" s="301">
        <f t="shared" si="7"/>
        <v>305610037</v>
      </c>
    </row>
    <row r="206" spans="1:17" ht="21">
      <c r="A206" s="299" t="s">
        <v>339</v>
      </c>
      <c r="B206" s="300"/>
      <c r="C206" s="301">
        <v>0</v>
      </c>
      <c r="D206" s="300"/>
      <c r="E206" s="301">
        <v>0</v>
      </c>
      <c r="F206" s="302"/>
      <c r="G206" s="301">
        <v>0</v>
      </c>
      <c r="H206" s="300"/>
      <c r="I206" s="301">
        <f t="shared" si="6"/>
        <v>0</v>
      </c>
      <c r="J206" s="301"/>
      <c r="K206" s="302">
        <v>24567</v>
      </c>
      <c r="L206" s="301"/>
      <c r="M206" s="301">
        <v>1220586681</v>
      </c>
      <c r="N206" s="300"/>
      <c r="O206" s="301">
        <v>-1329469789</v>
      </c>
      <c r="P206" s="301"/>
      <c r="Q206" s="301">
        <f t="shared" si="7"/>
        <v>-108883108</v>
      </c>
    </row>
    <row r="207" spans="1:17" ht="21">
      <c r="A207" s="299" t="s">
        <v>364</v>
      </c>
      <c r="B207" s="300"/>
      <c r="C207" s="301">
        <v>20211</v>
      </c>
      <c r="D207" s="300"/>
      <c r="E207" s="301">
        <v>246301844</v>
      </c>
      <c r="F207" s="302"/>
      <c r="G207" s="301">
        <v>-242785117</v>
      </c>
      <c r="H207" s="300"/>
      <c r="I207" s="301">
        <f t="shared" si="6"/>
        <v>3516727</v>
      </c>
      <c r="J207" s="301"/>
      <c r="K207" s="302">
        <v>290209</v>
      </c>
      <c r="L207" s="301"/>
      <c r="M207" s="301">
        <v>3334617415</v>
      </c>
      <c r="N207" s="300"/>
      <c r="O207" s="301">
        <v>-3426983190</v>
      </c>
      <c r="P207" s="301"/>
      <c r="Q207" s="301">
        <f t="shared" si="7"/>
        <v>-92365775</v>
      </c>
    </row>
    <row r="208" spans="1:17" ht="21">
      <c r="A208" s="299" t="s">
        <v>271</v>
      </c>
      <c r="B208" s="300"/>
      <c r="C208" s="301">
        <v>16317</v>
      </c>
      <c r="D208" s="300"/>
      <c r="E208" s="301">
        <v>562796717</v>
      </c>
      <c r="F208" s="302"/>
      <c r="G208" s="301">
        <v>-619172274</v>
      </c>
      <c r="H208" s="300"/>
      <c r="I208" s="301">
        <f t="shared" si="6"/>
        <v>-56375557</v>
      </c>
      <c r="J208" s="301"/>
      <c r="K208" s="302">
        <v>84222</v>
      </c>
      <c r="L208" s="301"/>
      <c r="M208" s="301">
        <v>2845690255</v>
      </c>
      <c r="N208" s="300"/>
      <c r="O208" s="301">
        <v>-3195926160</v>
      </c>
      <c r="P208" s="301"/>
      <c r="Q208" s="301">
        <f t="shared" si="7"/>
        <v>-350235905</v>
      </c>
    </row>
    <row r="209" spans="1:17" ht="21">
      <c r="A209" s="299" t="s">
        <v>320</v>
      </c>
      <c r="B209" s="300"/>
      <c r="C209" s="301">
        <v>38237</v>
      </c>
      <c r="D209" s="300"/>
      <c r="E209" s="301">
        <v>816356794</v>
      </c>
      <c r="F209" s="302"/>
      <c r="G209" s="301">
        <v>-781570640</v>
      </c>
      <c r="H209" s="300"/>
      <c r="I209" s="301">
        <f t="shared" si="6"/>
        <v>34786154</v>
      </c>
      <c r="J209" s="301"/>
      <c r="K209" s="302">
        <v>152719</v>
      </c>
      <c r="L209" s="301"/>
      <c r="M209" s="301">
        <v>8261592567</v>
      </c>
      <c r="N209" s="300"/>
      <c r="O209" s="301">
        <v>-8269665392</v>
      </c>
      <c r="P209" s="301"/>
      <c r="Q209" s="301">
        <f t="shared" si="7"/>
        <v>-8072825</v>
      </c>
    </row>
    <row r="210" spans="1:17" ht="21">
      <c r="A210" s="299" t="s">
        <v>303</v>
      </c>
      <c r="B210" s="300"/>
      <c r="C210" s="301">
        <v>117523</v>
      </c>
      <c r="D210" s="300"/>
      <c r="E210" s="301">
        <v>404188081</v>
      </c>
      <c r="F210" s="302"/>
      <c r="G210" s="301">
        <v>-399537183</v>
      </c>
      <c r="H210" s="300"/>
      <c r="I210" s="301">
        <f t="shared" si="6"/>
        <v>4650898</v>
      </c>
      <c r="J210" s="301"/>
      <c r="K210" s="302">
        <v>2166451</v>
      </c>
      <c r="L210" s="301"/>
      <c r="M210" s="301">
        <v>6602672407</v>
      </c>
      <c r="N210" s="300"/>
      <c r="O210" s="301">
        <v>-7365177309</v>
      </c>
      <c r="P210" s="301"/>
      <c r="Q210" s="301">
        <f t="shared" si="7"/>
        <v>-762504902</v>
      </c>
    </row>
    <row r="211" spans="1:17" ht="21">
      <c r="A211" s="299" t="s">
        <v>148</v>
      </c>
      <c r="B211" s="300"/>
      <c r="C211" s="301">
        <v>479752</v>
      </c>
      <c r="D211" s="300"/>
      <c r="E211" s="301">
        <v>1459166420</v>
      </c>
      <c r="F211" s="302"/>
      <c r="G211" s="301">
        <v>-1759274789</v>
      </c>
      <c r="H211" s="300"/>
      <c r="I211" s="301">
        <f t="shared" si="6"/>
        <v>-300108369</v>
      </c>
      <c r="J211" s="301"/>
      <c r="K211" s="302">
        <v>1152844</v>
      </c>
      <c r="L211" s="301"/>
      <c r="M211" s="301">
        <v>3166728152</v>
      </c>
      <c r="N211" s="300"/>
      <c r="O211" s="301">
        <v>-4227537110</v>
      </c>
      <c r="P211" s="301"/>
      <c r="Q211" s="301">
        <f t="shared" si="7"/>
        <v>-1060808958</v>
      </c>
    </row>
    <row r="212" spans="1:17" ht="21">
      <c r="A212" s="299" t="s">
        <v>154</v>
      </c>
      <c r="B212" s="300"/>
      <c r="C212" s="301">
        <v>108621</v>
      </c>
      <c r="D212" s="300"/>
      <c r="E212" s="301">
        <v>6713980458</v>
      </c>
      <c r="F212" s="302"/>
      <c r="G212" s="301">
        <v>-5875983449</v>
      </c>
      <c r="H212" s="300"/>
      <c r="I212" s="301">
        <f t="shared" si="6"/>
        <v>837997009</v>
      </c>
      <c r="J212" s="301"/>
      <c r="K212" s="302">
        <v>237581</v>
      </c>
      <c r="L212" s="301"/>
      <c r="M212" s="301">
        <v>14006070995</v>
      </c>
      <c r="N212" s="300"/>
      <c r="O212" s="301">
        <v>-12852229533</v>
      </c>
      <c r="P212" s="301"/>
      <c r="Q212" s="301">
        <f t="shared" si="7"/>
        <v>1153841462</v>
      </c>
    </row>
    <row r="213" spans="1:17" ht="21">
      <c r="A213" s="299" t="s">
        <v>290</v>
      </c>
      <c r="B213" s="300"/>
      <c r="C213" s="301">
        <v>100000</v>
      </c>
      <c r="D213" s="300"/>
      <c r="E213" s="301">
        <v>1014925063</v>
      </c>
      <c r="F213" s="302"/>
      <c r="G213" s="301">
        <v>-959543920</v>
      </c>
      <c r="H213" s="300"/>
      <c r="I213" s="301">
        <f t="shared" si="6"/>
        <v>55381143</v>
      </c>
      <c r="J213" s="301"/>
      <c r="K213" s="302">
        <v>842664</v>
      </c>
      <c r="L213" s="301"/>
      <c r="M213" s="301">
        <v>7298762177</v>
      </c>
      <c r="N213" s="300"/>
      <c r="O213" s="301">
        <v>-8195049866</v>
      </c>
      <c r="P213" s="301"/>
      <c r="Q213" s="301">
        <f t="shared" si="7"/>
        <v>-896287689</v>
      </c>
    </row>
    <row r="214" spans="1:17" ht="21">
      <c r="A214" s="299" t="s">
        <v>352</v>
      </c>
      <c r="B214" s="300"/>
      <c r="C214" s="301">
        <v>63735</v>
      </c>
      <c r="D214" s="300"/>
      <c r="E214" s="301">
        <v>130958321</v>
      </c>
      <c r="F214" s="302"/>
      <c r="G214" s="301">
        <v>-156649693</v>
      </c>
      <c r="H214" s="300"/>
      <c r="I214" s="301">
        <f t="shared" si="6"/>
        <v>-25691372</v>
      </c>
      <c r="J214" s="301"/>
      <c r="K214" s="302">
        <v>344698</v>
      </c>
      <c r="L214" s="301"/>
      <c r="M214" s="301">
        <v>766563938</v>
      </c>
      <c r="N214" s="300"/>
      <c r="O214" s="301">
        <v>-944251076</v>
      </c>
      <c r="P214" s="301"/>
      <c r="Q214" s="301">
        <f t="shared" si="7"/>
        <v>-177687138</v>
      </c>
    </row>
    <row r="215" spans="1:17" ht="21">
      <c r="A215" s="299" t="s">
        <v>309</v>
      </c>
      <c r="B215" s="300"/>
      <c r="C215" s="301">
        <v>0</v>
      </c>
      <c r="D215" s="300"/>
      <c r="E215" s="301">
        <v>0</v>
      </c>
      <c r="F215" s="302"/>
      <c r="G215" s="301">
        <v>0</v>
      </c>
      <c r="H215" s="300"/>
      <c r="I215" s="301">
        <f t="shared" si="6"/>
        <v>0</v>
      </c>
      <c r="J215" s="301"/>
      <c r="K215" s="302">
        <v>176959</v>
      </c>
      <c r="L215" s="301"/>
      <c r="M215" s="301">
        <v>4944170430</v>
      </c>
      <c r="N215" s="300"/>
      <c r="O215" s="301">
        <v>-4821586038</v>
      </c>
      <c r="P215" s="301"/>
      <c r="Q215" s="301">
        <f t="shared" si="7"/>
        <v>122584392</v>
      </c>
    </row>
    <row r="216" spans="1:17" ht="21">
      <c r="A216" s="299" t="s">
        <v>116</v>
      </c>
      <c r="B216" s="300"/>
      <c r="C216" s="301">
        <v>4133875</v>
      </c>
      <c r="D216" s="300"/>
      <c r="E216" s="301">
        <v>24002402116</v>
      </c>
      <c r="F216" s="302"/>
      <c r="G216" s="301">
        <v>-21943546887</v>
      </c>
      <c r="H216" s="300"/>
      <c r="I216" s="301">
        <f t="shared" si="6"/>
        <v>2058855229</v>
      </c>
      <c r="J216" s="301"/>
      <c r="K216" s="302">
        <v>5318502</v>
      </c>
      <c r="L216" s="301"/>
      <c r="M216" s="301">
        <v>30220728760</v>
      </c>
      <c r="N216" s="300"/>
      <c r="O216" s="301">
        <v>-28231815916</v>
      </c>
      <c r="P216" s="301"/>
      <c r="Q216" s="301">
        <f t="shared" si="7"/>
        <v>1988912844</v>
      </c>
    </row>
    <row r="217" spans="1:17" ht="21">
      <c r="A217" s="299" t="s">
        <v>314</v>
      </c>
      <c r="B217" s="300"/>
      <c r="C217" s="301">
        <v>0</v>
      </c>
      <c r="D217" s="300"/>
      <c r="E217" s="301">
        <v>0</v>
      </c>
      <c r="F217" s="302"/>
      <c r="G217" s="301">
        <v>0</v>
      </c>
      <c r="H217" s="300"/>
      <c r="I217" s="301">
        <f t="shared" si="6"/>
        <v>0</v>
      </c>
      <c r="J217" s="301"/>
      <c r="K217" s="302">
        <v>1270684</v>
      </c>
      <c r="L217" s="301"/>
      <c r="M217" s="301">
        <v>1373105705</v>
      </c>
      <c r="N217" s="300"/>
      <c r="O217" s="301">
        <v>-1625639854</v>
      </c>
      <c r="P217" s="301"/>
      <c r="Q217" s="301">
        <f t="shared" si="7"/>
        <v>-252534149</v>
      </c>
    </row>
    <row r="218" spans="1:17" ht="21">
      <c r="A218" s="299" t="s">
        <v>322</v>
      </c>
      <c r="B218" s="300"/>
      <c r="C218" s="301">
        <v>0</v>
      </c>
      <c r="D218" s="300"/>
      <c r="E218" s="301">
        <v>0</v>
      </c>
      <c r="F218" s="302"/>
      <c r="G218" s="301">
        <v>0</v>
      </c>
      <c r="H218" s="300"/>
      <c r="I218" s="301">
        <f t="shared" si="6"/>
        <v>0</v>
      </c>
      <c r="J218" s="301"/>
      <c r="K218" s="302">
        <v>2362345</v>
      </c>
      <c r="L218" s="301"/>
      <c r="M218" s="301">
        <v>5230266417</v>
      </c>
      <c r="N218" s="300"/>
      <c r="O218" s="301">
        <v>-5651624292</v>
      </c>
      <c r="P218" s="301"/>
      <c r="Q218" s="301">
        <f t="shared" si="7"/>
        <v>-421357875</v>
      </c>
    </row>
    <row r="219" spans="1:17" ht="21">
      <c r="A219" s="299" t="s">
        <v>80</v>
      </c>
      <c r="B219" s="300"/>
      <c r="C219" s="301">
        <v>3953241</v>
      </c>
      <c r="D219" s="300"/>
      <c r="E219" s="301">
        <v>17285164806</v>
      </c>
      <c r="F219" s="302"/>
      <c r="G219" s="301">
        <v>-15164786456</v>
      </c>
      <c r="H219" s="300"/>
      <c r="I219" s="301">
        <f t="shared" si="6"/>
        <v>2120378350</v>
      </c>
      <c r="J219" s="301"/>
      <c r="K219" s="302">
        <v>4884909</v>
      </c>
      <c r="L219" s="301"/>
      <c r="M219" s="301">
        <v>20712185994</v>
      </c>
      <c r="N219" s="300"/>
      <c r="O219" s="301">
        <v>-18738701191</v>
      </c>
      <c r="P219" s="301"/>
      <c r="Q219" s="301">
        <f t="shared" si="7"/>
        <v>1973484803</v>
      </c>
    </row>
    <row r="220" spans="1:17" ht="21">
      <c r="A220" s="299" t="s">
        <v>135</v>
      </c>
      <c r="B220" s="300"/>
      <c r="C220" s="301">
        <v>400000</v>
      </c>
      <c r="D220" s="300"/>
      <c r="E220" s="301">
        <v>2019909663</v>
      </c>
      <c r="F220" s="302"/>
      <c r="G220" s="301">
        <v>-1681120866</v>
      </c>
      <c r="H220" s="300"/>
      <c r="I220" s="301">
        <f t="shared" si="6"/>
        <v>338788797</v>
      </c>
      <c r="J220" s="301"/>
      <c r="K220" s="302">
        <v>1782622</v>
      </c>
      <c r="L220" s="301"/>
      <c r="M220" s="301">
        <v>8469198220</v>
      </c>
      <c r="N220" s="300"/>
      <c r="O220" s="301">
        <v>-7418841925</v>
      </c>
      <c r="P220" s="301"/>
      <c r="Q220" s="301">
        <f t="shared" si="7"/>
        <v>1050356295</v>
      </c>
    </row>
    <row r="221" spans="1:17" ht="21">
      <c r="A221" s="299" t="s">
        <v>248</v>
      </c>
      <c r="B221" s="300"/>
      <c r="C221" s="301">
        <v>0</v>
      </c>
      <c r="D221" s="300"/>
      <c r="E221" s="301">
        <v>0</v>
      </c>
      <c r="F221" s="302"/>
      <c r="G221" s="301">
        <v>0</v>
      </c>
      <c r="H221" s="300"/>
      <c r="I221" s="301">
        <f t="shared" si="6"/>
        <v>0</v>
      </c>
      <c r="J221" s="301"/>
      <c r="K221" s="302">
        <v>769216</v>
      </c>
      <c r="L221" s="301"/>
      <c r="M221" s="301">
        <v>1331604092</v>
      </c>
      <c r="N221" s="300"/>
      <c r="O221" s="301">
        <v>-1564451734</v>
      </c>
      <c r="P221" s="301"/>
      <c r="Q221" s="301">
        <f t="shared" si="7"/>
        <v>-232847642</v>
      </c>
    </row>
    <row r="222" spans="1:17" ht="21">
      <c r="A222" s="299" t="s">
        <v>181</v>
      </c>
      <c r="B222" s="300"/>
      <c r="C222" s="301">
        <v>153107</v>
      </c>
      <c r="D222" s="300"/>
      <c r="E222" s="301">
        <v>7960519528</v>
      </c>
      <c r="F222" s="302"/>
      <c r="G222" s="301">
        <v>-6938616248</v>
      </c>
      <c r="H222" s="300"/>
      <c r="I222" s="301">
        <f t="shared" si="6"/>
        <v>1021903280</v>
      </c>
      <c r="J222" s="301"/>
      <c r="K222" s="302">
        <v>262314</v>
      </c>
      <c r="L222" s="301"/>
      <c r="M222" s="301">
        <v>12982462275</v>
      </c>
      <c r="N222" s="300"/>
      <c r="O222" s="301">
        <v>-11887739831</v>
      </c>
      <c r="P222" s="301"/>
      <c r="Q222" s="301">
        <f t="shared" si="7"/>
        <v>1094722444</v>
      </c>
    </row>
    <row r="223" spans="1:17" ht="21">
      <c r="A223" s="299" t="s">
        <v>266</v>
      </c>
      <c r="B223" s="300"/>
      <c r="C223" s="301">
        <v>0</v>
      </c>
      <c r="D223" s="300"/>
      <c r="E223" s="301">
        <v>0</v>
      </c>
      <c r="F223" s="302"/>
      <c r="G223" s="301">
        <v>0</v>
      </c>
      <c r="H223" s="300"/>
      <c r="I223" s="301">
        <f t="shared" si="6"/>
        <v>0</v>
      </c>
      <c r="J223" s="301"/>
      <c r="K223" s="302">
        <v>254678</v>
      </c>
      <c r="L223" s="301"/>
      <c r="M223" s="301">
        <v>1046708533</v>
      </c>
      <c r="N223" s="300"/>
      <c r="O223" s="301">
        <v>-1037289756</v>
      </c>
      <c r="P223" s="301"/>
      <c r="Q223" s="301">
        <f t="shared" si="7"/>
        <v>9418777</v>
      </c>
    </row>
    <row r="224" spans="1:17" ht="21">
      <c r="A224" s="299" t="s">
        <v>161</v>
      </c>
      <c r="B224" s="300"/>
      <c r="C224" s="301">
        <v>0</v>
      </c>
      <c r="D224" s="300"/>
      <c r="E224" s="301">
        <v>0</v>
      </c>
      <c r="F224" s="302"/>
      <c r="G224" s="301">
        <v>0</v>
      </c>
      <c r="H224" s="300"/>
      <c r="I224" s="301">
        <f t="shared" si="6"/>
        <v>0</v>
      </c>
      <c r="J224" s="301"/>
      <c r="K224" s="302">
        <v>461076</v>
      </c>
      <c r="L224" s="301"/>
      <c r="M224" s="301">
        <v>9090116059</v>
      </c>
      <c r="N224" s="300"/>
      <c r="O224" s="301">
        <v>-10271233517</v>
      </c>
      <c r="P224" s="301"/>
      <c r="Q224" s="301">
        <f t="shared" si="7"/>
        <v>-1181117458</v>
      </c>
    </row>
    <row r="225" spans="1:17" ht="21">
      <c r="A225" s="299" t="s">
        <v>223</v>
      </c>
      <c r="B225" s="300"/>
      <c r="C225" s="301">
        <v>222992</v>
      </c>
      <c r="D225" s="300"/>
      <c r="E225" s="301">
        <v>281427644</v>
      </c>
      <c r="F225" s="302"/>
      <c r="G225" s="301">
        <v>-289500325</v>
      </c>
      <c r="H225" s="300"/>
      <c r="I225" s="301">
        <f t="shared" si="6"/>
        <v>-8072681</v>
      </c>
      <c r="J225" s="301"/>
      <c r="K225" s="302">
        <v>3480987</v>
      </c>
      <c r="L225" s="301"/>
      <c r="M225" s="301">
        <v>8177520646</v>
      </c>
      <c r="N225" s="300"/>
      <c r="O225" s="301">
        <v>-7517647448</v>
      </c>
      <c r="P225" s="301"/>
      <c r="Q225" s="301">
        <f t="shared" si="7"/>
        <v>659873198</v>
      </c>
    </row>
    <row r="226" spans="1:17" ht="21">
      <c r="A226" s="299" t="s">
        <v>304</v>
      </c>
      <c r="B226" s="300"/>
      <c r="C226" s="301">
        <v>143686</v>
      </c>
      <c r="D226" s="300"/>
      <c r="E226" s="301">
        <v>1814929677</v>
      </c>
      <c r="F226" s="302"/>
      <c r="G226" s="301">
        <v>-1486734418</v>
      </c>
      <c r="H226" s="300"/>
      <c r="I226" s="301">
        <f t="shared" si="6"/>
        <v>328195259</v>
      </c>
      <c r="J226" s="301"/>
      <c r="K226" s="302">
        <v>654021</v>
      </c>
      <c r="L226" s="301"/>
      <c r="M226" s="301">
        <v>7993086005</v>
      </c>
      <c r="N226" s="300"/>
      <c r="O226" s="301">
        <v>-6767225270</v>
      </c>
      <c r="P226" s="301"/>
      <c r="Q226" s="301">
        <f t="shared" si="7"/>
        <v>1225860735</v>
      </c>
    </row>
    <row r="227" spans="1:17" ht="21">
      <c r="A227" s="299" t="s">
        <v>172</v>
      </c>
      <c r="B227" s="300"/>
      <c r="C227" s="301">
        <v>74601</v>
      </c>
      <c r="D227" s="300"/>
      <c r="E227" s="301">
        <v>618596274</v>
      </c>
      <c r="F227" s="302"/>
      <c r="G227" s="301">
        <v>-549504289</v>
      </c>
      <c r="H227" s="300"/>
      <c r="I227" s="301">
        <f t="shared" si="6"/>
        <v>69091985</v>
      </c>
      <c r="J227" s="301"/>
      <c r="K227" s="302">
        <v>1166609</v>
      </c>
      <c r="L227" s="301"/>
      <c r="M227" s="301">
        <v>9199385279</v>
      </c>
      <c r="N227" s="300"/>
      <c r="O227" s="301">
        <v>-8593137484</v>
      </c>
      <c r="P227" s="301"/>
      <c r="Q227" s="301">
        <f t="shared" si="7"/>
        <v>606247795</v>
      </c>
    </row>
    <row r="228" spans="1:17" ht="21">
      <c r="A228" s="299" t="s">
        <v>327</v>
      </c>
      <c r="B228" s="300"/>
      <c r="C228" s="301">
        <v>0</v>
      </c>
      <c r="D228" s="300"/>
      <c r="E228" s="301">
        <v>0</v>
      </c>
      <c r="F228" s="302"/>
      <c r="G228" s="301">
        <v>0</v>
      </c>
      <c r="H228" s="300"/>
      <c r="I228" s="301">
        <f t="shared" si="6"/>
        <v>0</v>
      </c>
      <c r="J228" s="301"/>
      <c r="K228" s="302">
        <v>32947</v>
      </c>
      <c r="L228" s="301"/>
      <c r="M228" s="301">
        <v>1822005053</v>
      </c>
      <c r="N228" s="300"/>
      <c r="O228" s="301">
        <v>-1445300101</v>
      </c>
      <c r="P228" s="301"/>
      <c r="Q228" s="301">
        <f t="shared" si="7"/>
        <v>376704952</v>
      </c>
    </row>
    <row r="229" spans="1:17" ht="21">
      <c r="A229" s="299" t="s">
        <v>313</v>
      </c>
      <c r="B229" s="300"/>
      <c r="C229" s="301">
        <v>0</v>
      </c>
      <c r="D229" s="300"/>
      <c r="E229" s="301">
        <v>0</v>
      </c>
      <c r="F229" s="302"/>
      <c r="G229" s="301">
        <v>0</v>
      </c>
      <c r="H229" s="300"/>
      <c r="I229" s="301">
        <f t="shared" si="6"/>
        <v>0</v>
      </c>
      <c r="J229" s="301"/>
      <c r="K229" s="302">
        <v>104855</v>
      </c>
      <c r="L229" s="301"/>
      <c r="M229" s="301">
        <v>661281546</v>
      </c>
      <c r="N229" s="300"/>
      <c r="O229" s="301">
        <v>-687925345</v>
      </c>
      <c r="P229" s="301"/>
      <c r="Q229" s="301">
        <f t="shared" si="7"/>
        <v>-26643799</v>
      </c>
    </row>
    <row r="230" spans="1:17" ht="21">
      <c r="A230" s="299" t="s">
        <v>215</v>
      </c>
      <c r="B230" s="300"/>
      <c r="C230" s="301">
        <v>0</v>
      </c>
      <c r="D230" s="300"/>
      <c r="E230" s="301">
        <v>0</v>
      </c>
      <c r="F230" s="302"/>
      <c r="G230" s="301">
        <v>0</v>
      </c>
      <c r="H230" s="300"/>
      <c r="I230" s="301">
        <f t="shared" si="6"/>
        <v>0</v>
      </c>
      <c r="J230" s="301"/>
      <c r="K230" s="302">
        <v>40666</v>
      </c>
      <c r="L230" s="301"/>
      <c r="M230" s="301">
        <v>340064565</v>
      </c>
      <c r="N230" s="300"/>
      <c r="O230" s="301">
        <v>-394942843</v>
      </c>
      <c r="P230" s="301"/>
      <c r="Q230" s="301">
        <f t="shared" si="7"/>
        <v>-54878278</v>
      </c>
    </row>
    <row r="231" spans="1:17" ht="21">
      <c r="A231" s="299" t="s">
        <v>237</v>
      </c>
      <c r="B231" s="300"/>
      <c r="C231" s="301">
        <v>0</v>
      </c>
      <c r="D231" s="300"/>
      <c r="E231" s="301">
        <v>0</v>
      </c>
      <c r="F231" s="302"/>
      <c r="G231" s="301">
        <v>0</v>
      </c>
      <c r="H231" s="300"/>
      <c r="I231" s="301">
        <f t="shared" si="6"/>
        <v>0</v>
      </c>
      <c r="J231" s="301"/>
      <c r="K231" s="302">
        <v>1553961</v>
      </c>
      <c r="L231" s="301"/>
      <c r="M231" s="301">
        <v>14760864066</v>
      </c>
      <c r="N231" s="300"/>
      <c r="O231" s="301">
        <v>-14026011585</v>
      </c>
      <c r="P231" s="301"/>
      <c r="Q231" s="301">
        <f t="shared" si="7"/>
        <v>734852481</v>
      </c>
    </row>
    <row r="232" spans="1:17" ht="21">
      <c r="A232" s="299" t="s">
        <v>263</v>
      </c>
      <c r="B232" s="300"/>
      <c r="C232" s="301">
        <v>9355529</v>
      </c>
      <c r="D232" s="300"/>
      <c r="E232" s="301">
        <v>41373120421</v>
      </c>
      <c r="F232" s="302"/>
      <c r="G232" s="301">
        <v>-42308184104</v>
      </c>
      <c r="H232" s="300"/>
      <c r="I232" s="301">
        <f t="shared" si="6"/>
        <v>-935063683</v>
      </c>
      <c r="J232" s="301"/>
      <c r="K232" s="302">
        <v>12043428</v>
      </c>
      <c r="L232" s="301"/>
      <c r="M232" s="301">
        <v>52991348780</v>
      </c>
      <c r="N232" s="300"/>
      <c r="O232" s="301">
        <v>-54463576462</v>
      </c>
      <c r="P232" s="301"/>
      <c r="Q232" s="301">
        <f t="shared" si="7"/>
        <v>-1472227682</v>
      </c>
    </row>
    <row r="233" spans="1:17" ht="21">
      <c r="A233" s="299" t="s">
        <v>342</v>
      </c>
      <c r="B233" s="300"/>
      <c r="C233" s="301">
        <v>45393</v>
      </c>
      <c r="D233" s="300"/>
      <c r="E233" s="301">
        <v>278618900</v>
      </c>
      <c r="F233" s="302"/>
      <c r="G233" s="301">
        <v>-314299904</v>
      </c>
      <c r="H233" s="300"/>
      <c r="I233" s="301">
        <f t="shared" si="6"/>
        <v>-35681004</v>
      </c>
      <c r="J233" s="301"/>
      <c r="K233" s="302">
        <v>265469</v>
      </c>
      <c r="L233" s="301"/>
      <c r="M233" s="301">
        <v>1672132724</v>
      </c>
      <c r="N233" s="300"/>
      <c r="O233" s="301">
        <v>-1858740952</v>
      </c>
      <c r="P233" s="301"/>
      <c r="Q233" s="301">
        <f t="shared" si="7"/>
        <v>-186608228</v>
      </c>
    </row>
    <row r="234" spans="1:17" ht="21">
      <c r="A234" s="299" t="s">
        <v>195</v>
      </c>
      <c r="B234" s="300"/>
      <c r="C234" s="301">
        <v>49962</v>
      </c>
      <c r="D234" s="300"/>
      <c r="E234" s="301">
        <v>421729489</v>
      </c>
      <c r="F234" s="302"/>
      <c r="G234" s="301">
        <v>-421156878</v>
      </c>
      <c r="H234" s="300"/>
      <c r="I234" s="301">
        <f t="shared" si="6"/>
        <v>572611</v>
      </c>
      <c r="J234" s="301"/>
      <c r="K234" s="302">
        <v>329157</v>
      </c>
      <c r="L234" s="301"/>
      <c r="M234" s="301">
        <v>2454064721</v>
      </c>
      <c r="N234" s="300"/>
      <c r="O234" s="301">
        <v>-2774643417</v>
      </c>
      <c r="P234" s="301"/>
      <c r="Q234" s="301">
        <f t="shared" si="7"/>
        <v>-320578696</v>
      </c>
    </row>
    <row r="235" spans="1:17" ht="21">
      <c r="A235" s="299" t="s">
        <v>275</v>
      </c>
      <c r="B235" s="300"/>
      <c r="C235" s="301">
        <v>0</v>
      </c>
      <c r="D235" s="300"/>
      <c r="E235" s="301">
        <v>0</v>
      </c>
      <c r="F235" s="302"/>
      <c r="G235" s="301">
        <v>0</v>
      </c>
      <c r="H235" s="300"/>
      <c r="I235" s="301">
        <f t="shared" si="6"/>
        <v>0</v>
      </c>
      <c r="J235" s="301"/>
      <c r="K235" s="302">
        <v>464037</v>
      </c>
      <c r="L235" s="301"/>
      <c r="M235" s="301">
        <v>1652887730</v>
      </c>
      <c r="N235" s="300"/>
      <c r="O235" s="301">
        <v>-1660132250</v>
      </c>
      <c r="P235" s="301"/>
      <c r="Q235" s="301">
        <f t="shared" si="7"/>
        <v>-7244520</v>
      </c>
    </row>
    <row r="236" spans="1:17" ht="21">
      <c r="A236" s="299" t="s">
        <v>227</v>
      </c>
      <c r="B236" s="300"/>
      <c r="C236" s="301">
        <v>3743</v>
      </c>
      <c r="D236" s="300"/>
      <c r="E236" s="301">
        <v>46509118</v>
      </c>
      <c r="F236" s="302"/>
      <c r="G236" s="301">
        <v>-52387868</v>
      </c>
      <c r="H236" s="300"/>
      <c r="I236" s="301">
        <f t="shared" si="6"/>
        <v>-5878750</v>
      </c>
      <c r="J236" s="301"/>
      <c r="K236" s="302">
        <v>177209</v>
      </c>
      <c r="L236" s="301"/>
      <c r="M236" s="301">
        <v>1972125145</v>
      </c>
      <c r="N236" s="300"/>
      <c r="O236" s="301">
        <v>-2480256863</v>
      </c>
      <c r="P236" s="301"/>
      <c r="Q236" s="301">
        <f t="shared" si="7"/>
        <v>-508131718</v>
      </c>
    </row>
    <row r="237" spans="1:17" ht="21">
      <c r="A237" s="299" t="s">
        <v>178</v>
      </c>
      <c r="B237" s="300"/>
      <c r="C237" s="301">
        <v>291688</v>
      </c>
      <c r="D237" s="300"/>
      <c r="E237" s="301">
        <v>1179875402</v>
      </c>
      <c r="F237" s="302"/>
      <c r="G237" s="301">
        <v>-1102243868</v>
      </c>
      <c r="H237" s="300"/>
      <c r="I237" s="301">
        <f t="shared" si="6"/>
        <v>77631534</v>
      </c>
      <c r="J237" s="301"/>
      <c r="K237" s="302">
        <v>1920165</v>
      </c>
      <c r="L237" s="301"/>
      <c r="M237" s="301">
        <v>7188630882</v>
      </c>
      <c r="N237" s="300"/>
      <c r="O237" s="301">
        <v>-7247161454</v>
      </c>
      <c r="P237" s="301"/>
      <c r="Q237" s="301">
        <f t="shared" si="7"/>
        <v>-58530572</v>
      </c>
    </row>
    <row r="238" spans="1:17" ht="21">
      <c r="A238" s="299" t="s">
        <v>299</v>
      </c>
      <c r="B238" s="300"/>
      <c r="C238" s="301">
        <v>0</v>
      </c>
      <c r="D238" s="300"/>
      <c r="E238" s="301">
        <v>0</v>
      </c>
      <c r="F238" s="302"/>
      <c r="G238" s="301">
        <v>0</v>
      </c>
      <c r="H238" s="300"/>
      <c r="I238" s="301">
        <f t="shared" si="6"/>
        <v>0</v>
      </c>
      <c r="J238" s="301"/>
      <c r="K238" s="302">
        <v>138333</v>
      </c>
      <c r="L238" s="301"/>
      <c r="M238" s="301">
        <v>2957967540</v>
      </c>
      <c r="N238" s="300"/>
      <c r="O238" s="301">
        <v>-3324989834</v>
      </c>
      <c r="P238" s="301"/>
      <c r="Q238" s="301">
        <f t="shared" si="7"/>
        <v>-367022294</v>
      </c>
    </row>
    <row r="239" spans="1:17" ht="21">
      <c r="A239" s="299" t="s">
        <v>348</v>
      </c>
      <c r="B239" s="300"/>
      <c r="C239" s="301">
        <v>400000</v>
      </c>
      <c r="D239" s="300"/>
      <c r="E239" s="301">
        <v>1031426316</v>
      </c>
      <c r="F239" s="302"/>
      <c r="G239" s="301">
        <v>-1315797515</v>
      </c>
      <c r="H239" s="300"/>
      <c r="I239" s="301">
        <f t="shared" si="6"/>
        <v>-284371199</v>
      </c>
      <c r="J239" s="301"/>
      <c r="K239" s="302">
        <v>4908784</v>
      </c>
      <c r="L239" s="301"/>
      <c r="M239" s="301">
        <v>13164719575</v>
      </c>
      <c r="N239" s="300"/>
      <c r="O239" s="301">
        <v>-16147414486</v>
      </c>
      <c r="P239" s="301"/>
      <c r="Q239" s="301">
        <f t="shared" si="7"/>
        <v>-2982694911</v>
      </c>
    </row>
    <row r="240" spans="1:17" ht="21">
      <c r="A240" s="299" t="s">
        <v>278</v>
      </c>
      <c r="B240" s="300"/>
      <c r="C240" s="301">
        <v>0</v>
      </c>
      <c r="D240" s="300"/>
      <c r="E240" s="301">
        <v>0</v>
      </c>
      <c r="F240" s="302"/>
      <c r="G240" s="301">
        <v>0</v>
      </c>
      <c r="H240" s="300"/>
      <c r="I240" s="301">
        <f t="shared" si="6"/>
        <v>0</v>
      </c>
      <c r="J240" s="301"/>
      <c r="K240" s="302">
        <v>866099</v>
      </c>
      <c r="L240" s="301"/>
      <c r="M240" s="301">
        <v>2173615035</v>
      </c>
      <c r="N240" s="300"/>
      <c r="O240" s="301">
        <v>-2356536665</v>
      </c>
      <c r="P240" s="301"/>
      <c r="Q240" s="301">
        <f t="shared" si="7"/>
        <v>-182921630</v>
      </c>
    </row>
    <row r="241" spans="1:17" ht="21">
      <c r="A241" s="299" t="s">
        <v>337</v>
      </c>
      <c r="B241" s="300"/>
      <c r="C241" s="301">
        <v>0</v>
      </c>
      <c r="D241" s="300"/>
      <c r="E241" s="301">
        <v>0</v>
      </c>
      <c r="F241" s="302"/>
      <c r="G241" s="301">
        <v>0</v>
      </c>
      <c r="H241" s="300"/>
      <c r="I241" s="301">
        <f t="shared" si="6"/>
        <v>0</v>
      </c>
      <c r="J241" s="301"/>
      <c r="K241" s="302">
        <v>251187</v>
      </c>
      <c r="L241" s="301"/>
      <c r="M241" s="301">
        <v>1247237100</v>
      </c>
      <c r="N241" s="300"/>
      <c r="O241" s="301">
        <v>-1413259195</v>
      </c>
      <c r="P241" s="301"/>
      <c r="Q241" s="301">
        <f t="shared" si="7"/>
        <v>-166022095</v>
      </c>
    </row>
    <row r="242" spans="1:17" ht="21">
      <c r="A242" s="299" t="s">
        <v>366</v>
      </c>
      <c r="B242" s="300"/>
      <c r="C242" s="301">
        <v>0</v>
      </c>
      <c r="D242" s="300"/>
      <c r="E242" s="301">
        <v>0</v>
      </c>
      <c r="F242" s="302"/>
      <c r="G242" s="301">
        <v>0</v>
      </c>
      <c r="H242" s="300"/>
      <c r="I242" s="301">
        <f t="shared" si="6"/>
        <v>0</v>
      </c>
      <c r="J242" s="301"/>
      <c r="K242" s="302">
        <v>275771</v>
      </c>
      <c r="L242" s="301"/>
      <c r="M242" s="301">
        <v>2730405569</v>
      </c>
      <c r="N242" s="300"/>
      <c r="O242" s="301">
        <v>-3299141947</v>
      </c>
      <c r="P242" s="301"/>
      <c r="Q242" s="301">
        <f t="shared" si="7"/>
        <v>-568736378</v>
      </c>
    </row>
    <row r="243" spans="1:17" ht="21">
      <c r="A243" s="299" t="s">
        <v>332</v>
      </c>
      <c r="B243" s="300"/>
      <c r="C243" s="301">
        <v>75335</v>
      </c>
      <c r="D243" s="300"/>
      <c r="E243" s="301">
        <v>4396852379</v>
      </c>
      <c r="F243" s="302"/>
      <c r="G243" s="301">
        <v>-3332460677</v>
      </c>
      <c r="H243" s="300"/>
      <c r="I243" s="301">
        <f t="shared" si="6"/>
        <v>1064391702</v>
      </c>
      <c r="J243" s="301"/>
      <c r="K243" s="302">
        <v>214695</v>
      </c>
      <c r="L243" s="301"/>
      <c r="M243" s="301">
        <v>11630650519</v>
      </c>
      <c r="N243" s="300"/>
      <c r="O243" s="301">
        <v>-9497081635</v>
      </c>
      <c r="P243" s="301"/>
      <c r="Q243" s="301">
        <f t="shared" si="7"/>
        <v>2133568884</v>
      </c>
    </row>
    <row r="244" spans="1:17" ht="21">
      <c r="A244" s="299" t="s">
        <v>101</v>
      </c>
      <c r="B244" s="300"/>
      <c r="C244" s="301">
        <v>0</v>
      </c>
      <c r="D244" s="300"/>
      <c r="E244" s="301">
        <v>0</v>
      </c>
      <c r="F244" s="302"/>
      <c r="G244" s="301">
        <v>0</v>
      </c>
      <c r="H244" s="300"/>
      <c r="I244" s="301">
        <f t="shared" si="6"/>
        <v>0</v>
      </c>
      <c r="J244" s="301"/>
      <c r="K244" s="302">
        <v>1793941</v>
      </c>
      <c r="L244" s="301"/>
      <c r="M244" s="301">
        <v>6373827077</v>
      </c>
      <c r="N244" s="300"/>
      <c r="O244" s="301">
        <v>-6958308038</v>
      </c>
      <c r="P244" s="301"/>
      <c r="Q244" s="301">
        <f t="shared" si="7"/>
        <v>-584480961</v>
      </c>
    </row>
    <row r="245" spans="1:17" ht="21">
      <c r="A245" s="299" t="s">
        <v>190</v>
      </c>
      <c r="B245" s="300"/>
      <c r="C245" s="301">
        <v>0</v>
      </c>
      <c r="D245" s="300"/>
      <c r="E245" s="301">
        <v>0</v>
      </c>
      <c r="F245" s="302"/>
      <c r="G245" s="301">
        <v>0</v>
      </c>
      <c r="H245" s="300"/>
      <c r="I245" s="301">
        <f t="shared" si="6"/>
        <v>0</v>
      </c>
      <c r="J245" s="301"/>
      <c r="K245" s="302">
        <v>685731</v>
      </c>
      <c r="L245" s="301"/>
      <c r="M245" s="301">
        <v>2069816976</v>
      </c>
      <c r="N245" s="300"/>
      <c r="O245" s="301">
        <v>-2560962435</v>
      </c>
      <c r="P245" s="301"/>
      <c r="Q245" s="301">
        <f t="shared" si="7"/>
        <v>-491145459</v>
      </c>
    </row>
    <row r="246" spans="1:17" ht="21">
      <c r="A246" s="299" t="s">
        <v>249</v>
      </c>
      <c r="B246" s="300"/>
      <c r="C246" s="301">
        <v>0</v>
      </c>
      <c r="D246" s="300"/>
      <c r="E246" s="301">
        <v>0</v>
      </c>
      <c r="F246" s="302"/>
      <c r="G246" s="301">
        <v>0</v>
      </c>
      <c r="H246" s="300"/>
      <c r="I246" s="301">
        <f t="shared" si="6"/>
        <v>0</v>
      </c>
      <c r="J246" s="301"/>
      <c r="K246" s="302">
        <v>89265</v>
      </c>
      <c r="L246" s="301"/>
      <c r="M246" s="301">
        <v>2136238051</v>
      </c>
      <c r="N246" s="300"/>
      <c r="O246" s="301">
        <v>-2513830628</v>
      </c>
      <c r="P246" s="301"/>
      <c r="Q246" s="301">
        <f t="shared" si="7"/>
        <v>-377592577</v>
      </c>
    </row>
    <row r="247" spans="1:17" ht="21">
      <c r="A247" s="299" t="s">
        <v>274</v>
      </c>
      <c r="B247" s="300"/>
      <c r="C247" s="301">
        <v>0</v>
      </c>
      <c r="D247" s="300"/>
      <c r="E247" s="301">
        <v>0</v>
      </c>
      <c r="F247" s="302"/>
      <c r="G247" s="301">
        <v>0</v>
      </c>
      <c r="H247" s="300"/>
      <c r="I247" s="301">
        <f t="shared" si="6"/>
        <v>0</v>
      </c>
      <c r="J247" s="301"/>
      <c r="K247" s="302">
        <v>140540</v>
      </c>
      <c r="L247" s="301"/>
      <c r="M247" s="301">
        <v>4735244839</v>
      </c>
      <c r="N247" s="300"/>
      <c r="O247" s="301">
        <v>-5294773528</v>
      </c>
      <c r="P247" s="301"/>
      <c r="Q247" s="301">
        <f t="shared" si="7"/>
        <v>-559528689</v>
      </c>
    </row>
    <row r="248" spans="1:17" ht="21">
      <c r="A248" s="299" t="s">
        <v>243</v>
      </c>
      <c r="B248" s="300"/>
      <c r="C248" s="301">
        <v>964716</v>
      </c>
      <c r="D248" s="300"/>
      <c r="E248" s="301">
        <v>2095342159</v>
      </c>
      <c r="F248" s="302"/>
      <c r="G248" s="301">
        <v>-2203497189</v>
      </c>
      <c r="H248" s="300"/>
      <c r="I248" s="301">
        <f t="shared" si="6"/>
        <v>-108155030</v>
      </c>
      <c r="J248" s="301"/>
      <c r="K248" s="302">
        <v>1271851</v>
      </c>
      <c r="L248" s="301"/>
      <c r="M248" s="301">
        <v>2743844823</v>
      </c>
      <c r="N248" s="300"/>
      <c r="O248" s="301">
        <v>-2907536393</v>
      </c>
      <c r="P248" s="301"/>
      <c r="Q248" s="301">
        <f t="shared" si="7"/>
        <v>-163691570</v>
      </c>
    </row>
    <row r="249" spans="1:17" ht="21">
      <c r="A249" s="299" t="s">
        <v>219</v>
      </c>
      <c r="B249" s="300"/>
      <c r="C249" s="301">
        <v>0</v>
      </c>
      <c r="D249" s="300"/>
      <c r="E249" s="301">
        <v>0</v>
      </c>
      <c r="F249" s="302"/>
      <c r="G249" s="301">
        <v>0</v>
      </c>
      <c r="H249" s="300"/>
      <c r="I249" s="301">
        <f t="shared" si="6"/>
        <v>0</v>
      </c>
      <c r="J249" s="301"/>
      <c r="K249" s="302">
        <v>1813764</v>
      </c>
      <c r="L249" s="301"/>
      <c r="M249" s="301">
        <v>3254981888</v>
      </c>
      <c r="N249" s="300"/>
      <c r="O249" s="301">
        <v>-3679930319</v>
      </c>
      <c r="P249" s="301"/>
      <c r="Q249" s="301">
        <f t="shared" si="7"/>
        <v>-424948431</v>
      </c>
    </row>
    <row r="250" spans="1:17" ht="21">
      <c r="A250" s="299" t="s">
        <v>239</v>
      </c>
      <c r="B250" s="300"/>
      <c r="C250" s="301">
        <v>0</v>
      </c>
      <c r="D250" s="300"/>
      <c r="E250" s="301">
        <v>0</v>
      </c>
      <c r="F250" s="302"/>
      <c r="G250" s="301">
        <v>0</v>
      </c>
      <c r="H250" s="300"/>
      <c r="I250" s="301">
        <f t="shared" si="6"/>
        <v>0</v>
      </c>
      <c r="J250" s="301"/>
      <c r="K250" s="302">
        <v>2246088</v>
      </c>
      <c r="L250" s="301"/>
      <c r="M250" s="301">
        <v>6897955518</v>
      </c>
      <c r="N250" s="300"/>
      <c r="O250" s="301">
        <v>-7833060290</v>
      </c>
      <c r="P250" s="301"/>
      <c r="Q250" s="301">
        <f t="shared" si="7"/>
        <v>-935104772</v>
      </c>
    </row>
    <row r="251" spans="1:17" ht="21">
      <c r="A251" s="299" t="s">
        <v>173</v>
      </c>
      <c r="B251" s="300"/>
      <c r="C251" s="301">
        <v>291105</v>
      </c>
      <c r="D251" s="300"/>
      <c r="E251" s="301">
        <v>1217575045</v>
      </c>
      <c r="F251" s="302"/>
      <c r="G251" s="301">
        <v>-1061303343</v>
      </c>
      <c r="H251" s="300"/>
      <c r="I251" s="301">
        <f t="shared" si="6"/>
        <v>156271702</v>
      </c>
      <c r="J251" s="301"/>
      <c r="K251" s="302">
        <v>867580</v>
      </c>
      <c r="L251" s="301"/>
      <c r="M251" s="301">
        <v>3139606973</v>
      </c>
      <c r="N251" s="300"/>
      <c r="O251" s="301">
        <v>-3055499854</v>
      </c>
      <c r="P251" s="301"/>
      <c r="Q251" s="301">
        <f t="shared" si="7"/>
        <v>84107119</v>
      </c>
    </row>
    <row r="252" spans="1:17" ht="21">
      <c r="A252" s="299" t="s">
        <v>294</v>
      </c>
      <c r="B252" s="300"/>
      <c r="C252" s="301">
        <v>600000</v>
      </c>
      <c r="D252" s="300"/>
      <c r="E252" s="301">
        <v>3167043328</v>
      </c>
      <c r="F252" s="302"/>
      <c r="G252" s="301">
        <v>-3448477099</v>
      </c>
      <c r="H252" s="300"/>
      <c r="I252" s="301">
        <f t="shared" si="6"/>
        <v>-281433771</v>
      </c>
      <c r="J252" s="301"/>
      <c r="K252" s="302">
        <v>771129</v>
      </c>
      <c r="L252" s="301"/>
      <c r="M252" s="301">
        <v>4025056565</v>
      </c>
      <c r="N252" s="300"/>
      <c r="O252" s="301">
        <v>-4513028169</v>
      </c>
      <c r="P252" s="301"/>
      <c r="Q252" s="301">
        <f t="shared" si="7"/>
        <v>-487971604</v>
      </c>
    </row>
    <row r="253" spans="1:17" ht="21">
      <c r="A253" s="299" t="s">
        <v>198</v>
      </c>
      <c r="B253" s="300"/>
      <c r="C253" s="301">
        <v>0</v>
      </c>
      <c r="D253" s="300"/>
      <c r="E253" s="301">
        <v>0</v>
      </c>
      <c r="F253" s="302"/>
      <c r="G253" s="301">
        <v>0</v>
      </c>
      <c r="H253" s="300"/>
      <c r="I253" s="301">
        <f t="shared" si="6"/>
        <v>0</v>
      </c>
      <c r="J253" s="301"/>
      <c r="K253" s="302">
        <v>2118924</v>
      </c>
      <c r="L253" s="301"/>
      <c r="M253" s="301">
        <v>5055620586</v>
      </c>
      <c r="N253" s="300"/>
      <c r="O253" s="301">
        <v>-5682841652</v>
      </c>
      <c r="P253" s="301"/>
      <c r="Q253" s="301">
        <f t="shared" si="7"/>
        <v>-627221066</v>
      </c>
    </row>
    <row r="254" spans="1:17" ht="21">
      <c r="A254" s="299" t="s">
        <v>365</v>
      </c>
      <c r="B254" s="300"/>
      <c r="C254" s="301">
        <v>0</v>
      </c>
      <c r="D254" s="300"/>
      <c r="E254" s="301">
        <v>0</v>
      </c>
      <c r="F254" s="302"/>
      <c r="G254" s="301">
        <v>0</v>
      </c>
      <c r="H254" s="300"/>
      <c r="I254" s="301">
        <f t="shared" si="6"/>
        <v>0</v>
      </c>
      <c r="J254" s="301"/>
      <c r="K254" s="302">
        <v>354598</v>
      </c>
      <c r="L254" s="301"/>
      <c r="M254" s="301">
        <v>1878392467</v>
      </c>
      <c r="N254" s="300"/>
      <c r="O254" s="301">
        <v>-2185426480</v>
      </c>
      <c r="P254" s="301"/>
      <c r="Q254" s="301">
        <f t="shared" si="7"/>
        <v>-307034013</v>
      </c>
    </row>
    <row r="255" spans="1:17" ht="21">
      <c r="A255" s="299" t="s">
        <v>132</v>
      </c>
      <c r="B255" s="300"/>
      <c r="C255" s="301">
        <v>88685</v>
      </c>
      <c r="D255" s="300"/>
      <c r="E255" s="301">
        <v>1815812837</v>
      </c>
      <c r="F255" s="302"/>
      <c r="G255" s="301">
        <v>-2233794831</v>
      </c>
      <c r="H255" s="300"/>
      <c r="I255" s="301">
        <f t="shared" si="6"/>
        <v>-417981994</v>
      </c>
      <c r="J255" s="301"/>
      <c r="K255" s="302">
        <v>262245</v>
      </c>
      <c r="L255" s="301"/>
      <c r="M255" s="301">
        <v>5763481135</v>
      </c>
      <c r="N255" s="300"/>
      <c r="O255" s="301">
        <v>-6782403329</v>
      </c>
      <c r="P255" s="301"/>
      <c r="Q255" s="301">
        <f t="shared" si="7"/>
        <v>-1018922194</v>
      </c>
    </row>
    <row r="256" spans="1:17" ht="21">
      <c r="A256" s="299" t="s">
        <v>376</v>
      </c>
      <c r="B256" s="300"/>
      <c r="C256" s="301">
        <v>0</v>
      </c>
      <c r="D256" s="300"/>
      <c r="E256" s="301">
        <v>0</v>
      </c>
      <c r="F256" s="302"/>
      <c r="G256" s="301">
        <v>0</v>
      </c>
      <c r="H256" s="300"/>
      <c r="I256" s="301">
        <f t="shared" si="6"/>
        <v>0</v>
      </c>
      <c r="J256" s="301"/>
      <c r="K256" s="302">
        <v>469690</v>
      </c>
      <c r="L256" s="301"/>
      <c r="M256" s="301">
        <v>4973552669</v>
      </c>
      <c r="N256" s="300"/>
      <c r="O256" s="301">
        <v>-5206667153</v>
      </c>
      <c r="P256" s="301"/>
      <c r="Q256" s="301">
        <f t="shared" si="7"/>
        <v>-233114484</v>
      </c>
    </row>
    <row r="257" spans="1:17" ht="21">
      <c r="A257" s="299" t="s">
        <v>174</v>
      </c>
      <c r="B257" s="300"/>
      <c r="C257" s="301">
        <v>9186651</v>
      </c>
      <c r="D257" s="300"/>
      <c r="E257" s="301">
        <v>24276580914</v>
      </c>
      <c r="F257" s="302"/>
      <c r="G257" s="301">
        <v>-21021841963</v>
      </c>
      <c r="H257" s="300"/>
      <c r="I257" s="301">
        <f t="shared" si="6"/>
        <v>3254738951</v>
      </c>
      <c r="J257" s="301"/>
      <c r="K257" s="302">
        <v>24385546</v>
      </c>
      <c r="L257" s="301"/>
      <c r="M257" s="301">
        <v>60830441601</v>
      </c>
      <c r="N257" s="300"/>
      <c r="O257" s="301">
        <v>-55801520510</v>
      </c>
      <c r="P257" s="301"/>
      <c r="Q257" s="301">
        <f t="shared" si="7"/>
        <v>5028921091</v>
      </c>
    </row>
    <row r="258" spans="1:17" ht="21">
      <c r="A258" s="299" t="s">
        <v>177</v>
      </c>
      <c r="B258" s="300"/>
      <c r="C258" s="301">
        <v>141091</v>
      </c>
      <c r="D258" s="300"/>
      <c r="E258" s="301">
        <v>189357543</v>
      </c>
      <c r="F258" s="302"/>
      <c r="G258" s="301">
        <v>-215005563</v>
      </c>
      <c r="H258" s="300"/>
      <c r="I258" s="301">
        <f t="shared" si="6"/>
        <v>-25648020</v>
      </c>
      <c r="J258" s="301"/>
      <c r="K258" s="302">
        <v>5259221</v>
      </c>
      <c r="L258" s="301"/>
      <c r="M258" s="301">
        <v>7261776553</v>
      </c>
      <c r="N258" s="300"/>
      <c r="O258" s="301">
        <v>-8014414600</v>
      </c>
      <c r="P258" s="301"/>
      <c r="Q258" s="301">
        <f t="shared" si="7"/>
        <v>-752638047</v>
      </c>
    </row>
    <row r="259" spans="1:17" ht="21">
      <c r="A259" s="299" t="s">
        <v>329</v>
      </c>
      <c r="B259" s="300"/>
      <c r="C259" s="301">
        <v>5573919</v>
      </c>
      <c r="D259" s="300"/>
      <c r="E259" s="301">
        <v>34725314956</v>
      </c>
      <c r="F259" s="302"/>
      <c r="G259" s="301">
        <v>-30363332917</v>
      </c>
      <c r="H259" s="300"/>
      <c r="I259" s="301">
        <f t="shared" si="6"/>
        <v>4361982039</v>
      </c>
      <c r="J259" s="301"/>
      <c r="K259" s="302">
        <v>5942853</v>
      </c>
      <c r="L259" s="301"/>
      <c r="M259" s="301">
        <v>36787497549</v>
      </c>
      <c r="N259" s="300"/>
      <c r="O259" s="301">
        <v>-32373061776</v>
      </c>
      <c r="P259" s="301"/>
      <c r="Q259" s="301">
        <f t="shared" si="7"/>
        <v>4414435773</v>
      </c>
    </row>
    <row r="260" spans="1:17" ht="21">
      <c r="A260" s="299" t="s">
        <v>90</v>
      </c>
      <c r="B260" s="300"/>
      <c r="C260" s="301">
        <v>4288498</v>
      </c>
      <c r="D260" s="300"/>
      <c r="E260" s="301">
        <v>16521451061</v>
      </c>
      <c r="F260" s="302"/>
      <c r="G260" s="301">
        <v>-12639739960</v>
      </c>
      <c r="H260" s="300"/>
      <c r="I260" s="301">
        <f t="shared" si="6"/>
        <v>3881711101</v>
      </c>
      <c r="J260" s="301"/>
      <c r="K260" s="302">
        <v>16041692</v>
      </c>
      <c r="L260" s="301"/>
      <c r="M260" s="301">
        <v>56964106979</v>
      </c>
      <c r="N260" s="300"/>
      <c r="O260" s="301">
        <v>-47280613260</v>
      </c>
      <c r="P260" s="301"/>
      <c r="Q260" s="301">
        <f t="shared" si="7"/>
        <v>9683493719</v>
      </c>
    </row>
    <row r="261" spans="1:17" ht="21">
      <c r="A261" s="299" t="s">
        <v>261</v>
      </c>
      <c r="B261" s="300"/>
      <c r="C261" s="301">
        <v>0</v>
      </c>
      <c r="D261" s="300"/>
      <c r="E261" s="301">
        <v>0</v>
      </c>
      <c r="F261" s="302"/>
      <c r="G261" s="301">
        <v>0</v>
      </c>
      <c r="H261" s="300"/>
      <c r="I261" s="301">
        <f t="shared" si="6"/>
        <v>0</v>
      </c>
      <c r="J261" s="301"/>
      <c r="K261" s="302">
        <v>4490524</v>
      </c>
      <c r="L261" s="301"/>
      <c r="M261" s="301">
        <v>2820929880</v>
      </c>
      <c r="N261" s="300"/>
      <c r="O261" s="301">
        <v>-3347854040</v>
      </c>
      <c r="P261" s="301"/>
      <c r="Q261" s="301">
        <f t="shared" si="7"/>
        <v>-526924160</v>
      </c>
    </row>
    <row r="262" spans="1:17" ht="21">
      <c r="A262" s="299" t="s">
        <v>83</v>
      </c>
      <c r="B262" s="300"/>
      <c r="C262" s="301">
        <v>30410</v>
      </c>
      <c r="D262" s="300"/>
      <c r="E262" s="301">
        <v>88816481</v>
      </c>
      <c r="F262" s="302"/>
      <c r="G262" s="301">
        <v>-81739379</v>
      </c>
      <c r="H262" s="300"/>
      <c r="I262" s="301">
        <f t="shared" si="6"/>
        <v>7077102</v>
      </c>
      <c r="J262" s="301"/>
      <c r="K262" s="302">
        <v>2136566</v>
      </c>
      <c r="L262" s="301"/>
      <c r="M262" s="301">
        <v>5316899069</v>
      </c>
      <c r="N262" s="300"/>
      <c r="O262" s="301">
        <v>-5742899680</v>
      </c>
      <c r="P262" s="301"/>
      <c r="Q262" s="301">
        <f t="shared" si="7"/>
        <v>-426000611</v>
      </c>
    </row>
    <row r="263" spans="1:17" ht="21">
      <c r="A263" s="299" t="s">
        <v>277</v>
      </c>
      <c r="B263" s="300"/>
      <c r="C263" s="301">
        <v>36311</v>
      </c>
      <c r="D263" s="300"/>
      <c r="E263" s="301">
        <v>237330821</v>
      </c>
      <c r="F263" s="302"/>
      <c r="G263" s="301">
        <v>-214404000</v>
      </c>
      <c r="H263" s="300"/>
      <c r="I263" s="301">
        <f t="shared" si="6"/>
        <v>22926821</v>
      </c>
      <c r="J263" s="301"/>
      <c r="K263" s="302">
        <v>1330523</v>
      </c>
      <c r="L263" s="301"/>
      <c r="M263" s="301">
        <v>8098876926</v>
      </c>
      <c r="N263" s="300"/>
      <c r="O263" s="301">
        <v>-7856281946</v>
      </c>
      <c r="P263" s="301"/>
      <c r="Q263" s="301">
        <f t="shared" si="7"/>
        <v>242594980</v>
      </c>
    </row>
    <row r="264" spans="1:17" ht="21">
      <c r="A264" s="299" t="s">
        <v>166</v>
      </c>
      <c r="B264" s="300"/>
      <c r="C264" s="301">
        <v>0</v>
      </c>
      <c r="D264" s="300"/>
      <c r="E264" s="301">
        <v>0</v>
      </c>
      <c r="F264" s="302"/>
      <c r="G264" s="301">
        <v>0</v>
      </c>
      <c r="H264" s="300"/>
      <c r="I264" s="301">
        <f t="shared" si="6"/>
        <v>0</v>
      </c>
      <c r="J264" s="301"/>
      <c r="K264" s="302">
        <v>66403</v>
      </c>
      <c r="L264" s="301"/>
      <c r="M264" s="301">
        <v>3956969771</v>
      </c>
      <c r="N264" s="300"/>
      <c r="O264" s="301">
        <v>-3830662424</v>
      </c>
      <c r="P264" s="301"/>
      <c r="Q264" s="301">
        <f t="shared" si="7"/>
        <v>126307347</v>
      </c>
    </row>
    <row r="265" spans="1:17" ht="21">
      <c r="A265" s="299" t="s">
        <v>146</v>
      </c>
      <c r="B265" s="300"/>
      <c r="C265" s="301">
        <v>0</v>
      </c>
      <c r="D265" s="300"/>
      <c r="E265" s="301">
        <v>0</v>
      </c>
      <c r="F265" s="302"/>
      <c r="G265" s="301">
        <v>0</v>
      </c>
      <c r="H265" s="300"/>
      <c r="I265" s="301">
        <f t="shared" ref="I265:I303" si="8">G265+E265</f>
        <v>0</v>
      </c>
      <c r="J265" s="301"/>
      <c r="K265" s="302">
        <v>107143</v>
      </c>
      <c r="L265" s="301"/>
      <c r="M265" s="301">
        <v>404934715</v>
      </c>
      <c r="N265" s="300"/>
      <c r="O265" s="301">
        <v>-414057894</v>
      </c>
      <c r="P265" s="301"/>
      <c r="Q265" s="301">
        <f t="shared" ref="Q265:Q305" si="9">M265+O265</f>
        <v>-9123179</v>
      </c>
    </row>
    <row r="266" spans="1:17" ht="21">
      <c r="A266" s="299" t="s">
        <v>169</v>
      </c>
      <c r="B266" s="300"/>
      <c r="C266" s="301">
        <v>0</v>
      </c>
      <c r="D266" s="300"/>
      <c r="E266" s="301">
        <v>0</v>
      </c>
      <c r="F266" s="302"/>
      <c r="G266" s="301">
        <v>0</v>
      </c>
      <c r="H266" s="300"/>
      <c r="I266" s="301">
        <f t="shared" si="8"/>
        <v>0</v>
      </c>
      <c r="J266" s="301"/>
      <c r="K266" s="302">
        <v>1633005</v>
      </c>
      <c r="L266" s="301"/>
      <c r="M266" s="301">
        <v>5849664237</v>
      </c>
      <c r="N266" s="300"/>
      <c r="O266" s="301">
        <v>-6095491422</v>
      </c>
      <c r="P266" s="301"/>
      <c r="Q266" s="301">
        <f t="shared" si="9"/>
        <v>-245827185</v>
      </c>
    </row>
    <row r="267" spans="1:17" ht="21">
      <c r="A267" s="299" t="s">
        <v>241</v>
      </c>
      <c r="B267" s="300"/>
      <c r="C267" s="301">
        <v>654667</v>
      </c>
      <c r="D267" s="300"/>
      <c r="E267" s="301">
        <v>5255970020</v>
      </c>
      <c r="F267" s="302"/>
      <c r="G267" s="301">
        <v>-4841741683</v>
      </c>
      <c r="H267" s="300"/>
      <c r="I267" s="301">
        <f t="shared" si="8"/>
        <v>414228337</v>
      </c>
      <c r="J267" s="301"/>
      <c r="K267" s="302">
        <v>1550394</v>
      </c>
      <c r="L267" s="301"/>
      <c r="M267" s="301">
        <v>11945974560</v>
      </c>
      <c r="N267" s="300"/>
      <c r="O267" s="301">
        <v>-11466298521</v>
      </c>
      <c r="P267" s="301"/>
      <c r="Q267" s="301">
        <f t="shared" si="9"/>
        <v>479676039</v>
      </c>
    </row>
    <row r="268" spans="1:17" ht="21">
      <c r="A268" s="299" t="s">
        <v>368</v>
      </c>
      <c r="B268" s="300"/>
      <c r="C268" s="301">
        <v>1200000</v>
      </c>
      <c r="D268" s="300"/>
      <c r="E268" s="301">
        <v>7884804646</v>
      </c>
      <c r="F268" s="302"/>
      <c r="G268" s="301">
        <v>-7573840217</v>
      </c>
      <c r="H268" s="300"/>
      <c r="I268" s="301">
        <f t="shared" si="8"/>
        <v>310964429</v>
      </c>
      <c r="J268" s="301"/>
      <c r="K268" s="302">
        <v>1619692</v>
      </c>
      <c r="L268" s="301"/>
      <c r="M268" s="301">
        <v>10004457015</v>
      </c>
      <c r="N268" s="300"/>
      <c r="O268" s="301">
        <v>-10222740339</v>
      </c>
      <c r="P268" s="301"/>
      <c r="Q268" s="301">
        <f t="shared" si="9"/>
        <v>-218283324</v>
      </c>
    </row>
    <row r="269" spans="1:17" ht="21">
      <c r="A269" s="299" t="s">
        <v>262</v>
      </c>
      <c r="B269" s="300"/>
      <c r="C269" s="301">
        <v>0</v>
      </c>
      <c r="D269" s="300"/>
      <c r="E269" s="301">
        <v>0</v>
      </c>
      <c r="F269" s="302"/>
      <c r="G269" s="301">
        <v>0</v>
      </c>
      <c r="H269" s="300"/>
      <c r="I269" s="301">
        <f t="shared" si="8"/>
        <v>0</v>
      </c>
      <c r="J269" s="301"/>
      <c r="K269" s="302">
        <v>183776</v>
      </c>
      <c r="L269" s="301"/>
      <c r="M269" s="301">
        <v>3166950303</v>
      </c>
      <c r="N269" s="300"/>
      <c r="O269" s="301">
        <v>-3434431617</v>
      </c>
      <c r="P269" s="301"/>
      <c r="Q269" s="301">
        <f t="shared" si="9"/>
        <v>-267481314</v>
      </c>
    </row>
    <row r="270" spans="1:17" ht="21">
      <c r="A270" s="299" t="s">
        <v>113</v>
      </c>
      <c r="B270" s="300"/>
      <c r="C270" s="301">
        <v>39117</v>
      </c>
      <c r="D270" s="300"/>
      <c r="E270" s="301">
        <v>255111821</v>
      </c>
      <c r="F270" s="302"/>
      <c r="G270" s="301">
        <v>-252580990</v>
      </c>
      <c r="H270" s="300"/>
      <c r="I270" s="301">
        <f t="shared" si="8"/>
        <v>2530831</v>
      </c>
      <c r="J270" s="301"/>
      <c r="K270" s="302">
        <v>961295</v>
      </c>
      <c r="L270" s="301"/>
      <c r="M270" s="301">
        <v>5965967684</v>
      </c>
      <c r="N270" s="300"/>
      <c r="O270" s="301">
        <v>-6207143780</v>
      </c>
      <c r="P270" s="301"/>
      <c r="Q270" s="301">
        <f t="shared" si="9"/>
        <v>-241176096</v>
      </c>
    </row>
    <row r="271" spans="1:17" ht="21">
      <c r="A271" s="299" t="s">
        <v>165</v>
      </c>
      <c r="B271" s="300"/>
      <c r="C271" s="301">
        <v>137489</v>
      </c>
      <c r="D271" s="300"/>
      <c r="E271" s="301">
        <v>537896617</v>
      </c>
      <c r="F271" s="302"/>
      <c r="G271" s="301">
        <v>-385412050</v>
      </c>
      <c r="H271" s="300"/>
      <c r="I271" s="301">
        <f t="shared" si="8"/>
        <v>152484567</v>
      </c>
      <c r="J271" s="301"/>
      <c r="K271" s="302">
        <v>1466403</v>
      </c>
      <c r="L271" s="301"/>
      <c r="M271" s="301">
        <v>4248282639</v>
      </c>
      <c r="N271" s="300"/>
      <c r="O271" s="301">
        <v>-4110651684</v>
      </c>
      <c r="P271" s="301"/>
      <c r="Q271" s="301">
        <f t="shared" si="9"/>
        <v>137630955</v>
      </c>
    </row>
    <row r="272" spans="1:17" ht="21">
      <c r="A272" s="299" t="s">
        <v>127</v>
      </c>
      <c r="B272" s="300"/>
      <c r="C272" s="301">
        <v>534770</v>
      </c>
      <c r="D272" s="300"/>
      <c r="E272" s="301">
        <v>4574977892</v>
      </c>
      <c r="F272" s="302"/>
      <c r="G272" s="301">
        <v>-4454708434</v>
      </c>
      <c r="H272" s="300"/>
      <c r="I272" s="301">
        <f t="shared" si="8"/>
        <v>120269458</v>
      </c>
      <c r="J272" s="301"/>
      <c r="K272" s="302">
        <v>7526271</v>
      </c>
      <c r="L272" s="301"/>
      <c r="M272" s="301">
        <v>67101965590</v>
      </c>
      <c r="N272" s="300"/>
      <c r="O272" s="301">
        <v>-62694883585</v>
      </c>
      <c r="P272" s="301"/>
      <c r="Q272" s="301">
        <f t="shared" si="9"/>
        <v>4407082005</v>
      </c>
    </row>
    <row r="273" spans="1:17" ht="21">
      <c r="A273" s="299" t="s">
        <v>92</v>
      </c>
      <c r="B273" s="300"/>
      <c r="C273" s="301">
        <v>133797</v>
      </c>
      <c r="D273" s="300"/>
      <c r="E273" s="301">
        <v>222067664</v>
      </c>
      <c r="F273" s="302"/>
      <c r="G273" s="301">
        <v>-252568723</v>
      </c>
      <c r="H273" s="300"/>
      <c r="I273" s="301">
        <f t="shared" si="8"/>
        <v>-30501059</v>
      </c>
      <c r="J273" s="301"/>
      <c r="K273" s="302">
        <v>6022482</v>
      </c>
      <c r="L273" s="301"/>
      <c r="M273" s="301">
        <v>10647144629</v>
      </c>
      <c r="N273" s="300"/>
      <c r="O273" s="301">
        <v>-11368644992</v>
      </c>
      <c r="P273" s="301"/>
      <c r="Q273" s="301">
        <f t="shared" si="9"/>
        <v>-721500363</v>
      </c>
    </row>
    <row r="274" spans="1:17" ht="21">
      <c r="A274" s="299" t="s">
        <v>81</v>
      </c>
      <c r="B274" s="300"/>
      <c r="C274" s="301">
        <v>515832</v>
      </c>
      <c r="D274" s="300"/>
      <c r="E274" s="301">
        <v>574102860</v>
      </c>
      <c r="F274" s="302"/>
      <c r="G274" s="301">
        <v>-610385369</v>
      </c>
      <c r="H274" s="300"/>
      <c r="I274" s="301">
        <f t="shared" si="8"/>
        <v>-36282509</v>
      </c>
      <c r="J274" s="301"/>
      <c r="K274" s="302">
        <v>7671160</v>
      </c>
      <c r="L274" s="301"/>
      <c r="M274" s="301">
        <v>7575747429</v>
      </c>
      <c r="N274" s="300"/>
      <c r="O274" s="301">
        <v>-9127208448</v>
      </c>
      <c r="P274" s="301"/>
      <c r="Q274" s="301">
        <f t="shared" si="9"/>
        <v>-1551461019</v>
      </c>
    </row>
    <row r="275" spans="1:17" ht="21">
      <c r="A275" s="299" t="s">
        <v>254</v>
      </c>
      <c r="B275" s="300"/>
      <c r="C275" s="301">
        <v>0</v>
      </c>
      <c r="D275" s="300"/>
      <c r="E275" s="301">
        <v>0</v>
      </c>
      <c r="F275" s="302"/>
      <c r="G275" s="301">
        <v>0</v>
      </c>
      <c r="H275" s="300"/>
      <c r="I275" s="301">
        <f t="shared" si="8"/>
        <v>0</v>
      </c>
      <c r="J275" s="301"/>
      <c r="K275" s="302">
        <v>572424</v>
      </c>
      <c r="L275" s="301"/>
      <c r="M275" s="301">
        <v>2843158828</v>
      </c>
      <c r="N275" s="300"/>
      <c r="O275" s="301">
        <v>-3986751019</v>
      </c>
      <c r="P275" s="301"/>
      <c r="Q275" s="301">
        <f t="shared" si="9"/>
        <v>-1143592191</v>
      </c>
    </row>
    <row r="276" spans="1:17" ht="21">
      <c r="A276" s="299" t="s">
        <v>404</v>
      </c>
      <c r="B276" s="300"/>
      <c r="C276" s="301">
        <v>86766</v>
      </c>
      <c r="D276" s="300"/>
      <c r="E276" s="301">
        <v>192350122</v>
      </c>
      <c r="F276" s="302"/>
      <c r="G276" s="301">
        <v>-186007264</v>
      </c>
      <c r="H276" s="300"/>
      <c r="I276" s="301">
        <f t="shared" si="8"/>
        <v>6342858</v>
      </c>
      <c r="J276" s="301"/>
      <c r="K276" s="302">
        <v>571132</v>
      </c>
      <c r="L276" s="301"/>
      <c r="M276" s="301">
        <v>1263403901</v>
      </c>
      <c r="N276" s="300"/>
      <c r="O276" s="301">
        <v>-1199318298</v>
      </c>
      <c r="P276" s="301"/>
      <c r="Q276" s="301">
        <f t="shared" si="9"/>
        <v>64085603</v>
      </c>
    </row>
    <row r="277" spans="1:17" ht="21">
      <c r="A277" s="299" t="s">
        <v>326</v>
      </c>
      <c r="B277" s="300"/>
      <c r="C277" s="301">
        <v>25787</v>
      </c>
      <c r="D277" s="300"/>
      <c r="E277" s="301">
        <v>637185150</v>
      </c>
      <c r="F277" s="302"/>
      <c r="G277" s="301">
        <v>-769519690</v>
      </c>
      <c r="H277" s="300"/>
      <c r="I277" s="301">
        <f t="shared" si="8"/>
        <v>-132334540</v>
      </c>
      <c r="J277" s="301"/>
      <c r="K277" s="302">
        <v>362460</v>
      </c>
      <c r="L277" s="301"/>
      <c r="M277" s="301">
        <v>8201472930</v>
      </c>
      <c r="N277" s="300"/>
      <c r="O277" s="301">
        <v>-10816306955</v>
      </c>
      <c r="P277" s="301"/>
      <c r="Q277" s="301">
        <f t="shared" si="9"/>
        <v>-2614834025</v>
      </c>
    </row>
    <row r="278" spans="1:17" ht="21">
      <c r="A278" s="299" t="s">
        <v>406</v>
      </c>
      <c r="B278" s="300"/>
      <c r="C278" s="301">
        <v>1541</v>
      </c>
      <c r="D278" s="300"/>
      <c r="E278" s="301">
        <v>74664900</v>
      </c>
      <c r="F278" s="302"/>
      <c r="G278" s="301">
        <v>-73191396</v>
      </c>
      <c r="H278" s="300"/>
      <c r="I278" s="301">
        <f t="shared" si="8"/>
        <v>1473504</v>
      </c>
      <c r="J278" s="301"/>
      <c r="K278" s="302">
        <v>26315</v>
      </c>
      <c r="L278" s="301"/>
      <c r="M278" s="301">
        <v>1260439515</v>
      </c>
      <c r="N278" s="300"/>
      <c r="O278" s="301">
        <v>-1249858237</v>
      </c>
      <c r="P278" s="301"/>
      <c r="Q278" s="301">
        <f t="shared" si="9"/>
        <v>10581278</v>
      </c>
    </row>
    <row r="279" spans="1:17" ht="21">
      <c r="A279" s="299" t="s">
        <v>403</v>
      </c>
      <c r="B279" s="300"/>
      <c r="C279" s="301">
        <v>18662</v>
      </c>
      <c r="D279" s="300"/>
      <c r="E279" s="301">
        <v>55838394</v>
      </c>
      <c r="F279" s="302"/>
      <c r="G279" s="301">
        <v>-55513111</v>
      </c>
      <c r="H279" s="300"/>
      <c r="I279" s="301">
        <f t="shared" si="8"/>
        <v>325283</v>
      </c>
      <c r="J279" s="301"/>
      <c r="K279" s="302">
        <v>120914</v>
      </c>
      <c r="L279" s="301"/>
      <c r="M279" s="301">
        <v>345467427</v>
      </c>
      <c r="N279" s="300"/>
      <c r="O279" s="301">
        <v>-335583508</v>
      </c>
      <c r="P279" s="301"/>
      <c r="Q279" s="301">
        <f t="shared" si="9"/>
        <v>9883919</v>
      </c>
    </row>
    <row r="280" spans="1:17" ht="21">
      <c r="A280" s="299" t="s">
        <v>405</v>
      </c>
      <c r="B280" s="300"/>
      <c r="C280" s="301">
        <v>0</v>
      </c>
      <c r="D280" s="300"/>
      <c r="E280" s="301">
        <v>0</v>
      </c>
      <c r="F280" s="302"/>
      <c r="G280" s="301">
        <v>0</v>
      </c>
      <c r="H280" s="300"/>
      <c r="I280" s="301">
        <f t="shared" si="8"/>
        <v>0</v>
      </c>
      <c r="J280" s="301"/>
      <c r="K280" s="302">
        <v>843170</v>
      </c>
      <c r="L280" s="301"/>
      <c r="M280" s="301">
        <v>25609302676</v>
      </c>
      <c r="N280" s="300"/>
      <c r="O280" s="301">
        <v>-29171624538</v>
      </c>
      <c r="P280" s="301"/>
      <c r="Q280" s="301">
        <f t="shared" si="9"/>
        <v>-3562321862</v>
      </c>
    </row>
    <row r="281" spans="1:17" ht="21">
      <c r="A281" s="299" t="s">
        <v>234</v>
      </c>
      <c r="B281" s="300"/>
      <c r="C281" s="301">
        <v>0</v>
      </c>
      <c r="D281" s="300"/>
      <c r="E281" s="301">
        <v>0</v>
      </c>
      <c r="F281" s="302"/>
      <c r="G281" s="301">
        <v>0</v>
      </c>
      <c r="H281" s="300"/>
      <c r="I281" s="301">
        <f t="shared" si="8"/>
        <v>0</v>
      </c>
      <c r="J281" s="301"/>
      <c r="K281" s="302">
        <v>295363</v>
      </c>
      <c r="L281" s="301"/>
      <c r="M281" s="301">
        <v>2217145338</v>
      </c>
      <c r="N281" s="300"/>
      <c r="O281" s="301">
        <v>-2196169816</v>
      </c>
      <c r="P281" s="301"/>
      <c r="Q281" s="301">
        <f t="shared" si="9"/>
        <v>20975522</v>
      </c>
    </row>
    <row r="282" spans="1:17" ht="21">
      <c r="A282" s="299" t="s">
        <v>240</v>
      </c>
      <c r="B282" s="300"/>
      <c r="C282" s="301">
        <v>5221395</v>
      </c>
      <c r="D282" s="300"/>
      <c r="E282" s="301">
        <v>31791920346</v>
      </c>
      <c r="F282" s="302"/>
      <c r="G282" s="301">
        <v>-37526069271</v>
      </c>
      <c r="H282" s="300"/>
      <c r="I282" s="301">
        <f t="shared" si="8"/>
        <v>-5734148925</v>
      </c>
      <c r="J282" s="301"/>
      <c r="K282" s="302">
        <v>10710707</v>
      </c>
      <c r="L282" s="301"/>
      <c r="M282" s="301">
        <v>68856850448</v>
      </c>
      <c r="N282" s="300"/>
      <c r="O282" s="301">
        <v>-76977653064</v>
      </c>
      <c r="P282" s="301"/>
      <c r="Q282" s="301">
        <f t="shared" si="9"/>
        <v>-8120802616</v>
      </c>
    </row>
    <row r="283" spans="1:17" ht="21">
      <c r="A283" s="299" t="s">
        <v>323</v>
      </c>
      <c r="B283" s="300"/>
      <c r="C283" s="301">
        <v>10757763</v>
      </c>
      <c r="D283" s="300"/>
      <c r="E283" s="301">
        <v>37615983554</v>
      </c>
      <c r="F283" s="302"/>
      <c r="G283" s="301">
        <v>-39962559859</v>
      </c>
      <c r="H283" s="300"/>
      <c r="I283" s="301">
        <f t="shared" si="8"/>
        <v>-2346576305</v>
      </c>
      <c r="J283" s="301"/>
      <c r="K283" s="302">
        <v>12587339</v>
      </c>
      <c r="L283" s="301"/>
      <c r="M283" s="301">
        <v>44114052971</v>
      </c>
      <c r="N283" s="300"/>
      <c r="O283" s="301">
        <v>-46759004475</v>
      </c>
      <c r="P283" s="301"/>
      <c r="Q283" s="301">
        <f t="shared" si="9"/>
        <v>-2644951504</v>
      </c>
    </row>
    <row r="284" spans="1:17" ht="21">
      <c r="A284" s="299" t="s">
        <v>423</v>
      </c>
      <c r="B284" s="300"/>
      <c r="C284" s="301">
        <v>0</v>
      </c>
      <c r="D284" s="300"/>
      <c r="E284" s="301">
        <v>0</v>
      </c>
      <c r="F284" s="302"/>
      <c r="G284" s="301">
        <v>0</v>
      </c>
      <c r="H284" s="300"/>
      <c r="I284" s="301">
        <f t="shared" si="8"/>
        <v>0</v>
      </c>
      <c r="J284" s="301"/>
      <c r="K284" s="302">
        <v>18546</v>
      </c>
      <c r="L284" s="301"/>
      <c r="M284" s="301">
        <v>438031084</v>
      </c>
      <c r="N284" s="300"/>
      <c r="O284" s="301">
        <v>-431211166</v>
      </c>
      <c r="P284" s="301"/>
      <c r="Q284" s="301">
        <f t="shared" si="9"/>
        <v>6819918</v>
      </c>
    </row>
    <row r="285" spans="1:17" ht="21">
      <c r="A285" s="299" t="s">
        <v>418</v>
      </c>
      <c r="B285" s="300"/>
      <c r="C285" s="301">
        <v>0</v>
      </c>
      <c r="D285" s="300"/>
      <c r="E285" s="301">
        <v>0</v>
      </c>
      <c r="F285" s="302"/>
      <c r="G285" s="301">
        <v>0</v>
      </c>
      <c r="H285" s="300"/>
      <c r="I285" s="301">
        <f t="shared" si="8"/>
        <v>0</v>
      </c>
      <c r="J285" s="301"/>
      <c r="K285" s="302">
        <v>63499</v>
      </c>
      <c r="L285" s="301"/>
      <c r="M285" s="301">
        <v>99390548</v>
      </c>
      <c r="N285" s="300"/>
      <c r="O285" s="301">
        <v>-102057539</v>
      </c>
      <c r="P285" s="301"/>
      <c r="Q285" s="301">
        <f t="shared" si="9"/>
        <v>-2666991</v>
      </c>
    </row>
    <row r="286" spans="1:17" ht="21">
      <c r="A286" s="299" t="s">
        <v>425</v>
      </c>
      <c r="B286" s="300"/>
      <c r="C286" s="301">
        <v>3410182</v>
      </c>
      <c r="D286" s="300"/>
      <c r="E286" s="301">
        <v>52031902582</v>
      </c>
      <c r="F286" s="302"/>
      <c r="G286" s="301">
        <v>-52665613712</v>
      </c>
      <c r="H286" s="300"/>
      <c r="I286" s="301">
        <f t="shared" si="8"/>
        <v>-633711130</v>
      </c>
      <c r="J286" s="301"/>
      <c r="K286" s="302">
        <v>3410182</v>
      </c>
      <c r="L286" s="301"/>
      <c r="M286" s="301">
        <v>52031902582</v>
      </c>
      <c r="N286" s="300"/>
      <c r="O286" s="301">
        <v>-52665613712</v>
      </c>
      <c r="P286" s="301"/>
      <c r="Q286" s="301">
        <f t="shared" si="9"/>
        <v>-633711130</v>
      </c>
    </row>
    <row r="287" spans="1:17" ht="21">
      <c r="A287" s="299" t="s">
        <v>453</v>
      </c>
      <c r="B287" s="300"/>
      <c r="C287" s="301">
        <v>5681818</v>
      </c>
      <c r="D287" s="300"/>
      <c r="E287" s="301">
        <v>29803711699</v>
      </c>
      <c r="F287" s="302"/>
      <c r="G287" s="301">
        <v>-30027839034</v>
      </c>
      <c r="H287" s="300"/>
      <c r="I287" s="301">
        <f t="shared" si="8"/>
        <v>-224127335</v>
      </c>
      <c r="J287" s="301"/>
      <c r="K287" s="302">
        <v>5681818</v>
      </c>
      <c r="L287" s="301"/>
      <c r="M287" s="301">
        <v>29803711699</v>
      </c>
      <c r="N287" s="300"/>
      <c r="O287" s="301">
        <v>-30027839034</v>
      </c>
      <c r="P287" s="301"/>
      <c r="Q287" s="301">
        <f t="shared" si="9"/>
        <v>-224127335</v>
      </c>
    </row>
    <row r="288" spans="1:17" ht="21">
      <c r="A288" s="299" t="s">
        <v>450</v>
      </c>
      <c r="B288" s="300"/>
      <c r="C288" s="301">
        <v>11848824</v>
      </c>
      <c r="D288" s="300"/>
      <c r="E288" s="301">
        <v>32219572940</v>
      </c>
      <c r="F288" s="302"/>
      <c r="G288" s="301">
        <v>-31522770899</v>
      </c>
      <c r="H288" s="300"/>
      <c r="I288" s="301">
        <f t="shared" si="8"/>
        <v>696802041</v>
      </c>
      <c r="J288" s="301"/>
      <c r="K288" s="302">
        <v>11848824</v>
      </c>
      <c r="L288" s="301"/>
      <c r="M288" s="301">
        <v>32219572940</v>
      </c>
      <c r="N288" s="300"/>
      <c r="O288" s="301">
        <v>-31522770899</v>
      </c>
      <c r="P288" s="301"/>
      <c r="Q288" s="301">
        <f t="shared" si="9"/>
        <v>696802041</v>
      </c>
    </row>
    <row r="289" spans="1:17" ht="21">
      <c r="A289" s="299" t="s">
        <v>424</v>
      </c>
      <c r="B289" s="300"/>
      <c r="C289" s="301">
        <v>58957</v>
      </c>
      <c r="D289" s="300"/>
      <c r="E289" s="301">
        <v>304447288</v>
      </c>
      <c r="F289" s="302"/>
      <c r="G289" s="301">
        <v>-296959304</v>
      </c>
      <c r="H289" s="300"/>
      <c r="I289" s="301">
        <f t="shared" si="8"/>
        <v>7487984</v>
      </c>
      <c r="J289" s="301"/>
      <c r="K289" s="302">
        <v>58957</v>
      </c>
      <c r="L289" s="301"/>
      <c r="M289" s="301">
        <v>304447288</v>
      </c>
      <c r="N289" s="300"/>
      <c r="O289" s="301">
        <v>-296959304</v>
      </c>
      <c r="P289" s="301"/>
      <c r="Q289" s="301">
        <f t="shared" si="9"/>
        <v>7487984</v>
      </c>
    </row>
    <row r="290" spans="1:17" ht="21">
      <c r="A290" s="299" t="s">
        <v>426</v>
      </c>
      <c r="B290" s="300"/>
      <c r="C290" s="301">
        <v>453881</v>
      </c>
      <c r="D290" s="300"/>
      <c r="E290" s="301">
        <v>4962816122</v>
      </c>
      <c r="F290" s="302"/>
      <c r="G290" s="301">
        <v>-4717703925</v>
      </c>
      <c r="H290" s="300"/>
      <c r="I290" s="301">
        <f t="shared" si="8"/>
        <v>245112197</v>
      </c>
      <c r="J290" s="301"/>
      <c r="K290" s="302">
        <v>453881</v>
      </c>
      <c r="L290" s="301"/>
      <c r="M290" s="301">
        <v>4962816122</v>
      </c>
      <c r="N290" s="300"/>
      <c r="O290" s="301">
        <v>-4717703925</v>
      </c>
      <c r="P290" s="301"/>
      <c r="Q290" s="301">
        <f t="shared" si="9"/>
        <v>245112197</v>
      </c>
    </row>
    <row r="291" spans="1:17" ht="21">
      <c r="A291" s="299" t="s">
        <v>419</v>
      </c>
      <c r="B291" s="300"/>
      <c r="C291" s="301">
        <v>68709</v>
      </c>
      <c r="D291" s="300"/>
      <c r="E291" s="301">
        <v>1558417424</v>
      </c>
      <c r="F291" s="302"/>
      <c r="G291" s="301">
        <v>-1455004278</v>
      </c>
      <c r="H291" s="300"/>
      <c r="I291" s="301">
        <f t="shared" si="8"/>
        <v>103413146</v>
      </c>
      <c r="J291" s="301"/>
      <c r="K291" s="302">
        <v>68709</v>
      </c>
      <c r="L291" s="301"/>
      <c r="M291" s="301">
        <v>1558417424</v>
      </c>
      <c r="N291" s="300"/>
      <c r="O291" s="301">
        <v>-1455004278</v>
      </c>
      <c r="P291" s="301"/>
      <c r="Q291" s="301">
        <f t="shared" si="9"/>
        <v>103413146</v>
      </c>
    </row>
    <row r="292" spans="1:17" ht="21">
      <c r="A292" s="299" t="s">
        <v>333</v>
      </c>
      <c r="B292" s="300"/>
      <c r="C292" s="301">
        <v>344543</v>
      </c>
      <c r="D292" s="300"/>
      <c r="E292" s="301">
        <v>907084006</v>
      </c>
      <c r="F292" s="302"/>
      <c r="G292" s="301">
        <v>-919593622</v>
      </c>
      <c r="H292" s="300"/>
      <c r="I292" s="301">
        <f t="shared" si="8"/>
        <v>-12509616</v>
      </c>
      <c r="J292" s="301"/>
      <c r="K292" s="302">
        <v>344543</v>
      </c>
      <c r="L292" s="301"/>
      <c r="M292" s="301">
        <v>907084006</v>
      </c>
      <c r="N292" s="300"/>
      <c r="O292" s="301">
        <v>-919593622</v>
      </c>
      <c r="P292" s="301"/>
      <c r="Q292" s="301">
        <f t="shared" si="9"/>
        <v>-12509616</v>
      </c>
    </row>
    <row r="293" spans="1:17" ht="21">
      <c r="A293" s="299" t="s">
        <v>171</v>
      </c>
      <c r="B293" s="300"/>
      <c r="C293" s="301">
        <v>206947</v>
      </c>
      <c r="D293" s="300"/>
      <c r="E293" s="301">
        <v>816817175</v>
      </c>
      <c r="F293" s="302"/>
      <c r="G293" s="301">
        <v>-701490418</v>
      </c>
      <c r="H293" s="300"/>
      <c r="I293" s="301">
        <f t="shared" si="8"/>
        <v>115326757</v>
      </c>
      <c r="J293" s="301"/>
      <c r="K293" s="302">
        <v>206947</v>
      </c>
      <c r="L293" s="301"/>
      <c r="M293" s="301">
        <v>816817175</v>
      </c>
      <c r="N293" s="300"/>
      <c r="O293" s="301">
        <v>-701490418</v>
      </c>
      <c r="P293" s="301"/>
      <c r="Q293" s="301">
        <f t="shared" si="9"/>
        <v>115326757</v>
      </c>
    </row>
    <row r="294" spans="1:17" ht="21">
      <c r="A294" s="299" t="s">
        <v>428</v>
      </c>
      <c r="B294" s="300"/>
      <c r="C294" s="301">
        <v>2205</v>
      </c>
      <c r="D294" s="300"/>
      <c r="E294" s="301">
        <v>19645516</v>
      </c>
      <c r="F294" s="302"/>
      <c r="G294" s="301">
        <v>-20091132</v>
      </c>
      <c r="H294" s="300"/>
      <c r="I294" s="301">
        <f t="shared" si="8"/>
        <v>-445616</v>
      </c>
      <c r="J294" s="301"/>
      <c r="K294" s="302">
        <v>2205</v>
      </c>
      <c r="L294" s="301"/>
      <c r="M294" s="301">
        <v>19645516</v>
      </c>
      <c r="N294" s="300"/>
      <c r="O294" s="301">
        <v>-20091132</v>
      </c>
      <c r="P294" s="301"/>
      <c r="Q294" s="301">
        <f t="shared" si="9"/>
        <v>-445616</v>
      </c>
    </row>
    <row r="295" spans="1:17" ht="21">
      <c r="A295" s="299" t="s">
        <v>417</v>
      </c>
      <c r="B295" s="300"/>
      <c r="C295" s="301">
        <v>63955</v>
      </c>
      <c r="D295" s="300"/>
      <c r="E295" s="301">
        <v>314502896</v>
      </c>
      <c r="F295" s="302"/>
      <c r="G295" s="301">
        <v>-312447800</v>
      </c>
      <c r="H295" s="300"/>
      <c r="I295" s="301">
        <f t="shared" si="8"/>
        <v>2055096</v>
      </c>
      <c r="J295" s="301"/>
      <c r="K295" s="302">
        <v>63955</v>
      </c>
      <c r="L295" s="301"/>
      <c r="M295" s="301">
        <v>314502896</v>
      </c>
      <c r="N295" s="300"/>
      <c r="O295" s="301">
        <v>-312447800</v>
      </c>
      <c r="P295" s="301"/>
      <c r="Q295" s="301">
        <f t="shared" si="9"/>
        <v>2055096</v>
      </c>
    </row>
    <row r="296" spans="1:17" ht="21">
      <c r="A296" s="299" t="s">
        <v>452</v>
      </c>
      <c r="B296" s="300"/>
      <c r="C296" s="301">
        <v>3087019</v>
      </c>
      <c r="D296" s="300"/>
      <c r="E296" s="301">
        <v>24842344594</v>
      </c>
      <c r="F296" s="302"/>
      <c r="G296" s="301">
        <v>-27499346769</v>
      </c>
      <c r="H296" s="300"/>
      <c r="I296" s="301">
        <f t="shared" si="8"/>
        <v>-2657002175</v>
      </c>
      <c r="J296" s="301"/>
      <c r="K296" s="302">
        <v>3087019</v>
      </c>
      <c r="L296" s="301"/>
      <c r="M296" s="301">
        <v>24842344594</v>
      </c>
      <c r="N296" s="300"/>
      <c r="O296" s="301">
        <v>-27499346769</v>
      </c>
      <c r="P296" s="301"/>
      <c r="Q296" s="301">
        <f t="shared" si="9"/>
        <v>-2657002175</v>
      </c>
    </row>
    <row r="297" spans="1:17" ht="21">
      <c r="A297" s="299" t="s">
        <v>420</v>
      </c>
      <c r="B297" s="300"/>
      <c r="C297" s="301">
        <v>13111</v>
      </c>
      <c r="D297" s="300"/>
      <c r="E297" s="301">
        <v>153419663</v>
      </c>
      <c r="F297" s="302"/>
      <c r="G297" s="301">
        <v>-134772318</v>
      </c>
      <c r="H297" s="300"/>
      <c r="I297" s="301">
        <f t="shared" si="8"/>
        <v>18647345</v>
      </c>
      <c r="J297" s="301"/>
      <c r="K297" s="302">
        <v>13111</v>
      </c>
      <c r="L297" s="301"/>
      <c r="M297" s="301">
        <v>153419663</v>
      </c>
      <c r="N297" s="300"/>
      <c r="O297" s="301">
        <v>-134772318</v>
      </c>
      <c r="P297" s="301"/>
      <c r="Q297" s="301">
        <f t="shared" si="9"/>
        <v>18647345</v>
      </c>
    </row>
    <row r="298" spans="1:17" ht="21">
      <c r="A298" s="299" t="s">
        <v>456</v>
      </c>
      <c r="B298" s="300"/>
      <c r="C298" s="301">
        <v>4200</v>
      </c>
      <c r="D298" s="300"/>
      <c r="E298" s="301">
        <v>23262172</v>
      </c>
      <c r="F298" s="302"/>
      <c r="G298" s="301">
        <v>-22252794</v>
      </c>
      <c r="H298" s="300"/>
      <c r="I298" s="301">
        <f t="shared" si="8"/>
        <v>1009378</v>
      </c>
      <c r="J298" s="301"/>
      <c r="K298" s="302">
        <v>4200</v>
      </c>
      <c r="L298" s="301"/>
      <c r="M298" s="301">
        <v>23262172</v>
      </c>
      <c r="N298" s="300"/>
      <c r="O298" s="301">
        <v>-22252794</v>
      </c>
      <c r="P298" s="301"/>
      <c r="Q298" s="301">
        <f t="shared" si="9"/>
        <v>1009378</v>
      </c>
    </row>
    <row r="299" spans="1:17" ht="21">
      <c r="A299" s="299" t="s">
        <v>431</v>
      </c>
      <c r="B299" s="300"/>
      <c r="C299" s="301">
        <v>90813</v>
      </c>
      <c r="D299" s="300"/>
      <c r="E299" s="301">
        <v>172420789</v>
      </c>
      <c r="F299" s="302"/>
      <c r="G299" s="301">
        <v>-228708901</v>
      </c>
      <c r="H299" s="300"/>
      <c r="I299" s="301">
        <f t="shared" si="8"/>
        <v>-56288112</v>
      </c>
      <c r="J299" s="301"/>
      <c r="K299" s="302">
        <v>90813</v>
      </c>
      <c r="L299" s="301"/>
      <c r="M299" s="301">
        <v>172420789</v>
      </c>
      <c r="N299" s="300"/>
      <c r="O299" s="301">
        <v>-228708901</v>
      </c>
      <c r="P299" s="301"/>
      <c r="Q299" s="301">
        <f t="shared" si="9"/>
        <v>-56288112</v>
      </c>
    </row>
    <row r="300" spans="1:17" ht="21">
      <c r="A300" s="299" t="s">
        <v>371</v>
      </c>
      <c r="B300" s="300"/>
      <c r="C300" s="301">
        <v>0</v>
      </c>
      <c r="D300" s="300"/>
      <c r="E300" s="301">
        <v>0</v>
      </c>
      <c r="F300" s="302"/>
      <c r="G300" s="301">
        <v>0</v>
      </c>
      <c r="H300" s="300"/>
      <c r="I300" s="301">
        <f t="shared" si="8"/>
        <v>0</v>
      </c>
      <c r="J300" s="301"/>
      <c r="K300" s="302">
        <v>17160</v>
      </c>
      <c r="L300" s="301"/>
      <c r="M300" s="301">
        <v>31188528</v>
      </c>
      <c r="N300" s="300"/>
      <c r="O300" s="301">
        <v>-45072520</v>
      </c>
      <c r="P300" s="301"/>
      <c r="Q300" s="301">
        <f t="shared" si="9"/>
        <v>-13883992</v>
      </c>
    </row>
    <row r="301" spans="1:17" ht="21">
      <c r="A301" s="299" t="s">
        <v>381</v>
      </c>
      <c r="B301" s="300"/>
      <c r="C301" s="301">
        <v>0</v>
      </c>
      <c r="D301" s="300"/>
      <c r="E301" s="301">
        <v>0</v>
      </c>
      <c r="F301" s="302"/>
      <c r="G301" s="301">
        <v>0</v>
      </c>
      <c r="H301" s="300"/>
      <c r="I301" s="301">
        <f t="shared" si="8"/>
        <v>0</v>
      </c>
      <c r="J301" s="301"/>
      <c r="K301" s="302">
        <v>33380</v>
      </c>
      <c r="L301" s="301"/>
      <c r="M301" s="301">
        <v>12243935</v>
      </c>
      <c r="N301" s="300"/>
      <c r="O301" s="301">
        <v>-48774350</v>
      </c>
      <c r="P301" s="301"/>
      <c r="Q301" s="301">
        <f t="shared" si="9"/>
        <v>-36530415</v>
      </c>
    </row>
    <row r="302" spans="1:17" ht="21">
      <c r="A302" s="299" t="s">
        <v>380</v>
      </c>
      <c r="B302" s="300"/>
      <c r="C302" s="301">
        <v>0</v>
      </c>
      <c r="D302" s="300"/>
      <c r="E302" s="301">
        <v>0</v>
      </c>
      <c r="F302" s="302"/>
      <c r="G302" s="301">
        <v>0</v>
      </c>
      <c r="H302" s="300"/>
      <c r="I302" s="301">
        <f t="shared" si="8"/>
        <v>0</v>
      </c>
      <c r="J302" s="301"/>
      <c r="K302" s="302">
        <v>1</v>
      </c>
      <c r="L302" s="301"/>
      <c r="M302" s="301">
        <v>1</v>
      </c>
      <c r="N302" s="300"/>
      <c r="O302" s="301">
        <v>-1537</v>
      </c>
      <c r="P302" s="301"/>
      <c r="Q302" s="301">
        <f t="shared" si="9"/>
        <v>-1536</v>
      </c>
    </row>
    <row r="303" spans="1:17" ht="21">
      <c r="A303" s="299" t="s">
        <v>336</v>
      </c>
      <c r="B303" s="300"/>
      <c r="C303" s="301">
        <v>0</v>
      </c>
      <c r="D303" s="300"/>
      <c r="E303" s="301">
        <v>0</v>
      </c>
      <c r="F303" s="302"/>
      <c r="G303" s="301">
        <v>0</v>
      </c>
      <c r="H303" s="300"/>
      <c r="I303" s="301">
        <f t="shared" si="8"/>
        <v>0</v>
      </c>
      <c r="J303" s="301"/>
      <c r="K303" s="302">
        <v>1</v>
      </c>
      <c r="L303" s="301"/>
      <c r="M303" s="301">
        <v>728</v>
      </c>
      <c r="N303" s="300"/>
      <c r="O303" s="301">
        <v>-1691</v>
      </c>
      <c r="P303" s="301"/>
      <c r="Q303" s="301">
        <f t="shared" si="9"/>
        <v>-963</v>
      </c>
    </row>
    <row r="304" spans="1:17" ht="21">
      <c r="A304" s="299" t="s">
        <v>379</v>
      </c>
      <c r="B304" s="300"/>
      <c r="C304" s="301">
        <v>20383</v>
      </c>
      <c r="D304" s="300"/>
      <c r="E304" s="301">
        <v>63682594</v>
      </c>
      <c r="F304" s="302"/>
      <c r="G304" s="301">
        <v>-81000657</v>
      </c>
      <c r="H304" s="300"/>
      <c r="I304" s="301">
        <f>G304+E304</f>
        <v>-17318063</v>
      </c>
      <c r="J304" s="301"/>
      <c r="K304" s="302">
        <v>20383</v>
      </c>
      <c r="L304" s="301"/>
      <c r="M304" s="301">
        <v>63682594</v>
      </c>
      <c r="N304" s="300"/>
      <c r="O304" s="301">
        <v>-81000657</v>
      </c>
      <c r="P304" s="301"/>
      <c r="Q304" s="301">
        <f t="shared" si="9"/>
        <v>-17318063</v>
      </c>
    </row>
    <row r="305" spans="1:17 16356:16378" ht="21">
      <c r="A305" s="299" t="s">
        <v>335</v>
      </c>
      <c r="B305" s="300"/>
      <c r="C305" s="301">
        <v>2074675</v>
      </c>
      <c r="D305" s="300"/>
      <c r="E305" s="301">
        <v>4433580475</v>
      </c>
      <c r="F305" s="302"/>
      <c r="G305" s="301">
        <v>-5858365296</v>
      </c>
      <c r="H305" s="300"/>
      <c r="I305" s="301">
        <f>G305+E305</f>
        <v>-1424784821</v>
      </c>
      <c r="J305" s="301"/>
      <c r="K305" s="302">
        <v>2074675</v>
      </c>
      <c r="L305" s="301"/>
      <c r="M305" s="301">
        <v>4433580475</v>
      </c>
      <c r="N305" s="300"/>
      <c r="O305" s="301">
        <v>-5858365296</v>
      </c>
      <c r="P305" s="301"/>
      <c r="Q305" s="301">
        <f t="shared" si="9"/>
        <v>-1424784821</v>
      </c>
    </row>
    <row r="306" spans="1:17 16356:16378" ht="21.6" thickBot="1">
      <c r="A306" s="299" t="s">
        <v>2</v>
      </c>
      <c r="B306" s="300"/>
      <c r="C306" s="284"/>
      <c r="D306" s="300"/>
      <c r="E306" s="303">
        <f>SUM(E8:E305)</f>
        <v>1022210588401</v>
      </c>
      <c r="F306" s="302"/>
      <c r="G306" s="303">
        <f>SUM(G10:G305)</f>
        <v>-999415228644</v>
      </c>
      <c r="H306" s="300"/>
      <c r="I306" s="303">
        <f>SUM(I8:I305)</f>
        <v>22795359757</v>
      </c>
      <c r="J306" s="301"/>
      <c r="K306" s="304"/>
      <c r="L306" s="301"/>
      <c r="M306" s="303">
        <f>SUM(M8:M305)</f>
        <v>3857235430215</v>
      </c>
      <c r="N306" s="302"/>
      <c r="O306" s="303">
        <f>SUM(O8:O305)</f>
        <v>-3856601367094</v>
      </c>
      <c r="P306" s="300"/>
      <c r="Q306" s="303">
        <f>SUM(Q8:Q305)</f>
        <v>634063121</v>
      </c>
      <c r="XEB306" s="12">
        <f>SUM(C306:XEA306)</f>
        <v>46858845756</v>
      </c>
      <c r="XEX306" s="12">
        <f>SUM(E306:XEW306)</f>
        <v>93717691512</v>
      </c>
    </row>
    <row r="307" spans="1:17 16356:16378" s="13" customFormat="1" ht="24.75" customHeight="1" thickTop="1">
      <c r="A307" s="267"/>
      <c r="B307" s="267"/>
      <c r="C307" s="267"/>
      <c r="D307" s="267"/>
      <c r="E307" s="267"/>
      <c r="F307" s="267"/>
      <c r="G307" s="267"/>
      <c r="H307" s="267"/>
      <c r="I307" s="267"/>
      <c r="J307" s="267"/>
      <c r="K307" s="267"/>
      <c r="L307" s="267"/>
      <c r="M307" s="267"/>
      <c r="N307" s="267"/>
      <c r="O307" s="267"/>
      <c r="P307" s="267"/>
      <c r="Q307" s="267"/>
    </row>
    <row r="308" spans="1:17 16356:16378" s="13" customFormat="1" ht="24.6">
      <c r="A308" s="287"/>
      <c r="B308" s="287"/>
      <c r="C308" s="287"/>
      <c r="D308" s="287"/>
      <c r="E308" s="305"/>
      <c r="F308" s="305"/>
      <c r="G308" s="305"/>
      <c r="H308" s="305"/>
      <c r="I308" s="290"/>
      <c r="J308" s="290"/>
      <c r="K308" s="290"/>
      <c r="L308" s="290"/>
      <c r="M308" s="290"/>
      <c r="N308" s="290"/>
      <c r="O308" s="306"/>
      <c r="P308" s="290"/>
      <c r="Q308" s="290"/>
    </row>
    <row r="309" spans="1:17 16356:16378" s="13" customFormat="1" ht="24.6">
      <c r="A309" s="307" t="s">
        <v>38</v>
      </c>
      <c r="B309" s="308"/>
      <c r="C309" s="308"/>
      <c r="D309" s="308"/>
      <c r="E309" s="308"/>
      <c r="F309" s="308"/>
      <c r="G309" s="308"/>
      <c r="H309" s="308"/>
      <c r="I309" s="308"/>
      <c r="J309" s="308"/>
      <c r="K309" s="308"/>
      <c r="L309" s="308"/>
      <c r="M309" s="308"/>
      <c r="N309" s="308"/>
      <c r="O309" s="308"/>
      <c r="P309" s="308"/>
      <c r="Q309" s="309"/>
    </row>
    <row r="310" spans="1:17 16356:16378" s="13" customFormat="1" ht="24.6">
      <c r="A310" s="310"/>
      <c r="B310" s="310"/>
      <c r="C310" s="310"/>
      <c r="D310" s="310"/>
      <c r="E310" s="310"/>
      <c r="F310" s="310"/>
      <c r="G310" s="310"/>
      <c r="H310" s="310"/>
      <c r="I310" s="310"/>
      <c r="J310" s="310"/>
      <c r="K310" s="310"/>
      <c r="L310" s="310"/>
      <c r="M310" s="310"/>
      <c r="N310" s="310"/>
      <c r="O310" s="310"/>
      <c r="P310" s="310"/>
      <c r="Q310" s="310"/>
    </row>
  </sheetData>
  <autoFilter ref="A7:Q179" xr:uid="{00000000-0009-0000-0000-000007000000}">
    <sortState xmlns:xlrd2="http://schemas.microsoft.com/office/spreadsheetml/2017/richdata2" ref="A8:Q179">
      <sortCondition ref="A7"/>
    </sortState>
  </autoFilter>
  <mergeCells count="6">
    <mergeCell ref="A309:Q309"/>
    <mergeCell ref="K6:Q6"/>
    <mergeCell ref="C6:I6"/>
    <mergeCell ref="A1:Q1"/>
    <mergeCell ref="A2:Q2"/>
    <mergeCell ref="A3:Q3"/>
  </mergeCells>
  <printOptions horizontalCentered="1"/>
  <pageMargins left="0.25" right="0.25" top="0.75" bottom="0.75" header="0.3" footer="0.3"/>
  <pageSetup paperSize="9" scale="57" fitToHeight="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XEX320"/>
  <sheetViews>
    <sheetView rightToLeft="1" view="pageBreakPreview" zoomScale="70" zoomScaleNormal="100" zoomScaleSheetLayoutView="70" workbookViewId="0">
      <selection activeCell="I324" sqref="I324"/>
    </sheetView>
  </sheetViews>
  <sheetFormatPr defaultColWidth="9.109375" defaultRowHeight="21"/>
  <cols>
    <col min="1" max="1" width="31.109375" style="83" bestFit="1" customWidth="1"/>
    <col min="2" max="2" width="0.5546875" style="83" customWidth="1"/>
    <col min="3" max="3" width="17" style="107" bestFit="1" customWidth="1"/>
    <col min="4" max="4" width="0.88671875" style="107" customWidth="1"/>
    <col min="5" max="5" width="26.5546875" style="107" bestFit="1" customWidth="1"/>
    <col min="6" max="6" width="1.109375" style="107" customWidth="1"/>
    <col min="7" max="7" width="27.33203125" style="107" bestFit="1" customWidth="1"/>
    <col min="8" max="8" width="1" style="107" customWidth="1"/>
    <col min="9" max="9" width="26.6640625" style="108" bestFit="1" customWidth="1"/>
    <col min="10" max="10" width="1.109375" style="108" customWidth="1"/>
    <col min="11" max="11" width="18.88671875" style="107" bestFit="1" customWidth="1"/>
    <col min="12" max="12" width="1.109375" style="107" customWidth="1"/>
    <col min="13" max="13" width="26" style="107" bestFit="1" customWidth="1"/>
    <col min="14" max="14" width="1" style="107" customWidth="1"/>
    <col min="15" max="15" width="26.6640625" style="107" bestFit="1" customWidth="1"/>
    <col min="16" max="16" width="1.109375" style="107" customWidth="1"/>
    <col min="17" max="17" width="24.6640625" style="107" bestFit="1" customWidth="1"/>
    <col min="18" max="16384" width="9.109375" style="11"/>
  </cols>
  <sheetData>
    <row r="1" spans="1:17" ht="21.6">
      <c r="A1" s="263" t="s">
        <v>77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ht="21.6">
      <c r="A2" s="263" t="s">
        <v>49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</row>
    <row r="3" spans="1:17" ht="21.6">
      <c r="A3" s="263" t="s">
        <v>373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</row>
    <row r="4" spans="1:17" ht="21.6">
      <c r="A4" s="264"/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</row>
    <row r="5" spans="1:17">
      <c r="A5" s="311" t="s">
        <v>362</v>
      </c>
      <c r="B5" s="311"/>
      <c r="C5" s="311"/>
      <c r="D5" s="311"/>
      <c r="E5" s="311"/>
      <c r="F5" s="311"/>
      <c r="G5" s="311"/>
      <c r="H5" s="312"/>
      <c r="I5" s="298"/>
      <c r="J5" s="298"/>
      <c r="K5" s="290"/>
      <c r="L5" s="290"/>
      <c r="M5" s="290"/>
      <c r="N5" s="290"/>
      <c r="O5" s="290"/>
      <c r="P5" s="290"/>
      <c r="Q5" s="290"/>
    </row>
    <row r="6" spans="1:17" ht="22.2" thickBot="1">
      <c r="A6" s="313"/>
      <c r="B6" s="313"/>
      <c r="C6" s="314" t="s">
        <v>446</v>
      </c>
      <c r="D6" s="314"/>
      <c r="E6" s="314"/>
      <c r="F6" s="314"/>
      <c r="G6" s="314"/>
      <c r="H6" s="314"/>
      <c r="I6" s="314"/>
      <c r="J6" s="315"/>
      <c r="K6" s="291" t="s">
        <v>445</v>
      </c>
      <c r="L6" s="291"/>
      <c r="M6" s="291"/>
      <c r="N6" s="291"/>
      <c r="O6" s="291"/>
      <c r="P6" s="291"/>
      <c r="Q6" s="291"/>
    </row>
    <row r="7" spans="1:17" ht="42.6" thickBot="1">
      <c r="A7" s="316" t="s">
        <v>33</v>
      </c>
      <c r="B7" s="316"/>
      <c r="C7" s="297" t="s">
        <v>3</v>
      </c>
      <c r="D7" s="298"/>
      <c r="E7" s="296" t="s">
        <v>18</v>
      </c>
      <c r="F7" s="298"/>
      <c r="G7" s="297" t="s">
        <v>37</v>
      </c>
      <c r="H7" s="298"/>
      <c r="I7" s="296" t="s">
        <v>209</v>
      </c>
      <c r="J7" s="296"/>
      <c r="K7" s="297" t="s">
        <v>3</v>
      </c>
      <c r="L7" s="298"/>
      <c r="M7" s="296" t="s">
        <v>18</v>
      </c>
      <c r="N7" s="298"/>
      <c r="O7" s="297" t="s">
        <v>37</v>
      </c>
      <c r="P7" s="298"/>
      <c r="Q7" s="296" t="s">
        <v>209</v>
      </c>
    </row>
    <row r="8" spans="1:17">
      <c r="A8" s="273" t="s">
        <v>246</v>
      </c>
      <c r="B8" s="267"/>
      <c r="C8" s="302">
        <v>1351076</v>
      </c>
      <c r="D8" s="302"/>
      <c r="E8" s="302">
        <v>21555745421</v>
      </c>
      <c r="F8" s="302"/>
      <c r="G8" s="302">
        <v>-22602883491</v>
      </c>
      <c r="H8" s="302"/>
      <c r="I8" s="294">
        <f t="shared" ref="I8:I39" si="0">E8+G8</f>
        <v>-1047138070</v>
      </c>
      <c r="J8" s="294"/>
      <c r="K8" s="302">
        <v>1351076</v>
      </c>
      <c r="L8" s="302"/>
      <c r="M8" s="302">
        <v>21555745421</v>
      </c>
      <c r="N8" s="302"/>
      <c r="O8" s="302">
        <v>-20587099273</v>
      </c>
      <c r="P8" s="302"/>
      <c r="Q8" s="302">
        <f>M8+O8</f>
        <v>968646148</v>
      </c>
    </row>
    <row r="9" spans="1:17">
      <c r="A9" s="273" t="s">
        <v>326</v>
      </c>
      <c r="B9" s="267"/>
      <c r="C9" s="302">
        <v>967207</v>
      </c>
      <c r="D9" s="302"/>
      <c r="E9" s="302">
        <v>21776890483</v>
      </c>
      <c r="F9" s="302"/>
      <c r="G9" s="302">
        <v>-25506701264</v>
      </c>
      <c r="H9" s="302"/>
      <c r="I9" s="294">
        <f t="shared" si="0"/>
        <v>-3729810781</v>
      </c>
      <c r="J9" s="294"/>
      <c r="K9" s="302">
        <v>967207</v>
      </c>
      <c r="L9" s="302"/>
      <c r="M9" s="302">
        <v>21776890483</v>
      </c>
      <c r="N9" s="302"/>
      <c r="O9" s="302">
        <v>-28862792598</v>
      </c>
      <c r="P9" s="302"/>
      <c r="Q9" s="302">
        <f t="shared" ref="Q9:Q72" si="1">M9+O9</f>
        <v>-7085902115</v>
      </c>
    </row>
    <row r="10" spans="1:17">
      <c r="A10" s="273" t="s">
        <v>229</v>
      </c>
      <c r="B10" s="267"/>
      <c r="C10" s="302">
        <v>3204257</v>
      </c>
      <c r="D10" s="302"/>
      <c r="E10" s="302">
        <v>33540068299</v>
      </c>
      <c r="F10" s="302"/>
      <c r="G10" s="302">
        <v>-35418987123</v>
      </c>
      <c r="H10" s="302"/>
      <c r="I10" s="294">
        <f t="shared" si="0"/>
        <v>-1878918824</v>
      </c>
      <c r="J10" s="294"/>
      <c r="K10" s="302">
        <v>3204257</v>
      </c>
      <c r="L10" s="302"/>
      <c r="M10" s="302">
        <v>33540068299</v>
      </c>
      <c r="N10" s="302"/>
      <c r="O10" s="302">
        <v>-37903780885</v>
      </c>
      <c r="P10" s="302"/>
      <c r="Q10" s="302">
        <f t="shared" si="1"/>
        <v>-4363712586</v>
      </c>
    </row>
    <row r="11" spans="1:17">
      <c r="A11" s="273" t="s">
        <v>304</v>
      </c>
      <c r="B11" s="267"/>
      <c r="C11" s="302">
        <v>2048091</v>
      </c>
      <c r="D11" s="302"/>
      <c r="E11" s="302">
        <v>20969820045</v>
      </c>
      <c r="F11" s="302"/>
      <c r="G11" s="302">
        <v>-26313936012</v>
      </c>
      <c r="H11" s="302"/>
      <c r="I11" s="294">
        <f t="shared" si="0"/>
        <v>-5344115967</v>
      </c>
      <c r="J11" s="294"/>
      <c r="K11" s="302">
        <v>2048091</v>
      </c>
      <c r="L11" s="302"/>
      <c r="M11" s="302">
        <v>20969820045</v>
      </c>
      <c r="N11" s="302"/>
      <c r="O11" s="302">
        <v>-21191816726</v>
      </c>
      <c r="P11" s="302"/>
      <c r="Q11" s="302">
        <f t="shared" si="1"/>
        <v>-221996681</v>
      </c>
    </row>
    <row r="12" spans="1:17">
      <c r="A12" s="273" t="s">
        <v>239</v>
      </c>
      <c r="B12" s="267"/>
      <c r="C12" s="302">
        <v>7198565</v>
      </c>
      <c r="D12" s="302"/>
      <c r="E12" s="302">
        <v>22297265710</v>
      </c>
      <c r="F12" s="302"/>
      <c r="G12" s="302">
        <v>-24530016081</v>
      </c>
      <c r="H12" s="302"/>
      <c r="I12" s="294">
        <f t="shared" si="0"/>
        <v>-2232750371</v>
      </c>
      <c r="J12" s="294"/>
      <c r="K12" s="302">
        <v>7198565</v>
      </c>
      <c r="L12" s="302"/>
      <c r="M12" s="302">
        <v>22297265710</v>
      </c>
      <c r="N12" s="302"/>
      <c r="O12" s="302">
        <v>-25126875689</v>
      </c>
      <c r="P12" s="302"/>
      <c r="Q12" s="302">
        <f t="shared" si="1"/>
        <v>-2829609979</v>
      </c>
    </row>
    <row r="13" spans="1:17">
      <c r="A13" s="273" t="s">
        <v>221</v>
      </c>
      <c r="B13" s="267"/>
      <c r="C13" s="302">
        <v>14542435</v>
      </c>
      <c r="D13" s="302"/>
      <c r="E13" s="302">
        <v>47516567995</v>
      </c>
      <c r="F13" s="302"/>
      <c r="G13" s="302">
        <v>-56417316376</v>
      </c>
      <c r="H13" s="302"/>
      <c r="I13" s="294">
        <f t="shared" si="0"/>
        <v>-8900748381</v>
      </c>
      <c r="J13" s="294"/>
      <c r="K13" s="302">
        <v>14542435</v>
      </c>
      <c r="L13" s="302"/>
      <c r="M13" s="302">
        <v>47516567995</v>
      </c>
      <c r="N13" s="302"/>
      <c r="O13" s="302">
        <v>-57650159159</v>
      </c>
      <c r="P13" s="302"/>
      <c r="Q13" s="302">
        <f t="shared" si="1"/>
        <v>-10133591164</v>
      </c>
    </row>
    <row r="14" spans="1:17">
      <c r="A14" s="273" t="s">
        <v>129</v>
      </c>
      <c r="B14" s="267"/>
      <c r="C14" s="302">
        <v>5075042</v>
      </c>
      <c r="D14" s="302"/>
      <c r="E14" s="302">
        <v>35011227775</v>
      </c>
      <c r="F14" s="302"/>
      <c r="G14" s="302">
        <v>-37710566016</v>
      </c>
      <c r="H14" s="302"/>
      <c r="I14" s="294">
        <f t="shared" si="0"/>
        <v>-2699338241</v>
      </c>
      <c r="J14" s="294"/>
      <c r="K14" s="302">
        <v>5075042</v>
      </c>
      <c r="L14" s="302"/>
      <c r="M14" s="302">
        <v>35011227775</v>
      </c>
      <c r="N14" s="302"/>
      <c r="O14" s="302">
        <v>-29159206995</v>
      </c>
      <c r="P14" s="302"/>
      <c r="Q14" s="302">
        <f t="shared" si="1"/>
        <v>5852020780</v>
      </c>
    </row>
    <row r="15" spans="1:17">
      <c r="A15" s="273" t="s">
        <v>363</v>
      </c>
      <c r="B15" s="267"/>
      <c r="C15" s="302">
        <v>79077</v>
      </c>
      <c r="D15" s="302"/>
      <c r="E15" s="302">
        <v>277835694</v>
      </c>
      <c r="F15" s="302"/>
      <c r="G15" s="302">
        <v>-290735713</v>
      </c>
      <c r="H15" s="302"/>
      <c r="I15" s="294">
        <f t="shared" si="0"/>
        <v>-12900019</v>
      </c>
      <c r="J15" s="294"/>
      <c r="K15" s="302">
        <v>79077</v>
      </c>
      <c r="L15" s="302"/>
      <c r="M15" s="302">
        <v>277835694</v>
      </c>
      <c r="N15" s="302"/>
      <c r="O15" s="302">
        <v>-232829436</v>
      </c>
      <c r="P15" s="302"/>
      <c r="Q15" s="302">
        <f t="shared" si="1"/>
        <v>45006258</v>
      </c>
    </row>
    <row r="16" spans="1:17">
      <c r="A16" s="273" t="s">
        <v>114</v>
      </c>
      <c r="B16" s="267"/>
      <c r="C16" s="302">
        <v>7252559</v>
      </c>
      <c r="D16" s="302"/>
      <c r="E16" s="302">
        <v>25578973463</v>
      </c>
      <c r="F16" s="302"/>
      <c r="G16" s="302">
        <v>-26458245958</v>
      </c>
      <c r="H16" s="302"/>
      <c r="I16" s="294">
        <f t="shared" si="0"/>
        <v>-879272495</v>
      </c>
      <c r="J16" s="294"/>
      <c r="K16" s="302">
        <v>7252559</v>
      </c>
      <c r="L16" s="302"/>
      <c r="M16" s="302">
        <v>25578973463</v>
      </c>
      <c r="N16" s="302"/>
      <c r="O16" s="302">
        <v>-29707354053</v>
      </c>
      <c r="P16" s="302"/>
      <c r="Q16" s="302">
        <f t="shared" si="1"/>
        <v>-4128380590</v>
      </c>
    </row>
    <row r="17" spans="1:17">
      <c r="A17" s="273" t="s">
        <v>196</v>
      </c>
      <c r="B17" s="267"/>
      <c r="C17" s="302">
        <v>11669183</v>
      </c>
      <c r="D17" s="302"/>
      <c r="E17" s="302">
        <v>93609993487</v>
      </c>
      <c r="F17" s="302"/>
      <c r="G17" s="302">
        <v>-101594190450</v>
      </c>
      <c r="H17" s="302"/>
      <c r="I17" s="294">
        <f t="shared" si="0"/>
        <v>-7984196963</v>
      </c>
      <c r="J17" s="294"/>
      <c r="K17" s="302">
        <v>11669183</v>
      </c>
      <c r="L17" s="302"/>
      <c r="M17" s="302">
        <v>93609993487</v>
      </c>
      <c r="N17" s="302"/>
      <c r="O17" s="302">
        <v>-97221938259</v>
      </c>
      <c r="P17" s="302"/>
      <c r="Q17" s="302">
        <f t="shared" si="1"/>
        <v>-3611944772</v>
      </c>
    </row>
    <row r="18" spans="1:17">
      <c r="A18" s="273" t="s">
        <v>312</v>
      </c>
      <c r="B18" s="267"/>
      <c r="C18" s="302">
        <v>5205361</v>
      </c>
      <c r="D18" s="302"/>
      <c r="E18" s="302">
        <v>22358535314</v>
      </c>
      <c r="F18" s="302"/>
      <c r="G18" s="302">
        <v>-24639280704</v>
      </c>
      <c r="H18" s="302"/>
      <c r="I18" s="294">
        <f t="shared" si="0"/>
        <v>-2280745390</v>
      </c>
      <c r="J18" s="294"/>
      <c r="K18" s="302">
        <v>5205361</v>
      </c>
      <c r="L18" s="302"/>
      <c r="M18" s="302">
        <v>22358535314</v>
      </c>
      <c r="N18" s="302"/>
      <c r="O18" s="302">
        <v>-26190644838</v>
      </c>
      <c r="P18" s="302"/>
      <c r="Q18" s="302">
        <f t="shared" si="1"/>
        <v>-3832109524</v>
      </c>
    </row>
    <row r="19" spans="1:17">
      <c r="A19" s="273" t="s">
        <v>84</v>
      </c>
      <c r="B19" s="267"/>
      <c r="C19" s="302">
        <v>1405234</v>
      </c>
      <c r="D19" s="302"/>
      <c r="E19" s="302">
        <v>28007300800</v>
      </c>
      <c r="F19" s="302"/>
      <c r="G19" s="302">
        <v>-35410726946</v>
      </c>
      <c r="H19" s="302"/>
      <c r="I19" s="294">
        <f t="shared" si="0"/>
        <v>-7403426146</v>
      </c>
      <c r="J19" s="294"/>
      <c r="K19" s="302">
        <v>1405234</v>
      </c>
      <c r="L19" s="302"/>
      <c r="M19" s="302">
        <v>28007300800</v>
      </c>
      <c r="N19" s="302"/>
      <c r="O19" s="302">
        <v>-30186422456</v>
      </c>
      <c r="P19" s="302"/>
      <c r="Q19" s="302">
        <f t="shared" si="1"/>
        <v>-2179121656</v>
      </c>
    </row>
    <row r="20" spans="1:17">
      <c r="A20" s="273" t="s">
        <v>333</v>
      </c>
      <c r="B20" s="267"/>
      <c r="C20" s="302">
        <v>8972413</v>
      </c>
      <c r="D20" s="302"/>
      <c r="E20" s="302">
        <v>25642203039</v>
      </c>
      <c r="F20" s="302"/>
      <c r="G20" s="302">
        <v>-22475006185</v>
      </c>
      <c r="H20" s="302"/>
      <c r="I20" s="294">
        <f t="shared" si="0"/>
        <v>3167196854</v>
      </c>
      <c r="J20" s="294"/>
      <c r="K20" s="302">
        <v>8972413</v>
      </c>
      <c r="L20" s="302"/>
      <c r="M20" s="302">
        <v>25642203039</v>
      </c>
      <c r="N20" s="302"/>
      <c r="O20" s="302">
        <v>-23947587882</v>
      </c>
      <c r="P20" s="302"/>
      <c r="Q20" s="302">
        <f t="shared" si="1"/>
        <v>1694615157</v>
      </c>
    </row>
    <row r="21" spans="1:17">
      <c r="A21" s="273" t="s">
        <v>108</v>
      </c>
      <c r="B21" s="267"/>
      <c r="C21" s="302">
        <v>3039091</v>
      </c>
      <c r="D21" s="302"/>
      <c r="E21" s="302">
        <v>45284916047</v>
      </c>
      <c r="F21" s="302"/>
      <c r="G21" s="302">
        <v>-51326932866</v>
      </c>
      <c r="H21" s="302"/>
      <c r="I21" s="294">
        <f t="shared" si="0"/>
        <v>-6042016819</v>
      </c>
      <c r="J21" s="294"/>
      <c r="K21" s="302">
        <v>3039091</v>
      </c>
      <c r="L21" s="302"/>
      <c r="M21" s="302">
        <v>45284916047</v>
      </c>
      <c r="N21" s="302"/>
      <c r="O21" s="302">
        <v>-49368484220</v>
      </c>
      <c r="P21" s="302"/>
      <c r="Q21" s="302">
        <f t="shared" si="1"/>
        <v>-4083568173</v>
      </c>
    </row>
    <row r="22" spans="1:17">
      <c r="A22" s="273" t="s">
        <v>143</v>
      </c>
      <c r="B22" s="267"/>
      <c r="C22" s="302">
        <v>31108951</v>
      </c>
      <c r="D22" s="302"/>
      <c r="E22" s="302">
        <v>24739082197</v>
      </c>
      <c r="F22" s="302"/>
      <c r="G22" s="302">
        <v>-25759569338</v>
      </c>
      <c r="H22" s="302"/>
      <c r="I22" s="294">
        <f t="shared" si="0"/>
        <v>-1020487141</v>
      </c>
      <c r="J22" s="294"/>
      <c r="K22" s="302">
        <v>31108951</v>
      </c>
      <c r="L22" s="302"/>
      <c r="M22" s="302">
        <v>24739082197</v>
      </c>
      <c r="N22" s="302"/>
      <c r="O22" s="302">
        <v>-28759183052</v>
      </c>
      <c r="P22" s="302"/>
      <c r="Q22" s="302">
        <f t="shared" si="1"/>
        <v>-4020100855</v>
      </c>
    </row>
    <row r="23" spans="1:17">
      <c r="A23" s="273" t="s">
        <v>339</v>
      </c>
      <c r="B23" s="267"/>
      <c r="C23" s="302">
        <v>457702</v>
      </c>
      <c r="D23" s="302"/>
      <c r="E23" s="302">
        <v>20988166195</v>
      </c>
      <c r="F23" s="302"/>
      <c r="G23" s="302">
        <v>-25383260177</v>
      </c>
      <c r="H23" s="302"/>
      <c r="I23" s="294">
        <f t="shared" si="0"/>
        <v>-4395093982</v>
      </c>
      <c r="J23" s="294"/>
      <c r="K23" s="302">
        <v>457702</v>
      </c>
      <c r="L23" s="302"/>
      <c r="M23" s="302">
        <v>20988166195</v>
      </c>
      <c r="N23" s="302"/>
      <c r="O23" s="302">
        <v>-23601642811</v>
      </c>
      <c r="P23" s="302"/>
      <c r="Q23" s="302">
        <f t="shared" si="1"/>
        <v>-2613476616</v>
      </c>
    </row>
    <row r="24" spans="1:17">
      <c r="A24" s="273" t="s">
        <v>103</v>
      </c>
      <c r="B24" s="267"/>
      <c r="C24" s="302">
        <v>374686</v>
      </c>
      <c r="D24" s="302"/>
      <c r="E24" s="302">
        <v>23218945588</v>
      </c>
      <c r="F24" s="302"/>
      <c r="G24" s="302">
        <v>-23488276266</v>
      </c>
      <c r="H24" s="302"/>
      <c r="I24" s="294">
        <f t="shared" si="0"/>
        <v>-269330678</v>
      </c>
      <c r="J24" s="294"/>
      <c r="K24" s="302">
        <v>374686</v>
      </c>
      <c r="L24" s="302"/>
      <c r="M24" s="302">
        <v>23218945588</v>
      </c>
      <c r="N24" s="302"/>
      <c r="O24" s="302">
        <v>-18775538129</v>
      </c>
      <c r="P24" s="302"/>
      <c r="Q24" s="302">
        <f t="shared" si="1"/>
        <v>4443407459</v>
      </c>
    </row>
    <row r="25" spans="1:17">
      <c r="A25" s="273" t="s">
        <v>322</v>
      </c>
      <c r="B25" s="267"/>
      <c r="C25" s="302">
        <v>12443589</v>
      </c>
      <c r="D25" s="302"/>
      <c r="E25" s="302">
        <v>26507944893</v>
      </c>
      <c r="F25" s="302"/>
      <c r="G25" s="302">
        <v>-29996157892</v>
      </c>
      <c r="H25" s="302"/>
      <c r="I25" s="294">
        <f t="shared" si="0"/>
        <v>-3488212999</v>
      </c>
      <c r="J25" s="294"/>
      <c r="K25" s="302">
        <v>12443589</v>
      </c>
      <c r="L25" s="302"/>
      <c r="M25" s="302">
        <v>26507944893</v>
      </c>
      <c r="N25" s="302"/>
      <c r="O25" s="302">
        <v>-29623548876</v>
      </c>
      <c r="P25" s="302"/>
      <c r="Q25" s="302">
        <f t="shared" si="1"/>
        <v>-3115603983</v>
      </c>
    </row>
    <row r="26" spans="1:17">
      <c r="A26" s="273" t="s">
        <v>130</v>
      </c>
      <c r="B26" s="267"/>
      <c r="C26" s="302">
        <v>0</v>
      </c>
      <c r="D26" s="302"/>
      <c r="E26" s="302">
        <v>0</v>
      </c>
      <c r="F26" s="302"/>
      <c r="G26" s="302">
        <v>-1027009639</v>
      </c>
      <c r="H26" s="302"/>
      <c r="I26" s="294">
        <f t="shared" si="0"/>
        <v>-1027009639</v>
      </c>
      <c r="J26" s="294"/>
      <c r="K26" s="302">
        <v>0</v>
      </c>
      <c r="L26" s="302"/>
      <c r="M26" s="302">
        <v>0</v>
      </c>
      <c r="N26" s="302"/>
      <c r="O26" s="302">
        <v>0</v>
      </c>
      <c r="P26" s="302"/>
      <c r="Q26" s="302">
        <f t="shared" si="1"/>
        <v>0</v>
      </c>
    </row>
    <row r="27" spans="1:17">
      <c r="A27" s="273" t="s">
        <v>218</v>
      </c>
      <c r="B27" s="267"/>
      <c r="C27" s="302">
        <v>2593054</v>
      </c>
      <c r="D27" s="302"/>
      <c r="E27" s="302">
        <v>23868810547</v>
      </c>
      <c r="F27" s="302"/>
      <c r="G27" s="302">
        <v>-25122842187</v>
      </c>
      <c r="H27" s="302"/>
      <c r="I27" s="294">
        <f t="shared" si="0"/>
        <v>-1254031640</v>
      </c>
      <c r="J27" s="294"/>
      <c r="K27" s="302">
        <v>2593054</v>
      </c>
      <c r="L27" s="302"/>
      <c r="M27" s="302">
        <v>23868810547</v>
      </c>
      <c r="N27" s="302"/>
      <c r="O27" s="302">
        <v>-24362028275</v>
      </c>
      <c r="P27" s="302"/>
      <c r="Q27" s="302">
        <f t="shared" si="1"/>
        <v>-493217728</v>
      </c>
    </row>
    <row r="28" spans="1:17">
      <c r="A28" s="273" t="s">
        <v>164</v>
      </c>
      <c r="B28" s="267"/>
      <c r="C28" s="302">
        <v>7610745</v>
      </c>
      <c r="D28" s="302"/>
      <c r="E28" s="302">
        <v>23785809599</v>
      </c>
      <c r="F28" s="302"/>
      <c r="G28" s="302">
        <v>-25034935278</v>
      </c>
      <c r="H28" s="302"/>
      <c r="I28" s="294">
        <f t="shared" si="0"/>
        <v>-1249125679</v>
      </c>
      <c r="J28" s="294"/>
      <c r="K28" s="302">
        <v>7610745</v>
      </c>
      <c r="L28" s="302"/>
      <c r="M28" s="302">
        <v>23785809599</v>
      </c>
      <c r="N28" s="302"/>
      <c r="O28" s="302">
        <v>-25867423811</v>
      </c>
      <c r="P28" s="302"/>
      <c r="Q28" s="302">
        <f t="shared" si="1"/>
        <v>-2081614212</v>
      </c>
    </row>
    <row r="29" spans="1:17">
      <c r="A29" s="273" t="s">
        <v>150</v>
      </c>
      <c r="B29" s="267"/>
      <c r="C29" s="302">
        <v>1576023</v>
      </c>
      <c r="D29" s="302"/>
      <c r="E29" s="302">
        <v>39087809298</v>
      </c>
      <c r="F29" s="302"/>
      <c r="G29" s="302">
        <v>-42379709376</v>
      </c>
      <c r="H29" s="302"/>
      <c r="I29" s="294">
        <f t="shared" si="0"/>
        <v>-3291900078</v>
      </c>
      <c r="J29" s="294"/>
      <c r="K29" s="302">
        <v>1576023</v>
      </c>
      <c r="L29" s="302"/>
      <c r="M29" s="302">
        <v>39087809298</v>
      </c>
      <c r="N29" s="302"/>
      <c r="O29" s="302">
        <v>-37395831983</v>
      </c>
      <c r="P29" s="302"/>
      <c r="Q29" s="302">
        <f t="shared" si="1"/>
        <v>1691977315</v>
      </c>
    </row>
    <row r="30" spans="1:17">
      <c r="A30" s="273" t="s">
        <v>345</v>
      </c>
      <c r="B30" s="267"/>
      <c r="C30" s="302">
        <v>2958011</v>
      </c>
      <c r="D30" s="302"/>
      <c r="E30" s="302">
        <v>13802288460</v>
      </c>
      <c r="F30" s="302"/>
      <c r="G30" s="302">
        <v>-14851122690</v>
      </c>
      <c r="H30" s="302"/>
      <c r="I30" s="294">
        <f t="shared" si="0"/>
        <v>-1048834230</v>
      </c>
      <c r="J30" s="294"/>
      <c r="K30" s="302">
        <v>2958011</v>
      </c>
      <c r="L30" s="302"/>
      <c r="M30" s="302">
        <v>13802288460</v>
      </c>
      <c r="N30" s="302"/>
      <c r="O30" s="302">
        <v>-14844989348</v>
      </c>
      <c r="P30" s="302"/>
      <c r="Q30" s="302">
        <f t="shared" si="1"/>
        <v>-1042700888</v>
      </c>
    </row>
    <row r="31" spans="1:17">
      <c r="A31" s="273" t="s">
        <v>283</v>
      </c>
      <c r="B31" s="267"/>
      <c r="C31" s="302">
        <v>17448560</v>
      </c>
      <c r="D31" s="302"/>
      <c r="E31" s="302">
        <v>23467434667</v>
      </c>
      <c r="F31" s="302"/>
      <c r="G31" s="302">
        <v>-24462981157</v>
      </c>
      <c r="H31" s="302"/>
      <c r="I31" s="294">
        <f t="shared" si="0"/>
        <v>-995546490</v>
      </c>
      <c r="J31" s="294"/>
      <c r="K31" s="302">
        <v>17448560</v>
      </c>
      <c r="L31" s="302"/>
      <c r="M31" s="302">
        <v>23467434667</v>
      </c>
      <c r="N31" s="302"/>
      <c r="O31" s="302">
        <v>-25438871959</v>
      </c>
      <c r="P31" s="302"/>
      <c r="Q31" s="302">
        <f t="shared" si="1"/>
        <v>-1971437292</v>
      </c>
    </row>
    <row r="32" spans="1:17">
      <c r="A32" s="273" t="s">
        <v>135</v>
      </c>
      <c r="B32" s="267"/>
      <c r="C32" s="302">
        <v>13133400</v>
      </c>
      <c r="D32" s="302"/>
      <c r="E32" s="302">
        <v>59114200392</v>
      </c>
      <c r="F32" s="302"/>
      <c r="G32" s="302">
        <v>-64237972861</v>
      </c>
      <c r="H32" s="302"/>
      <c r="I32" s="294">
        <f t="shared" si="0"/>
        <v>-5123772469</v>
      </c>
      <c r="J32" s="294"/>
      <c r="K32" s="302">
        <v>13133400</v>
      </c>
      <c r="L32" s="302"/>
      <c r="M32" s="302">
        <v>59114200392</v>
      </c>
      <c r="N32" s="302"/>
      <c r="O32" s="302">
        <v>-55197081973</v>
      </c>
      <c r="P32" s="302"/>
      <c r="Q32" s="302">
        <f t="shared" si="1"/>
        <v>3917118419</v>
      </c>
    </row>
    <row r="33" spans="1:17">
      <c r="A33" s="273" t="s">
        <v>266</v>
      </c>
      <c r="B33" s="267"/>
      <c r="C33" s="302">
        <v>12270418</v>
      </c>
      <c r="D33" s="302"/>
      <c r="E33" s="302">
        <v>50753418905</v>
      </c>
      <c r="F33" s="302"/>
      <c r="G33" s="302">
        <v>-55458297913</v>
      </c>
      <c r="H33" s="302"/>
      <c r="I33" s="294">
        <f t="shared" si="0"/>
        <v>-4704879008</v>
      </c>
      <c r="J33" s="294"/>
      <c r="K33" s="302">
        <v>12270418</v>
      </c>
      <c r="L33" s="302"/>
      <c r="M33" s="302">
        <v>50753418905</v>
      </c>
      <c r="N33" s="302"/>
      <c r="O33" s="302">
        <v>-55132044074</v>
      </c>
      <c r="P33" s="302"/>
      <c r="Q33" s="302">
        <f t="shared" si="1"/>
        <v>-4378625169</v>
      </c>
    </row>
    <row r="34" spans="1:17">
      <c r="A34" s="273" t="s">
        <v>432</v>
      </c>
      <c r="B34" s="267"/>
      <c r="C34" s="302">
        <v>5743071</v>
      </c>
      <c r="D34" s="302"/>
      <c r="E34" s="302">
        <v>10407324206</v>
      </c>
      <c r="F34" s="302"/>
      <c r="G34" s="302">
        <v>-12559579404</v>
      </c>
      <c r="H34" s="302"/>
      <c r="I34" s="294">
        <f t="shared" si="0"/>
        <v>-2152255198</v>
      </c>
      <c r="J34" s="294"/>
      <c r="K34" s="302">
        <v>5743071</v>
      </c>
      <c r="L34" s="302"/>
      <c r="M34" s="302">
        <v>10407324206</v>
      </c>
      <c r="N34" s="302"/>
      <c r="O34" s="302">
        <v>-12189005750</v>
      </c>
      <c r="P34" s="302"/>
      <c r="Q34" s="302">
        <f t="shared" si="1"/>
        <v>-1781681544</v>
      </c>
    </row>
    <row r="35" spans="1:17">
      <c r="A35" s="273" t="s">
        <v>434</v>
      </c>
      <c r="B35" s="267"/>
      <c r="C35" s="302">
        <v>19280654</v>
      </c>
      <c r="D35" s="302"/>
      <c r="E35" s="302">
        <v>25433194566</v>
      </c>
      <c r="F35" s="302"/>
      <c r="G35" s="302">
        <v>-27982263802</v>
      </c>
      <c r="H35" s="302"/>
      <c r="I35" s="294">
        <f t="shared" si="0"/>
        <v>-2549069236</v>
      </c>
      <c r="J35" s="294"/>
      <c r="K35" s="302">
        <v>19280654</v>
      </c>
      <c r="L35" s="302"/>
      <c r="M35" s="302">
        <v>25433194566</v>
      </c>
      <c r="N35" s="302"/>
      <c r="O35" s="302">
        <v>-27038664236</v>
      </c>
      <c r="P35" s="302"/>
      <c r="Q35" s="302">
        <f t="shared" si="1"/>
        <v>-1605469670</v>
      </c>
    </row>
    <row r="36" spans="1:17">
      <c r="A36" s="273" t="s">
        <v>79</v>
      </c>
      <c r="B36" s="267"/>
      <c r="C36" s="302">
        <v>1135684</v>
      </c>
      <c r="D36" s="302"/>
      <c r="E36" s="302">
        <v>40392996621</v>
      </c>
      <c r="F36" s="302"/>
      <c r="G36" s="302">
        <v>-42698501880</v>
      </c>
      <c r="H36" s="302"/>
      <c r="I36" s="294">
        <f t="shared" si="0"/>
        <v>-2305505259</v>
      </c>
      <c r="J36" s="294"/>
      <c r="K36" s="302">
        <v>1135684</v>
      </c>
      <c r="L36" s="302"/>
      <c r="M36" s="302">
        <v>40392996621</v>
      </c>
      <c r="N36" s="302"/>
      <c r="O36" s="302">
        <v>-38014265023</v>
      </c>
      <c r="P36" s="302"/>
      <c r="Q36" s="302">
        <f t="shared" si="1"/>
        <v>2378731598</v>
      </c>
    </row>
    <row r="37" spans="1:17">
      <c r="A37" s="273" t="s">
        <v>365</v>
      </c>
      <c r="B37" s="267"/>
      <c r="C37" s="302">
        <v>3688013</v>
      </c>
      <c r="D37" s="302"/>
      <c r="E37" s="302">
        <v>20969916528</v>
      </c>
      <c r="F37" s="302"/>
      <c r="G37" s="302">
        <v>-23225633370</v>
      </c>
      <c r="H37" s="302"/>
      <c r="I37" s="294">
        <f t="shared" si="0"/>
        <v>-2255716842</v>
      </c>
      <c r="J37" s="294"/>
      <c r="K37" s="302">
        <v>3688013</v>
      </c>
      <c r="L37" s="302"/>
      <c r="M37" s="302">
        <v>20969916528</v>
      </c>
      <c r="N37" s="302"/>
      <c r="O37" s="302">
        <v>-22382872259</v>
      </c>
      <c r="P37" s="302"/>
      <c r="Q37" s="302">
        <f t="shared" si="1"/>
        <v>-1412955731</v>
      </c>
    </row>
    <row r="38" spans="1:17">
      <c r="A38" s="273" t="s">
        <v>307</v>
      </c>
      <c r="B38" s="267"/>
      <c r="C38" s="302">
        <v>2811591</v>
      </c>
      <c r="D38" s="302"/>
      <c r="E38" s="302">
        <v>24175556595</v>
      </c>
      <c r="F38" s="302"/>
      <c r="G38" s="302">
        <v>-24958117962</v>
      </c>
      <c r="H38" s="302"/>
      <c r="I38" s="294">
        <f t="shared" si="0"/>
        <v>-782561367</v>
      </c>
      <c r="J38" s="294"/>
      <c r="K38" s="302">
        <v>2811591</v>
      </c>
      <c r="L38" s="302"/>
      <c r="M38" s="302">
        <v>24175556595</v>
      </c>
      <c r="N38" s="302"/>
      <c r="O38" s="302">
        <v>-27797182425</v>
      </c>
      <c r="P38" s="302"/>
      <c r="Q38" s="302">
        <f t="shared" si="1"/>
        <v>-3621625830</v>
      </c>
    </row>
    <row r="39" spans="1:17">
      <c r="A39" s="273" t="s">
        <v>324</v>
      </c>
      <c r="B39" s="267"/>
      <c r="C39" s="302">
        <v>10645286</v>
      </c>
      <c r="D39" s="302"/>
      <c r="E39" s="302">
        <v>20867598595</v>
      </c>
      <c r="F39" s="302"/>
      <c r="G39" s="302">
        <v>-22931078172</v>
      </c>
      <c r="H39" s="302"/>
      <c r="I39" s="294">
        <f t="shared" si="0"/>
        <v>-2063479577</v>
      </c>
      <c r="J39" s="294"/>
      <c r="K39" s="302">
        <v>10645286</v>
      </c>
      <c r="L39" s="302"/>
      <c r="M39" s="302">
        <v>20867598595</v>
      </c>
      <c r="N39" s="302"/>
      <c r="O39" s="302">
        <v>-23314612839</v>
      </c>
      <c r="P39" s="302"/>
      <c r="Q39" s="302">
        <f t="shared" si="1"/>
        <v>-2447014244</v>
      </c>
    </row>
    <row r="40" spans="1:17">
      <c r="A40" s="273" t="s">
        <v>300</v>
      </c>
      <c r="B40" s="267"/>
      <c r="C40" s="302">
        <v>824261</v>
      </c>
      <c r="D40" s="302"/>
      <c r="E40" s="302">
        <v>26792962360</v>
      </c>
      <c r="F40" s="302"/>
      <c r="G40" s="302">
        <v>-28694534685</v>
      </c>
      <c r="H40" s="302"/>
      <c r="I40" s="294">
        <f t="shared" ref="I40:I71" si="2">E40+G40</f>
        <v>-1901572325</v>
      </c>
      <c r="J40" s="294"/>
      <c r="K40" s="302">
        <v>824261</v>
      </c>
      <c r="L40" s="302"/>
      <c r="M40" s="302">
        <v>26792962360</v>
      </c>
      <c r="N40" s="302"/>
      <c r="O40" s="302">
        <v>-23089470320</v>
      </c>
      <c r="P40" s="302"/>
      <c r="Q40" s="302">
        <f t="shared" si="1"/>
        <v>3703492040</v>
      </c>
    </row>
    <row r="41" spans="1:17">
      <c r="A41" s="273" t="s">
        <v>199</v>
      </c>
      <c r="B41" s="267"/>
      <c r="C41" s="302">
        <v>50136079</v>
      </c>
      <c r="D41" s="302"/>
      <c r="E41" s="302">
        <v>76750164773</v>
      </c>
      <c r="F41" s="302"/>
      <c r="G41" s="302">
        <v>-82636101236</v>
      </c>
      <c r="H41" s="302"/>
      <c r="I41" s="294">
        <f t="shared" si="2"/>
        <v>-5885936463</v>
      </c>
      <c r="J41" s="294"/>
      <c r="K41" s="302">
        <v>50136079</v>
      </c>
      <c r="L41" s="302"/>
      <c r="M41" s="302">
        <v>76750164773</v>
      </c>
      <c r="N41" s="302"/>
      <c r="O41" s="302">
        <v>-92518793070</v>
      </c>
      <c r="P41" s="302"/>
      <c r="Q41" s="302">
        <f t="shared" si="1"/>
        <v>-15768628297</v>
      </c>
    </row>
    <row r="42" spans="1:17">
      <c r="A42" s="273" t="s">
        <v>299</v>
      </c>
      <c r="B42" s="267"/>
      <c r="C42" s="302">
        <v>997364</v>
      </c>
      <c r="D42" s="302"/>
      <c r="E42" s="302">
        <v>20185508375</v>
      </c>
      <c r="F42" s="302"/>
      <c r="G42" s="302">
        <v>-22317082196</v>
      </c>
      <c r="H42" s="302"/>
      <c r="I42" s="294">
        <f t="shared" si="2"/>
        <v>-2131573821</v>
      </c>
      <c r="J42" s="294"/>
      <c r="K42" s="302">
        <v>997364</v>
      </c>
      <c r="L42" s="302"/>
      <c r="M42" s="302">
        <v>20185508375</v>
      </c>
      <c r="N42" s="302"/>
      <c r="O42" s="302">
        <v>-23972769767</v>
      </c>
      <c r="P42" s="302"/>
      <c r="Q42" s="302">
        <f t="shared" si="1"/>
        <v>-3787261392</v>
      </c>
    </row>
    <row r="43" spans="1:17">
      <c r="A43" s="273" t="s">
        <v>424</v>
      </c>
      <c r="B43" s="267"/>
      <c r="C43" s="302">
        <v>4311768</v>
      </c>
      <c r="D43" s="302"/>
      <c r="E43" s="302">
        <v>22930704449</v>
      </c>
      <c r="F43" s="302"/>
      <c r="G43" s="302">
        <v>-22679730032</v>
      </c>
      <c r="H43" s="302"/>
      <c r="I43" s="294">
        <f t="shared" si="2"/>
        <v>250974417</v>
      </c>
      <c r="J43" s="294"/>
      <c r="K43" s="302">
        <v>4311768</v>
      </c>
      <c r="L43" s="302"/>
      <c r="M43" s="302">
        <v>22930704449</v>
      </c>
      <c r="N43" s="302"/>
      <c r="O43" s="302">
        <v>-22627588348</v>
      </c>
      <c r="P43" s="302"/>
      <c r="Q43" s="302">
        <f t="shared" si="1"/>
        <v>303116101</v>
      </c>
    </row>
    <row r="44" spans="1:17">
      <c r="A44" s="273" t="s">
        <v>294</v>
      </c>
      <c r="B44" s="267"/>
      <c r="C44" s="302">
        <v>4332488</v>
      </c>
      <c r="D44" s="302"/>
      <c r="E44" s="302">
        <v>19819478026</v>
      </c>
      <c r="F44" s="302"/>
      <c r="G44" s="302">
        <v>-22538163295</v>
      </c>
      <c r="H44" s="302"/>
      <c r="I44" s="294">
        <f t="shared" si="2"/>
        <v>-2718685269</v>
      </c>
      <c r="J44" s="294"/>
      <c r="K44" s="302">
        <v>4332488</v>
      </c>
      <c r="L44" s="302"/>
      <c r="M44" s="302">
        <v>19819478026</v>
      </c>
      <c r="N44" s="302"/>
      <c r="O44" s="302">
        <v>-24900809420</v>
      </c>
      <c r="P44" s="302"/>
      <c r="Q44" s="302">
        <f t="shared" si="1"/>
        <v>-5081331394</v>
      </c>
    </row>
    <row r="45" spans="1:17">
      <c r="A45" s="273" t="s">
        <v>321</v>
      </c>
      <c r="B45" s="267"/>
      <c r="C45" s="302">
        <v>21827419</v>
      </c>
      <c r="D45" s="302"/>
      <c r="E45" s="302">
        <v>30137891199</v>
      </c>
      <c r="F45" s="302"/>
      <c r="G45" s="302">
        <v>-39523709172</v>
      </c>
      <c r="H45" s="302"/>
      <c r="I45" s="294">
        <f t="shared" si="2"/>
        <v>-9385817973</v>
      </c>
      <c r="J45" s="294"/>
      <c r="K45" s="302">
        <v>21827419</v>
      </c>
      <c r="L45" s="302"/>
      <c r="M45" s="302">
        <v>30137891199</v>
      </c>
      <c r="N45" s="302"/>
      <c r="O45" s="302">
        <v>-32947435942</v>
      </c>
      <c r="P45" s="302"/>
      <c r="Q45" s="302">
        <f t="shared" si="1"/>
        <v>-2809544743</v>
      </c>
    </row>
    <row r="46" spans="1:17">
      <c r="A46" s="273" t="s">
        <v>260</v>
      </c>
      <c r="B46" s="267"/>
      <c r="C46" s="302">
        <v>4239797</v>
      </c>
      <c r="D46" s="302"/>
      <c r="E46" s="302">
        <v>16891997397</v>
      </c>
      <c r="F46" s="302"/>
      <c r="G46" s="302">
        <v>-17431462382</v>
      </c>
      <c r="H46" s="302"/>
      <c r="I46" s="294">
        <f t="shared" si="2"/>
        <v>-539464985</v>
      </c>
      <c r="J46" s="294"/>
      <c r="K46" s="302">
        <v>4239797</v>
      </c>
      <c r="L46" s="302"/>
      <c r="M46" s="302">
        <v>16891997397</v>
      </c>
      <c r="N46" s="302"/>
      <c r="O46" s="302">
        <v>-23011553336</v>
      </c>
      <c r="P46" s="302"/>
      <c r="Q46" s="302">
        <f t="shared" si="1"/>
        <v>-6119555939</v>
      </c>
    </row>
    <row r="47" spans="1:17">
      <c r="A47" s="273" t="s">
        <v>134</v>
      </c>
      <c r="B47" s="267"/>
      <c r="C47" s="302">
        <v>8759297</v>
      </c>
      <c r="D47" s="302"/>
      <c r="E47" s="302">
        <v>27932630824</v>
      </c>
      <c r="F47" s="302"/>
      <c r="G47" s="302">
        <v>-31580938898</v>
      </c>
      <c r="H47" s="302"/>
      <c r="I47" s="294">
        <f t="shared" si="2"/>
        <v>-3648308074</v>
      </c>
      <c r="J47" s="294"/>
      <c r="K47" s="302">
        <v>8759297</v>
      </c>
      <c r="L47" s="302"/>
      <c r="M47" s="302">
        <v>27932630824</v>
      </c>
      <c r="N47" s="302"/>
      <c r="O47" s="302">
        <v>-32516720761</v>
      </c>
      <c r="P47" s="302"/>
      <c r="Q47" s="302">
        <f t="shared" si="1"/>
        <v>-4584089937</v>
      </c>
    </row>
    <row r="48" spans="1:17">
      <c r="A48" s="273" t="s">
        <v>279</v>
      </c>
      <c r="B48" s="267"/>
      <c r="C48" s="302">
        <v>1898050</v>
      </c>
      <c r="D48" s="302"/>
      <c r="E48" s="302">
        <v>22037317120</v>
      </c>
      <c r="F48" s="302"/>
      <c r="G48" s="302">
        <v>-24320292610</v>
      </c>
      <c r="H48" s="302"/>
      <c r="I48" s="294">
        <f t="shared" si="2"/>
        <v>-2282975490</v>
      </c>
      <c r="J48" s="294"/>
      <c r="K48" s="302">
        <v>1898050</v>
      </c>
      <c r="L48" s="302"/>
      <c r="M48" s="302">
        <v>22037317120</v>
      </c>
      <c r="N48" s="302"/>
      <c r="O48" s="302">
        <v>-23211537306</v>
      </c>
      <c r="P48" s="302"/>
      <c r="Q48" s="302">
        <f t="shared" si="1"/>
        <v>-1174220186</v>
      </c>
    </row>
    <row r="49" spans="1:17">
      <c r="A49" s="273" t="s">
        <v>181</v>
      </c>
      <c r="B49" s="267"/>
      <c r="C49" s="302">
        <v>1617183</v>
      </c>
      <c r="D49" s="302"/>
      <c r="E49" s="302">
        <v>89348227110</v>
      </c>
      <c r="F49" s="302"/>
      <c r="G49" s="302">
        <v>-88469631542</v>
      </c>
      <c r="H49" s="302"/>
      <c r="I49" s="294">
        <f t="shared" si="2"/>
        <v>878595568</v>
      </c>
      <c r="J49" s="294"/>
      <c r="K49" s="302">
        <v>1617183</v>
      </c>
      <c r="L49" s="302"/>
      <c r="M49" s="302">
        <v>89348227110</v>
      </c>
      <c r="N49" s="302"/>
      <c r="O49" s="302">
        <v>-85878629382</v>
      </c>
      <c r="P49" s="302"/>
      <c r="Q49" s="302">
        <f t="shared" si="1"/>
        <v>3469597728</v>
      </c>
    </row>
    <row r="50" spans="1:17">
      <c r="A50" s="273" t="s">
        <v>291</v>
      </c>
      <c r="B50" s="267"/>
      <c r="C50" s="302">
        <v>25780702</v>
      </c>
      <c r="D50" s="302"/>
      <c r="E50" s="302">
        <v>24371568792</v>
      </c>
      <c r="F50" s="302"/>
      <c r="G50" s="302">
        <v>-26319244112</v>
      </c>
      <c r="H50" s="302"/>
      <c r="I50" s="294">
        <f t="shared" si="2"/>
        <v>-1947675320</v>
      </c>
      <c r="J50" s="294"/>
      <c r="K50" s="302">
        <v>25780702</v>
      </c>
      <c r="L50" s="302"/>
      <c r="M50" s="302">
        <v>24371568792</v>
      </c>
      <c r="N50" s="302"/>
      <c r="O50" s="302">
        <v>-33089357519</v>
      </c>
      <c r="P50" s="302"/>
      <c r="Q50" s="302">
        <f t="shared" si="1"/>
        <v>-8717788727</v>
      </c>
    </row>
    <row r="51" spans="1:17">
      <c r="A51" s="273" t="s">
        <v>109</v>
      </c>
      <c r="B51" s="267"/>
      <c r="C51" s="302">
        <v>12252364</v>
      </c>
      <c r="D51" s="302"/>
      <c r="E51" s="302">
        <v>28487762638</v>
      </c>
      <c r="F51" s="302"/>
      <c r="G51" s="302">
        <v>-32048098819</v>
      </c>
      <c r="H51" s="302"/>
      <c r="I51" s="294">
        <f t="shared" si="2"/>
        <v>-3560336181</v>
      </c>
      <c r="J51" s="294"/>
      <c r="K51" s="302">
        <v>12252364</v>
      </c>
      <c r="L51" s="302"/>
      <c r="M51" s="302">
        <v>28487762638</v>
      </c>
      <c r="N51" s="302"/>
      <c r="O51" s="302">
        <v>-37269155048</v>
      </c>
      <c r="P51" s="302"/>
      <c r="Q51" s="302">
        <f t="shared" si="1"/>
        <v>-8781392410</v>
      </c>
    </row>
    <row r="52" spans="1:17">
      <c r="A52" s="273" t="s">
        <v>118</v>
      </c>
      <c r="B52" s="267"/>
      <c r="C52" s="302">
        <v>11475045</v>
      </c>
      <c r="D52" s="302"/>
      <c r="E52" s="302">
        <v>37117624646</v>
      </c>
      <c r="F52" s="302"/>
      <c r="G52" s="302">
        <v>-38862860223</v>
      </c>
      <c r="H52" s="302"/>
      <c r="I52" s="294">
        <f t="shared" si="2"/>
        <v>-1745235577</v>
      </c>
      <c r="J52" s="294"/>
      <c r="K52" s="302">
        <v>11475045</v>
      </c>
      <c r="L52" s="302"/>
      <c r="M52" s="302">
        <v>37117624646</v>
      </c>
      <c r="N52" s="302"/>
      <c r="O52" s="302">
        <v>-39733240085</v>
      </c>
      <c r="P52" s="302"/>
      <c r="Q52" s="302">
        <f t="shared" si="1"/>
        <v>-2615615439</v>
      </c>
    </row>
    <row r="53" spans="1:17">
      <c r="A53" s="273" t="s">
        <v>262</v>
      </c>
      <c r="B53" s="267"/>
      <c r="C53" s="302">
        <v>3607145</v>
      </c>
      <c r="D53" s="302"/>
      <c r="E53" s="302">
        <v>11001571626</v>
      </c>
      <c r="F53" s="302"/>
      <c r="G53" s="302">
        <v>-11347138191</v>
      </c>
      <c r="H53" s="302"/>
      <c r="I53" s="294">
        <f t="shared" si="2"/>
        <v>-345566565</v>
      </c>
      <c r="J53" s="294"/>
      <c r="K53" s="302">
        <v>3607145</v>
      </c>
      <c r="L53" s="302"/>
      <c r="M53" s="302">
        <v>11001571626</v>
      </c>
      <c r="N53" s="302"/>
      <c r="O53" s="302">
        <v>-11812081835</v>
      </c>
      <c r="P53" s="302"/>
      <c r="Q53" s="302">
        <f t="shared" si="1"/>
        <v>-810510209</v>
      </c>
    </row>
    <row r="54" spans="1:17">
      <c r="A54" s="273" t="s">
        <v>206</v>
      </c>
      <c r="B54" s="267"/>
      <c r="C54" s="302">
        <v>15479709</v>
      </c>
      <c r="D54" s="302"/>
      <c r="E54" s="302">
        <v>43039130437</v>
      </c>
      <c r="F54" s="302"/>
      <c r="G54" s="302">
        <v>-41882412600</v>
      </c>
      <c r="H54" s="302"/>
      <c r="I54" s="294">
        <f t="shared" si="2"/>
        <v>1156717837</v>
      </c>
      <c r="J54" s="294"/>
      <c r="K54" s="302">
        <v>15479709</v>
      </c>
      <c r="L54" s="302"/>
      <c r="M54" s="302">
        <v>43039130437</v>
      </c>
      <c r="N54" s="302"/>
      <c r="O54" s="302">
        <v>-38213975764</v>
      </c>
      <c r="P54" s="302"/>
      <c r="Q54" s="302">
        <f t="shared" si="1"/>
        <v>4825154673</v>
      </c>
    </row>
    <row r="55" spans="1:17">
      <c r="A55" s="273" t="s">
        <v>178</v>
      </c>
      <c r="B55" s="267"/>
      <c r="C55" s="302">
        <v>6334168</v>
      </c>
      <c r="D55" s="302"/>
      <c r="E55" s="302">
        <v>26294099232</v>
      </c>
      <c r="F55" s="302"/>
      <c r="G55" s="302">
        <v>-26374679376</v>
      </c>
      <c r="H55" s="302"/>
      <c r="I55" s="294">
        <f t="shared" si="2"/>
        <v>-80580144</v>
      </c>
      <c r="J55" s="294"/>
      <c r="K55" s="302">
        <v>6334168</v>
      </c>
      <c r="L55" s="302"/>
      <c r="M55" s="302">
        <v>26294099232</v>
      </c>
      <c r="N55" s="302"/>
      <c r="O55" s="302">
        <v>-24078074790</v>
      </c>
      <c r="P55" s="302"/>
      <c r="Q55" s="302">
        <f t="shared" si="1"/>
        <v>2216024442</v>
      </c>
    </row>
    <row r="56" spans="1:17">
      <c r="A56" s="273" t="s">
        <v>298</v>
      </c>
      <c r="B56" s="267"/>
      <c r="C56" s="302">
        <v>11009828</v>
      </c>
      <c r="D56" s="302"/>
      <c r="E56" s="302">
        <v>11316426392</v>
      </c>
      <c r="F56" s="302"/>
      <c r="G56" s="302">
        <v>-11868569692</v>
      </c>
      <c r="H56" s="302"/>
      <c r="I56" s="294">
        <f t="shared" si="2"/>
        <v>-552143300</v>
      </c>
      <c r="J56" s="294"/>
      <c r="K56" s="302">
        <v>11009828</v>
      </c>
      <c r="L56" s="302"/>
      <c r="M56" s="302">
        <v>11316426392</v>
      </c>
      <c r="N56" s="302"/>
      <c r="O56" s="302">
        <v>-11625253922</v>
      </c>
      <c r="P56" s="302"/>
      <c r="Q56" s="302">
        <f t="shared" si="1"/>
        <v>-308827530</v>
      </c>
    </row>
    <row r="57" spans="1:17">
      <c r="A57" s="273" t="s">
        <v>364</v>
      </c>
      <c r="B57" s="267"/>
      <c r="C57" s="302">
        <v>1913145</v>
      </c>
      <c r="D57" s="302"/>
      <c r="E57" s="302">
        <v>22726053362</v>
      </c>
      <c r="F57" s="302"/>
      <c r="G57" s="302">
        <v>-23421113817</v>
      </c>
      <c r="H57" s="302"/>
      <c r="I57" s="294">
        <f t="shared" si="2"/>
        <v>-695060455</v>
      </c>
      <c r="J57" s="294"/>
      <c r="K57" s="302">
        <v>1913145</v>
      </c>
      <c r="L57" s="302"/>
      <c r="M57" s="302">
        <v>22726053362</v>
      </c>
      <c r="N57" s="302"/>
      <c r="O57" s="302">
        <v>-22981699812</v>
      </c>
      <c r="P57" s="302"/>
      <c r="Q57" s="302">
        <f t="shared" si="1"/>
        <v>-255646450</v>
      </c>
    </row>
    <row r="58" spans="1:17">
      <c r="A58" s="273" t="s">
        <v>146</v>
      </c>
      <c r="B58" s="267"/>
      <c r="C58" s="302">
        <v>6284368</v>
      </c>
      <c r="D58" s="302"/>
      <c r="E58" s="302">
        <v>22938895915</v>
      </c>
      <c r="F58" s="302"/>
      <c r="G58" s="302">
        <v>-23626063276</v>
      </c>
      <c r="H58" s="302"/>
      <c r="I58" s="294">
        <f t="shared" si="2"/>
        <v>-687167361</v>
      </c>
      <c r="J58" s="294"/>
      <c r="K58" s="302">
        <v>6284368</v>
      </c>
      <c r="L58" s="302"/>
      <c r="M58" s="302">
        <v>22938895915</v>
      </c>
      <c r="N58" s="302"/>
      <c r="O58" s="302">
        <v>-24286161223</v>
      </c>
      <c r="P58" s="302"/>
      <c r="Q58" s="302">
        <f t="shared" si="1"/>
        <v>-1347265308</v>
      </c>
    </row>
    <row r="59" spans="1:17">
      <c r="A59" s="273" t="s">
        <v>264</v>
      </c>
      <c r="B59" s="267"/>
      <c r="C59" s="302">
        <v>14352867</v>
      </c>
      <c r="D59" s="302"/>
      <c r="E59" s="302">
        <v>30189961112</v>
      </c>
      <c r="F59" s="302"/>
      <c r="G59" s="302">
        <v>-34741283225</v>
      </c>
      <c r="H59" s="302"/>
      <c r="I59" s="294">
        <f t="shared" si="2"/>
        <v>-4551322113</v>
      </c>
      <c r="J59" s="294"/>
      <c r="K59" s="302">
        <v>14352867</v>
      </c>
      <c r="L59" s="302"/>
      <c r="M59" s="302">
        <v>30189961112</v>
      </c>
      <c r="N59" s="302"/>
      <c r="O59" s="302">
        <v>-29532842227</v>
      </c>
      <c r="P59" s="302"/>
      <c r="Q59" s="302">
        <f t="shared" si="1"/>
        <v>657118885</v>
      </c>
    </row>
    <row r="60" spans="1:17">
      <c r="A60" s="273" t="s">
        <v>245</v>
      </c>
      <c r="B60" s="267"/>
      <c r="C60" s="302">
        <v>1422331</v>
      </c>
      <c r="D60" s="302"/>
      <c r="E60" s="302">
        <v>23328824159</v>
      </c>
      <c r="F60" s="302"/>
      <c r="G60" s="302">
        <v>-24575957986</v>
      </c>
      <c r="H60" s="302"/>
      <c r="I60" s="294">
        <f t="shared" si="2"/>
        <v>-1247133827</v>
      </c>
      <c r="J60" s="294"/>
      <c r="K60" s="302">
        <v>1422331</v>
      </c>
      <c r="L60" s="302"/>
      <c r="M60" s="302">
        <v>23328824159</v>
      </c>
      <c r="N60" s="302"/>
      <c r="O60" s="302">
        <v>-21024219108</v>
      </c>
      <c r="P60" s="302"/>
      <c r="Q60" s="302">
        <f t="shared" si="1"/>
        <v>2304605051</v>
      </c>
    </row>
    <row r="61" spans="1:17">
      <c r="A61" s="273" t="s">
        <v>170</v>
      </c>
      <c r="B61" s="267"/>
      <c r="C61" s="302">
        <v>3036870</v>
      </c>
      <c r="D61" s="302"/>
      <c r="E61" s="302">
        <v>33508686924</v>
      </c>
      <c r="F61" s="302"/>
      <c r="G61" s="302">
        <v>-35596314303</v>
      </c>
      <c r="H61" s="302"/>
      <c r="I61" s="294">
        <f t="shared" si="2"/>
        <v>-2087627379</v>
      </c>
      <c r="J61" s="294"/>
      <c r="K61" s="302">
        <v>3036870</v>
      </c>
      <c r="L61" s="302"/>
      <c r="M61" s="302">
        <v>33508686924</v>
      </c>
      <c r="N61" s="302"/>
      <c r="O61" s="302">
        <v>-33176618855</v>
      </c>
      <c r="P61" s="302"/>
      <c r="Q61" s="302">
        <f t="shared" si="1"/>
        <v>332068069</v>
      </c>
    </row>
    <row r="62" spans="1:17">
      <c r="A62" s="273" t="s">
        <v>350</v>
      </c>
      <c r="B62" s="267"/>
      <c r="C62" s="302">
        <v>7856902</v>
      </c>
      <c r="D62" s="302"/>
      <c r="E62" s="302">
        <v>22493241890</v>
      </c>
      <c r="F62" s="302"/>
      <c r="G62" s="302">
        <v>-23353161947</v>
      </c>
      <c r="H62" s="302"/>
      <c r="I62" s="294">
        <f t="shared" si="2"/>
        <v>-859920057</v>
      </c>
      <c r="J62" s="294"/>
      <c r="K62" s="302">
        <v>7856902</v>
      </c>
      <c r="L62" s="302"/>
      <c r="M62" s="302">
        <v>22493241890</v>
      </c>
      <c r="N62" s="302"/>
      <c r="O62" s="302">
        <v>-23151745157</v>
      </c>
      <c r="P62" s="302"/>
      <c r="Q62" s="302">
        <f t="shared" si="1"/>
        <v>-658503267</v>
      </c>
    </row>
    <row r="63" spans="1:17">
      <c r="A63" s="273" t="s">
        <v>132</v>
      </c>
      <c r="B63" s="267"/>
      <c r="C63" s="302">
        <v>1203586</v>
      </c>
      <c r="D63" s="302"/>
      <c r="E63" s="302">
        <v>23820815051</v>
      </c>
      <c r="F63" s="302"/>
      <c r="G63" s="302">
        <v>-23661871814</v>
      </c>
      <c r="H63" s="302"/>
      <c r="I63" s="294">
        <f t="shared" si="2"/>
        <v>158943237</v>
      </c>
      <c r="J63" s="294"/>
      <c r="K63" s="302">
        <v>1203586</v>
      </c>
      <c r="L63" s="302"/>
      <c r="M63" s="302">
        <v>23820815051</v>
      </c>
      <c r="N63" s="302"/>
      <c r="O63" s="302">
        <v>-30315884163</v>
      </c>
      <c r="P63" s="302"/>
      <c r="Q63" s="302">
        <f t="shared" si="1"/>
        <v>-6495069112</v>
      </c>
    </row>
    <row r="64" spans="1:17">
      <c r="A64" s="273" t="s">
        <v>332</v>
      </c>
      <c r="B64" s="267"/>
      <c r="C64" s="302">
        <v>394520</v>
      </c>
      <c r="D64" s="302"/>
      <c r="E64" s="302">
        <v>21322424591</v>
      </c>
      <c r="F64" s="302"/>
      <c r="G64" s="302">
        <v>-23822370676</v>
      </c>
      <c r="H64" s="302"/>
      <c r="I64" s="294">
        <f t="shared" si="2"/>
        <v>-2499946085</v>
      </c>
      <c r="J64" s="294"/>
      <c r="K64" s="302">
        <v>394520</v>
      </c>
      <c r="L64" s="302"/>
      <c r="M64" s="302">
        <v>21322424591</v>
      </c>
      <c r="N64" s="302"/>
      <c r="O64" s="302">
        <v>-17451680965</v>
      </c>
      <c r="P64" s="302"/>
      <c r="Q64" s="302">
        <f t="shared" si="1"/>
        <v>3870743626</v>
      </c>
    </row>
    <row r="65" spans="1:17">
      <c r="A65" s="273" t="s">
        <v>81</v>
      </c>
      <c r="B65" s="267"/>
      <c r="C65" s="302">
        <v>22200817</v>
      </c>
      <c r="D65" s="302"/>
      <c r="E65" s="302">
        <v>23966632246</v>
      </c>
      <c r="F65" s="302"/>
      <c r="G65" s="302">
        <v>-25898957658</v>
      </c>
      <c r="H65" s="302"/>
      <c r="I65" s="294">
        <f t="shared" si="2"/>
        <v>-1932325412</v>
      </c>
      <c r="J65" s="294"/>
      <c r="K65" s="302">
        <v>22200817</v>
      </c>
      <c r="L65" s="302"/>
      <c r="M65" s="302">
        <v>23966632246</v>
      </c>
      <c r="N65" s="302"/>
      <c r="O65" s="302">
        <v>-26256061135</v>
      </c>
      <c r="P65" s="302"/>
      <c r="Q65" s="302">
        <f t="shared" si="1"/>
        <v>-2289428889</v>
      </c>
    </row>
    <row r="66" spans="1:17">
      <c r="A66" s="273" t="s">
        <v>278</v>
      </c>
      <c r="B66" s="267"/>
      <c r="C66" s="302">
        <v>13052455</v>
      </c>
      <c r="D66" s="302"/>
      <c r="E66" s="302">
        <v>28129350994</v>
      </c>
      <c r="F66" s="302"/>
      <c r="G66" s="302">
        <v>-33215469808</v>
      </c>
      <c r="H66" s="302"/>
      <c r="I66" s="294">
        <f t="shared" si="2"/>
        <v>-5086118814</v>
      </c>
      <c r="J66" s="294"/>
      <c r="K66" s="302">
        <v>13052455</v>
      </c>
      <c r="L66" s="302"/>
      <c r="M66" s="302">
        <v>28129350994</v>
      </c>
      <c r="N66" s="302"/>
      <c r="O66" s="302">
        <v>-35314644858</v>
      </c>
      <c r="P66" s="302"/>
      <c r="Q66" s="302">
        <f t="shared" si="1"/>
        <v>-7185293864</v>
      </c>
    </row>
    <row r="67" spans="1:17">
      <c r="A67" s="273" t="s">
        <v>157</v>
      </c>
      <c r="B67" s="267"/>
      <c r="C67" s="302">
        <v>6769059</v>
      </c>
      <c r="D67" s="302"/>
      <c r="E67" s="302">
        <v>25838527104</v>
      </c>
      <c r="F67" s="302"/>
      <c r="G67" s="302">
        <v>-28000540203</v>
      </c>
      <c r="H67" s="302"/>
      <c r="I67" s="294">
        <f t="shared" si="2"/>
        <v>-2162013099</v>
      </c>
      <c r="J67" s="294"/>
      <c r="K67" s="302">
        <v>6769059</v>
      </c>
      <c r="L67" s="302"/>
      <c r="M67" s="302">
        <v>25838527104</v>
      </c>
      <c r="N67" s="302"/>
      <c r="O67" s="302">
        <v>-31130390752</v>
      </c>
      <c r="P67" s="302"/>
      <c r="Q67" s="302">
        <f t="shared" si="1"/>
        <v>-5291863648</v>
      </c>
    </row>
    <row r="68" spans="1:17">
      <c r="A68" s="273" t="s">
        <v>186</v>
      </c>
      <c r="B68" s="267"/>
      <c r="C68" s="302">
        <v>10891264</v>
      </c>
      <c r="D68" s="302"/>
      <c r="E68" s="302">
        <v>23233585266</v>
      </c>
      <c r="F68" s="302"/>
      <c r="G68" s="302">
        <v>-24050252242</v>
      </c>
      <c r="H68" s="302"/>
      <c r="I68" s="294">
        <f t="shared" si="2"/>
        <v>-816666976</v>
      </c>
      <c r="J68" s="294"/>
      <c r="K68" s="302">
        <v>10891264</v>
      </c>
      <c r="L68" s="302"/>
      <c r="M68" s="302">
        <v>23233585266</v>
      </c>
      <c r="N68" s="302"/>
      <c r="O68" s="302">
        <v>-25178669250</v>
      </c>
      <c r="P68" s="302"/>
      <c r="Q68" s="302">
        <f t="shared" si="1"/>
        <v>-1945083984</v>
      </c>
    </row>
    <row r="69" spans="1:17">
      <c r="A69" s="273" t="s">
        <v>241</v>
      </c>
      <c r="B69" s="267"/>
      <c r="C69" s="302">
        <v>4067433</v>
      </c>
      <c r="D69" s="302"/>
      <c r="E69" s="302">
        <v>30081644398</v>
      </c>
      <c r="F69" s="302"/>
      <c r="G69" s="302">
        <v>-32475586185</v>
      </c>
      <c r="H69" s="302"/>
      <c r="I69" s="294">
        <f t="shared" si="2"/>
        <v>-2393941787</v>
      </c>
      <c r="J69" s="294"/>
      <c r="K69" s="302">
        <v>4067433</v>
      </c>
      <c r="L69" s="302"/>
      <c r="M69" s="302">
        <v>30081644398</v>
      </c>
      <c r="N69" s="302"/>
      <c r="O69" s="302">
        <v>-30081644399</v>
      </c>
      <c r="P69" s="302"/>
      <c r="Q69" s="302">
        <f t="shared" si="1"/>
        <v>-1</v>
      </c>
    </row>
    <row r="70" spans="1:17">
      <c r="A70" s="273" t="s">
        <v>95</v>
      </c>
      <c r="B70" s="267"/>
      <c r="C70" s="302">
        <v>11668195</v>
      </c>
      <c r="D70" s="302"/>
      <c r="E70" s="302">
        <v>31885016642</v>
      </c>
      <c r="F70" s="302"/>
      <c r="G70" s="302">
        <v>-36153363725</v>
      </c>
      <c r="H70" s="302"/>
      <c r="I70" s="294">
        <f t="shared" si="2"/>
        <v>-4268347083</v>
      </c>
      <c r="J70" s="294"/>
      <c r="K70" s="302">
        <v>11668195</v>
      </c>
      <c r="L70" s="302"/>
      <c r="M70" s="302">
        <v>31885016642</v>
      </c>
      <c r="N70" s="302"/>
      <c r="O70" s="302">
        <v>-33555239412</v>
      </c>
      <c r="P70" s="302"/>
      <c r="Q70" s="302">
        <f t="shared" si="1"/>
        <v>-1670222770</v>
      </c>
    </row>
    <row r="71" spans="1:17">
      <c r="A71" s="273" t="s">
        <v>120</v>
      </c>
      <c r="B71" s="267"/>
      <c r="C71" s="302">
        <v>5415150</v>
      </c>
      <c r="D71" s="302"/>
      <c r="E71" s="302">
        <v>23254256988</v>
      </c>
      <c r="F71" s="302"/>
      <c r="G71" s="302">
        <v>-26553104405</v>
      </c>
      <c r="H71" s="302"/>
      <c r="I71" s="294">
        <f t="shared" si="2"/>
        <v>-3298847417</v>
      </c>
      <c r="J71" s="294"/>
      <c r="K71" s="302">
        <v>5415150</v>
      </c>
      <c r="L71" s="302"/>
      <c r="M71" s="302">
        <v>23254256988</v>
      </c>
      <c r="N71" s="302"/>
      <c r="O71" s="302">
        <v>-21644760960</v>
      </c>
      <c r="P71" s="302"/>
      <c r="Q71" s="302">
        <f t="shared" si="1"/>
        <v>1609496028</v>
      </c>
    </row>
    <row r="72" spans="1:17">
      <c r="A72" s="273" t="s">
        <v>198</v>
      </c>
      <c r="B72" s="267"/>
      <c r="C72" s="302">
        <v>10643020</v>
      </c>
      <c r="D72" s="302"/>
      <c r="E72" s="302">
        <v>24132282089</v>
      </c>
      <c r="F72" s="302"/>
      <c r="G72" s="302">
        <v>-30829228411</v>
      </c>
      <c r="H72" s="302"/>
      <c r="I72" s="294">
        <f t="shared" ref="I72:I99" si="3">E72+G72</f>
        <v>-6696946322</v>
      </c>
      <c r="J72" s="294"/>
      <c r="K72" s="302">
        <v>10643020</v>
      </c>
      <c r="L72" s="302"/>
      <c r="M72" s="302">
        <v>24132282089</v>
      </c>
      <c r="N72" s="302"/>
      <c r="O72" s="302">
        <v>-27974273658</v>
      </c>
      <c r="P72" s="302"/>
      <c r="Q72" s="302">
        <f t="shared" si="1"/>
        <v>-3841991569</v>
      </c>
    </row>
    <row r="73" spans="1:17">
      <c r="A73" s="273" t="s">
        <v>138</v>
      </c>
      <c r="B73" s="267"/>
      <c r="C73" s="302">
        <v>688094</v>
      </c>
      <c r="D73" s="302"/>
      <c r="E73" s="302">
        <v>8632077993</v>
      </c>
      <c r="F73" s="302"/>
      <c r="G73" s="302">
        <v>-8731651063</v>
      </c>
      <c r="H73" s="302"/>
      <c r="I73" s="294">
        <f t="shared" si="3"/>
        <v>-99573070</v>
      </c>
      <c r="J73" s="294"/>
      <c r="K73" s="302">
        <v>688094</v>
      </c>
      <c r="L73" s="302"/>
      <c r="M73" s="302">
        <v>8632077993</v>
      </c>
      <c r="N73" s="302"/>
      <c r="O73" s="302">
        <v>-9639849267</v>
      </c>
      <c r="P73" s="302"/>
      <c r="Q73" s="302">
        <f t="shared" ref="Q73:Q136" si="4">M73+O73</f>
        <v>-1007771274</v>
      </c>
    </row>
    <row r="74" spans="1:17">
      <c r="A74" s="273" t="s">
        <v>306</v>
      </c>
      <c r="B74" s="267"/>
      <c r="C74" s="302">
        <v>4897521</v>
      </c>
      <c r="D74" s="302"/>
      <c r="E74" s="302">
        <v>15729738208</v>
      </c>
      <c r="F74" s="302"/>
      <c r="G74" s="302">
        <v>-13946464863</v>
      </c>
      <c r="H74" s="302"/>
      <c r="I74" s="294">
        <f t="shared" si="3"/>
        <v>1783273345</v>
      </c>
      <c r="J74" s="294"/>
      <c r="K74" s="302">
        <v>4897521</v>
      </c>
      <c r="L74" s="302"/>
      <c r="M74" s="302">
        <v>15729738208</v>
      </c>
      <c r="N74" s="302"/>
      <c r="O74" s="302">
        <v>-15902870326</v>
      </c>
      <c r="P74" s="302"/>
      <c r="Q74" s="302">
        <f t="shared" si="4"/>
        <v>-173132118</v>
      </c>
    </row>
    <row r="75" spans="1:17">
      <c r="A75" s="273" t="s">
        <v>189</v>
      </c>
      <c r="B75" s="267"/>
      <c r="C75" s="302">
        <v>5024674</v>
      </c>
      <c r="D75" s="302"/>
      <c r="E75" s="302">
        <v>26472319108</v>
      </c>
      <c r="F75" s="302"/>
      <c r="G75" s="302">
        <v>-29115300241</v>
      </c>
      <c r="H75" s="302"/>
      <c r="I75" s="294">
        <f t="shared" si="3"/>
        <v>-2642981133</v>
      </c>
      <c r="J75" s="294"/>
      <c r="K75" s="302">
        <v>5024674</v>
      </c>
      <c r="L75" s="302"/>
      <c r="M75" s="302">
        <v>26472319108</v>
      </c>
      <c r="N75" s="302"/>
      <c r="O75" s="302">
        <v>-31167409666</v>
      </c>
      <c r="P75" s="302"/>
      <c r="Q75" s="302">
        <f t="shared" si="4"/>
        <v>-4695090558</v>
      </c>
    </row>
    <row r="76" spans="1:17">
      <c r="A76" s="273" t="s">
        <v>340</v>
      </c>
      <c r="B76" s="267"/>
      <c r="C76" s="302">
        <v>1036853</v>
      </c>
      <c r="D76" s="302"/>
      <c r="E76" s="302">
        <v>23437747900</v>
      </c>
      <c r="F76" s="302"/>
      <c r="G76" s="302">
        <v>-23551123112</v>
      </c>
      <c r="H76" s="302"/>
      <c r="I76" s="294">
        <f t="shared" si="3"/>
        <v>-113375212</v>
      </c>
      <c r="J76" s="294"/>
      <c r="K76" s="302">
        <v>1036853</v>
      </c>
      <c r="L76" s="302"/>
      <c r="M76" s="302">
        <v>23437747900</v>
      </c>
      <c r="N76" s="302"/>
      <c r="O76" s="302">
        <v>-24742828540</v>
      </c>
      <c r="P76" s="302"/>
      <c r="Q76" s="302">
        <f t="shared" si="4"/>
        <v>-1305080640</v>
      </c>
    </row>
    <row r="77" spans="1:17">
      <c r="A77" s="273" t="s">
        <v>126</v>
      </c>
      <c r="B77" s="267"/>
      <c r="C77" s="302">
        <v>11350833</v>
      </c>
      <c r="D77" s="302"/>
      <c r="E77" s="302">
        <v>22194242338</v>
      </c>
      <c r="F77" s="302"/>
      <c r="G77" s="302">
        <v>-22647150805</v>
      </c>
      <c r="H77" s="302"/>
      <c r="I77" s="294">
        <f t="shared" si="3"/>
        <v>-452908467</v>
      </c>
      <c r="J77" s="294"/>
      <c r="K77" s="302">
        <v>11350833</v>
      </c>
      <c r="L77" s="302"/>
      <c r="M77" s="302">
        <v>22194242338</v>
      </c>
      <c r="N77" s="302"/>
      <c r="O77" s="302">
        <v>-25861313389</v>
      </c>
      <c r="P77" s="302"/>
      <c r="Q77" s="302">
        <f t="shared" si="4"/>
        <v>-3667071051</v>
      </c>
    </row>
    <row r="78" spans="1:17">
      <c r="A78" s="273" t="s">
        <v>403</v>
      </c>
      <c r="B78" s="267"/>
      <c r="C78" s="302">
        <v>2080614</v>
      </c>
      <c r="D78" s="302"/>
      <c r="E78" s="302">
        <v>6225385388</v>
      </c>
      <c r="F78" s="302"/>
      <c r="G78" s="302">
        <v>-6682552599</v>
      </c>
      <c r="H78" s="302"/>
      <c r="I78" s="294">
        <f t="shared" si="3"/>
        <v>-457167211</v>
      </c>
      <c r="J78" s="294"/>
      <c r="K78" s="302">
        <v>2080614</v>
      </c>
      <c r="L78" s="302"/>
      <c r="M78" s="302">
        <v>6225385388</v>
      </c>
      <c r="N78" s="302"/>
      <c r="O78" s="302">
        <v>-6189119765</v>
      </c>
      <c r="P78" s="302"/>
      <c r="Q78" s="302">
        <f t="shared" si="4"/>
        <v>36265623</v>
      </c>
    </row>
    <row r="79" spans="1:17">
      <c r="A79" s="273" t="s">
        <v>346</v>
      </c>
      <c r="B79" s="267"/>
      <c r="C79" s="302">
        <v>6392711</v>
      </c>
      <c r="D79" s="302"/>
      <c r="E79" s="302">
        <v>38191592965</v>
      </c>
      <c r="F79" s="302"/>
      <c r="G79" s="302">
        <v>-46614739667</v>
      </c>
      <c r="H79" s="302"/>
      <c r="I79" s="294">
        <f t="shared" si="3"/>
        <v>-8423146702</v>
      </c>
      <c r="J79" s="294"/>
      <c r="K79" s="302">
        <v>6392711</v>
      </c>
      <c r="L79" s="302"/>
      <c r="M79" s="302">
        <v>38191592965</v>
      </c>
      <c r="N79" s="302"/>
      <c r="O79" s="302">
        <v>-39526074579</v>
      </c>
      <c r="P79" s="302"/>
      <c r="Q79" s="302">
        <f t="shared" si="4"/>
        <v>-1334481614</v>
      </c>
    </row>
    <row r="80" spans="1:17">
      <c r="A80" s="273" t="s">
        <v>352</v>
      </c>
      <c r="B80" s="267"/>
      <c r="C80" s="302">
        <v>7105775</v>
      </c>
      <c r="D80" s="302"/>
      <c r="E80" s="302">
        <v>14494293053</v>
      </c>
      <c r="F80" s="302"/>
      <c r="G80" s="302">
        <v>-17494384265</v>
      </c>
      <c r="H80" s="302"/>
      <c r="I80" s="294">
        <f t="shared" si="3"/>
        <v>-3000091212</v>
      </c>
      <c r="J80" s="294"/>
      <c r="K80" s="302">
        <v>7105775</v>
      </c>
      <c r="L80" s="302"/>
      <c r="M80" s="302">
        <v>14494293053</v>
      </c>
      <c r="N80" s="302"/>
      <c r="O80" s="302">
        <v>-17464775679</v>
      </c>
      <c r="P80" s="302"/>
      <c r="Q80" s="302">
        <f t="shared" si="4"/>
        <v>-2970482626</v>
      </c>
    </row>
    <row r="81" spans="1:17">
      <c r="A81" s="273" t="s">
        <v>203</v>
      </c>
      <c r="B81" s="267"/>
      <c r="C81" s="302">
        <v>8285810</v>
      </c>
      <c r="D81" s="302"/>
      <c r="E81" s="302">
        <v>50160342435</v>
      </c>
      <c r="F81" s="302"/>
      <c r="G81" s="302">
        <v>-51941948906</v>
      </c>
      <c r="H81" s="302"/>
      <c r="I81" s="294">
        <f t="shared" si="3"/>
        <v>-1781606471</v>
      </c>
      <c r="J81" s="294"/>
      <c r="K81" s="302">
        <v>8285810</v>
      </c>
      <c r="L81" s="302"/>
      <c r="M81" s="302">
        <v>50160342435</v>
      </c>
      <c r="N81" s="302"/>
      <c r="O81" s="302">
        <v>-43241674511</v>
      </c>
      <c r="P81" s="302"/>
      <c r="Q81" s="302">
        <f t="shared" si="4"/>
        <v>6918667924</v>
      </c>
    </row>
    <row r="82" spans="1:17">
      <c r="A82" s="273" t="s">
        <v>325</v>
      </c>
      <c r="B82" s="267"/>
      <c r="C82" s="302">
        <v>7313168</v>
      </c>
      <c r="D82" s="302"/>
      <c r="E82" s="302">
        <v>26999497375</v>
      </c>
      <c r="F82" s="302"/>
      <c r="G82" s="302">
        <v>-25305667841</v>
      </c>
      <c r="H82" s="302"/>
      <c r="I82" s="294">
        <f t="shared" si="3"/>
        <v>1693829534</v>
      </c>
      <c r="J82" s="294"/>
      <c r="K82" s="302">
        <v>7313168</v>
      </c>
      <c r="L82" s="302"/>
      <c r="M82" s="302">
        <v>26999497375</v>
      </c>
      <c r="N82" s="302"/>
      <c r="O82" s="302">
        <v>-20740324719</v>
      </c>
      <c r="P82" s="302"/>
      <c r="Q82" s="302">
        <f t="shared" si="4"/>
        <v>6259172656</v>
      </c>
    </row>
    <row r="83" spans="1:17">
      <c r="A83" s="273" t="s">
        <v>319</v>
      </c>
      <c r="B83" s="267"/>
      <c r="C83" s="302">
        <v>4619307</v>
      </c>
      <c r="D83" s="302"/>
      <c r="E83" s="302">
        <v>22499928407</v>
      </c>
      <c r="F83" s="302"/>
      <c r="G83" s="302">
        <v>-23367782790</v>
      </c>
      <c r="H83" s="302"/>
      <c r="I83" s="294">
        <f t="shared" si="3"/>
        <v>-867854383</v>
      </c>
      <c r="J83" s="294"/>
      <c r="K83" s="302">
        <v>4619307</v>
      </c>
      <c r="L83" s="302"/>
      <c r="M83" s="302">
        <v>22499928407</v>
      </c>
      <c r="N83" s="302"/>
      <c r="O83" s="302">
        <v>-25185112714</v>
      </c>
      <c r="P83" s="302"/>
      <c r="Q83" s="302">
        <f t="shared" si="4"/>
        <v>-2685184307</v>
      </c>
    </row>
    <row r="84" spans="1:17">
      <c r="A84" s="273" t="s">
        <v>201</v>
      </c>
      <c r="B84" s="267"/>
      <c r="C84" s="302">
        <v>4443956</v>
      </c>
      <c r="D84" s="302"/>
      <c r="E84" s="302">
        <v>3900665274</v>
      </c>
      <c r="F84" s="302"/>
      <c r="G84" s="302">
        <v>-4353160374</v>
      </c>
      <c r="H84" s="302"/>
      <c r="I84" s="294">
        <f t="shared" si="3"/>
        <v>-452495100</v>
      </c>
      <c r="J84" s="294"/>
      <c r="K84" s="302">
        <v>4443956</v>
      </c>
      <c r="L84" s="302"/>
      <c r="M84" s="302">
        <v>3900665274</v>
      </c>
      <c r="N84" s="302"/>
      <c r="O84" s="302">
        <v>-3864974136</v>
      </c>
      <c r="P84" s="302"/>
      <c r="Q84" s="302">
        <f t="shared" si="4"/>
        <v>35691138</v>
      </c>
    </row>
    <row r="85" spans="1:17">
      <c r="A85" s="273" t="s">
        <v>425</v>
      </c>
      <c r="B85" s="267"/>
      <c r="C85" s="290">
        <v>1789818</v>
      </c>
      <c r="D85" s="302"/>
      <c r="E85" s="302">
        <v>26474028518</v>
      </c>
      <c r="F85" s="302"/>
      <c r="G85" s="302">
        <v>-27914283568</v>
      </c>
      <c r="H85" s="302"/>
      <c r="I85" s="294">
        <f t="shared" si="3"/>
        <v>-1440255050</v>
      </c>
      <c r="J85" s="294"/>
      <c r="K85" s="302">
        <v>1789818</v>
      </c>
      <c r="L85" s="302"/>
      <c r="M85" s="302">
        <v>26474028518</v>
      </c>
      <c r="N85" s="302"/>
      <c r="O85" s="302">
        <v>-27712908400</v>
      </c>
      <c r="P85" s="302"/>
      <c r="Q85" s="302">
        <f t="shared" si="4"/>
        <v>-1238879882</v>
      </c>
    </row>
    <row r="86" spans="1:17">
      <c r="A86" s="273" t="s">
        <v>89</v>
      </c>
      <c r="B86" s="267"/>
      <c r="C86" s="302">
        <v>2730341</v>
      </c>
      <c r="D86" s="302"/>
      <c r="E86" s="302">
        <v>22092737138</v>
      </c>
      <c r="F86" s="302"/>
      <c r="G86" s="302">
        <v>-23992603968</v>
      </c>
      <c r="H86" s="302"/>
      <c r="I86" s="294">
        <f t="shared" si="3"/>
        <v>-1899866830</v>
      </c>
      <c r="J86" s="294"/>
      <c r="K86" s="302">
        <v>2730341</v>
      </c>
      <c r="L86" s="302"/>
      <c r="M86" s="302">
        <v>22092737138</v>
      </c>
      <c r="N86" s="302"/>
      <c r="O86" s="302">
        <v>-23632696520</v>
      </c>
      <c r="P86" s="302"/>
      <c r="Q86" s="302">
        <f t="shared" si="4"/>
        <v>-1539959382</v>
      </c>
    </row>
    <row r="87" spans="1:17">
      <c r="A87" s="273" t="s">
        <v>426</v>
      </c>
      <c r="B87" s="267"/>
      <c r="C87" s="302">
        <v>2056107</v>
      </c>
      <c r="D87" s="302"/>
      <c r="E87" s="302">
        <v>21767249192</v>
      </c>
      <c r="F87" s="302"/>
      <c r="G87" s="302">
        <v>-22036614681</v>
      </c>
      <c r="H87" s="302"/>
      <c r="I87" s="294">
        <f t="shared" si="3"/>
        <v>-269365489</v>
      </c>
      <c r="J87" s="294"/>
      <c r="K87" s="302">
        <v>2056107</v>
      </c>
      <c r="L87" s="302"/>
      <c r="M87" s="302">
        <v>21767249192</v>
      </c>
      <c r="N87" s="302"/>
      <c r="O87" s="302">
        <v>-21371469762</v>
      </c>
      <c r="P87" s="302"/>
      <c r="Q87" s="302">
        <f t="shared" si="4"/>
        <v>395779430</v>
      </c>
    </row>
    <row r="88" spans="1:17">
      <c r="A88" s="273" t="s">
        <v>338</v>
      </c>
      <c r="B88" s="267"/>
      <c r="C88" s="290">
        <v>13114534</v>
      </c>
      <c r="D88" s="302"/>
      <c r="E88" s="302">
        <v>16764942249</v>
      </c>
      <c r="F88" s="302"/>
      <c r="G88" s="302">
        <v>-19109057168</v>
      </c>
      <c r="H88" s="302"/>
      <c r="I88" s="294">
        <f t="shared" si="3"/>
        <v>-2344114919</v>
      </c>
      <c r="J88" s="294"/>
      <c r="K88" s="302">
        <v>13114534</v>
      </c>
      <c r="L88" s="302"/>
      <c r="M88" s="302">
        <v>16764942249</v>
      </c>
      <c r="N88" s="302"/>
      <c r="O88" s="302">
        <v>-19385279250</v>
      </c>
      <c r="P88" s="302"/>
      <c r="Q88" s="302">
        <f t="shared" si="4"/>
        <v>-2620337001</v>
      </c>
    </row>
    <row r="89" spans="1:17">
      <c r="A89" s="273" t="s">
        <v>232</v>
      </c>
      <c r="B89" s="267"/>
      <c r="C89" s="302">
        <v>5693057</v>
      </c>
      <c r="D89" s="302"/>
      <c r="E89" s="302">
        <v>23321494428</v>
      </c>
      <c r="F89" s="302"/>
      <c r="G89" s="302">
        <v>-24730631073</v>
      </c>
      <c r="H89" s="302"/>
      <c r="I89" s="294">
        <f t="shared" si="3"/>
        <v>-1409136645</v>
      </c>
      <c r="J89" s="294"/>
      <c r="K89" s="302">
        <v>5693057</v>
      </c>
      <c r="L89" s="302"/>
      <c r="M89" s="302">
        <v>23321494428</v>
      </c>
      <c r="N89" s="302"/>
      <c r="O89" s="302">
        <v>-25109796355</v>
      </c>
      <c r="P89" s="302"/>
      <c r="Q89" s="302">
        <f t="shared" si="4"/>
        <v>-1788301927</v>
      </c>
    </row>
    <row r="90" spans="1:17">
      <c r="A90" s="273" t="s">
        <v>318</v>
      </c>
      <c r="B90" s="267"/>
      <c r="C90" s="302">
        <v>3472532</v>
      </c>
      <c r="D90" s="302"/>
      <c r="E90" s="302">
        <v>20987372248</v>
      </c>
      <c r="F90" s="302"/>
      <c r="G90" s="302">
        <v>-23058494507</v>
      </c>
      <c r="H90" s="302"/>
      <c r="I90" s="294">
        <f t="shared" si="3"/>
        <v>-2071122259</v>
      </c>
      <c r="J90" s="294"/>
      <c r="K90" s="302">
        <v>3472532</v>
      </c>
      <c r="L90" s="302"/>
      <c r="M90" s="302">
        <v>20987372248</v>
      </c>
      <c r="N90" s="302"/>
      <c r="O90" s="302">
        <v>-25821993032</v>
      </c>
      <c r="P90" s="302"/>
      <c r="Q90" s="302">
        <f t="shared" si="4"/>
        <v>-4834620784</v>
      </c>
    </row>
    <row r="91" spans="1:17">
      <c r="A91" s="273" t="s">
        <v>179</v>
      </c>
      <c r="B91" s="267"/>
      <c r="C91" s="302">
        <v>3955187</v>
      </c>
      <c r="D91" s="302"/>
      <c r="E91" s="302">
        <v>19461685507</v>
      </c>
      <c r="F91" s="302"/>
      <c r="G91" s="302">
        <v>-21545461937</v>
      </c>
      <c r="H91" s="302"/>
      <c r="I91" s="294">
        <f t="shared" si="3"/>
        <v>-2083776430</v>
      </c>
      <c r="J91" s="294"/>
      <c r="K91" s="302">
        <v>3955187</v>
      </c>
      <c r="L91" s="302"/>
      <c r="M91" s="302">
        <v>19461685507</v>
      </c>
      <c r="N91" s="302"/>
      <c r="O91" s="302">
        <v>-20326649309</v>
      </c>
      <c r="P91" s="302"/>
      <c r="Q91" s="302">
        <f t="shared" si="4"/>
        <v>-864963802</v>
      </c>
    </row>
    <row r="92" spans="1:17">
      <c r="A92" s="273" t="s">
        <v>268</v>
      </c>
      <c r="B92" s="267"/>
      <c r="C92" s="302">
        <v>20073994</v>
      </c>
      <c r="D92" s="302"/>
      <c r="E92" s="302">
        <v>26060647182</v>
      </c>
      <c r="F92" s="302"/>
      <c r="G92" s="302">
        <v>-27437511390</v>
      </c>
      <c r="H92" s="302"/>
      <c r="I92" s="294">
        <f t="shared" si="3"/>
        <v>-1376864208</v>
      </c>
      <c r="J92" s="294"/>
      <c r="K92" s="302">
        <v>20073994</v>
      </c>
      <c r="L92" s="302"/>
      <c r="M92" s="302">
        <v>26060647182</v>
      </c>
      <c r="N92" s="302"/>
      <c r="O92" s="302">
        <v>-27776738803</v>
      </c>
      <c r="P92" s="302"/>
      <c r="Q92" s="302">
        <f t="shared" si="4"/>
        <v>-1716091621</v>
      </c>
    </row>
    <row r="93" spans="1:17">
      <c r="A93" s="273" t="s">
        <v>342</v>
      </c>
      <c r="B93" s="267"/>
      <c r="C93" s="302">
        <v>5060912</v>
      </c>
      <c r="D93" s="302"/>
      <c r="E93" s="267">
        <v>30939417381</v>
      </c>
      <c r="F93" s="302"/>
      <c r="G93" s="302">
        <v>-36993730366</v>
      </c>
      <c r="H93" s="302"/>
      <c r="I93" s="294">
        <f t="shared" si="3"/>
        <v>-6054312985</v>
      </c>
      <c r="J93" s="294"/>
      <c r="K93" s="302">
        <v>5060912</v>
      </c>
      <c r="L93" s="302"/>
      <c r="M93" s="302">
        <v>30939417381</v>
      </c>
      <c r="N93" s="302"/>
      <c r="O93" s="302">
        <v>-35041617669</v>
      </c>
      <c r="P93" s="302"/>
      <c r="Q93" s="302">
        <f t="shared" si="4"/>
        <v>-4102200288</v>
      </c>
    </row>
    <row r="94" spans="1:17">
      <c r="A94" s="273" t="s">
        <v>222</v>
      </c>
      <c r="B94" s="267"/>
      <c r="C94" s="302">
        <v>3935969</v>
      </c>
      <c r="D94" s="302"/>
      <c r="E94" s="302">
        <v>18975867429</v>
      </c>
      <c r="F94" s="302"/>
      <c r="G94" s="302">
        <v>-22301534915</v>
      </c>
      <c r="H94" s="302"/>
      <c r="I94" s="294">
        <f t="shared" si="3"/>
        <v>-3325667486</v>
      </c>
      <c r="J94" s="294"/>
      <c r="K94" s="302">
        <v>3935969</v>
      </c>
      <c r="L94" s="302"/>
      <c r="M94" s="302">
        <v>18975867429</v>
      </c>
      <c r="N94" s="302"/>
      <c r="O94" s="302">
        <v>-21943200423</v>
      </c>
      <c r="P94" s="302"/>
      <c r="Q94" s="302">
        <f t="shared" si="4"/>
        <v>-2967332994</v>
      </c>
    </row>
    <row r="95" spans="1:17">
      <c r="A95" s="273" t="s">
        <v>452</v>
      </c>
      <c r="B95" s="267"/>
      <c r="C95" s="302">
        <v>11676697</v>
      </c>
      <c r="D95" s="302"/>
      <c r="E95" s="302">
        <v>94250631705</v>
      </c>
      <c r="F95" s="302"/>
      <c r="G95" s="302">
        <v>-104016703466</v>
      </c>
      <c r="H95" s="302"/>
      <c r="I95" s="294">
        <f t="shared" si="3"/>
        <v>-9766071761</v>
      </c>
      <c r="J95" s="294"/>
      <c r="K95" s="302">
        <v>11676697</v>
      </c>
      <c r="L95" s="302"/>
      <c r="M95" s="302">
        <v>94250631705</v>
      </c>
      <c r="N95" s="302"/>
      <c r="O95" s="302">
        <v>-104016703466</v>
      </c>
      <c r="P95" s="302"/>
      <c r="Q95" s="302">
        <f t="shared" si="4"/>
        <v>-9766071761</v>
      </c>
    </row>
    <row r="96" spans="1:17">
      <c r="A96" s="273" t="s">
        <v>286</v>
      </c>
      <c r="B96" s="267"/>
      <c r="C96" s="302">
        <v>155830</v>
      </c>
      <c r="D96" s="302"/>
      <c r="E96" s="302">
        <v>7565453315</v>
      </c>
      <c r="F96" s="302"/>
      <c r="G96" s="302">
        <v>-8168025254</v>
      </c>
      <c r="H96" s="302"/>
      <c r="I96" s="294">
        <f t="shared" si="3"/>
        <v>-602571939</v>
      </c>
      <c r="J96" s="294"/>
      <c r="K96" s="302">
        <v>155830</v>
      </c>
      <c r="L96" s="302"/>
      <c r="M96" s="302">
        <v>7565453315</v>
      </c>
      <c r="N96" s="302"/>
      <c r="O96" s="302">
        <v>-8700890925</v>
      </c>
      <c r="P96" s="302"/>
      <c r="Q96" s="302">
        <f t="shared" si="4"/>
        <v>-1135437610</v>
      </c>
    </row>
    <row r="97" spans="1:17">
      <c r="A97" s="273" t="s">
        <v>161</v>
      </c>
      <c r="B97" s="267"/>
      <c r="C97" s="302">
        <v>827604</v>
      </c>
      <c r="D97" s="302"/>
      <c r="E97" s="302">
        <v>17128192528</v>
      </c>
      <c r="F97" s="302"/>
      <c r="G97" s="302">
        <v>-17885057903</v>
      </c>
      <c r="H97" s="302"/>
      <c r="I97" s="294">
        <f t="shared" si="3"/>
        <v>-756865375</v>
      </c>
      <c r="J97" s="294"/>
      <c r="K97" s="302">
        <v>827604</v>
      </c>
      <c r="L97" s="302"/>
      <c r="M97" s="302">
        <v>17128192528</v>
      </c>
      <c r="N97" s="302"/>
      <c r="O97" s="302">
        <v>-18436253339</v>
      </c>
      <c r="P97" s="302"/>
      <c r="Q97" s="302">
        <f t="shared" si="4"/>
        <v>-1308060811</v>
      </c>
    </row>
    <row r="98" spans="1:17">
      <c r="A98" s="273" t="s">
        <v>454</v>
      </c>
      <c r="B98" s="267"/>
      <c r="C98" s="302">
        <v>800000</v>
      </c>
      <c r="D98" s="302"/>
      <c r="E98" s="302">
        <v>29240974800</v>
      </c>
      <c r="F98" s="302"/>
      <c r="G98" s="302">
        <v>-30284077497</v>
      </c>
      <c r="H98" s="302"/>
      <c r="I98" s="294">
        <f t="shared" si="3"/>
        <v>-1043102697</v>
      </c>
      <c r="J98" s="294"/>
      <c r="K98" s="302">
        <v>800000</v>
      </c>
      <c r="L98" s="302"/>
      <c r="M98" s="302">
        <v>29240974800</v>
      </c>
      <c r="N98" s="302"/>
      <c r="O98" s="302">
        <v>-30284077497</v>
      </c>
      <c r="P98" s="302"/>
      <c r="Q98" s="302">
        <f t="shared" si="4"/>
        <v>-1043102697</v>
      </c>
    </row>
    <row r="99" spans="1:17">
      <c r="A99" s="273" t="s">
        <v>197</v>
      </c>
      <c r="B99" s="267"/>
      <c r="C99" s="302">
        <v>4321733</v>
      </c>
      <c r="D99" s="302"/>
      <c r="E99" s="302">
        <v>20174103766</v>
      </c>
      <c r="F99" s="302"/>
      <c r="G99" s="302">
        <v>-21783479901</v>
      </c>
      <c r="H99" s="302"/>
      <c r="I99" s="294">
        <f t="shared" si="3"/>
        <v>-1609376135</v>
      </c>
      <c r="J99" s="294"/>
      <c r="K99" s="302">
        <v>4321733</v>
      </c>
      <c r="L99" s="302"/>
      <c r="M99" s="302">
        <v>20174103766</v>
      </c>
      <c r="N99" s="302"/>
      <c r="O99" s="302">
        <v>-22651364918</v>
      </c>
      <c r="P99" s="302"/>
      <c r="Q99" s="302">
        <f t="shared" si="4"/>
        <v>-2477261152</v>
      </c>
    </row>
    <row r="100" spans="1:17">
      <c r="A100" s="273" t="s">
        <v>458</v>
      </c>
      <c r="B100" s="267"/>
      <c r="C100" s="302">
        <v>23000000</v>
      </c>
      <c r="D100" s="302"/>
      <c r="E100" s="302">
        <v>68749492050</v>
      </c>
      <c r="F100" s="302"/>
      <c r="G100" s="302">
        <v>-70882718176</v>
      </c>
      <c r="H100" s="302"/>
      <c r="I100" s="294">
        <f t="shared" ref="I100:I163" si="5">E100+G100</f>
        <v>-2133226126</v>
      </c>
      <c r="J100" s="294"/>
      <c r="K100" s="302">
        <v>23000000</v>
      </c>
      <c r="L100" s="302"/>
      <c r="M100" s="302">
        <v>68749492050</v>
      </c>
      <c r="N100" s="302"/>
      <c r="O100" s="302">
        <v>-70882718176</v>
      </c>
      <c r="P100" s="302"/>
      <c r="Q100" s="302">
        <f t="shared" si="4"/>
        <v>-2133226126</v>
      </c>
    </row>
    <row r="101" spans="1:17">
      <c r="A101" s="273" t="s">
        <v>91</v>
      </c>
      <c r="B101" s="267"/>
      <c r="C101" s="302">
        <v>853157</v>
      </c>
      <c r="D101" s="302"/>
      <c r="E101" s="302">
        <v>36246969801</v>
      </c>
      <c r="F101" s="302"/>
      <c r="G101" s="302">
        <v>-38647038225</v>
      </c>
      <c r="H101" s="302"/>
      <c r="I101" s="294">
        <f t="shared" si="5"/>
        <v>-2400068424</v>
      </c>
      <c r="J101" s="294"/>
      <c r="K101" s="302">
        <v>853157</v>
      </c>
      <c r="L101" s="302"/>
      <c r="M101" s="302">
        <v>36246969801</v>
      </c>
      <c r="N101" s="302"/>
      <c r="O101" s="302">
        <v>-25807096185</v>
      </c>
      <c r="P101" s="302"/>
      <c r="Q101" s="302">
        <f t="shared" si="4"/>
        <v>10439873616</v>
      </c>
    </row>
    <row r="102" spans="1:17">
      <c r="A102" s="273" t="s">
        <v>448</v>
      </c>
      <c r="B102" s="267"/>
      <c r="C102" s="302">
        <v>9600000</v>
      </c>
      <c r="D102" s="302"/>
      <c r="E102" s="302">
        <v>21538280161</v>
      </c>
      <c r="F102" s="302"/>
      <c r="G102" s="302">
        <v>-20034574679</v>
      </c>
      <c r="H102" s="302"/>
      <c r="I102" s="294">
        <f t="shared" si="5"/>
        <v>1503705482</v>
      </c>
      <c r="J102" s="294"/>
      <c r="K102" s="302">
        <v>9600000</v>
      </c>
      <c r="L102" s="302"/>
      <c r="M102" s="302">
        <v>21538280161</v>
      </c>
      <c r="N102" s="302"/>
      <c r="O102" s="302">
        <v>-20034574679</v>
      </c>
      <c r="P102" s="302"/>
      <c r="Q102" s="302">
        <f t="shared" si="4"/>
        <v>1503705482</v>
      </c>
    </row>
    <row r="103" spans="1:17">
      <c r="A103" s="273" t="s">
        <v>94</v>
      </c>
      <c r="B103" s="267"/>
      <c r="C103" s="302">
        <v>545376</v>
      </c>
      <c r="D103" s="302"/>
      <c r="E103" s="302">
        <v>24504321783</v>
      </c>
      <c r="F103" s="302"/>
      <c r="G103" s="302">
        <v>-27381366500</v>
      </c>
      <c r="H103" s="302"/>
      <c r="I103" s="294">
        <f t="shared" si="5"/>
        <v>-2877044717</v>
      </c>
      <c r="J103" s="294"/>
      <c r="K103" s="302">
        <v>545376</v>
      </c>
      <c r="L103" s="302"/>
      <c r="M103" s="302">
        <v>24504321783</v>
      </c>
      <c r="N103" s="302"/>
      <c r="O103" s="302">
        <v>-25778329661</v>
      </c>
      <c r="P103" s="302"/>
      <c r="Q103" s="302">
        <f t="shared" si="4"/>
        <v>-1274007878</v>
      </c>
    </row>
    <row r="104" spans="1:17">
      <c r="A104" s="273" t="s">
        <v>344</v>
      </c>
      <c r="B104" s="267"/>
      <c r="C104" s="302">
        <v>6245622</v>
      </c>
      <c r="D104" s="302"/>
      <c r="E104" s="302">
        <v>20003659893</v>
      </c>
      <c r="F104" s="302"/>
      <c r="G104" s="302">
        <v>-20609290930</v>
      </c>
      <c r="H104" s="302"/>
      <c r="I104" s="294">
        <f t="shared" si="5"/>
        <v>-605631037</v>
      </c>
      <c r="J104" s="294"/>
      <c r="K104" s="302">
        <v>6245622</v>
      </c>
      <c r="L104" s="302"/>
      <c r="M104" s="302">
        <v>20003659893</v>
      </c>
      <c r="N104" s="302"/>
      <c r="O104" s="302">
        <v>-20495772913</v>
      </c>
      <c r="P104" s="302"/>
      <c r="Q104" s="302">
        <f t="shared" si="4"/>
        <v>-492113020</v>
      </c>
    </row>
    <row r="105" spans="1:17">
      <c r="A105" s="273" t="s">
        <v>447</v>
      </c>
      <c r="B105" s="267"/>
      <c r="C105" s="290">
        <v>9962000</v>
      </c>
      <c r="D105" s="302"/>
      <c r="E105" s="302">
        <v>44463240192</v>
      </c>
      <c r="F105" s="302"/>
      <c r="G105" s="302">
        <v>-50044677342</v>
      </c>
      <c r="H105" s="302"/>
      <c r="I105" s="294">
        <f t="shared" si="5"/>
        <v>-5581437150</v>
      </c>
      <c r="J105" s="294"/>
      <c r="K105" s="302">
        <v>9962000</v>
      </c>
      <c r="L105" s="302"/>
      <c r="M105" s="302">
        <v>44463240192</v>
      </c>
      <c r="N105" s="302"/>
      <c r="O105" s="302">
        <v>-50044677342</v>
      </c>
      <c r="P105" s="302"/>
      <c r="Q105" s="302">
        <f t="shared" si="4"/>
        <v>-5581437150</v>
      </c>
    </row>
    <row r="106" spans="1:17">
      <c r="A106" s="273" t="s">
        <v>137</v>
      </c>
      <c r="B106" s="267"/>
      <c r="C106" s="290">
        <v>7328874</v>
      </c>
      <c r="D106" s="302"/>
      <c r="E106" s="302">
        <v>52381071168</v>
      </c>
      <c r="F106" s="302"/>
      <c r="G106" s="302">
        <v>-59229222337</v>
      </c>
      <c r="H106" s="302"/>
      <c r="I106" s="294">
        <f t="shared" si="5"/>
        <v>-6848151169</v>
      </c>
      <c r="J106" s="294"/>
      <c r="K106" s="302">
        <v>7328874</v>
      </c>
      <c r="L106" s="302"/>
      <c r="M106" s="302">
        <v>52381071168</v>
      </c>
      <c r="N106" s="302"/>
      <c r="O106" s="302">
        <v>-59156369666</v>
      </c>
      <c r="P106" s="302"/>
      <c r="Q106" s="302">
        <f t="shared" si="4"/>
        <v>-6775298498</v>
      </c>
    </row>
    <row r="107" spans="1:17">
      <c r="A107" s="273" t="s">
        <v>115</v>
      </c>
      <c r="B107" s="267"/>
      <c r="C107" s="290">
        <v>1587537</v>
      </c>
      <c r="D107" s="302"/>
      <c r="E107" s="267">
        <v>2924202912</v>
      </c>
      <c r="F107" s="302"/>
      <c r="G107" s="302">
        <v>-2798956392</v>
      </c>
      <c r="H107" s="302"/>
      <c r="I107" s="294">
        <f t="shared" si="5"/>
        <v>125246520</v>
      </c>
      <c r="J107" s="294"/>
      <c r="K107" s="302">
        <v>1587537</v>
      </c>
      <c r="L107" s="302"/>
      <c r="M107" s="302">
        <v>2924202912</v>
      </c>
      <c r="N107" s="302"/>
      <c r="O107" s="302">
        <v>-3441816809</v>
      </c>
      <c r="P107" s="302"/>
      <c r="Q107" s="302">
        <f t="shared" si="4"/>
        <v>-517613897</v>
      </c>
    </row>
    <row r="108" spans="1:17">
      <c r="A108" s="273" t="s">
        <v>117</v>
      </c>
      <c r="B108" s="267"/>
      <c r="C108" s="302">
        <v>2348670</v>
      </c>
      <c r="D108" s="302"/>
      <c r="E108" s="302">
        <v>24794465293</v>
      </c>
      <c r="F108" s="302"/>
      <c r="G108" s="302">
        <v>-26989078983</v>
      </c>
      <c r="H108" s="302"/>
      <c r="I108" s="294">
        <f t="shared" si="5"/>
        <v>-2194613690</v>
      </c>
      <c r="J108" s="294"/>
      <c r="K108" s="302">
        <v>2348670</v>
      </c>
      <c r="L108" s="302"/>
      <c r="M108" s="302">
        <v>24794465293</v>
      </c>
      <c r="N108" s="302"/>
      <c r="O108" s="302">
        <v>-23650464541</v>
      </c>
      <c r="P108" s="302"/>
      <c r="Q108" s="302">
        <f t="shared" si="4"/>
        <v>1144000752</v>
      </c>
    </row>
    <row r="109" spans="1:17">
      <c r="A109" s="273" t="s">
        <v>119</v>
      </c>
      <c r="B109" s="267"/>
      <c r="C109" s="302">
        <v>1032111</v>
      </c>
      <c r="D109" s="302"/>
      <c r="E109" s="302">
        <v>23617828012</v>
      </c>
      <c r="F109" s="302"/>
      <c r="G109" s="302">
        <v>-31601350133</v>
      </c>
      <c r="H109" s="302"/>
      <c r="I109" s="294">
        <f t="shared" si="5"/>
        <v>-7983522121</v>
      </c>
      <c r="J109" s="294"/>
      <c r="K109" s="302">
        <v>1032111</v>
      </c>
      <c r="L109" s="302"/>
      <c r="M109" s="302">
        <v>23617828012</v>
      </c>
      <c r="N109" s="302"/>
      <c r="O109" s="302">
        <v>-23042498455</v>
      </c>
      <c r="P109" s="302"/>
      <c r="Q109" s="302">
        <f t="shared" si="4"/>
        <v>575329557</v>
      </c>
    </row>
    <row r="110" spans="1:17">
      <c r="A110" s="273" t="s">
        <v>305</v>
      </c>
      <c r="B110" s="267"/>
      <c r="C110" s="302">
        <v>10755291</v>
      </c>
      <c r="D110" s="302"/>
      <c r="E110" s="302">
        <v>18057600668</v>
      </c>
      <c r="F110" s="302"/>
      <c r="G110" s="302">
        <v>-20249316556</v>
      </c>
      <c r="H110" s="302"/>
      <c r="I110" s="294">
        <f t="shared" si="5"/>
        <v>-2191715888</v>
      </c>
      <c r="J110" s="294"/>
      <c r="K110" s="302">
        <v>10755291</v>
      </c>
      <c r="L110" s="302"/>
      <c r="M110" s="302">
        <v>18057600668</v>
      </c>
      <c r="N110" s="302"/>
      <c r="O110" s="302">
        <v>-22678828557</v>
      </c>
      <c r="P110" s="302"/>
      <c r="Q110" s="302">
        <f t="shared" si="4"/>
        <v>-4621227889</v>
      </c>
    </row>
    <row r="111" spans="1:17">
      <c r="A111" s="273" t="s">
        <v>145</v>
      </c>
      <c r="B111" s="267"/>
      <c r="C111" s="302">
        <v>3784002</v>
      </c>
      <c r="D111" s="302"/>
      <c r="E111" s="302">
        <v>26067106216</v>
      </c>
      <c r="F111" s="302"/>
      <c r="G111" s="302">
        <v>-26934922060</v>
      </c>
      <c r="H111" s="302"/>
      <c r="I111" s="294">
        <f t="shared" si="5"/>
        <v>-867815844</v>
      </c>
      <c r="J111" s="294"/>
      <c r="K111" s="302">
        <v>3784002</v>
      </c>
      <c r="L111" s="302"/>
      <c r="M111" s="302">
        <v>26067106216</v>
      </c>
      <c r="N111" s="302"/>
      <c r="O111" s="302">
        <v>-23480352374</v>
      </c>
      <c r="P111" s="302"/>
      <c r="Q111" s="302">
        <f t="shared" si="4"/>
        <v>2586753842</v>
      </c>
    </row>
    <row r="112" spans="1:17">
      <c r="A112" s="273" t="s">
        <v>139</v>
      </c>
      <c r="B112" s="267"/>
      <c r="C112" s="302">
        <v>3933723</v>
      </c>
      <c r="D112" s="302"/>
      <c r="E112" s="302">
        <v>29405586463</v>
      </c>
      <c r="F112" s="302"/>
      <c r="G112" s="302">
        <v>-28388903952</v>
      </c>
      <c r="H112" s="302"/>
      <c r="I112" s="294">
        <f t="shared" si="5"/>
        <v>1016682511</v>
      </c>
      <c r="J112" s="294"/>
      <c r="K112" s="302">
        <v>3933723</v>
      </c>
      <c r="L112" s="302"/>
      <c r="M112" s="302">
        <v>29405586463</v>
      </c>
      <c r="N112" s="302"/>
      <c r="O112" s="302">
        <v>-25575315967</v>
      </c>
      <c r="P112" s="302"/>
      <c r="Q112" s="302">
        <f t="shared" si="4"/>
        <v>3830270496</v>
      </c>
    </row>
    <row r="113" spans="1:17">
      <c r="A113" s="273" t="s">
        <v>422</v>
      </c>
      <c r="B113" s="267"/>
      <c r="C113" s="302">
        <v>2318208</v>
      </c>
      <c r="D113" s="302"/>
      <c r="E113" s="302">
        <v>3952071150</v>
      </c>
      <c r="F113" s="302"/>
      <c r="G113" s="302">
        <v>-4010122524</v>
      </c>
      <c r="H113" s="302"/>
      <c r="I113" s="294">
        <f t="shared" si="5"/>
        <v>-58051374</v>
      </c>
      <c r="J113" s="294"/>
      <c r="K113" s="302">
        <v>2318208</v>
      </c>
      <c r="L113" s="302"/>
      <c r="M113" s="302">
        <v>3952071150</v>
      </c>
      <c r="N113" s="302"/>
      <c r="O113" s="302">
        <v>-3983836622</v>
      </c>
      <c r="P113" s="302"/>
      <c r="Q113" s="302">
        <f t="shared" si="4"/>
        <v>-31765472</v>
      </c>
    </row>
    <row r="114" spans="1:17">
      <c r="A114" s="273" t="s">
        <v>253</v>
      </c>
      <c r="B114" s="267"/>
      <c r="C114" s="302">
        <v>7976360</v>
      </c>
      <c r="D114" s="302"/>
      <c r="E114" s="302">
        <v>23984924494</v>
      </c>
      <c r="F114" s="302"/>
      <c r="G114" s="302">
        <v>-26268447883</v>
      </c>
      <c r="H114" s="302"/>
      <c r="I114" s="294">
        <f t="shared" si="5"/>
        <v>-2283523389</v>
      </c>
      <c r="J114" s="294"/>
      <c r="K114" s="302">
        <v>7976360</v>
      </c>
      <c r="L114" s="302"/>
      <c r="M114" s="302">
        <v>23984924494</v>
      </c>
      <c r="N114" s="302"/>
      <c r="O114" s="302">
        <v>-22621153579</v>
      </c>
      <c r="P114" s="302"/>
      <c r="Q114" s="302">
        <f t="shared" si="4"/>
        <v>1363770915</v>
      </c>
    </row>
    <row r="115" spans="1:17">
      <c r="A115" s="273" t="s">
        <v>280</v>
      </c>
      <c r="B115" s="267"/>
      <c r="C115" s="290">
        <v>3755951</v>
      </c>
      <c r="D115" s="302"/>
      <c r="E115" s="302">
        <v>20982849378</v>
      </c>
      <c r="F115" s="302"/>
      <c r="G115" s="302">
        <v>-21840246909</v>
      </c>
      <c r="H115" s="302"/>
      <c r="I115" s="294">
        <f t="shared" si="5"/>
        <v>-857397531</v>
      </c>
      <c r="J115" s="294"/>
      <c r="K115" s="302">
        <v>3755951</v>
      </c>
      <c r="L115" s="302"/>
      <c r="M115" s="302">
        <v>20982849378</v>
      </c>
      <c r="N115" s="302"/>
      <c r="O115" s="302">
        <v>-23484363446</v>
      </c>
      <c r="P115" s="302"/>
      <c r="Q115" s="302">
        <f t="shared" si="4"/>
        <v>-2501514068</v>
      </c>
    </row>
    <row r="116" spans="1:17">
      <c r="A116" s="273" t="s">
        <v>149</v>
      </c>
      <c r="B116" s="267"/>
      <c r="C116" s="302">
        <v>24301785</v>
      </c>
      <c r="D116" s="302"/>
      <c r="E116" s="302">
        <v>23432473703</v>
      </c>
      <c r="F116" s="302"/>
      <c r="G116" s="302">
        <v>-25696227503</v>
      </c>
      <c r="H116" s="302"/>
      <c r="I116" s="294">
        <f t="shared" si="5"/>
        <v>-2263753800</v>
      </c>
      <c r="J116" s="294"/>
      <c r="K116" s="302">
        <v>24301785</v>
      </c>
      <c r="L116" s="302"/>
      <c r="M116" s="302">
        <v>23432473703</v>
      </c>
      <c r="N116" s="302"/>
      <c r="O116" s="302">
        <v>-23156145097</v>
      </c>
      <c r="P116" s="302"/>
      <c r="Q116" s="302">
        <f t="shared" si="4"/>
        <v>276328606</v>
      </c>
    </row>
    <row r="117" spans="1:17">
      <c r="A117" s="273" t="s">
        <v>367</v>
      </c>
      <c r="B117" s="267"/>
      <c r="C117" s="302">
        <v>6602896</v>
      </c>
      <c r="D117" s="302"/>
      <c r="E117" s="302">
        <v>25893436597</v>
      </c>
      <c r="F117" s="302"/>
      <c r="G117" s="302">
        <v>-27018302364</v>
      </c>
      <c r="H117" s="302"/>
      <c r="I117" s="294">
        <f t="shared" si="5"/>
        <v>-1124865767</v>
      </c>
      <c r="J117" s="294"/>
      <c r="K117" s="302">
        <v>6602896</v>
      </c>
      <c r="L117" s="302"/>
      <c r="M117" s="302">
        <v>25893436597</v>
      </c>
      <c r="N117" s="302"/>
      <c r="O117" s="302">
        <v>-32711213238</v>
      </c>
      <c r="P117" s="302"/>
      <c r="Q117" s="302">
        <f t="shared" si="4"/>
        <v>-6817776641</v>
      </c>
    </row>
    <row r="118" spans="1:17">
      <c r="A118" s="273" t="s">
        <v>141</v>
      </c>
      <c r="B118" s="267"/>
      <c r="C118" s="302">
        <v>0</v>
      </c>
      <c r="D118" s="302"/>
      <c r="E118" s="302">
        <v>0</v>
      </c>
      <c r="F118" s="302"/>
      <c r="G118" s="302">
        <v>4025672326</v>
      </c>
      <c r="H118" s="302"/>
      <c r="I118" s="294">
        <f t="shared" si="5"/>
        <v>4025672326</v>
      </c>
      <c r="J118" s="294"/>
      <c r="K118" s="302">
        <v>0</v>
      </c>
      <c r="L118" s="302"/>
      <c r="M118" s="302">
        <v>0</v>
      </c>
      <c r="N118" s="302"/>
      <c r="O118" s="302">
        <v>0</v>
      </c>
      <c r="P118" s="302"/>
      <c r="Q118" s="302">
        <f t="shared" si="4"/>
        <v>0</v>
      </c>
    </row>
    <row r="119" spans="1:17">
      <c r="A119" s="273" t="s">
        <v>282</v>
      </c>
      <c r="B119" s="267"/>
      <c r="C119" s="302">
        <v>3077077</v>
      </c>
      <c r="D119" s="302"/>
      <c r="E119" s="302">
        <v>23338402834</v>
      </c>
      <c r="F119" s="302"/>
      <c r="G119" s="302">
        <v>-24109226220</v>
      </c>
      <c r="H119" s="302"/>
      <c r="I119" s="294">
        <f t="shared" si="5"/>
        <v>-770823386</v>
      </c>
      <c r="J119" s="294"/>
      <c r="K119" s="302">
        <v>3077077</v>
      </c>
      <c r="L119" s="302"/>
      <c r="M119" s="302">
        <v>23338402834</v>
      </c>
      <c r="N119" s="302"/>
      <c r="O119" s="302">
        <v>-25362506890</v>
      </c>
      <c r="P119" s="302"/>
      <c r="Q119" s="302">
        <f t="shared" si="4"/>
        <v>-2024104056</v>
      </c>
    </row>
    <row r="120" spans="1:17">
      <c r="A120" s="273" t="s">
        <v>317</v>
      </c>
      <c r="B120" s="267"/>
      <c r="C120" s="302">
        <v>14939985</v>
      </c>
      <c r="D120" s="302"/>
      <c r="E120" s="302">
        <v>22499404519</v>
      </c>
      <c r="F120" s="302"/>
      <c r="G120" s="302">
        <v>-24251833387</v>
      </c>
      <c r="H120" s="302"/>
      <c r="I120" s="294">
        <f t="shared" si="5"/>
        <v>-1752428868</v>
      </c>
      <c r="J120" s="294"/>
      <c r="K120" s="302">
        <v>14939985</v>
      </c>
      <c r="L120" s="302"/>
      <c r="M120" s="302">
        <v>22499404519</v>
      </c>
      <c r="N120" s="302"/>
      <c r="O120" s="302">
        <v>-24366721842</v>
      </c>
      <c r="P120" s="302"/>
      <c r="Q120" s="302">
        <f t="shared" si="4"/>
        <v>-1867317323</v>
      </c>
    </row>
    <row r="121" spans="1:17">
      <c r="A121" s="273" t="s">
        <v>456</v>
      </c>
      <c r="B121" s="267"/>
      <c r="C121" s="302">
        <v>468264</v>
      </c>
      <c r="D121" s="302"/>
      <c r="E121" s="302">
        <v>2583401956</v>
      </c>
      <c r="F121" s="302"/>
      <c r="G121" s="302">
        <v>-2480995739</v>
      </c>
      <c r="H121" s="302"/>
      <c r="I121" s="294">
        <f t="shared" si="5"/>
        <v>102406217</v>
      </c>
      <c r="J121" s="294"/>
      <c r="K121" s="302">
        <v>468264</v>
      </c>
      <c r="L121" s="302"/>
      <c r="M121" s="302">
        <v>2583401956</v>
      </c>
      <c r="N121" s="302"/>
      <c r="O121" s="302">
        <v>-2480995739</v>
      </c>
      <c r="P121" s="302"/>
      <c r="Q121" s="302">
        <f t="shared" si="4"/>
        <v>102406217</v>
      </c>
    </row>
    <row r="122" spans="1:17">
      <c r="A122" s="273" t="s">
        <v>205</v>
      </c>
      <c r="B122" s="267"/>
      <c r="C122" s="302">
        <v>12609164</v>
      </c>
      <c r="D122" s="302"/>
      <c r="E122" s="302">
        <v>55250486806</v>
      </c>
      <c r="F122" s="302"/>
      <c r="G122" s="302">
        <v>-60688430466</v>
      </c>
      <c r="H122" s="302"/>
      <c r="I122" s="294">
        <f t="shared" si="5"/>
        <v>-5437943660</v>
      </c>
      <c r="J122" s="294"/>
      <c r="K122" s="302">
        <v>12609164</v>
      </c>
      <c r="L122" s="302"/>
      <c r="M122" s="302">
        <v>55250486806</v>
      </c>
      <c r="N122" s="302"/>
      <c r="O122" s="302">
        <v>-48282865905</v>
      </c>
      <c r="P122" s="302"/>
      <c r="Q122" s="302">
        <f t="shared" si="4"/>
        <v>6967620901</v>
      </c>
    </row>
    <row r="123" spans="1:17">
      <c r="A123" s="273" t="s">
        <v>195</v>
      </c>
      <c r="B123" s="267"/>
      <c r="C123" s="302">
        <v>675870</v>
      </c>
      <c r="D123" s="302"/>
      <c r="E123" s="302">
        <v>5623372564</v>
      </c>
      <c r="F123" s="302"/>
      <c r="G123" s="302">
        <v>-5408670586</v>
      </c>
      <c r="H123" s="302"/>
      <c r="I123" s="294">
        <f t="shared" si="5"/>
        <v>214701978</v>
      </c>
      <c r="J123" s="294"/>
      <c r="K123" s="302">
        <v>675870</v>
      </c>
      <c r="L123" s="302"/>
      <c r="M123" s="302">
        <v>5623372564</v>
      </c>
      <c r="N123" s="302"/>
      <c r="O123" s="302">
        <v>-5697275905</v>
      </c>
      <c r="P123" s="302"/>
      <c r="Q123" s="302">
        <f t="shared" si="4"/>
        <v>-73903341</v>
      </c>
    </row>
    <row r="124" spans="1:17">
      <c r="A124" s="273" t="s">
        <v>236</v>
      </c>
      <c r="B124" s="267"/>
      <c r="C124" s="302">
        <v>7595035</v>
      </c>
      <c r="D124" s="302"/>
      <c r="E124" s="302">
        <v>31573449877</v>
      </c>
      <c r="F124" s="302"/>
      <c r="G124" s="302">
        <v>-32192537130</v>
      </c>
      <c r="H124" s="302"/>
      <c r="I124" s="294">
        <f t="shared" si="5"/>
        <v>-619087253</v>
      </c>
      <c r="J124" s="294"/>
      <c r="K124" s="302">
        <v>7595035</v>
      </c>
      <c r="L124" s="302"/>
      <c r="M124" s="302">
        <v>31573449877</v>
      </c>
      <c r="N124" s="302"/>
      <c r="O124" s="302">
        <v>-28780007394</v>
      </c>
      <c r="P124" s="302"/>
      <c r="Q124" s="302">
        <f t="shared" si="4"/>
        <v>2793442483</v>
      </c>
    </row>
    <row r="125" spans="1:17">
      <c r="A125" s="273" t="s">
        <v>148</v>
      </c>
      <c r="B125" s="267"/>
      <c r="C125" s="302">
        <v>1065640</v>
      </c>
      <c r="D125" s="302"/>
      <c r="E125" s="302">
        <v>3363275730</v>
      </c>
      <c r="F125" s="302"/>
      <c r="G125" s="302">
        <v>-2611205445</v>
      </c>
      <c r="H125" s="302"/>
      <c r="I125" s="294">
        <f t="shared" si="5"/>
        <v>752070285</v>
      </c>
      <c r="J125" s="294"/>
      <c r="K125" s="302">
        <v>1065640</v>
      </c>
      <c r="L125" s="302"/>
      <c r="M125" s="302">
        <v>3363275730</v>
      </c>
      <c r="N125" s="302"/>
      <c r="O125" s="302">
        <v>-3907755644</v>
      </c>
      <c r="P125" s="302"/>
      <c r="Q125" s="302">
        <f t="shared" si="4"/>
        <v>-544479914</v>
      </c>
    </row>
    <row r="126" spans="1:17">
      <c r="A126" s="273" t="s">
        <v>140</v>
      </c>
      <c r="B126" s="267"/>
      <c r="C126" s="302">
        <v>21575088</v>
      </c>
      <c r="D126" s="302"/>
      <c r="E126" s="302">
        <v>20610294298</v>
      </c>
      <c r="F126" s="302"/>
      <c r="G126" s="302">
        <v>-24234789339</v>
      </c>
      <c r="H126" s="302"/>
      <c r="I126" s="294">
        <f t="shared" si="5"/>
        <v>-3624495041</v>
      </c>
      <c r="J126" s="294"/>
      <c r="K126" s="302">
        <v>21575088</v>
      </c>
      <c r="L126" s="302"/>
      <c r="M126" s="302">
        <v>20610294298</v>
      </c>
      <c r="N126" s="302"/>
      <c r="O126" s="302">
        <v>-23033967247</v>
      </c>
      <c r="P126" s="302"/>
      <c r="Q126" s="302">
        <f t="shared" si="4"/>
        <v>-2423672949</v>
      </c>
    </row>
    <row r="127" spans="1:17">
      <c r="A127" s="273" t="s">
        <v>248</v>
      </c>
      <c r="B127" s="267"/>
      <c r="C127" s="302">
        <v>13533650</v>
      </c>
      <c r="D127" s="302"/>
      <c r="E127" s="302">
        <v>21672984028</v>
      </c>
      <c r="F127" s="302"/>
      <c r="G127" s="302">
        <v>-24347248624</v>
      </c>
      <c r="H127" s="302"/>
      <c r="I127" s="294">
        <f t="shared" si="5"/>
        <v>-2674264596</v>
      </c>
      <c r="J127" s="294"/>
      <c r="K127" s="302">
        <v>13533650</v>
      </c>
      <c r="L127" s="302"/>
      <c r="M127" s="302">
        <v>21672984028</v>
      </c>
      <c r="N127" s="302"/>
      <c r="O127" s="302">
        <v>-26847529438</v>
      </c>
      <c r="P127" s="302"/>
      <c r="Q127" s="302">
        <f t="shared" si="4"/>
        <v>-5174545410</v>
      </c>
    </row>
    <row r="128" spans="1:17">
      <c r="A128" s="273" t="s">
        <v>327</v>
      </c>
      <c r="B128" s="267"/>
      <c r="C128" s="302">
        <v>367662</v>
      </c>
      <c r="D128" s="302"/>
      <c r="E128" s="302">
        <v>16011433953</v>
      </c>
      <c r="F128" s="302"/>
      <c r="G128" s="302">
        <v>-18584373808</v>
      </c>
      <c r="H128" s="302"/>
      <c r="I128" s="294">
        <f t="shared" si="5"/>
        <v>-2572939855</v>
      </c>
      <c r="J128" s="294"/>
      <c r="K128" s="302">
        <v>367662</v>
      </c>
      <c r="L128" s="302"/>
      <c r="M128" s="302">
        <v>16011433953</v>
      </c>
      <c r="N128" s="302"/>
      <c r="O128" s="302">
        <v>-16128385764</v>
      </c>
      <c r="P128" s="302"/>
      <c r="Q128" s="302">
        <f t="shared" si="4"/>
        <v>-116951811</v>
      </c>
    </row>
    <row r="129" spans="1:17">
      <c r="A129" s="273" t="s">
        <v>375</v>
      </c>
      <c r="B129" s="267"/>
      <c r="C129" s="302">
        <v>0</v>
      </c>
      <c r="D129" s="302"/>
      <c r="E129" s="302">
        <v>0</v>
      </c>
      <c r="F129" s="302"/>
      <c r="G129" s="302">
        <v>732653076</v>
      </c>
      <c r="H129" s="302"/>
      <c r="I129" s="294">
        <f t="shared" si="5"/>
        <v>732653076</v>
      </c>
      <c r="J129" s="294"/>
      <c r="K129" s="302">
        <v>0</v>
      </c>
      <c r="L129" s="302"/>
      <c r="M129" s="302">
        <v>0</v>
      </c>
      <c r="N129" s="302"/>
      <c r="O129" s="302">
        <v>0</v>
      </c>
      <c r="P129" s="302"/>
      <c r="Q129" s="302">
        <f t="shared" si="4"/>
        <v>0</v>
      </c>
    </row>
    <row r="130" spans="1:17">
      <c r="A130" s="273" t="s">
        <v>110</v>
      </c>
      <c r="B130" s="267"/>
      <c r="C130" s="302">
        <v>17348345</v>
      </c>
      <c r="D130" s="302"/>
      <c r="E130" s="302">
        <v>19107595566</v>
      </c>
      <c r="F130" s="302"/>
      <c r="G130" s="302">
        <v>-23810101374</v>
      </c>
      <c r="H130" s="302"/>
      <c r="I130" s="294">
        <f t="shared" si="5"/>
        <v>-4702505808</v>
      </c>
      <c r="J130" s="294"/>
      <c r="K130" s="302">
        <v>17348345</v>
      </c>
      <c r="L130" s="302"/>
      <c r="M130" s="302">
        <v>19107595566</v>
      </c>
      <c r="N130" s="302"/>
      <c r="O130" s="302">
        <v>-21797834648</v>
      </c>
      <c r="P130" s="302"/>
      <c r="Q130" s="302">
        <f t="shared" si="4"/>
        <v>-2690239082</v>
      </c>
    </row>
    <row r="131" spans="1:17">
      <c r="A131" s="273" t="s">
        <v>191</v>
      </c>
      <c r="B131" s="267"/>
      <c r="C131" s="302">
        <v>3547789</v>
      </c>
      <c r="D131" s="302"/>
      <c r="E131" s="302">
        <v>35266796558</v>
      </c>
      <c r="F131" s="302"/>
      <c r="G131" s="302">
        <v>-30701716659</v>
      </c>
      <c r="H131" s="302"/>
      <c r="I131" s="294">
        <f t="shared" si="5"/>
        <v>4565079899</v>
      </c>
      <c r="J131" s="294"/>
      <c r="K131" s="302">
        <v>3547789</v>
      </c>
      <c r="L131" s="302"/>
      <c r="M131" s="302">
        <v>35266796558</v>
      </c>
      <c r="N131" s="302"/>
      <c r="O131" s="302">
        <v>-28826466499</v>
      </c>
      <c r="P131" s="302"/>
      <c r="Q131" s="302">
        <f t="shared" si="4"/>
        <v>6440330059</v>
      </c>
    </row>
    <row r="132" spans="1:17">
      <c r="A132" s="273" t="s">
        <v>190</v>
      </c>
      <c r="B132" s="267"/>
      <c r="C132" s="302">
        <v>7594809</v>
      </c>
      <c r="D132" s="302"/>
      <c r="E132" s="302">
        <v>22822500920</v>
      </c>
      <c r="F132" s="302"/>
      <c r="G132" s="302">
        <v>-23660508729</v>
      </c>
      <c r="H132" s="302"/>
      <c r="I132" s="294">
        <f t="shared" si="5"/>
        <v>-838007809</v>
      </c>
      <c r="J132" s="294"/>
      <c r="K132" s="302">
        <v>7594809</v>
      </c>
      <c r="L132" s="302"/>
      <c r="M132" s="302">
        <v>22822500920</v>
      </c>
      <c r="N132" s="302"/>
      <c r="O132" s="302">
        <v>-28363921916</v>
      </c>
      <c r="P132" s="302"/>
      <c r="Q132" s="302">
        <f t="shared" si="4"/>
        <v>-5541420996</v>
      </c>
    </row>
    <row r="133" spans="1:17">
      <c r="A133" s="273" t="s">
        <v>168</v>
      </c>
      <c r="B133" s="267"/>
      <c r="C133" s="302">
        <v>8490998</v>
      </c>
      <c r="D133" s="302"/>
      <c r="E133" s="302">
        <v>35087061071</v>
      </c>
      <c r="F133" s="302"/>
      <c r="G133" s="302">
        <v>-40212539989</v>
      </c>
      <c r="H133" s="302"/>
      <c r="I133" s="294">
        <f t="shared" si="5"/>
        <v>-5125478918</v>
      </c>
      <c r="J133" s="294"/>
      <c r="K133" s="302">
        <v>8490998</v>
      </c>
      <c r="L133" s="302"/>
      <c r="M133" s="302">
        <v>35087061071</v>
      </c>
      <c r="N133" s="302"/>
      <c r="O133" s="302">
        <v>-34724120578</v>
      </c>
      <c r="P133" s="302"/>
      <c r="Q133" s="302">
        <f t="shared" si="4"/>
        <v>362940493</v>
      </c>
    </row>
    <row r="134" spans="1:17">
      <c r="A134" s="273" t="s">
        <v>104</v>
      </c>
      <c r="B134" s="267"/>
      <c r="C134" s="302">
        <v>3049787</v>
      </c>
      <c r="D134" s="302"/>
      <c r="E134" s="302">
        <v>28072993510</v>
      </c>
      <c r="F134" s="302"/>
      <c r="G134" s="302">
        <v>-30771153791</v>
      </c>
      <c r="H134" s="302"/>
      <c r="I134" s="294">
        <f t="shared" si="5"/>
        <v>-2698160281</v>
      </c>
      <c r="J134" s="294"/>
      <c r="K134" s="302">
        <v>3049787</v>
      </c>
      <c r="L134" s="302"/>
      <c r="M134" s="302">
        <v>28072993510</v>
      </c>
      <c r="N134" s="302"/>
      <c r="O134" s="302">
        <v>-29681399037</v>
      </c>
      <c r="P134" s="302"/>
      <c r="Q134" s="302">
        <f t="shared" si="4"/>
        <v>-1608405527</v>
      </c>
    </row>
    <row r="135" spans="1:17">
      <c r="A135" s="273" t="s">
        <v>105</v>
      </c>
      <c r="B135" s="267"/>
      <c r="C135" s="302">
        <v>621775</v>
      </c>
      <c r="D135" s="302"/>
      <c r="E135" s="302">
        <v>12794161585</v>
      </c>
      <c r="F135" s="302"/>
      <c r="G135" s="302">
        <v>-15147922649</v>
      </c>
      <c r="H135" s="302"/>
      <c r="I135" s="294">
        <f t="shared" si="5"/>
        <v>-2353761064</v>
      </c>
      <c r="J135" s="294"/>
      <c r="K135" s="302">
        <v>621775</v>
      </c>
      <c r="L135" s="302"/>
      <c r="M135" s="302">
        <v>12794161585</v>
      </c>
      <c r="N135" s="302"/>
      <c r="O135" s="302">
        <v>-12491304623</v>
      </c>
      <c r="P135" s="302"/>
      <c r="Q135" s="302">
        <f t="shared" si="4"/>
        <v>302856962</v>
      </c>
    </row>
    <row r="136" spans="1:17">
      <c r="A136" s="273" t="s">
        <v>152</v>
      </c>
      <c r="B136" s="267"/>
      <c r="C136" s="302">
        <v>3915036</v>
      </c>
      <c r="D136" s="302"/>
      <c r="E136" s="302">
        <v>100095592305</v>
      </c>
      <c r="F136" s="302"/>
      <c r="G136" s="302">
        <v>-103865024104</v>
      </c>
      <c r="H136" s="302"/>
      <c r="I136" s="294">
        <f t="shared" si="5"/>
        <v>-3769431799</v>
      </c>
      <c r="J136" s="294"/>
      <c r="K136" s="302">
        <v>3915036</v>
      </c>
      <c r="L136" s="302"/>
      <c r="M136" s="302">
        <v>100095592305</v>
      </c>
      <c r="N136" s="302"/>
      <c r="O136" s="302">
        <v>-91262142097</v>
      </c>
      <c r="P136" s="302"/>
      <c r="Q136" s="302">
        <f t="shared" si="4"/>
        <v>8833450208</v>
      </c>
    </row>
    <row r="137" spans="1:17">
      <c r="A137" s="273" t="s">
        <v>366</v>
      </c>
      <c r="B137" s="267"/>
      <c r="C137" s="302">
        <v>1185335</v>
      </c>
      <c r="D137" s="302"/>
      <c r="E137" s="302">
        <v>12195221360</v>
      </c>
      <c r="F137" s="302"/>
      <c r="G137" s="302">
        <v>-13156078276</v>
      </c>
      <c r="H137" s="302"/>
      <c r="I137" s="294">
        <f t="shared" si="5"/>
        <v>-960856916</v>
      </c>
      <c r="J137" s="294"/>
      <c r="K137" s="302">
        <v>1185335</v>
      </c>
      <c r="L137" s="302"/>
      <c r="M137" s="302">
        <v>12195221360</v>
      </c>
      <c r="N137" s="302"/>
      <c r="O137" s="302">
        <v>-13998777354</v>
      </c>
      <c r="P137" s="302"/>
      <c r="Q137" s="302">
        <f t="shared" ref="Q137:Q200" si="6">M137+O137</f>
        <v>-1803555994</v>
      </c>
    </row>
    <row r="138" spans="1:17">
      <c r="A138" s="273" t="s">
        <v>330</v>
      </c>
      <c r="B138" s="267"/>
      <c r="C138" s="302">
        <v>12091617</v>
      </c>
      <c r="D138" s="302"/>
      <c r="E138" s="302">
        <v>17584779960</v>
      </c>
      <c r="F138" s="302"/>
      <c r="G138" s="302">
        <v>-10757223765</v>
      </c>
      <c r="H138" s="302"/>
      <c r="I138" s="294">
        <f t="shared" si="5"/>
        <v>6827556195</v>
      </c>
      <c r="J138" s="294"/>
      <c r="K138" s="302">
        <v>12091617</v>
      </c>
      <c r="L138" s="302"/>
      <c r="M138" s="302">
        <v>17584779960</v>
      </c>
      <c r="N138" s="302"/>
      <c r="O138" s="302">
        <v>-27246166068</v>
      </c>
      <c r="P138" s="302"/>
      <c r="Q138" s="302">
        <f t="shared" si="6"/>
        <v>-9661386108</v>
      </c>
    </row>
    <row r="139" spans="1:17">
      <c r="A139" s="273" t="s">
        <v>267</v>
      </c>
      <c r="B139" s="267"/>
      <c r="C139" s="302">
        <v>2341950</v>
      </c>
      <c r="D139" s="302"/>
      <c r="E139" s="302">
        <v>25072725833</v>
      </c>
      <c r="F139" s="302"/>
      <c r="G139" s="302">
        <v>-27369477363</v>
      </c>
      <c r="H139" s="302"/>
      <c r="I139" s="294">
        <f t="shared" si="5"/>
        <v>-2296751530</v>
      </c>
      <c r="J139" s="294"/>
      <c r="K139" s="302">
        <v>2341950</v>
      </c>
      <c r="L139" s="302"/>
      <c r="M139" s="302">
        <v>25072725833</v>
      </c>
      <c r="N139" s="302"/>
      <c r="O139" s="302">
        <v>-25049445680</v>
      </c>
      <c r="P139" s="302"/>
      <c r="Q139" s="302">
        <f t="shared" si="6"/>
        <v>23280153</v>
      </c>
    </row>
    <row r="140" spans="1:17">
      <c r="A140" s="273" t="s">
        <v>88</v>
      </c>
      <c r="B140" s="267"/>
      <c r="C140" s="302">
        <v>6182915</v>
      </c>
      <c r="D140" s="302"/>
      <c r="E140" s="302">
        <v>22894321797</v>
      </c>
      <c r="F140" s="302"/>
      <c r="G140" s="302">
        <v>-27866538259</v>
      </c>
      <c r="H140" s="302"/>
      <c r="I140" s="294">
        <f t="shared" si="5"/>
        <v>-4972216462</v>
      </c>
      <c r="J140" s="294"/>
      <c r="K140" s="302">
        <v>6182915</v>
      </c>
      <c r="L140" s="302"/>
      <c r="M140" s="302">
        <v>22894321797</v>
      </c>
      <c r="N140" s="302"/>
      <c r="O140" s="302">
        <v>-27848479498</v>
      </c>
      <c r="P140" s="302"/>
      <c r="Q140" s="302">
        <f t="shared" si="6"/>
        <v>-4954157701</v>
      </c>
    </row>
    <row r="141" spans="1:17">
      <c r="A141" s="273" t="s">
        <v>429</v>
      </c>
      <c r="B141" s="267"/>
      <c r="C141" s="302">
        <v>6029971</v>
      </c>
      <c r="D141" s="302"/>
      <c r="E141" s="302">
        <v>17832425706</v>
      </c>
      <c r="F141" s="302"/>
      <c r="G141" s="302">
        <v>-20470351213</v>
      </c>
      <c r="H141" s="302"/>
      <c r="I141" s="294">
        <f t="shared" si="5"/>
        <v>-2637925507</v>
      </c>
      <c r="J141" s="294"/>
      <c r="K141" s="302">
        <v>6029971</v>
      </c>
      <c r="L141" s="302"/>
      <c r="M141" s="302">
        <v>17832425706</v>
      </c>
      <c r="N141" s="302"/>
      <c r="O141" s="302">
        <v>-20100704636</v>
      </c>
      <c r="P141" s="302"/>
      <c r="Q141" s="302">
        <f t="shared" si="6"/>
        <v>-2268278930</v>
      </c>
    </row>
    <row r="142" spans="1:17">
      <c r="A142" s="273" t="s">
        <v>320</v>
      </c>
      <c r="B142" s="267"/>
      <c r="C142" s="302">
        <v>951902</v>
      </c>
      <c r="D142" s="302"/>
      <c r="E142" s="302">
        <v>20277884268</v>
      </c>
      <c r="F142" s="302"/>
      <c r="G142" s="302">
        <v>-20439827545</v>
      </c>
      <c r="H142" s="302"/>
      <c r="I142" s="294">
        <f t="shared" si="5"/>
        <v>-161943277</v>
      </c>
      <c r="J142" s="294"/>
      <c r="K142" s="302">
        <v>951902</v>
      </c>
      <c r="L142" s="302"/>
      <c r="M142" s="302">
        <v>20277884268</v>
      </c>
      <c r="N142" s="302"/>
      <c r="O142" s="302">
        <v>-19571734064</v>
      </c>
      <c r="P142" s="302"/>
      <c r="Q142" s="302">
        <f t="shared" si="6"/>
        <v>706150204</v>
      </c>
    </row>
    <row r="143" spans="1:17">
      <c r="A143" s="273" t="s">
        <v>449</v>
      </c>
      <c r="B143" s="267"/>
      <c r="C143" s="302">
        <v>10000000</v>
      </c>
      <c r="D143" s="302"/>
      <c r="E143" s="302">
        <v>35676454500</v>
      </c>
      <c r="F143" s="302"/>
      <c r="G143" s="302">
        <v>-38025254720</v>
      </c>
      <c r="H143" s="302"/>
      <c r="I143" s="294">
        <f t="shared" si="5"/>
        <v>-2348800220</v>
      </c>
      <c r="J143" s="294"/>
      <c r="K143" s="302">
        <v>10000000</v>
      </c>
      <c r="L143" s="302"/>
      <c r="M143" s="302">
        <v>35676454500</v>
      </c>
      <c r="N143" s="302"/>
      <c r="O143" s="302">
        <v>-38025254720</v>
      </c>
      <c r="P143" s="302"/>
      <c r="Q143" s="302">
        <f t="shared" si="6"/>
        <v>-2348800220</v>
      </c>
    </row>
    <row r="144" spans="1:17">
      <c r="A144" s="273" t="s">
        <v>328</v>
      </c>
      <c r="B144" s="267"/>
      <c r="C144" s="302">
        <v>595486</v>
      </c>
      <c r="D144" s="302"/>
      <c r="E144" s="302">
        <v>4753301156</v>
      </c>
      <c r="F144" s="302"/>
      <c r="G144" s="302">
        <v>-4639220536</v>
      </c>
      <c r="H144" s="302"/>
      <c r="I144" s="294">
        <f t="shared" si="5"/>
        <v>114080620</v>
      </c>
      <c r="J144" s="294"/>
      <c r="K144" s="302">
        <v>595486</v>
      </c>
      <c r="L144" s="302"/>
      <c r="M144" s="302">
        <v>4753301156</v>
      </c>
      <c r="N144" s="302"/>
      <c r="O144" s="302">
        <v>-5043353153</v>
      </c>
      <c r="P144" s="302"/>
      <c r="Q144" s="302">
        <f t="shared" si="6"/>
        <v>-290051997</v>
      </c>
    </row>
    <row r="145" spans="1:17">
      <c r="A145" s="273" t="s">
        <v>237</v>
      </c>
      <c r="B145" s="267"/>
      <c r="C145" s="302">
        <v>2427169</v>
      </c>
      <c r="D145" s="302"/>
      <c r="E145" s="302">
        <v>21859309745</v>
      </c>
      <c r="F145" s="302"/>
      <c r="G145" s="302">
        <v>-22143996895</v>
      </c>
      <c r="H145" s="302"/>
      <c r="I145" s="294">
        <f t="shared" si="5"/>
        <v>-284687150</v>
      </c>
      <c r="J145" s="294"/>
      <c r="K145" s="302">
        <v>2427169</v>
      </c>
      <c r="L145" s="302"/>
      <c r="M145" s="302">
        <v>21859309745</v>
      </c>
      <c r="N145" s="302"/>
      <c r="O145" s="302">
        <v>-22211969323</v>
      </c>
      <c r="P145" s="302"/>
      <c r="Q145" s="302">
        <f t="shared" si="6"/>
        <v>-352659578</v>
      </c>
    </row>
    <row r="146" spans="1:17">
      <c r="A146" s="273" t="s">
        <v>277</v>
      </c>
      <c r="B146" s="267"/>
      <c r="C146" s="302">
        <v>3437103</v>
      </c>
      <c r="D146" s="302"/>
      <c r="E146" s="302">
        <v>21866574322</v>
      </c>
      <c r="F146" s="302"/>
      <c r="G146" s="302">
        <v>-22815419738</v>
      </c>
      <c r="H146" s="302"/>
      <c r="I146" s="294">
        <f t="shared" si="5"/>
        <v>-948845416</v>
      </c>
      <c r="J146" s="294"/>
      <c r="K146" s="302">
        <v>3437103</v>
      </c>
      <c r="L146" s="302"/>
      <c r="M146" s="302">
        <v>21866574322</v>
      </c>
      <c r="N146" s="302"/>
      <c r="O146" s="302">
        <v>-20294914293</v>
      </c>
      <c r="P146" s="302"/>
      <c r="Q146" s="302">
        <f t="shared" si="6"/>
        <v>1571660029</v>
      </c>
    </row>
    <row r="147" spans="1:17">
      <c r="A147" s="273" t="s">
        <v>185</v>
      </c>
      <c r="B147" s="267"/>
      <c r="C147" s="302">
        <v>3933575</v>
      </c>
      <c r="D147" s="302"/>
      <c r="E147" s="302">
        <v>26980174580</v>
      </c>
      <c r="F147" s="302"/>
      <c r="G147" s="302">
        <v>-31886802381</v>
      </c>
      <c r="H147" s="302"/>
      <c r="I147" s="294">
        <f t="shared" si="5"/>
        <v>-4906627801</v>
      </c>
      <c r="J147" s="294"/>
      <c r="K147" s="302">
        <v>3933575</v>
      </c>
      <c r="L147" s="302"/>
      <c r="M147" s="302">
        <v>26980174580</v>
      </c>
      <c r="N147" s="302"/>
      <c r="O147" s="302">
        <v>-24321258828</v>
      </c>
      <c r="P147" s="302"/>
      <c r="Q147" s="302">
        <f t="shared" si="6"/>
        <v>2658915752</v>
      </c>
    </row>
    <row r="148" spans="1:17">
      <c r="A148" s="273" t="s">
        <v>270</v>
      </c>
      <c r="B148" s="267"/>
      <c r="C148" s="302">
        <v>17447775</v>
      </c>
      <c r="D148" s="302"/>
      <c r="E148" s="302">
        <v>64564666087</v>
      </c>
      <c r="F148" s="302"/>
      <c r="G148" s="302">
        <v>-62186857999</v>
      </c>
      <c r="H148" s="302"/>
      <c r="I148" s="294">
        <f t="shared" si="5"/>
        <v>2377808088</v>
      </c>
      <c r="J148" s="294"/>
      <c r="K148" s="302">
        <v>17447775</v>
      </c>
      <c r="L148" s="302"/>
      <c r="M148" s="302">
        <v>64564666087</v>
      </c>
      <c r="N148" s="302"/>
      <c r="O148" s="302">
        <v>-60678057378</v>
      </c>
      <c r="P148" s="302"/>
      <c r="Q148" s="302">
        <f t="shared" si="6"/>
        <v>3886608709</v>
      </c>
    </row>
    <row r="149" spans="1:17">
      <c r="A149" s="273" t="s">
        <v>127</v>
      </c>
      <c r="B149" s="267"/>
      <c r="C149" s="302">
        <v>14015416</v>
      </c>
      <c r="D149" s="302"/>
      <c r="E149" s="302">
        <v>112292115658</v>
      </c>
      <c r="F149" s="302"/>
      <c r="G149" s="302">
        <v>-128610525587</v>
      </c>
      <c r="H149" s="302"/>
      <c r="I149" s="294">
        <f t="shared" si="5"/>
        <v>-16318409929</v>
      </c>
      <c r="J149" s="294"/>
      <c r="K149" s="302">
        <v>14015416</v>
      </c>
      <c r="L149" s="302"/>
      <c r="M149" s="302">
        <v>112292115658</v>
      </c>
      <c r="N149" s="302"/>
      <c r="O149" s="302">
        <v>-116750363421</v>
      </c>
      <c r="P149" s="302"/>
      <c r="Q149" s="302">
        <f t="shared" si="6"/>
        <v>-4458247763</v>
      </c>
    </row>
    <row r="150" spans="1:17">
      <c r="A150" s="273" t="s">
        <v>111</v>
      </c>
      <c r="B150" s="267"/>
      <c r="C150" s="302">
        <v>1955137</v>
      </c>
      <c r="D150" s="302"/>
      <c r="E150" s="302">
        <v>28588942886</v>
      </c>
      <c r="F150" s="302"/>
      <c r="G150" s="302">
        <v>-30589085108</v>
      </c>
      <c r="H150" s="302"/>
      <c r="I150" s="294">
        <f t="shared" si="5"/>
        <v>-2000142222</v>
      </c>
      <c r="J150" s="294"/>
      <c r="K150" s="302">
        <v>1955137</v>
      </c>
      <c r="L150" s="302"/>
      <c r="M150" s="302">
        <v>28588942886</v>
      </c>
      <c r="N150" s="302"/>
      <c r="O150" s="302">
        <v>-25198426825</v>
      </c>
      <c r="P150" s="302"/>
      <c r="Q150" s="302">
        <f t="shared" si="6"/>
        <v>3390516061</v>
      </c>
    </row>
    <row r="151" spans="1:17">
      <c r="A151" s="273" t="s">
        <v>274</v>
      </c>
      <c r="B151" s="267"/>
      <c r="C151" s="302">
        <v>1685586</v>
      </c>
      <c r="D151" s="302"/>
      <c r="E151" s="302">
        <v>61291866403</v>
      </c>
      <c r="F151" s="302"/>
      <c r="G151" s="302">
        <v>-64760268906</v>
      </c>
      <c r="H151" s="302"/>
      <c r="I151" s="294">
        <f t="shared" si="5"/>
        <v>-3468402503</v>
      </c>
      <c r="J151" s="294"/>
      <c r="K151" s="302">
        <v>1685586</v>
      </c>
      <c r="L151" s="302"/>
      <c r="M151" s="302">
        <v>61291866403</v>
      </c>
      <c r="N151" s="302"/>
      <c r="O151" s="302">
        <v>-64961979928</v>
      </c>
      <c r="P151" s="302"/>
      <c r="Q151" s="302">
        <f t="shared" si="6"/>
        <v>-3670113525</v>
      </c>
    </row>
    <row r="152" spans="1:17">
      <c r="A152" s="273" t="s">
        <v>153</v>
      </c>
      <c r="B152" s="267"/>
      <c r="C152" s="302">
        <v>454367</v>
      </c>
      <c r="D152" s="302"/>
      <c r="E152" s="302">
        <v>21354651056</v>
      </c>
      <c r="F152" s="302"/>
      <c r="G152" s="302">
        <v>-21242863134</v>
      </c>
      <c r="H152" s="302"/>
      <c r="I152" s="294">
        <f t="shared" si="5"/>
        <v>111787922</v>
      </c>
      <c r="J152" s="294"/>
      <c r="K152" s="302">
        <v>454367</v>
      </c>
      <c r="L152" s="302"/>
      <c r="M152" s="302">
        <v>21354651056</v>
      </c>
      <c r="N152" s="302"/>
      <c r="O152" s="302">
        <v>-22113445762</v>
      </c>
      <c r="P152" s="302"/>
      <c r="Q152" s="302">
        <f t="shared" si="6"/>
        <v>-758794706</v>
      </c>
    </row>
    <row r="153" spans="1:17">
      <c r="A153" s="273" t="s">
        <v>419</v>
      </c>
      <c r="B153" s="267"/>
      <c r="C153" s="302">
        <v>1063581</v>
      </c>
      <c r="D153" s="302"/>
      <c r="E153" s="302">
        <v>26167004158</v>
      </c>
      <c r="F153" s="302"/>
      <c r="G153" s="302">
        <v>-22846269958</v>
      </c>
      <c r="H153" s="302"/>
      <c r="I153" s="294">
        <f t="shared" si="5"/>
        <v>3320734200</v>
      </c>
      <c r="J153" s="294"/>
      <c r="K153" s="302">
        <v>1063581</v>
      </c>
      <c r="L153" s="302"/>
      <c r="M153" s="302">
        <v>26167004158</v>
      </c>
      <c r="N153" s="302"/>
      <c r="O153" s="302">
        <v>-22522739496</v>
      </c>
      <c r="P153" s="302"/>
      <c r="Q153" s="302">
        <f t="shared" si="6"/>
        <v>3644264662</v>
      </c>
    </row>
    <row r="154" spans="1:17">
      <c r="A154" s="273" t="s">
        <v>171</v>
      </c>
      <c r="B154" s="267"/>
      <c r="C154" s="302">
        <v>11253320</v>
      </c>
      <c r="D154" s="302"/>
      <c r="E154" s="302">
        <v>42083096654</v>
      </c>
      <c r="F154" s="302"/>
      <c r="G154" s="302">
        <v>-44855431153</v>
      </c>
      <c r="H154" s="302"/>
      <c r="I154" s="294">
        <f t="shared" si="5"/>
        <v>-2772334499</v>
      </c>
      <c r="J154" s="294"/>
      <c r="K154" s="302">
        <v>11253320</v>
      </c>
      <c r="L154" s="302"/>
      <c r="M154" s="302">
        <v>42083096654</v>
      </c>
      <c r="N154" s="302"/>
      <c r="O154" s="302">
        <v>-38145496968</v>
      </c>
      <c r="P154" s="302"/>
      <c r="Q154" s="302">
        <f t="shared" si="6"/>
        <v>3937599686</v>
      </c>
    </row>
    <row r="155" spans="1:17">
      <c r="A155" s="273" t="s">
        <v>131</v>
      </c>
      <c r="B155" s="267"/>
      <c r="C155" s="302">
        <v>5726269</v>
      </c>
      <c r="D155" s="302"/>
      <c r="E155" s="302">
        <v>93352042275</v>
      </c>
      <c r="F155" s="302"/>
      <c r="G155" s="302">
        <v>-97801719132</v>
      </c>
      <c r="H155" s="302"/>
      <c r="I155" s="294">
        <f t="shared" si="5"/>
        <v>-4449676857</v>
      </c>
      <c r="J155" s="294"/>
      <c r="K155" s="302">
        <v>5726269</v>
      </c>
      <c r="L155" s="302"/>
      <c r="M155" s="302">
        <v>93352042275</v>
      </c>
      <c r="N155" s="302"/>
      <c r="O155" s="302">
        <v>-101947260801</v>
      </c>
      <c r="P155" s="302"/>
      <c r="Q155" s="302">
        <f t="shared" si="6"/>
        <v>-8595218526</v>
      </c>
    </row>
    <row r="156" spans="1:17">
      <c r="A156" s="273" t="s">
        <v>200</v>
      </c>
      <c r="B156" s="267"/>
      <c r="C156" s="302">
        <v>2077606</v>
      </c>
      <c r="D156" s="302"/>
      <c r="E156" s="302">
        <v>13775179114</v>
      </c>
      <c r="F156" s="302"/>
      <c r="G156" s="302">
        <v>-14387530524</v>
      </c>
      <c r="H156" s="302"/>
      <c r="I156" s="294">
        <f t="shared" si="5"/>
        <v>-612351410</v>
      </c>
      <c r="J156" s="294"/>
      <c r="K156" s="302">
        <v>2077606</v>
      </c>
      <c r="L156" s="302"/>
      <c r="M156" s="302">
        <v>13775179114</v>
      </c>
      <c r="N156" s="302"/>
      <c r="O156" s="302">
        <v>-9999912631</v>
      </c>
      <c r="P156" s="302"/>
      <c r="Q156" s="302">
        <f t="shared" si="6"/>
        <v>3775266483</v>
      </c>
    </row>
    <row r="157" spans="1:17">
      <c r="A157" s="273" t="s">
        <v>226</v>
      </c>
      <c r="B157" s="267"/>
      <c r="C157" s="302">
        <v>711719</v>
      </c>
      <c r="D157" s="302"/>
      <c r="E157" s="302">
        <v>10322195532</v>
      </c>
      <c r="F157" s="302"/>
      <c r="G157" s="302">
        <v>-10259631964</v>
      </c>
      <c r="H157" s="302"/>
      <c r="I157" s="294">
        <f t="shared" si="5"/>
        <v>62563568</v>
      </c>
      <c r="J157" s="294"/>
      <c r="K157" s="302">
        <v>711719</v>
      </c>
      <c r="L157" s="302"/>
      <c r="M157" s="302">
        <v>10322195532</v>
      </c>
      <c r="N157" s="302"/>
      <c r="O157" s="302">
        <v>-11036754644</v>
      </c>
      <c r="P157" s="302"/>
      <c r="Q157" s="302">
        <f t="shared" si="6"/>
        <v>-714559112</v>
      </c>
    </row>
    <row r="158" spans="1:17">
      <c r="A158" s="273" t="s">
        <v>228</v>
      </c>
      <c r="B158" s="267"/>
      <c r="C158" s="302">
        <v>4215642</v>
      </c>
      <c r="D158" s="302"/>
      <c r="E158" s="302">
        <v>28076744833</v>
      </c>
      <c r="F158" s="302"/>
      <c r="G158" s="302">
        <v>-28813639111</v>
      </c>
      <c r="H158" s="302"/>
      <c r="I158" s="294">
        <f t="shared" si="5"/>
        <v>-736894278</v>
      </c>
      <c r="J158" s="294"/>
      <c r="K158" s="302">
        <v>4215642</v>
      </c>
      <c r="L158" s="302"/>
      <c r="M158" s="302">
        <v>28076744833</v>
      </c>
      <c r="N158" s="302"/>
      <c r="O158" s="302">
        <v>-36248334747</v>
      </c>
      <c r="P158" s="302"/>
      <c r="Q158" s="302">
        <f t="shared" si="6"/>
        <v>-8171589914</v>
      </c>
    </row>
    <row r="159" spans="1:17">
      <c r="A159" s="273" t="s">
        <v>265</v>
      </c>
      <c r="B159" s="267"/>
      <c r="C159" s="302">
        <v>11947419</v>
      </c>
      <c r="D159" s="302"/>
      <c r="E159" s="302">
        <v>22660041185</v>
      </c>
      <c r="F159" s="302"/>
      <c r="G159" s="302">
        <v>-23871427037</v>
      </c>
      <c r="H159" s="302"/>
      <c r="I159" s="294">
        <f t="shared" si="5"/>
        <v>-1211385852</v>
      </c>
      <c r="J159" s="294"/>
      <c r="K159" s="302">
        <v>11947419</v>
      </c>
      <c r="L159" s="302"/>
      <c r="M159" s="302">
        <v>22660041185</v>
      </c>
      <c r="N159" s="302"/>
      <c r="O159" s="302">
        <v>-22363132892</v>
      </c>
      <c r="P159" s="302"/>
      <c r="Q159" s="302">
        <f t="shared" si="6"/>
        <v>296908293</v>
      </c>
    </row>
    <row r="160" spans="1:17">
      <c r="A160" s="273" t="s">
        <v>254</v>
      </c>
      <c r="B160" s="267"/>
      <c r="C160" s="302">
        <v>6741393</v>
      </c>
      <c r="D160" s="302"/>
      <c r="E160" s="302">
        <v>32300177854</v>
      </c>
      <c r="F160" s="302"/>
      <c r="G160" s="302">
        <v>-34377668267</v>
      </c>
      <c r="H160" s="302"/>
      <c r="I160" s="294">
        <f t="shared" si="5"/>
        <v>-2077490413</v>
      </c>
      <c r="J160" s="294"/>
      <c r="K160" s="302">
        <v>6741393</v>
      </c>
      <c r="L160" s="302"/>
      <c r="M160" s="302">
        <v>32300177854</v>
      </c>
      <c r="N160" s="302"/>
      <c r="O160" s="302">
        <v>-41282969823</v>
      </c>
      <c r="P160" s="302"/>
      <c r="Q160" s="302">
        <f t="shared" si="6"/>
        <v>-8982791969</v>
      </c>
    </row>
    <row r="161" spans="1:17">
      <c r="A161" s="273" t="s">
        <v>243</v>
      </c>
      <c r="B161" s="267"/>
      <c r="C161" s="302">
        <v>8027885</v>
      </c>
      <c r="D161" s="302"/>
      <c r="E161" s="302">
        <v>18505896162</v>
      </c>
      <c r="F161" s="302"/>
      <c r="G161" s="302">
        <v>-17006618023</v>
      </c>
      <c r="H161" s="302"/>
      <c r="I161" s="294">
        <f t="shared" si="5"/>
        <v>1499278139</v>
      </c>
      <c r="J161" s="294"/>
      <c r="K161" s="302">
        <v>8027885</v>
      </c>
      <c r="L161" s="302"/>
      <c r="M161" s="302">
        <v>18505896162</v>
      </c>
      <c r="N161" s="302"/>
      <c r="O161" s="302">
        <v>-18336403721</v>
      </c>
      <c r="P161" s="302"/>
      <c r="Q161" s="302">
        <f t="shared" si="6"/>
        <v>169492441</v>
      </c>
    </row>
    <row r="162" spans="1:17">
      <c r="A162" s="273" t="s">
        <v>165</v>
      </c>
      <c r="B162" s="267"/>
      <c r="C162" s="302">
        <v>3045422</v>
      </c>
      <c r="D162" s="302"/>
      <c r="E162" s="302">
        <v>13410946707</v>
      </c>
      <c r="F162" s="302"/>
      <c r="G162" s="302">
        <v>-10489162055</v>
      </c>
      <c r="H162" s="302"/>
      <c r="I162" s="294">
        <f t="shared" si="5"/>
        <v>2921784652</v>
      </c>
      <c r="J162" s="294"/>
      <c r="K162" s="302">
        <v>3045422</v>
      </c>
      <c r="L162" s="302"/>
      <c r="M162" s="302">
        <v>13410946707</v>
      </c>
      <c r="N162" s="302"/>
      <c r="O162" s="302">
        <v>-8536990907</v>
      </c>
      <c r="P162" s="302"/>
      <c r="Q162" s="302">
        <f t="shared" si="6"/>
        <v>4873955800</v>
      </c>
    </row>
    <row r="163" spans="1:17">
      <c r="A163" s="273" t="s">
        <v>99</v>
      </c>
      <c r="B163" s="267"/>
      <c r="C163" s="302">
        <v>15125374</v>
      </c>
      <c r="D163" s="302"/>
      <c r="E163" s="302">
        <v>22733491578</v>
      </c>
      <c r="F163" s="302"/>
      <c r="G163" s="302">
        <v>-24419932234</v>
      </c>
      <c r="H163" s="302"/>
      <c r="I163" s="294">
        <f t="shared" si="5"/>
        <v>-1686440656</v>
      </c>
      <c r="J163" s="294"/>
      <c r="K163" s="302">
        <v>15125374</v>
      </c>
      <c r="L163" s="302"/>
      <c r="M163" s="302">
        <v>22733491578</v>
      </c>
      <c r="N163" s="302"/>
      <c r="O163" s="302">
        <v>-24773747272</v>
      </c>
      <c r="P163" s="302"/>
      <c r="Q163" s="302">
        <f t="shared" si="6"/>
        <v>-2040255694</v>
      </c>
    </row>
    <row r="164" spans="1:17">
      <c r="A164" s="273" t="s">
        <v>107</v>
      </c>
      <c r="B164" s="267"/>
      <c r="C164" s="302">
        <v>3652026</v>
      </c>
      <c r="D164" s="302"/>
      <c r="E164" s="302">
        <v>98381033670</v>
      </c>
      <c r="F164" s="302"/>
      <c r="G164" s="302">
        <v>-97843965442</v>
      </c>
      <c r="H164" s="302"/>
      <c r="I164" s="294">
        <f t="shared" ref="I164:I227" si="7">E164+G164</f>
        <v>537068228</v>
      </c>
      <c r="J164" s="294"/>
      <c r="K164" s="302">
        <v>3652026</v>
      </c>
      <c r="L164" s="302"/>
      <c r="M164" s="302">
        <v>98381033670</v>
      </c>
      <c r="N164" s="302"/>
      <c r="O164" s="302">
        <v>-89253663182</v>
      </c>
      <c r="P164" s="302"/>
      <c r="Q164" s="302">
        <f t="shared" si="6"/>
        <v>9127370488</v>
      </c>
    </row>
    <row r="165" spans="1:17">
      <c r="A165" s="273" t="s">
        <v>430</v>
      </c>
      <c r="B165" s="267"/>
      <c r="C165" s="302">
        <v>3208908</v>
      </c>
      <c r="D165" s="302"/>
      <c r="E165" s="302">
        <v>13432310958</v>
      </c>
      <c r="F165" s="302"/>
      <c r="G165" s="302">
        <v>-16746528738</v>
      </c>
      <c r="H165" s="302"/>
      <c r="I165" s="294">
        <f t="shared" si="7"/>
        <v>-3314217780</v>
      </c>
      <c r="J165" s="294"/>
      <c r="K165" s="302">
        <v>3208908</v>
      </c>
      <c r="L165" s="302"/>
      <c r="M165" s="302">
        <v>13432310958</v>
      </c>
      <c r="N165" s="302"/>
      <c r="O165" s="302">
        <v>-20205613919</v>
      </c>
      <c r="P165" s="302"/>
      <c r="Q165" s="302">
        <f t="shared" si="6"/>
        <v>-6773302961</v>
      </c>
    </row>
    <row r="166" spans="1:17">
      <c r="A166" s="273" t="s">
        <v>113</v>
      </c>
      <c r="B166" s="267"/>
      <c r="C166" s="302">
        <v>3702756</v>
      </c>
      <c r="D166" s="302"/>
      <c r="E166" s="302">
        <v>23667059192</v>
      </c>
      <c r="F166" s="302"/>
      <c r="G166" s="302">
        <v>-23738896132</v>
      </c>
      <c r="H166" s="302"/>
      <c r="I166" s="294">
        <f t="shared" si="7"/>
        <v>-71836940</v>
      </c>
      <c r="J166" s="294"/>
      <c r="K166" s="302">
        <v>3702756</v>
      </c>
      <c r="L166" s="302"/>
      <c r="M166" s="302">
        <v>23667059192</v>
      </c>
      <c r="N166" s="302"/>
      <c r="O166" s="302">
        <v>-23908934188</v>
      </c>
      <c r="P166" s="302"/>
      <c r="Q166" s="302">
        <f t="shared" si="6"/>
        <v>-241874996</v>
      </c>
    </row>
    <row r="167" spans="1:17">
      <c r="A167" s="273" t="s">
        <v>92</v>
      </c>
      <c r="B167" s="267"/>
      <c r="C167" s="302">
        <v>14916984</v>
      </c>
      <c r="D167" s="302"/>
      <c r="E167" s="302">
        <v>24763140672</v>
      </c>
      <c r="F167" s="302"/>
      <c r="G167" s="302">
        <v>-28637564196</v>
      </c>
      <c r="H167" s="302"/>
      <c r="I167" s="294">
        <f t="shared" si="7"/>
        <v>-3874423524</v>
      </c>
      <c r="J167" s="294"/>
      <c r="K167" s="302">
        <v>14916984</v>
      </c>
      <c r="L167" s="302"/>
      <c r="M167" s="302">
        <v>24763140672</v>
      </c>
      <c r="N167" s="302"/>
      <c r="O167" s="302">
        <v>-28158804873</v>
      </c>
      <c r="P167" s="302"/>
      <c r="Q167" s="302">
        <f t="shared" si="6"/>
        <v>-3395664201</v>
      </c>
    </row>
    <row r="168" spans="1:17">
      <c r="A168" s="273" t="s">
        <v>296</v>
      </c>
      <c r="B168" s="267"/>
      <c r="C168" s="302">
        <v>9393548</v>
      </c>
      <c r="D168" s="302"/>
      <c r="E168" s="302">
        <v>25024919126</v>
      </c>
      <c r="F168" s="302"/>
      <c r="G168" s="302">
        <v>-24882447708</v>
      </c>
      <c r="H168" s="302"/>
      <c r="I168" s="294">
        <f t="shared" si="7"/>
        <v>142471418</v>
      </c>
      <c r="J168" s="294"/>
      <c r="K168" s="302">
        <v>9393548</v>
      </c>
      <c r="L168" s="302"/>
      <c r="M168" s="302">
        <v>25024919126</v>
      </c>
      <c r="N168" s="302"/>
      <c r="O168" s="302">
        <v>-27538202808</v>
      </c>
      <c r="P168" s="302"/>
      <c r="Q168" s="302">
        <f t="shared" si="6"/>
        <v>-2513283682</v>
      </c>
    </row>
    <row r="169" spans="1:17">
      <c r="A169" s="273" t="s">
        <v>147</v>
      </c>
      <c r="B169" s="267"/>
      <c r="C169" s="302">
        <v>1631161</v>
      </c>
      <c r="D169" s="302"/>
      <c r="E169" s="302">
        <v>17981942519</v>
      </c>
      <c r="F169" s="302"/>
      <c r="G169" s="302">
        <v>-18435950084</v>
      </c>
      <c r="H169" s="302"/>
      <c r="I169" s="294">
        <f t="shared" si="7"/>
        <v>-454007565</v>
      </c>
      <c r="J169" s="294"/>
      <c r="K169" s="302">
        <v>1631161</v>
      </c>
      <c r="L169" s="302"/>
      <c r="M169" s="302">
        <v>17981942519</v>
      </c>
      <c r="N169" s="302"/>
      <c r="O169" s="302">
        <v>-22246370725</v>
      </c>
      <c r="P169" s="302"/>
      <c r="Q169" s="302">
        <f t="shared" si="6"/>
        <v>-4264428206</v>
      </c>
    </row>
    <row r="170" spans="1:17">
      <c r="A170" s="273" t="s">
        <v>256</v>
      </c>
      <c r="B170" s="267"/>
      <c r="C170" s="302">
        <v>10451838</v>
      </c>
      <c r="D170" s="302"/>
      <c r="E170" s="302">
        <v>44041724504</v>
      </c>
      <c r="F170" s="302"/>
      <c r="G170" s="302">
        <v>-47096281476</v>
      </c>
      <c r="H170" s="302"/>
      <c r="I170" s="294">
        <f t="shared" si="7"/>
        <v>-3054556972</v>
      </c>
      <c r="J170" s="294"/>
      <c r="K170" s="302">
        <v>10451838</v>
      </c>
      <c r="L170" s="302"/>
      <c r="M170" s="302">
        <v>44041724504</v>
      </c>
      <c r="N170" s="302"/>
      <c r="O170" s="302">
        <v>-39584564842</v>
      </c>
      <c r="P170" s="302"/>
      <c r="Q170" s="302">
        <f t="shared" si="6"/>
        <v>4457159662</v>
      </c>
    </row>
    <row r="171" spans="1:17">
      <c r="A171" s="273" t="s">
        <v>313</v>
      </c>
      <c r="B171" s="267"/>
      <c r="C171" s="302">
        <v>439949</v>
      </c>
      <c r="D171" s="302"/>
      <c r="E171" s="302">
        <v>2440308677</v>
      </c>
      <c r="F171" s="302"/>
      <c r="G171" s="302">
        <v>-2698334146</v>
      </c>
      <c r="H171" s="302"/>
      <c r="I171" s="294">
        <f t="shared" si="7"/>
        <v>-258025469</v>
      </c>
      <c r="J171" s="294"/>
      <c r="K171" s="302">
        <v>439949</v>
      </c>
      <c r="L171" s="302"/>
      <c r="M171" s="302">
        <v>2440308677</v>
      </c>
      <c r="N171" s="302"/>
      <c r="O171" s="302">
        <v>-2886386604</v>
      </c>
      <c r="P171" s="302"/>
      <c r="Q171" s="302">
        <f t="shared" si="6"/>
        <v>-446077927</v>
      </c>
    </row>
    <row r="172" spans="1:17">
      <c r="A172" s="273" t="s">
        <v>316</v>
      </c>
      <c r="B172" s="267"/>
      <c r="C172" s="302">
        <v>3169016</v>
      </c>
      <c r="D172" s="302"/>
      <c r="E172" s="302">
        <v>19152974960</v>
      </c>
      <c r="F172" s="302"/>
      <c r="G172" s="302">
        <v>-19797560878</v>
      </c>
      <c r="H172" s="302"/>
      <c r="I172" s="294">
        <f t="shared" si="7"/>
        <v>-644585918</v>
      </c>
      <c r="J172" s="294"/>
      <c r="K172" s="302">
        <v>3169016</v>
      </c>
      <c r="L172" s="302"/>
      <c r="M172" s="302">
        <v>19152974960</v>
      </c>
      <c r="N172" s="302"/>
      <c r="O172" s="302">
        <v>-14616744049</v>
      </c>
      <c r="P172" s="302"/>
      <c r="Q172" s="302">
        <f t="shared" si="6"/>
        <v>4536230911</v>
      </c>
    </row>
    <row r="173" spans="1:17">
      <c r="A173" s="273" t="s">
        <v>177</v>
      </c>
      <c r="B173" s="267"/>
      <c r="C173" s="302">
        <v>15730150</v>
      </c>
      <c r="D173" s="302"/>
      <c r="E173" s="302">
        <v>21343898409</v>
      </c>
      <c r="F173" s="302"/>
      <c r="G173" s="302">
        <v>-25138323475</v>
      </c>
      <c r="H173" s="302"/>
      <c r="I173" s="294">
        <f t="shared" si="7"/>
        <v>-3794425066</v>
      </c>
      <c r="J173" s="294"/>
      <c r="K173" s="302">
        <v>15730150</v>
      </c>
      <c r="L173" s="302"/>
      <c r="M173" s="302">
        <v>21343898409</v>
      </c>
      <c r="N173" s="302"/>
      <c r="O173" s="302">
        <v>-23970839746</v>
      </c>
      <c r="P173" s="302"/>
      <c r="Q173" s="302">
        <f t="shared" si="6"/>
        <v>-2626941337</v>
      </c>
    </row>
    <row r="174" spans="1:17">
      <c r="A174" s="273" t="s">
        <v>155</v>
      </c>
      <c r="B174" s="267"/>
      <c r="C174" s="302">
        <v>14454488</v>
      </c>
      <c r="D174" s="302"/>
      <c r="E174" s="302">
        <v>101154125931</v>
      </c>
      <c r="F174" s="302"/>
      <c r="G174" s="302">
        <v>-111719755942</v>
      </c>
      <c r="H174" s="302"/>
      <c r="I174" s="294">
        <f t="shared" si="7"/>
        <v>-10565630011</v>
      </c>
      <c r="J174" s="294"/>
      <c r="K174" s="302">
        <v>14454488</v>
      </c>
      <c r="L174" s="302"/>
      <c r="M174" s="302">
        <v>101154125931</v>
      </c>
      <c r="N174" s="302"/>
      <c r="O174" s="302">
        <v>-116528403594</v>
      </c>
      <c r="P174" s="302"/>
      <c r="Q174" s="302">
        <f t="shared" si="6"/>
        <v>-15374277663</v>
      </c>
    </row>
    <row r="175" spans="1:17">
      <c r="A175" s="273" t="s">
        <v>82</v>
      </c>
      <c r="B175" s="267"/>
      <c r="C175" s="302">
        <v>7072519</v>
      </c>
      <c r="D175" s="302"/>
      <c r="E175" s="302">
        <v>73819593880</v>
      </c>
      <c r="F175" s="302"/>
      <c r="G175" s="302">
        <v>-75454464814</v>
      </c>
      <c r="H175" s="302"/>
      <c r="I175" s="294">
        <f t="shared" si="7"/>
        <v>-1634870934</v>
      </c>
      <c r="J175" s="294"/>
      <c r="K175" s="302">
        <v>7072519</v>
      </c>
      <c r="L175" s="302"/>
      <c r="M175" s="302">
        <v>73819593880</v>
      </c>
      <c r="N175" s="302"/>
      <c r="O175" s="302">
        <v>-64539416361</v>
      </c>
      <c r="P175" s="302"/>
      <c r="Q175" s="302">
        <f t="shared" si="6"/>
        <v>9280177519</v>
      </c>
    </row>
    <row r="176" spans="1:17">
      <c r="A176" s="273" t="s">
        <v>368</v>
      </c>
      <c r="B176" s="267"/>
      <c r="C176" s="302">
        <v>3142006</v>
      </c>
      <c r="D176" s="302"/>
      <c r="E176" s="302">
        <v>15818693208</v>
      </c>
      <c r="F176" s="302"/>
      <c r="G176" s="302">
        <v>-13767906501</v>
      </c>
      <c r="H176" s="302"/>
      <c r="I176" s="294">
        <f t="shared" si="7"/>
        <v>2050786707</v>
      </c>
      <c r="J176" s="294"/>
      <c r="K176" s="302">
        <v>3142006</v>
      </c>
      <c r="L176" s="302"/>
      <c r="M176" s="302">
        <v>15818693208</v>
      </c>
      <c r="N176" s="302"/>
      <c r="O176" s="302">
        <v>-15275596502</v>
      </c>
      <c r="P176" s="302"/>
      <c r="Q176" s="302">
        <f t="shared" si="6"/>
        <v>543096706</v>
      </c>
    </row>
    <row r="177" spans="1:17">
      <c r="A177" s="273" t="s">
        <v>231</v>
      </c>
      <c r="B177" s="267"/>
      <c r="C177" s="302">
        <v>782053</v>
      </c>
      <c r="D177" s="302"/>
      <c r="E177" s="302">
        <v>21977091915</v>
      </c>
      <c r="F177" s="302"/>
      <c r="G177" s="302">
        <v>-22879577118</v>
      </c>
      <c r="H177" s="302"/>
      <c r="I177" s="294">
        <f t="shared" si="7"/>
        <v>-902485203</v>
      </c>
      <c r="J177" s="294"/>
      <c r="K177" s="302">
        <v>782053</v>
      </c>
      <c r="L177" s="302"/>
      <c r="M177" s="302">
        <v>21977091915</v>
      </c>
      <c r="N177" s="302"/>
      <c r="O177" s="302">
        <v>-17514817154</v>
      </c>
      <c r="P177" s="302"/>
      <c r="Q177" s="302">
        <f t="shared" si="6"/>
        <v>4462274761</v>
      </c>
    </row>
    <row r="178" spans="1:17">
      <c r="A178" s="273" t="s">
        <v>451</v>
      </c>
      <c r="B178" s="267"/>
      <c r="C178" s="302">
        <v>869685</v>
      </c>
      <c r="D178" s="302"/>
      <c r="E178" s="302">
        <v>25485765836</v>
      </c>
      <c r="F178" s="302"/>
      <c r="G178" s="302">
        <v>-25554715808</v>
      </c>
      <c r="H178" s="302"/>
      <c r="I178" s="294">
        <f t="shared" si="7"/>
        <v>-68949972</v>
      </c>
      <c r="J178" s="294"/>
      <c r="K178" s="302">
        <v>869685</v>
      </c>
      <c r="L178" s="302"/>
      <c r="M178" s="302">
        <v>25485765836</v>
      </c>
      <c r="N178" s="302"/>
      <c r="O178" s="302">
        <v>-25554715808</v>
      </c>
      <c r="P178" s="302"/>
      <c r="Q178" s="302">
        <f t="shared" si="6"/>
        <v>-68949972</v>
      </c>
    </row>
    <row r="179" spans="1:17">
      <c r="A179" s="273" t="s">
        <v>183</v>
      </c>
      <c r="B179" s="267"/>
      <c r="C179" s="302">
        <v>2411207</v>
      </c>
      <c r="D179" s="302"/>
      <c r="E179" s="302">
        <v>19869972042</v>
      </c>
      <c r="F179" s="302"/>
      <c r="G179" s="302">
        <v>-20430457341</v>
      </c>
      <c r="H179" s="302"/>
      <c r="I179" s="294">
        <f t="shared" si="7"/>
        <v>-560485299</v>
      </c>
      <c r="J179" s="294"/>
      <c r="K179" s="302">
        <v>2411207</v>
      </c>
      <c r="L179" s="302"/>
      <c r="M179" s="302">
        <v>19869972042</v>
      </c>
      <c r="N179" s="302"/>
      <c r="O179" s="302">
        <v>-17710580185</v>
      </c>
      <c r="P179" s="302"/>
      <c r="Q179" s="302">
        <f t="shared" si="6"/>
        <v>2159391857</v>
      </c>
    </row>
    <row r="180" spans="1:17">
      <c r="A180" s="273" t="s">
        <v>176</v>
      </c>
      <c r="B180" s="267"/>
      <c r="C180" s="302">
        <v>9012212</v>
      </c>
      <c r="D180" s="302"/>
      <c r="E180" s="302">
        <v>55184910330</v>
      </c>
      <c r="F180" s="302"/>
      <c r="G180" s="302">
        <v>-57716056564</v>
      </c>
      <c r="H180" s="302"/>
      <c r="I180" s="294">
        <f t="shared" si="7"/>
        <v>-2531146234</v>
      </c>
      <c r="J180" s="294"/>
      <c r="K180" s="302">
        <v>9012212</v>
      </c>
      <c r="L180" s="302"/>
      <c r="M180" s="302">
        <v>55184910330</v>
      </c>
      <c r="N180" s="302"/>
      <c r="O180" s="302">
        <v>-50168100297</v>
      </c>
      <c r="P180" s="302"/>
      <c r="Q180" s="302">
        <f t="shared" si="6"/>
        <v>5016810033</v>
      </c>
    </row>
    <row r="181" spans="1:17">
      <c r="A181" s="273" t="s">
        <v>93</v>
      </c>
      <c r="B181" s="267"/>
      <c r="C181" s="302">
        <v>2560166</v>
      </c>
      <c r="D181" s="302"/>
      <c r="E181" s="302">
        <v>86731317063</v>
      </c>
      <c r="F181" s="302"/>
      <c r="G181" s="302">
        <v>-89652875881</v>
      </c>
      <c r="H181" s="302"/>
      <c r="I181" s="294">
        <f t="shared" si="7"/>
        <v>-2921558818</v>
      </c>
      <c r="J181" s="294"/>
      <c r="K181" s="302">
        <v>2560166</v>
      </c>
      <c r="L181" s="302"/>
      <c r="M181" s="302">
        <v>86731317063</v>
      </c>
      <c r="N181" s="302"/>
      <c r="O181" s="302">
        <v>-88003783571</v>
      </c>
      <c r="P181" s="302"/>
      <c r="Q181" s="302">
        <f t="shared" si="6"/>
        <v>-1272466508</v>
      </c>
    </row>
    <row r="182" spans="1:17">
      <c r="A182" s="273" t="s">
        <v>125</v>
      </c>
      <c r="B182" s="267"/>
      <c r="C182" s="302">
        <v>15818376</v>
      </c>
      <c r="D182" s="302"/>
      <c r="E182" s="302">
        <v>21668025685</v>
      </c>
      <c r="F182" s="302"/>
      <c r="G182" s="302">
        <v>-25205983434</v>
      </c>
      <c r="H182" s="302"/>
      <c r="I182" s="294">
        <f t="shared" si="7"/>
        <v>-3537957749</v>
      </c>
      <c r="J182" s="294"/>
      <c r="K182" s="302">
        <v>15818376</v>
      </c>
      <c r="L182" s="302"/>
      <c r="M182" s="302">
        <v>21668025685</v>
      </c>
      <c r="N182" s="302"/>
      <c r="O182" s="302">
        <v>-30017605972</v>
      </c>
      <c r="P182" s="302"/>
      <c r="Q182" s="302">
        <f t="shared" si="6"/>
        <v>-8349580287</v>
      </c>
    </row>
    <row r="183" spans="1:17">
      <c r="A183" s="273" t="s">
        <v>215</v>
      </c>
      <c r="B183" s="267"/>
      <c r="C183" s="302">
        <v>2733505</v>
      </c>
      <c r="D183" s="302"/>
      <c r="E183" s="302">
        <v>24237786559</v>
      </c>
      <c r="F183" s="302"/>
      <c r="G183" s="302">
        <v>-25011883470</v>
      </c>
      <c r="H183" s="302"/>
      <c r="I183" s="294">
        <f t="shared" si="7"/>
        <v>-774096911</v>
      </c>
      <c r="J183" s="294"/>
      <c r="K183" s="302">
        <v>2733505</v>
      </c>
      <c r="L183" s="302"/>
      <c r="M183" s="302">
        <v>24237786559</v>
      </c>
      <c r="N183" s="302"/>
      <c r="O183" s="302">
        <v>-24937129612</v>
      </c>
      <c r="P183" s="302"/>
      <c r="Q183" s="302">
        <f t="shared" si="6"/>
        <v>-699343053</v>
      </c>
    </row>
    <row r="184" spans="1:17">
      <c r="A184" s="273" t="s">
        <v>370</v>
      </c>
      <c r="B184" s="267"/>
      <c r="C184" s="302">
        <v>6019099</v>
      </c>
      <c r="D184" s="302"/>
      <c r="E184" s="302">
        <v>21791125289</v>
      </c>
      <c r="F184" s="302"/>
      <c r="G184" s="302">
        <v>-24699001973</v>
      </c>
      <c r="H184" s="302"/>
      <c r="I184" s="294">
        <f t="shared" si="7"/>
        <v>-2907876684</v>
      </c>
      <c r="J184" s="294"/>
      <c r="K184" s="302">
        <v>6019099</v>
      </c>
      <c r="L184" s="302"/>
      <c r="M184" s="302">
        <v>21791125289</v>
      </c>
      <c r="N184" s="302"/>
      <c r="O184" s="302">
        <v>-26683780137</v>
      </c>
      <c r="P184" s="302"/>
      <c r="Q184" s="302">
        <f t="shared" si="6"/>
        <v>-4892654848</v>
      </c>
    </row>
    <row r="185" spans="1:17">
      <c r="A185" s="273" t="s">
        <v>167</v>
      </c>
      <c r="B185" s="267"/>
      <c r="C185" s="302">
        <v>5363469</v>
      </c>
      <c r="D185" s="302"/>
      <c r="E185" s="302">
        <v>19337554918</v>
      </c>
      <c r="F185" s="302"/>
      <c r="G185" s="302">
        <v>-21496835243</v>
      </c>
      <c r="H185" s="302"/>
      <c r="I185" s="294">
        <f t="shared" si="7"/>
        <v>-2159280325</v>
      </c>
      <c r="J185" s="294"/>
      <c r="K185" s="302">
        <v>5363469</v>
      </c>
      <c r="L185" s="302"/>
      <c r="M185" s="302">
        <v>19337554918</v>
      </c>
      <c r="N185" s="302"/>
      <c r="O185" s="302">
        <v>-19940020788</v>
      </c>
      <c r="P185" s="302"/>
      <c r="Q185" s="302">
        <f t="shared" si="6"/>
        <v>-602465870</v>
      </c>
    </row>
    <row r="186" spans="1:17">
      <c r="A186" s="273" t="s">
        <v>423</v>
      </c>
      <c r="B186" s="267"/>
      <c r="C186" s="302">
        <v>992116</v>
      </c>
      <c r="D186" s="302"/>
      <c r="E186" s="302">
        <v>21489579307</v>
      </c>
      <c r="F186" s="302"/>
      <c r="G186" s="302">
        <v>-23136484723</v>
      </c>
      <c r="H186" s="302"/>
      <c r="I186" s="294">
        <f t="shared" si="7"/>
        <v>-1646905416</v>
      </c>
      <c r="J186" s="294"/>
      <c r="K186" s="302">
        <v>992116</v>
      </c>
      <c r="L186" s="302"/>
      <c r="M186" s="302">
        <v>21489579307</v>
      </c>
      <c r="N186" s="302"/>
      <c r="O186" s="302">
        <v>-23570755191</v>
      </c>
      <c r="P186" s="302"/>
      <c r="Q186" s="302">
        <f t="shared" si="6"/>
        <v>-2081175884</v>
      </c>
    </row>
    <row r="187" spans="1:17">
      <c r="A187" s="273" t="s">
        <v>193</v>
      </c>
      <c r="B187" s="267"/>
      <c r="C187" s="302">
        <v>9711810</v>
      </c>
      <c r="D187" s="302"/>
      <c r="E187" s="302">
        <v>36550137633</v>
      </c>
      <c r="F187" s="302"/>
      <c r="G187" s="302">
        <v>-38112578974</v>
      </c>
      <c r="H187" s="302"/>
      <c r="I187" s="294">
        <f t="shared" si="7"/>
        <v>-1562441341</v>
      </c>
      <c r="J187" s="294"/>
      <c r="K187" s="302">
        <v>9711810</v>
      </c>
      <c r="L187" s="302"/>
      <c r="M187" s="302">
        <v>36550137633</v>
      </c>
      <c r="N187" s="302"/>
      <c r="O187" s="302">
        <v>-39371013666</v>
      </c>
      <c r="P187" s="302"/>
      <c r="Q187" s="302">
        <f t="shared" si="6"/>
        <v>-2820876033</v>
      </c>
    </row>
    <row r="188" spans="1:17">
      <c r="A188" s="273" t="s">
        <v>420</v>
      </c>
      <c r="B188" s="267"/>
      <c r="C188" s="302">
        <v>1461770</v>
      </c>
      <c r="D188" s="302"/>
      <c r="E188" s="302">
        <v>17189847305</v>
      </c>
      <c r="F188" s="302"/>
      <c r="G188" s="302">
        <v>-17781036383</v>
      </c>
      <c r="H188" s="302"/>
      <c r="I188" s="294">
        <f t="shared" si="7"/>
        <v>-591189078</v>
      </c>
      <c r="J188" s="294"/>
      <c r="K188" s="302">
        <v>1461770</v>
      </c>
      <c r="L188" s="302"/>
      <c r="M188" s="302">
        <v>17189847305</v>
      </c>
      <c r="N188" s="302"/>
      <c r="O188" s="302">
        <v>-15026018563</v>
      </c>
      <c r="P188" s="302"/>
      <c r="Q188" s="302">
        <f t="shared" si="6"/>
        <v>2163828742</v>
      </c>
    </row>
    <row r="189" spans="1:17">
      <c r="A189" s="273" t="s">
        <v>295</v>
      </c>
      <c r="B189" s="267"/>
      <c r="C189" s="302">
        <v>9409431</v>
      </c>
      <c r="D189" s="302"/>
      <c r="E189" s="302">
        <v>13534434753</v>
      </c>
      <c r="F189" s="302"/>
      <c r="G189" s="302">
        <v>-14727937093</v>
      </c>
      <c r="H189" s="302"/>
      <c r="I189" s="294">
        <f t="shared" si="7"/>
        <v>-1193502340</v>
      </c>
      <c r="J189" s="294"/>
      <c r="K189" s="302">
        <v>9409431</v>
      </c>
      <c r="L189" s="302"/>
      <c r="M189" s="302">
        <v>13534434753</v>
      </c>
      <c r="N189" s="302"/>
      <c r="O189" s="302">
        <v>-13054294965</v>
      </c>
      <c r="P189" s="302"/>
      <c r="Q189" s="302">
        <f t="shared" si="6"/>
        <v>480139788</v>
      </c>
    </row>
    <row r="190" spans="1:17">
      <c r="A190" s="273" t="s">
        <v>97</v>
      </c>
      <c r="B190" s="267"/>
      <c r="C190" s="302">
        <v>1658060</v>
      </c>
      <c r="D190" s="302"/>
      <c r="E190" s="302">
        <v>11339578459</v>
      </c>
      <c r="F190" s="302"/>
      <c r="G190" s="302">
        <v>-11886327230</v>
      </c>
      <c r="H190" s="302"/>
      <c r="I190" s="294">
        <f t="shared" si="7"/>
        <v>-546748771</v>
      </c>
      <c r="J190" s="294"/>
      <c r="K190" s="302">
        <v>1658060</v>
      </c>
      <c r="L190" s="302"/>
      <c r="M190" s="302">
        <v>11339578459</v>
      </c>
      <c r="N190" s="302"/>
      <c r="O190" s="302">
        <v>-15163389795</v>
      </c>
      <c r="P190" s="302"/>
      <c r="Q190" s="302">
        <f t="shared" si="6"/>
        <v>-3823811336</v>
      </c>
    </row>
    <row r="191" spans="1:17">
      <c r="A191" s="273" t="s">
        <v>247</v>
      </c>
      <c r="B191" s="267"/>
      <c r="C191" s="302">
        <v>5212691</v>
      </c>
      <c r="D191" s="302"/>
      <c r="E191" s="302">
        <v>23752800443</v>
      </c>
      <c r="F191" s="302"/>
      <c r="G191" s="302">
        <v>-25695928749</v>
      </c>
      <c r="H191" s="302"/>
      <c r="I191" s="294">
        <f t="shared" si="7"/>
        <v>-1943128306</v>
      </c>
      <c r="J191" s="294"/>
      <c r="K191" s="302">
        <v>5212691</v>
      </c>
      <c r="L191" s="302"/>
      <c r="M191" s="302">
        <v>23752800443</v>
      </c>
      <c r="N191" s="302"/>
      <c r="O191" s="302">
        <v>-25727410311</v>
      </c>
      <c r="P191" s="302"/>
      <c r="Q191" s="302">
        <f t="shared" si="6"/>
        <v>-1974609868</v>
      </c>
    </row>
    <row r="192" spans="1:17">
      <c r="A192" s="273" t="s">
        <v>377</v>
      </c>
      <c r="B192" s="267"/>
      <c r="C192" s="302">
        <v>8071241</v>
      </c>
      <c r="D192" s="302"/>
      <c r="E192" s="302">
        <v>41881193348</v>
      </c>
      <c r="F192" s="302"/>
      <c r="G192" s="302">
        <v>-44940957385</v>
      </c>
      <c r="H192" s="302"/>
      <c r="I192" s="294">
        <f t="shared" si="7"/>
        <v>-3059764037</v>
      </c>
      <c r="J192" s="294"/>
      <c r="K192" s="302">
        <v>8071241</v>
      </c>
      <c r="L192" s="302"/>
      <c r="M192" s="302">
        <v>41881193348</v>
      </c>
      <c r="N192" s="302"/>
      <c r="O192" s="302">
        <v>-43858413008</v>
      </c>
      <c r="P192" s="302"/>
      <c r="Q192" s="302">
        <f t="shared" si="6"/>
        <v>-1977219660</v>
      </c>
    </row>
    <row r="193" spans="1:17">
      <c r="A193" s="273" t="s">
        <v>269</v>
      </c>
      <c r="B193" s="267"/>
      <c r="C193" s="302">
        <v>2046430</v>
      </c>
      <c r="D193" s="302"/>
      <c r="E193" s="302">
        <v>112128066234</v>
      </c>
      <c r="F193" s="302"/>
      <c r="G193" s="302">
        <v>-109511556413</v>
      </c>
      <c r="H193" s="302"/>
      <c r="I193" s="294">
        <f t="shared" si="7"/>
        <v>2616509821</v>
      </c>
      <c r="J193" s="294"/>
      <c r="K193" s="302">
        <v>2046430</v>
      </c>
      <c r="L193" s="302"/>
      <c r="M193" s="302">
        <v>112128066234</v>
      </c>
      <c r="N193" s="302"/>
      <c r="O193" s="302">
        <v>-86277928870</v>
      </c>
      <c r="P193" s="302"/>
      <c r="Q193" s="302">
        <f t="shared" si="6"/>
        <v>25850137364</v>
      </c>
    </row>
    <row r="194" spans="1:17">
      <c r="A194" s="273" t="s">
        <v>101</v>
      </c>
      <c r="B194" s="267"/>
      <c r="C194" s="302">
        <v>5265505</v>
      </c>
      <c r="D194" s="302"/>
      <c r="E194" s="302">
        <v>18691239805</v>
      </c>
      <c r="F194" s="302"/>
      <c r="G194" s="302">
        <v>-19978846917</v>
      </c>
      <c r="H194" s="302"/>
      <c r="I194" s="294">
        <f t="shared" si="7"/>
        <v>-1287607112</v>
      </c>
      <c r="J194" s="294"/>
      <c r="K194" s="302">
        <v>5265505</v>
      </c>
      <c r="L194" s="302"/>
      <c r="M194" s="302">
        <v>18691239805</v>
      </c>
      <c r="N194" s="302"/>
      <c r="O194" s="302">
        <v>-20423751806</v>
      </c>
      <c r="P194" s="302"/>
      <c r="Q194" s="302">
        <f t="shared" si="6"/>
        <v>-1732512001</v>
      </c>
    </row>
    <row r="195" spans="1:17">
      <c r="A195" s="273" t="s">
        <v>202</v>
      </c>
      <c r="B195" s="267"/>
      <c r="C195" s="302">
        <v>13957768</v>
      </c>
      <c r="D195" s="302"/>
      <c r="E195" s="302">
        <v>47354416908</v>
      </c>
      <c r="F195" s="302"/>
      <c r="G195" s="302">
        <v>-54115979412</v>
      </c>
      <c r="H195" s="302"/>
      <c r="I195" s="294">
        <f t="shared" si="7"/>
        <v>-6761562504</v>
      </c>
      <c r="J195" s="294"/>
      <c r="K195" s="302">
        <v>13957768</v>
      </c>
      <c r="L195" s="302"/>
      <c r="M195" s="302">
        <v>47354416908</v>
      </c>
      <c r="N195" s="302"/>
      <c r="O195" s="302">
        <v>-38276029921</v>
      </c>
      <c r="P195" s="302"/>
      <c r="Q195" s="302">
        <f t="shared" si="6"/>
        <v>9078386987</v>
      </c>
    </row>
    <row r="196" spans="1:17">
      <c r="A196" s="273" t="s">
        <v>273</v>
      </c>
      <c r="B196" s="267"/>
      <c r="C196" s="302">
        <v>4158154</v>
      </c>
      <c r="D196" s="302"/>
      <c r="E196" s="302">
        <v>23891127051</v>
      </c>
      <c r="F196" s="302"/>
      <c r="G196" s="302">
        <v>-23849792920</v>
      </c>
      <c r="H196" s="302"/>
      <c r="I196" s="294">
        <f t="shared" si="7"/>
        <v>41334131</v>
      </c>
      <c r="J196" s="294"/>
      <c r="K196" s="302">
        <v>4158154</v>
      </c>
      <c r="L196" s="302"/>
      <c r="M196" s="302">
        <v>23891127051</v>
      </c>
      <c r="N196" s="302"/>
      <c r="O196" s="302">
        <v>-25088243520</v>
      </c>
      <c r="P196" s="302"/>
      <c r="Q196" s="302">
        <f t="shared" si="6"/>
        <v>-1197116469</v>
      </c>
    </row>
    <row r="197" spans="1:17">
      <c r="A197" s="273" t="s">
        <v>421</v>
      </c>
      <c r="B197" s="267"/>
      <c r="C197" s="302">
        <v>5086813</v>
      </c>
      <c r="D197" s="302"/>
      <c r="E197" s="302">
        <v>24574815812</v>
      </c>
      <c r="F197" s="302"/>
      <c r="G197" s="302">
        <v>-26900827184</v>
      </c>
      <c r="H197" s="302"/>
      <c r="I197" s="294">
        <f t="shared" si="7"/>
        <v>-2326011372</v>
      </c>
      <c r="J197" s="294"/>
      <c r="K197" s="302">
        <v>5086813</v>
      </c>
      <c r="L197" s="302"/>
      <c r="M197" s="302">
        <v>24574815812</v>
      </c>
      <c r="N197" s="302"/>
      <c r="O197" s="302">
        <v>-25560250822</v>
      </c>
      <c r="P197" s="302"/>
      <c r="Q197" s="302">
        <f t="shared" si="6"/>
        <v>-985435010</v>
      </c>
    </row>
    <row r="198" spans="1:17">
      <c r="A198" s="273" t="s">
        <v>90</v>
      </c>
      <c r="B198" s="267"/>
      <c r="C198" s="302">
        <v>45589290</v>
      </c>
      <c r="D198" s="302"/>
      <c r="E198" s="302">
        <v>173522751134</v>
      </c>
      <c r="F198" s="302"/>
      <c r="G198" s="302">
        <v>-188907086673</v>
      </c>
      <c r="H198" s="302"/>
      <c r="I198" s="294">
        <f t="shared" si="7"/>
        <v>-15384335539</v>
      </c>
      <c r="J198" s="294"/>
      <c r="K198" s="302">
        <v>45589290</v>
      </c>
      <c r="L198" s="302"/>
      <c r="M198" s="302">
        <v>173522751134</v>
      </c>
      <c r="N198" s="302"/>
      <c r="O198" s="302">
        <v>-134367969997</v>
      </c>
      <c r="P198" s="302"/>
      <c r="Q198" s="302">
        <f t="shared" si="6"/>
        <v>39154781137</v>
      </c>
    </row>
    <row r="199" spans="1:17">
      <c r="A199" s="273" t="s">
        <v>259</v>
      </c>
      <c r="B199" s="267"/>
      <c r="C199" s="302">
        <v>12921655</v>
      </c>
      <c r="D199" s="302"/>
      <c r="E199" s="302">
        <v>24109635457</v>
      </c>
      <c r="F199" s="302"/>
      <c r="G199" s="302">
        <v>-23980408550</v>
      </c>
      <c r="H199" s="302"/>
      <c r="I199" s="294">
        <f t="shared" si="7"/>
        <v>129226907</v>
      </c>
      <c r="J199" s="294"/>
      <c r="K199" s="302">
        <v>12921655</v>
      </c>
      <c r="L199" s="302"/>
      <c r="M199" s="302">
        <v>24109635457</v>
      </c>
      <c r="N199" s="302"/>
      <c r="O199" s="302">
        <v>-20768117303</v>
      </c>
      <c r="P199" s="302"/>
      <c r="Q199" s="302">
        <f t="shared" si="6"/>
        <v>3341518154</v>
      </c>
    </row>
    <row r="200" spans="1:17">
      <c r="A200" s="273" t="s">
        <v>116</v>
      </c>
      <c r="B200" s="267"/>
      <c r="C200" s="302">
        <v>4894423</v>
      </c>
      <c r="D200" s="302"/>
      <c r="E200" s="302">
        <v>24764383026</v>
      </c>
      <c r="F200" s="302"/>
      <c r="G200" s="302">
        <v>-30019269155</v>
      </c>
      <c r="H200" s="302"/>
      <c r="I200" s="294">
        <f t="shared" si="7"/>
        <v>-5254886129</v>
      </c>
      <c r="J200" s="294"/>
      <c r="K200" s="302">
        <v>4894423</v>
      </c>
      <c r="L200" s="302"/>
      <c r="M200" s="302">
        <v>24764383026</v>
      </c>
      <c r="N200" s="302"/>
      <c r="O200" s="302">
        <v>-25980708321</v>
      </c>
      <c r="P200" s="302"/>
      <c r="Q200" s="302">
        <f t="shared" si="6"/>
        <v>-1216325295</v>
      </c>
    </row>
    <row r="201" spans="1:17">
      <c r="A201" s="273" t="s">
        <v>315</v>
      </c>
      <c r="B201" s="267"/>
      <c r="C201" s="302">
        <v>17787609</v>
      </c>
      <c r="D201" s="302"/>
      <c r="E201" s="302">
        <v>20015766730</v>
      </c>
      <c r="F201" s="302"/>
      <c r="G201" s="302">
        <v>-19414586459</v>
      </c>
      <c r="H201" s="302"/>
      <c r="I201" s="294">
        <f t="shared" si="7"/>
        <v>601180271</v>
      </c>
      <c r="J201" s="294"/>
      <c r="K201" s="302">
        <v>17787609</v>
      </c>
      <c r="L201" s="302"/>
      <c r="M201" s="302">
        <v>20015766730</v>
      </c>
      <c r="N201" s="302"/>
      <c r="O201" s="302">
        <v>-19519945515</v>
      </c>
      <c r="P201" s="302"/>
      <c r="Q201" s="302">
        <f t="shared" ref="Q201:Q264" si="8">M201+O201</f>
        <v>495821215</v>
      </c>
    </row>
    <row r="202" spans="1:17">
      <c r="A202" s="273" t="s">
        <v>234</v>
      </c>
      <c r="B202" s="267"/>
      <c r="C202" s="302">
        <v>2520491</v>
      </c>
      <c r="D202" s="302"/>
      <c r="E202" s="302">
        <v>18164832074</v>
      </c>
      <c r="F202" s="302"/>
      <c r="G202" s="302">
        <v>-20570106390</v>
      </c>
      <c r="H202" s="302"/>
      <c r="I202" s="294">
        <f t="shared" si="7"/>
        <v>-2405274316</v>
      </c>
      <c r="J202" s="294"/>
      <c r="K202" s="302">
        <v>2520491</v>
      </c>
      <c r="L202" s="302"/>
      <c r="M202" s="302">
        <v>18164832074</v>
      </c>
      <c r="N202" s="302"/>
      <c r="O202" s="302">
        <v>-18741095710</v>
      </c>
      <c r="P202" s="302"/>
      <c r="Q202" s="302">
        <f t="shared" si="8"/>
        <v>-576263636</v>
      </c>
    </row>
    <row r="203" spans="1:17">
      <c r="A203" s="273" t="s">
        <v>281</v>
      </c>
      <c r="B203" s="267"/>
      <c r="C203" s="302">
        <v>989565</v>
      </c>
      <c r="D203" s="302"/>
      <c r="E203" s="302">
        <v>34153268508</v>
      </c>
      <c r="F203" s="302"/>
      <c r="G203" s="302">
        <v>-35084629925</v>
      </c>
      <c r="H203" s="302"/>
      <c r="I203" s="294">
        <f t="shared" si="7"/>
        <v>-931361417</v>
      </c>
      <c r="J203" s="294"/>
      <c r="K203" s="302">
        <v>989565</v>
      </c>
      <c r="L203" s="302"/>
      <c r="M203" s="302">
        <v>34153268508</v>
      </c>
      <c r="N203" s="302"/>
      <c r="O203" s="302">
        <v>-37242014563</v>
      </c>
      <c r="P203" s="302"/>
      <c r="Q203" s="302">
        <f t="shared" si="8"/>
        <v>-3088746055</v>
      </c>
    </row>
    <row r="204" spans="1:17">
      <c r="A204" s="273" t="s">
        <v>194</v>
      </c>
      <c r="B204" s="267"/>
      <c r="C204" s="302">
        <v>806442</v>
      </c>
      <c r="D204" s="302"/>
      <c r="E204" s="302">
        <v>20401831408</v>
      </c>
      <c r="F204" s="302"/>
      <c r="G204" s="302">
        <v>-21993375559</v>
      </c>
      <c r="H204" s="302"/>
      <c r="I204" s="294">
        <f t="shared" si="7"/>
        <v>-1591544151</v>
      </c>
      <c r="J204" s="294"/>
      <c r="K204" s="302">
        <v>806442</v>
      </c>
      <c r="L204" s="302"/>
      <c r="M204" s="302">
        <v>20401831408</v>
      </c>
      <c r="N204" s="302"/>
      <c r="O204" s="302">
        <v>-24650542857</v>
      </c>
      <c r="P204" s="302"/>
      <c r="Q204" s="302">
        <f t="shared" si="8"/>
        <v>-4248711449</v>
      </c>
    </row>
    <row r="205" spans="1:17">
      <c r="A205" s="273" t="s">
        <v>240</v>
      </c>
      <c r="B205" s="267"/>
      <c r="C205" s="302">
        <v>0</v>
      </c>
      <c r="D205" s="302"/>
      <c r="E205" s="302">
        <v>0</v>
      </c>
      <c r="F205" s="302"/>
      <c r="G205" s="302">
        <v>4671294927</v>
      </c>
      <c r="H205" s="302"/>
      <c r="I205" s="294">
        <f t="shared" si="7"/>
        <v>4671294927</v>
      </c>
      <c r="J205" s="294"/>
      <c r="K205" s="302">
        <v>0</v>
      </c>
      <c r="L205" s="302"/>
      <c r="M205" s="302">
        <v>0</v>
      </c>
      <c r="N205" s="302"/>
      <c r="O205" s="302">
        <v>0</v>
      </c>
      <c r="P205" s="302"/>
      <c r="Q205" s="302">
        <f t="shared" si="8"/>
        <v>0</v>
      </c>
    </row>
    <row r="206" spans="1:17">
      <c r="A206" s="273" t="s">
        <v>142</v>
      </c>
      <c r="B206" s="267"/>
      <c r="C206" s="302">
        <v>17208349</v>
      </c>
      <c r="D206" s="302"/>
      <c r="E206" s="302">
        <v>62077526390</v>
      </c>
      <c r="F206" s="302"/>
      <c r="G206" s="302">
        <v>-66721839616</v>
      </c>
      <c r="H206" s="302"/>
      <c r="I206" s="294">
        <f t="shared" si="7"/>
        <v>-4644313226</v>
      </c>
      <c r="J206" s="294"/>
      <c r="K206" s="302">
        <v>17208349</v>
      </c>
      <c r="L206" s="302"/>
      <c r="M206" s="302">
        <v>62077526390</v>
      </c>
      <c r="N206" s="302"/>
      <c r="O206" s="302">
        <v>-52788990476</v>
      </c>
      <c r="P206" s="302"/>
      <c r="Q206" s="302">
        <f t="shared" si="8"/>
        <v>9288535914</v>
      </c>
    </row>
    <row r="207" spans="1:17">
      <c r="A207" s="273" t="s">
        <v>244</v>
      </c>
      <c r="B207" s="267"/>
      <c r="C207" s="302">
        <v>1303661</v>
      </c>
      <c r="D207" s="302"/>
      <c r="E207" s="302">
        <v>8915821016</v>
      </c>
      <c r="F207" s="302"/>
      <c r="G207" s="302">
        <v>-9011059497</v>
      </c>
      <c r="H207" s="302"/>
      <c r="I207" s="294">
        <f t="shared" si="7"/>
        <v>-95238481</v>
      </c>
      <c r="J207" s="294"/>
      <c r="K207" s="302">
        <v>1303661</v>
      </c>
      <c r="L207" s="302"/>
      <c r="M207" s="302">
        <v>8915821016</v>
      </c>
      <c r="N207" s="302"/>
      <c r="O207" s="302">
        <v>-8844491352</v>
      </c>
      <c r="P207" s="302"/>
      <c r="Q207" s="302">
        <f t="shared" si="8"/>
        <v>71329664</v>
      </c>
    </row>
    <row r="208" spans="1:17">
      <c r="A208" s="273" t="s">
        <v>308</v>
      </c>
      <c r="B208" s="267"/>
      <c r="C208" s="302">
        <v>1413009</v>
      </c>
      <c r="D208" s="302"/>
      <c r="E208" s="302">
        <v>18667155220</v>
      </c>
      <c r="F208" s="302"/>
      <c r="G208" s="302">
        <v>-23470892680</v>
      </c>
      <c r="H208" s="302"/>
      <c r="I208" s="294">
        <f t="shared" si="7"/>
        <v>-4803737460</v>
      </c>
      <c r="J208" s="294"/>
      <c r="K208" s="302">
        <v>1413009</v>
      </c>
      <c r="L208" s="302"/>
      <c r="M208" s="302">
        <v>18667155220</v>
      </c>
      <c r="N208" s="302"/>
      <c r="O208" s="302">
        <v>-19116627729</v>
      </c>
      <c r="P208" s="302"/>
      <c r="Q208" s="302">
        <f t="shared" si="8"/>
        <v>-449472509</v>
      </c>
    </row>
    <row r="209" spans="1:17">
      <c r="A209" s="273" t="s">
        <v>249</v>
      </c>
      <c r="B209" s="267"/>
      <c r="C209" s="302">
        <v>1045721</v>
      </c>
      <c r="D209" s="302"/>
      <c r="E209" s="302">
        <v>23274381720</v>
      </c>
      <c r="F209" s="302"/>
      <c r="G209" s="302">
        <v>-24792050201</v>
      </c>
      <c r="H209" s="302"/>
      <c r="I209" s="294">
        <f t="shared" si="7"/>
        <v>-1517668481</v>
      </c>
      <c r="J209" s="294"/>
      <c r="K209" s="302">
        <v>1045721</v>
      </c>
      <c r="L209" s="302"/>
      <c r="M209" s="302">
        <v>23274381720</v>
      </c>
      <c r="N209" s="302"/>
      <c r="O209" s="302">
        <v>-29449005544</v>
      </c>
      <c r="P209" s="302"/>
      <c r="Q209" s="302">
        <f t="shared" si="8"/>
        <v>-6174623824</v>
      </c>
    </row>
    <row r="210" spans="1:17">
      <c r="A210" s="273" t="s">
        <v>378</v>
      </c>
      <c r="B210" s="267"/>
      <c r="C210" s="302">
        <v>14317533</v>
      </c>
      <c r="D210" s="302"/>
      <c r="E210" s="302">
        <v>26600250338</v>
      </c>
      <c r="F210" s="302"/>
      <c r="G210" s="302">
        <v>-30984078332</v>
      </c>
      <c r="H210" s="302"/>
      <c r="I210" s="294">
        <f t="shared" si="7"/>
        <v>-4383827994</v>
      </c>
      <c r="J210" s="294"/>
      <c r="K210" s="302">
        <v>14317533</v>
      </c>
      <c r="L210" s="302"/>
      <c r="M210" s="302">
        <v>26600250338</v>
      </c>
      <c r="N210" s="302"/>
      <c r="O210" s="302">
        <v>-31190222656</v>
      </c>
      <c r="P210" s="302"/>
      <c r="Q210" s="302">
        <f t="shared" si="8"/>
        <v>-4589972318</v>
      </c>
    </row>
    <row r="211" spans="1:17">
      <c r="A211" s="273" t="s">
        <v>112</v>
      </c>
      <c r="B211" s="267"/>
      <c r="C211" s="302">
        <v>4240124</v>
      </c>
      <c r="D211" s="302"/>
      <c r="E211" s="302">
        <v>19359013943</v>
      </c>
      <c r="F211" s="302"/>
      <c r="G211" s="302">
        <v>-20180483655</v>
      </c>
      <c r="H211" s="302"/>
      <c r="I211" s="294">
        <f t="shared" si="7"/>
        <v>-821469712</v>
      </c>
      <c r="J211" s="294"/>
      <c r="K211" s="302">
        <v>4240124</v>
      </c>
      <c r="L211" s="302"/>
      <c r="M211" s="302">
        <v>19359013943</v>
      </c>
      <c r="N211" s="302"/>
      <c r="O211" s="302">
        <v>-19319950156</v>
      </c>
      <c r="P211" s="302"/>
      <c r="Q211" s="302">
        <f t="shared" si="8"/>
        <v>39063787</v>
      </c>
    </row>
    <row r="212" spans="1:17">
      <c r="A212" s="273" t="s">
        <v>156</v>
      </c>
      <c r="B212" s="267"/>
      <c r="C212" s="302">
        <v>13152744</v>
      </c>
      <c r="D212" s="302"/>
      <c r="E212" s="302">
        <v>28253962463</v>
      </c>
      <c r="F212" s="302"/>
      <c r="G212" s="302">
        <v>-33251922033</v>
      </c>
      <c r="H212" s="302"/>
      <c r="I212" s="294">
        <f t="shared" si="7"/>
        <v>-4997959570</v>
      </c>
      <c r="J212" s="294"/>
      <c r="K212" s="302">
        <v>13152744</v>
      </c>
      <c r="L212" s="302"/>
      <c r="M212" s="302">
        <v>28253962463</v>
      </c>
      <c r="N212" s="302"/>
      <c r="O212" s="302">
        <v>-21349600933</v>
      </c>
      <c r="P212" s="302"/>
      <c r="Q212" s="302">
        <f t="shared" si="8"/>
        <v>6904361530</v>
      </c>
    </row>
    <row r="213" spans="1:17">
      <c r="A213" s="273" t="s">
        <v>427</v>
      </c>
      <c r="B213" s="267"/>
      <c r="C213" s="302">
        <v>716615</v>
      </c>
      <c r="D213" s="302"/>
      <c r="E213" s="302">
        <v>2729729573</v>
      </c>
      <c r="F213" s="302"/>
      <c r="G213" s="302">
        <v>-2864499854</v>
      </c>
      <c r="H213" s="302"/>
      <c r="I213" s="294">
        <f t="shared" si="7"/>
        <v>-134770281</v>
      </c>
      <c r="J213" s="294"/>
      <c r="K213" s="302">
        <v>716615</v>
      </c>
      <c r="L213" s="302"/>
      <c r="M213" s="302">
        <v>2729729573</v>
      </c>
      <c r="N213" s="302"/>
      <c r="O213" s="302">
        <v>-2863779586</v>
      </c>
      <c r="P213" s="302"/>
      <c r="Q213" s="302">
        <f t="shared" si="8"/>
        <v>-134050013</v>
      </c>
    </row>
    <row r="214" spans="1:17">
      <c r="A214" s="273" t="s">
        <v>292</v>
      </c>
      <c r="B214" s="267"/>
      <c r="C214" s="302">
        <v>1478697</v>
      </c>
      <c r="D214" s="302"/>
      <c r="E214" s="302">
        <v>22827527637</v>
      </c>
      <c r="F214" s="302"/>
      <c r="G214" s="302">
        <v>-24062242586</v>
      </c>
      <c r="H214" s="302"/>
      <c r="I214" s="294">
        <f t="shared" si="7"/>
        <v>-1234714949</v>
      </c>
      <c r="J214" s="294"/>
      <c r="K214" s="302">
        <v>1478697</v>
      </c>
      <c r="L214" s="302"/>
      <c r="M214" s="302">
        <v>22827527637</v>
      </c>
      <c r="N214" s="302"/>
      <c r="O214" s="302">
        <v>-26464125955</v>
      </c>
      <c r="P214" s="302"/>
      <c r="Q214" s="302">
        <f t="shared" si="8"/>
        <v>-3636598318</v>
      </c>
    </row>
    <row r="215" spans="1:17">
      <c r="A215" s="273" t="s">
        <v>251</v>
      </c>
      <c r="B215" s="267"/>
      <c r="C215" s="302">
        <v>12557609</v>
      </c>
      <c r="D215" s="302"/>
      <c r="E215" s="302">
        <v>25365234977</v>
      </c>
      <c r="F215" s="302"/>
      <c r="G215" s="302">
        <v>-25926965082</v>
      </c>
      <c r="H215" s="302"/>
      <c r="I215" s="294">
        <f t="shared" si="7"/>
        <v>-561730105</v>
      </c>
      <c r="J215" s="294"/>
      <c r="K215" s="302">
        <v>12557609</v>
      </c>
      <c r="L215" s="302"/>
      <c r="M215" s="302">
        <v>25365234977</v>
      </c>
      <c r="N215" s="302"/>
      <c r="O215" s="302">
        <v>-25179074705</v>
      </c>
      <c r="P215" s="302"/>
      <c r="Q215" s="302">
        <f t="shared" si="8"/>
        <v>186160272</v>
      </c>
    </row>
    <row r="216" spans="1:17">
      <c r="A216" s="273" t="s">
        <v>162</v>
      </c>
      <c r="B216" s="267"/>
      <c r="C216" s="302">
        <v>16395375</v>
      </c>
      <c r="D216" s="302"/>
      <c r="E216" s="302">
        <v>45487222654</v>
      </c>
      <c r="F216" s="302"/>
      <c r="G216" s="302">
        <v>-43647151542</v>
      </c>
      <c r="H216" s="302"/>
      <c r="I216" s="294">
        <f t="shared" si="7"/>
        <v>1840071112</v>
      </c>
      <c r="J216" s="294"/>
      <c r="K216" s="302">
        <v>16395375</v>
      </c>
      <c r="L216" s="302"/>
      <c r="M216" s="302">
        <v>45487222654</v>
      </c>
      <c r="N216" s="302"/>
      <c r="O216" s="302">
        <v>-39355493663</v>
      </c>
      <c r="P216" s="302"/>
      <c r="Q216" s="302">
        <f t="shared" si="8"/>
        <v>6131728991</v>
      </c>
    </row>
    <row r="217" spans="1:17">
      <c r="A217" s="273" t="s">
        <v>341</v>
      </c>
      <c r="B217" s="267"/>
      <c r="C217" s="302">
        <v>1112774</v>
      </c>
      <c r="D217" s="302"/>
      <c r="E217" s="302">
        <v>18406385836</v>
      </c>
      <c r="F217" s="302"/>
      <c r="G217" s="302">
        <v>-19746761185</v>
      </c>
      <c r="H217" s="302"/>
      <c r="I217" s="294">
        <f t="shared" si="7"/>
        <v>-1340375349</v>
      </c>
      <c r="J217" s="294"/>
      <c r="K217" s="302">
        <v>1112774</v>
      </c>
      <c r="L217" s="302"/>
      <c r="M217" s="302">
        <v>18406385836</v>
      </c>
      <c r="N217" s="302"/>
      <c r="O217" s="302">
        <v>-20365447083</v>
      </c>
      <c r="P217" s="302"/>
      <c r="Q217" s="302">
        <f t="shared" si="8"/>
        <v>-1959061247</v>
      </c>
    </row>
    <row r="218" spans="1:17">
      <c r="A218" s="273" t="s">
        <v>123</v>
      </c>
      <c r="B218" s="267"/>
      <c r="C218" s="302">
        <v>5109524</v>
      </c>
      <c r="D218" s="302"/>
      <c r="E218" s="302">
        <v>22002757947</v>
      </c>
      <c r="F218" s="302"/>
      <c r="G218" s="302">
        <v>-23371458841</v>
      </c>
      <c r="H218" s="302"/>
      <c r="I218" s="294">
        <f t="shared" si="7"/>
        <v>-1368700894</v>
      </c>
      <c r="J218" s="294"/>
      <c r="K218" s="302">
        <v>5109524</v>
      </c>
      <c r="L218" s="302"/>
      <c r="M218" s="302">
        <v>22002757947</v>
      </c>
      <c r="N218" s="302"/>
      <c r="O218" s="302">
        <v>-23865731907</v>
      </c>
      <c r="P218" s="302"/>
      <c r="Q218" s="302">
        <f t="shared" si="8"/>
        <v>-1862973960</v>
      </c>
    </row>
    <row r="219" spans="1:17">
      <c r="A219" s="273" t="s">
        <v>133</v>
      </c>
      <c r="B219" s="267"/>
      <c r="C219" s="302">
        <v>2892439</v>
      </c>
      <c r="D219" s="302"/>
      <c r="E219" s="302">
        <v>13493449644</v>
      </c>
      <c r="F219" s="302"/>
      <c r="G219" s="302">
        <v>-15008695321</v>
      </c>
      <c r="H219" s="302"/>
      <c r="I219" s="294">
        <f t="shared" si="7"/>
        <v>-1515245677</v>
      </c>
      <c r="J219" s="294"/>
      <c r="K219" s="302">
        <v>2892439</v>
      </c>
      <c r="L219" s="302"/>
      <c r="M219" s="302">
        <v>13493449644</v>
      </c>
      <c r="N219" s="302"/>
      <c r="O219" s="302">
        <v>-16535650514</v>
      </c>
      <c r="P219" s="302"/>
      <c r="Q219" s="302">
        <f t="shared" si="8"/>
        <v>-3042200870</v>
      </c>
    </row>
    <row r="220" spans="1:17">
      <c r="A220" s="273" t="s">
        <v>188</v>
      </c>
      <c r="B220" s="267"/>
      <c r="C220" s="302">
        <v>21801070</v>
      </c>
      <c r="D220" s="302"/>
      <c r="E220" s="302">
        <v>20522771894</v>
      </c>
      <c r="F220" s="302"/>
      <c r="G220" s="302">
        <v>-23360164176</v>
      </c>
      <c r="H220" s="302"/>
      <c r="I220" s="294">
        <f t="shared" si="7"/>
        <v>-2837392282</v>
      </c>
      <c r="J220" s="294"/>
      <c r="K220" s="302">
        <v>21801070</v>
      </c>
      <c r="L220" s="302"/>
      <c r="M220" s="302">
        <v>20522771894</v>
      </c>
      <c r="N220" s="302"/>
      <c r="O220" s="302">
        <v>-23535090049</v>
      </c>
      <c r="P220" s="302"/>
      <c r="Q220" s="302">
        <f t="shared" si="8"/>
        <v>-3012318155</v>
      </c>
    </row>
    <row r="221" spans="1:17">
      <c r="A221" s="273" t="s">
        <v>263</v>
      </c>
      <c r="B221" s="267"/>
      <c r="C221" s="302">
        <v>0</v>
      </c>
      <c r="D221" s="302"/>
      <c r="E221" s="302">
        <v>0</v>
      </c>
      <c r="F221" s="302"/>
      <c r="G221" s="302">
        <v>737793798</v>
      </c>
      <c r="H221" s="302"/>
      <c r="I221" s="294">
        <f t="shared" si="7"/>
        <v>737793798</v>
      </c>
      <c r="J221" s="294"/>
      <c r="K221" s="302">
        <v>0</v>
      </c>
      <c r="L221" s="302"/>
      <c r="M221" s="302">
        <v>0</v>
      </c>
      <c r="N221" s="302"/>
      <c r="O221" s="302">
        <v>0</v>
      </c>
      <c r="P221" s="302"/>
      <c r="Q221" s="302">
        <f t="shared" si="8"/>
        <v>0</v>
      </c>
    </row>
    <row r="222" spans="1:17">
      <c r="A222" s="273" t="s">
        <v>348</v>
      </c>
      <c r="B222" s="267"/>
      <c r="C222" s="302">
        <v>14151725</v>
      </c>
      <c r="D222" s="302"/>
      <c r="E222" s="302">
        <v>33072744779</v>
      </c>
      <c r="F222" s="302"/>
      <c r="G222" s="302">
        <v>-36553944863</v>
      </c>
      <c r="H222" s="302"/>
      <c r="I222" s="294">
        <f t="shared" si="7"/>
        <v>-3481200084</v>
      </c>
      <c r="J222" s="294"/>
      <c r="K222" s="302">
        <v>14151725</v>
      </c>
      <c r="L222" s="302"/>
      <c r="M222" s="302">
        <v>33072744779</v>
      </c>
      <c r="N222" s="302"/>
      <c r="O222" s="302">
        <v>-46552011512</v>
      </c>
      <c r="P222" s="302"/>
      <c r="Q222" s="302">
        <f t="shared" si="8"/>
        <v>-13479266733</v>
      </c>
    </row>
    <row r="223" spans="1:17">
      <c r="A223" s="273" t="s">
        <v>158</v>
      </c>
      <c r="B223" s="267"/>
      <c r="C223" s="302">
        <v>978871</v>
      </c>
      <c r="D223" s="302"/>
      <c r="E223" s="302">
        <v>17514840918</v>
      </c>
      <c r="F223" s="302"/>
      <c r="G223" s="302">
        <v>-17865934818</v>
      </c>
      <c r="H223" s="302"/>
      <c r="I223" s="294">
        <f t="shared" si="7"/>
        <v>-351093900</v>
      </c>
      <c r="J223" s="294"/>
      <c r="K223" s="302">
        <v>978871</v>
      </c>
      <c r="L223" s="302"/>
      <c r="M223" s="302">
        <v>17514840918</v>
      </c>
      <c r="N223" s="302"/>
      <c r="O223" s="302">
        <v>-22944441604</v>
      </c>
      <c r="P223" s="302"/>
      <c r="Q223" s="302">
        <f t="shared" si="8"/>
        <v>-5429600686</v>
      </c>
    </row>
    <row r="224" spans="1:17">
      <c r="A224" s="273" t="s">
        <v>271</v>
      </c>
      <c r="B224" s="267"/>
      <c r="C224" s="302">
        <v>748276</v>
      </c>
      <c r="D224" s="302"/>
      <c r="E224" s="302">
        <v>25446210758</v>
      </c>
      <c r="F224" s="302"/>
      <c r="G224" s="302">
        <v>-26514386806</v>
      </c>
      <c r="H224" s="302"/>
      <c r="I224" s="294">
        <f t="shared" si="7"/>
        <v>-1068176048</v>
      </c>
      <c r="J224" s="294"/>
      <c r="K224" s="302">
        <v>748276</v>
      </c>
      <c r="L224" s="302"/>
      <c r="M224" s="302">
        <v>25446210758</v>
      </c>
      <c r="N224" s="302"/>
      <c r="O224" s="302">
        <v>-28394420031</v>
      </c>
      <c r="P224" s="302"/>
      <c r="Q224" s="302">
        <f t="shared" si="8"/>
        <v>-2948209273</v>
      </c>
    </row>
    <row r="225" spans="1:17">
      <c r="A225" s="273" t="s">
        <v>154</v>
      </c>
      <c r="B225" s="267"/>
      <c r="C225" s="302">
        <v>275895</v>
      </c>
      <c r="D225" s="302"/>
      <c r="E225" s="302">
        <v>16998227269</v>
      </c>
      <c r="F225" s="302"/>
      <c r="G225" s="302">
        <v>-18005630105</v>
      </c>
      <c r="H225" s="302"/>
      <c r="I225" s="294">
        <f t="shared" si="7"/>
        <v>-1007402836</v>
      </c>
      <c r="J225" s="294"/>
      <c r="K225" s="302">
        <v>275895</v>
      </c>
      <c r="L225" s="302"/>
      <c r="M225" s="302">
        <v>16998227269</v>
      </c>
      <c r="N225" s="302"/>
      <c r="O225" s="302">
        <v>-14924871376</v>
      </c>
      <c r="P225" s="302"/>
      <c r="Q225" s="302">
        <f t="shared" si="8"/>
        <v>2073355893</v>
      </c>
    </row>
    <row r="226" spans="1:17">
      <c r="A226" s="273" t="s">
        <v>83</v>
      </c>
      <c r="B226" s="267"/>
      <c r="C226" s="302">
        <v>17464234</v>
      </c>
      <c r="D226" s="302"/>
      <c r="E226" s="302">
        <v>46664545023</v>
      </c>
      <c r="F226" s="302"/>
      <c r="G226" s="302">
        <v>-49690017208</v>
      </c>
      <c r="H226" s="302"/>
      <c r="I226" s="294">
        <f t="shared" si="7"/>
        <v>-3025472185</v>
      </c>
      <c r="J226" s="294"/>
      <c r="K226" s="302">
        <v>17464234</v>
      </c>
      <c r="L226" s="302"/>
      <c r="M226" s="302">
        <v>46664545023</v>
      </c>
      <c r="N226" s="302"/>
      <c r="O226" s="302">
        <v>-46942310172</v>
      </c>
      <c r="P226" s="302"/>
      <c r="Q226" s="302">
        <f t="shared" si="8"/>
        <v>-277765149</v>
      </c>
    </row>
    <row r="227" spans="1:17">
      <c r="A227" s="273" t="s">
        <v>224</v>
      </c>
      <c r="B227" s="267"/>
      <c r="C227" s="302">
        <v>3471226</v>
      </c>
      <c r="D227" s="302"/>
      <c r="E227" s="302">
        <v>42545555296</v>
      </c>
      <c r="F227" s="302"/>
      <c r="G227" s="302">
        <v>-43271048313</v>
      </c>
      <c r="H227" s="302"/>
      <c r="I227" s="294">
        <f t="shared" si="7"/>
        <v>-725493017</v>
      </c>
      <c r="J227" s="294"/>
      <c r="K227" s="302">
        <v>3471226</v>
      </c>
      <c r="L227" s="302"/>
      <c r="M227" s="302">
        <v>42545555296</v>
      </c>
      <c r="N227" s="302"/>
      <c r="O227" s="302">
        <v>-41834850320</v>
      </c>
      <c r="P227" s="302"/>
      <c r="Q227" s="302">
        <f t="shared" si="8"/>
        <v>710704976</v>
      </c>
    </row>
    <row r="228" spans="1:17">
      <c r="A228" s="273" t="s">
        <v>169</v>
      </c>
      <c r="B228" s="267"/>
      <c r="C228" s="302">
        <v>6114856</v>
      </c>
      <c r="D228" s="302"/>
      <c r="E228" s="302">
        <v>18940520646</v>
      </c>
      <c r="F228" s="302"/>
      <c r="G228" s="302">
        <v>-23329177868</v>
      </c>
      <c r="H228" s="302"/>
      <c r="I228" s="294">
        <f t="shared" ref="I228:I292" si="9">E228+G228</f>
        <v>-4388657222</v>
      </c>
      <c r="J228" s="294"/>
      <c r="K228" s="302">
        <v>6114856</v>
      </c>
      <c r="L228" s="302"/>
      <c r="M228" s="302">
        <v>18940520646</v>
      </c>
      <c r="N228" s="302"/>
      <c r="O228" s="302">
        <v>-22741869943</v>
      </c>
      <c r="P228" s="302"/>
      <c r="Q228" s="302">
        <f t="shared" si="8"/>
        <v>-3801349297</v>
      </c>
    </row>
    <row r="229" spans="1:17">
      <c r="A229" s="273" t="s">
        <v>314</v>
      </c>
      <c r="B229" s="267"/>
      <c r="C229" s="302">
        <v>18577936</v>
      </c>
      <c r="D229" s="302"/>
      <c r="E229" s="302">
        <v>18190386324</v>
      </c>
      <c r="F229" s="302"/>
      <c r="G229" s="302">
        <v>-21015898109</v>
      </c>
      <c r="H229" s="302"/>
      <c r="I229" s="294">
        <f t="shared" si="9"/>
        <v>-2825511785</v>
      </c>
      <c r="J229" s="294"/>
      <c r="K229" s="302">
        <v>18577936</v>
      </c>
      <c r="L229" s="302"/>
      <c r="M229" s="302">
        <v>18190386324</v>
      </c>
      <c r="N229" s="302"/>
      <c r="O229" s="302">
        <v>-21809716292</v>
      </c>
      <c r="P229" s="302"/>
      <c r="Q229" s="302">
        <f t="shared" si="8"/>
        <v>-3619329968</v>
      </c>
    </row>
    <row r="230" spans="1:17">
      <c r="A230" s="273" t="s">
        <v>433</v>
      </c>
      <c r="B230" s="267"/>
      <c r="C230" s="302">
        <v>120316</v>
      </c>
      <c r="D230" s="302"/>
      <c r="E230" s="302">
        <v>4189592199</v>
      </c>
      <c r="F230" s="302"/>
      <c r="G230" s="302">
        <v>-4404661664</v>
      </c>
      <c r="H230" s="302"/>
      <c r="I230" s="294">
        <f t="shared" si="9"/>
        <v>-215069465</v>
      </c>
      <c r="J230" s="294"/>
      <c r="K230" s="302">
        <v>120316</v>
      </c>
      <c r="L230" s="302"/>
      <c r="M230" s="302">
        <v>4189592199</v>
      </c>
      <c r="N230" s="302"/>
      <c r="O230" s="302">
        <v>-4270539883</v>
      </c>
      <c r="P230" s="302"/>
      <c r="Q230" s="302">
        <f t="shared" si="8"/>
        <v>-80947684</v>
      </c>
    </row>
    <row r="231" spans="1:17">
      <c r="A231" s="273" t="s">
        <v>227</v>
      </c>
      <c r="B231" s="267"/>
      <c r="C231" s="302">
        <v>354383</v>
      </c>
      <c r="D231" s="302"/>
      <c r="E231" s="302">
        <v>4111042499</v>
      </c>
      <c r="F231" s="302"/>
      <c r="G231" s="302">
        <v>-4515029914</v>
      </c>
      <c r="H231" s="302"/>
      <c r="I231" s="294">
        <f t="shared" si="9"/>
        <v>-403987415</v>
      </c>
      <c r="J231" s="294"/>
      <c r="K231" s="302">
        <v>354383</v>
      </c>
      <c r="L231" s="302"/>
      <c r="M231" s="302">
        <v>4111042499</v>
      </c>
      <c r="N231" s="302"/>
      <c r="O231" s="302">
        <v>-4960023850</v>
      </c>
      <c r="P231" s="302"/>
      <c r="Q231" s="302">
        <f t="shared" si="8"/>
        <v>-848981351</v>
      </c>
    </row>
    <row r="232" spans="1:17">
      <c r="A232" s="273" t="s">
        <v>159</v>
      </c>
      <c r="B232" s="267"/>
      <c r="C232" s="302">
        <v>19342102</v>
      </c>
      <c r="D232" s="302"/>
      <c r="E232" s="302">
        <v>100557296262</v>
      </c>
      <c r="F232" s="302"/>
      <c r="G232" s="302">
        <v>-96874323566</v>
      </c>
      <c r="H232" s="302"/>
      <c r="I232" s="294">
        <f t="shared" si="9"/>
        <v>3682972696</v>
      </c>
      <c r="J232" s="294"/>
      <c r="K232" s="302">
        <v>19342102</v>
      </c>
      <c r="L232" s="302"/>
      <c r="M232" s="302">
        <v>100557296262</v>
      </c>
      <c r="N232" s="302"/>
      <c r="O232" s="302">
        <v>-90463112603</v>
      </c>
      <c r="P232" s="302"/>
      <c r="Q232" s="302">
        <f t="shared" si="8"/>
        <v>10094183659</v>
      </c>
    </row>
    <row r="233" spans="1:17">
      <c r="A233" s="273" t="s">
        <v>180</v>
      </c>
      <c r="B233" s="267"/>
      <c r="C233" s="302">
        <v>10492108</v>
      </c>
      <c r="D233" s="302"/>
      <c r="E233" s="302">
        <v>23779670305</v>
      </c>
      <c r="F233" s="302"/>
      <c r="G233" s="302">
        <v>-26095578326</v>
      </c>
      <c r="H233" s="302"/>
      <c r="I233" s="294">
        <f t="shared" si="9"/>
        <v>-2315908021</v>
      </c>
      <c r="J233" s="294"/>
      <c r="K233" s="302">
        <v>10492108</v>
      </c>
      <c r="L233" s="302"/>
      <c r="M233" s="302">
        <v>23779670305</v>
      </c>
      <c r="N233" s="302"/>
      <c r="O233" s="302">
        <v>-26077028427</v>
      </c>
      <c r="P233" s="302"/>
      <c r="Q233" s="302">
        <f t="shared" si="8"/>
        <v>-2297358122</v>
      </c>
    </row>
    <row r="234" spans="1:17">
      <c r="A234" s="273" t="s">
        <v>80</v>
      </c>
      <c r="B234" s="267"/>
      <c r="C234" s="302">
        <v>5938452</v>
      </c>
      <c r="D234" s="302"/>
      <c r="E234" s="302">
        <v>25619533037</v>
      </c>
      <c r="F234" s="302"/>
      <c r="G234" s="302">
        <v>-27912874312</v>
      </c>
      <c r="H234" s="302"/>
      <c r="I234" s="294">
        <f t="shared" si="9"/>
        <v>-2293341275</v>
      </c>
      <c r="J234" s="294"/>
      <c r="K234" s="302">
        <v>5938452</v>
      </c>
      <c r="L234" s="302"/>
      <c r="M234" s="302">
        <v>25619533037</v>
      </c>
      <c r="N234" s="302"/>
      <c r="O234" s="302">
        <v>-22780133177</v>
      </c>
      <c r="P234" s="302"/>
      <c r="Q234" s="302">
        <f t="shared" si="8"/>
        <v>2839399860</v>
      </c>
    </row>
    <row r="235" spans="1:17">
      <c r="A235" s="273" t="s">
        <v>331</v>
      </c>
      <c r="B235" s="267"/>
      <c r="C235" s="302">
        <v>2369899</v>
      </c>
      <c r="D235" s="302"/>
      <c r="E235" s="302">
        <v>25042133817</v>
      </c>
      <c r="F235" s="302"/>
      <c r="G235" s="302">
        <v>-26804359968</v>
      </c>
      <c r="H235" s="302"/>
      <c r="I235" s="294">
        <f t="shared" si="9"/>
        <v>-1762226151</v>
      </c>
      <c r="J235" s="294"/>
      <c r="K235" s="302">
        <v>2369899</v>
      </c>
      <c r="L235" s="302"/>
      <c r="M235" s="302">
        <v>25042133817</v>
      </c>
      <c r="N235" s="302"/>
      <c r="O235" s="302">
        <v>-28389097638</v>
      </c>
      <c r="P235" s="302"/>
      <c r="Q235" s="302">
        <f t="shared" si="8"/>
        <v>-3346963821</v>
      </c>
    </row>
    <row r="236" spans="1:17">
      <c r="A236" s="273" t="s">
        <v>428</v>
      </c>
      <c r="B236" s="267"/>
      <c r="C236" s="302">
        <v>563982</v>
      </c>
      <c r="D236" s="302"/>
      <c r="E236" s="302">
        <v>4927905242</v>
      </c>
      <c r="F236" s="302"/>
      <c r="G236" s="302">
        <v>-5159446609</v>
      </c>
      <c r="H236" s="302"/>
      <c r="I236" s="294">
        <f t="shared" si="9"/>
        <v>-231541367</v>
      </c>
      <c r="J236" s="294"/>
      <c r="K236" s="302">
        <v>563982</v>
      </c>
      <c r="L236" s="302"/>
      <c r="M236" s="302">
        <v>4927905242</v>
      </c>
      <c r="N236" s="302"/>
      <c r="O236" s="302">
        <v>-5141728018</v>
      </c>
      <c r="P236" s="302"/>
      <c r="Q236" s="302">
        <f t="shared" si="8"/>
        <v>-213822776</v>
      </c>
    </row>
    <row r="237" spans="1:17">
      <c r="A237" s="273" t="s">
        <v>96</v>
      </c>
      <c r="B237" s="267"/>
      <c r="C237" s="302">
        <v>9254354</v>
      </c>
      <c r="D237" s="302"/>
      <c r="E237" s="302">
        <v>23301803078</v>
      </c>
      <c r="F237" s="302"/>
      <c r="G237" s="302">
        <v>-24189090157</v>
      </c>
      <c r="H237" s="302"/>
      <c r="I237" s="294">
        <f t="shared" si="9"/>
        <v>-887287079</v>
      </c>
      <c r="J237" s="294"/>
      <c r="K237" s="302">
        <v>9254354</v>
      </c>
      <c r="L237" s="302"/>
      <c r="M237" s="302">
        <v>23301803078</v>
      </c>
      <c r="N237" s="302"/>
      <c r="O237" s="302">
        <v>-25351724904</v>
      </c>
      <c r="P237" s="302"/>
      <c r="Q237" s="302">
        <f t="shared" si="8"/>
        <v>-2049921826</v>
      </c>
    </row>
    <row r="238" spans="1:17">
      <c r="A238" s="273" t="s">
        <v>124</v>
      </c>
      <c r="B238" s="267"/>
      <c r="C238" s="302">
        <v>23299323</v>
      </c>
      <c r="D238" s="302"/>
      <c r="E238" s="302">
        <v>35551662267</v>
      </c>
      <c r="F238" s="302"/>
      <c r="G238" s="302">
        <v>-38207197752</v>
      </c>
      <c r="H238" s="302"/>
      <c r="I238" s="294">
        <f t="shared" si="9"/>
        <v>-2655535485</v>
      </c>
      <c r="J238" s="294"/>
      <c r="K238" s="302">
        <v>23299323</v>
      </c>
      <c r="L238" s="302"/>
      <c r="M238" s="302">
        <v>35551662267</v>
      </c>
      <c r="N238" s="302"/>
      <c r="O238" s="302">
        <v>-40271812035</v>
      </c>
      <c r="P238" s="302"/>
      <c r="Q238" s="302">
        <f t="shared" si="8"/>
        <v>-4720149768</v>
      </c>
    </row>
    <row r="239" spans="1:17">
      <c r="A239" s="273" t="s">
        <v>136</v>
      </c>
      <c r="B239" s="267"/>
      <c r="C239" s="302">
        <v>2543728</v>
      </c>
      <c r="D239" s="302"/>
      <c r="E239" s="302">
        <v>49813278525</v>
      </c>
      <c r="F239" s="302"/>
      <c r="G239" s="302">
        <v>-47050673960</v>
      </c>
      <c r="H239" s="302"/>
      <c r="I239" s="294">
        <f t="shared" si="9"/>
        <v>2762604565</v>
      </c>
      <c r="J239" s="294"/>
      <c r="K239" s="302">
        <v>2543728</v>
      </c>
      <c r="L239" s="302"/>
      <c r="M239" s="302">
        <v>49813278525</v>
      </c>
      <c r="N239" s="302"/>
      <c r="O239" s="302">
        <v>-43584136448</v>
      </c>
      <c r="P239" s="302"/>
      <c r="Q239" s="302">
        <f t="shared" si="8"/>
        <v>6229142077</v>
      </c>
    </row>
    <row r="240" spans="1:17">
      <c r="A240" s="273" t="s">
        <v>455</v>
      </c>
      <c r="B240" s="267"/>
      <c r="C240" s="302">
        <v>45912522</v>
      </c>
      <c r="D240" s="302"/>
      <c r="E240" s="302">
        <v>16703999357</v>
      </c>
      <c r="F240" s="302"/>
      <c r="G240" s="302">
        <v>-19944525149</v>
      </c>
      <c r="H240" s="302"/>
      <c r="I240" s="294">
        <f t="shared" si="9"/>
        <v>-3240525792</v>
      </c>
      <c r="J240" s="294"/>
      <c r="K240" s="302">
        <v>45912522</v>
      </c>
      <c r="L240" s="302"/>
      <c r="M240" s="302">
        <v>16703999357</v>
      </c>
      <c r="N240" s="302"/>
      <c r="O240" s="302">
        <v>-19944525149</v>
      </c>
      <c r="P240" s="302"/>
      <c r="Q240" s="302">
        <f t="shared" si="8"/>
        <v>-3240525792</v>
      </c>
    </row>
    <row r="241" spans="1:17">
      <c r="A241" s="273" t="s">
        <v>406</v>
      </c>
      <c r="B241" s="267"/>
      <c r="C241" s="302">
        <v>78580</v>
      </c>
      <c r="D241" s="302"/>
      <c r="E241" s="302">
        <v>3757208801</v>
      </c>
      <c r="F241" s="302"/>
      <c r="G241" s="302">
        <v>-3909022608</v>
      </c>
      <c r="H241" s="302"/>
      <c r="I241" s="294">
        <f t="shared" si="9"/>
        <v>-151813807</v>
      </c>
      <c r="J241" s="294"/>
      <c r="K241" s="302">
        <v>78580</v>
      </c>
      <c r="L241" s="302"/>
      <c r="M241" s="302">
        <v>3757208801</v>
      </c>
      <c r="N241" s="302"/>
      <c r="O241" s="302">
        <v>-3732238651</v>
      </c>
      <c r="P241" s="302"/>
      <c r="Q241" s="302">
        <f t="shared" si="8"/>
        <v>24970150</v>
      </c>
    </row>
    <row r="242" spans="1:17">
      <c r="A242" s="273" t="s">
        <v>284</v>
      </c>
      <c r="B242" s="267"/>
      <c r="C242" s="302">
        <v>14315383</v>
      </c>
      <c r="D242" s="302"/>
      <c r="E242" s="302">
        <v>22056820033</v>
      </c>
      <c r="F242" s="302"/>
      <c r="G242" s="302">
        <v>-23552649308</v>
      </c>
      <c r="H242" s="302"/>
      <c r="I242" s="294">
        <f t="shared" si="9"/>
        <v>-1495829275</v>
      </c>
      <c r="J242" s="294"/>
      <c r="K242" s="302">
        <v>14315383</v>
      </c>
      <c r="L242" s="302"/>
      <c r="M242" s="302">
        <v>22056820033</v>
      </c>
      <c r="N242" s="302"/>
      <c r="O242" s="302">
        <v>-23863200822</v>
      </c>
      <c r="P242" s="302"/>
      <c r="Q242" s="302">
        <f t="shared" si="8"/>
        <v>-1806380789</v>
      </c>
    </row>
    <row r="243" spans="1:17">
      <c r="A243" s="273" t="s">
        <v>297</v>
      </c>
      <c r="B243" s="267"/>
      <c r="C243" s="302">
        <v>551194</v>
      </c>
      <c r="D243" s="302"/>
      <c r="E243" s="302">
        <v>14558085498</v>
      </c>
      <c r="F243" s="302"/>
      <c r="G243" s="302">
        <v>-14646030594</v>
      </c>
      <c r="H243" s="302"/>
      <c r="I243" s="294">
        <f t="shared" si="9"/>
        <v>-87945096</v>
      </c>
      <c r="J243" s="294"/>
      <c r="K243" s="302">
        <v>551194</v>
      </c>
      <c r="L243" s="302"/>
      <c r="M243" s="302">
        <v>14558085498</v>
      </c>
      <c r="N243" s="302"/>
      <c r="O243" s="302">
        <v>-17220949458</v>
      </c>
      <c r="P243" s="302"/>
      <c r="Q243" s="302">
        <f t="shared" si="8"/>
        <v>-2662863960</v>
      </c>
    </row>
    <row r="244" spans="1:17">
      <c r="A244" s="273" t="s">
        <v>192</v>
      </c>
      <c r="B244" s="267"/>
      <c r="C244" s="302">
        <v>4092184</v>
      </c>
      <c r="D244" s="302"/>
      <c r="E244" s="302">
        <v>25139223427</v>
      </c>
      <c r="F244" s="302"/>
      <c r="G244" s="302">
        <v>-25749398752</v>
      </c>
      <c r="H244" s="302"/>
      <c r="I244" s="294">
        <f t="shared" si="9"/>
        <v>-610175325</v>
      </c>
      <c r="J244" s="294"/>
      <c r="K244" s="302">
        <v>4092184</v>
      </c>
      <c r="L244" s="302"/>
      <c r="M244" s="302">
        <v>25139223427</v>
      </c>
      <c r="N244" s="302"/>
      <c r="O244" s="302">
        <v>-24000229482</v>
      </c>
      <c r="P244" s="302"/>
      <c r="Q244" s="302">
        <f t="shared" si="8"/>
        <v>1138993945</v>
      </c>
    </row>
    <row r="245" spans="1:17">
      <c r="A245" s="273" t="s">
        <v>102</v>
      </c>
      <c r="B245" s="267"/>
      <c r="C245" s="302">
        <v>3050553</v>
      </c>
      <c r="D245" s="302"/>
      <c r="E245" s="302">
        <v>20408066874</v>
      </c>
      <c r="F245" s="302"/>
      <c r="G245" s="302">
        <v>-20303464528</v>
      </c>
      <c r="H245" s="302"/>
      <c r="I245" s="294">
        <f t="shared" si="9"/>
        <v>104602346</v>
      </c>
      <c r="J245" s="294"/>
      <c r="K245" s="302">
        <v>3050553</v>
      </c>
      <c r="L245" s="302"/>
      <c r="M245" s="302">
        <v>20408066874</v>
      </c>
      <c r="N245" s="302"/>
      <c r="O245" s="302">
        <v>-25077549181</v>
      </c>
      <c r="P245" s="302"/>
      <c r="Q245" s="302">
        <f t="shared" si="8"/>
        <v>-4669482307</v>
      </c>
    </row>
    <row r="246" spans="1:17">
      <c r="A246" s="273" t="s">
        <v>225</v>
      </c>
      <c r="B246" s="267"/>
      <c r="C246" s="302">
        <v>11089271</v>
      </c>
      <c r="D246" s="302"/>
      <c r="E246" s="302">
        <v>19863968292</v>
      </c>
      <c r="F246" s="302"/>
      <c r="G246" s="302">
        <v>-23497007073</v>
      </c>
      <c r="H246" s="302"/>
      <c r="I246" s="294">
        <f t="shared" si="9"/>
        <v>-3633038781</v>
      </c>
      <c r="J246" s="294"/>
      <c r="K246" s="302">
        <v>11089271</v>
      </c>
      <c r="L246" s="302"/>
      <c r="M246" s="302">
        <v>19863968292</v>
      </c>
      <c r="N246" s="302"/>
      <c r="O246" s="302">
        <v>-24716591343</v>
      </c>
      <c r="P246" s="302"/>
      <c r="Q246" s="302">
        <f t="shared" si="8"/>
        <v>-4852623051</v>
      </c>
    </row>
    <row r="247" spans="1:17">
      <c r="A247" s="273" t="s">
        <v>122</v>
      </c>
      <c r="B247" s="267"/>
      <c r="C247" s="302">
        <v>5768457</v>
      </c>
      <c r="D247" s="302"/>
      <c r="E247" s="302">
        <v>23481281523</v>
      </c>
      <c r="F247" s="302"/>
      <c r="G247" s="302">
        <v>-24486341684</v>
      </c>
      <c r="H247" s="302"/>
      <c r="I247" s="294">
        <f t="shared" si="9"/>
        <v>-1005060161</v>
      </c>
      <c r="J247" s="294"/>
      <c r="K247" s="302">
        <v>5768457</v>
      </c>
      <c r="L247" s="302"/>
      <c r="M247" s="302">
        <v>23481281523</v>
      </c>
      <c r="N247" s="302"/>
      <c r="O247" s="302">
        <v>-29493088926</v>
      </c>
      <c r="P247" s="302"/>
      <c r="Q247" s="302">
        <f t="shared" si="8"/>
        <v>-6011807403</v>
      </c>
    </row>
    <row r="248" spans="1:17">
      <c r="A248" s="273" t="s">
        <v>293</v>
      </c>
      <c r="B248" s="267"/>
      <c r="C248" s="302">
        <v>759371</v>
      </c>
      <c r="D248" s="302"/>
      <c r="E248" s="302">
        <v>17172899896</v>
      </c>
      <c r="F248" s="302"/>
      <c r="G248" s="302">
        <v>-18878867093</v>
      </c>
      <c r="H248" s="302"/>
      <c r="I248" s="294">
        <f t="shared" si="9"/>
        <v>-1705967197</v>
      </c>
      <c r="J248" s="294"/>
      <c r="K248" s="302">
        <v>759371</v>
      </c>
      <c r="L248" s="302"/>
      <c r="M248" s="302">
        <v>17172899896</v>
      </c>
      <c r="N248" s="302"/>
      <c r="O248" s="302">
        <v>-24653490576</v>
      </c>
      <c r="P248" s="302"/>
      <c r="Q248" s="302">
        <f t="shared" si="8"/>
        <v>-7480590680</v>
      </c>
    </row>
    <row r="249" spans="1:17">
      <c r="A249" s="273" t="s">
        <v>301</v>
      </c>
      <c r="B249" s="267"/>
      <c r="C249" s="302">
        <v>2455855</v>
      </c>
      <c r="D249" s="302"/>
      <c r="E249" s="302">
        <v>18602269094</v>
      </c>
      <c r="F249" s="302"/>
      <c r="G249" s="302">
        <v>-18628680654</v>
      </c>
      <c r="H249" s="302"/>
      <c r="I249" s="294">
        <f t="shared" si="9"/>
        <v>-26411560</v>
      </c>
      <c r="J249" s="294"/>
      <c r="K249" s="302">
        <v>2455855</v>
      </c>
      <c r="L249" s="302"/>
      <c r="M249" s="302">
        <v>18602269094</v>
      </c>
      <c r="N249" s="302"/>
      <c r="O249" s="302">
        <v>-19407879170</v>
      </c>
      <c r="P249" s="302"/>
      <c r="Q249" s="302">
        <f t="shared" si="8"/>
        <v>-805610076</v>
      </c>
    </row>
    <row r="250" spans="1:17">
      <c r="A250" s="273" t="s">
        <v>166</v>
      </c>
      <c r="B250" s="267"/>
      <c r="C250" s="302">
        <v>1741719</v>
      </c>
      <c r="D250" s="302"/>
      <c r="E250" s="302">
        <v>113161413258</v>
      </c>
      <c r="F250" s="302"/>
      <c r="G250" s="302">
        <v>-118315852874</v>
      </c>
      <c r="H250" s="302"/>
      <c r="I250" s="294">
        <f t="shared" si="9"/>
        <v>-5154439616</v>
      </c>
      <c r="J250" s="294"/>
      <c r="K250" s="302">
        <v>1741719</v>
      </c>
      <c r="L250" s="302"/>
      <c r="M250" s="302">
        <v>113161413258</v>
      </c>
      <c r="N250" s="302"/>
      <c r="O250" s="302">
        <v>-109465508370</v>
      </c>
      <c r="P250" s="302"/>
      <c r="Q250" s="302">
        <f t="shared" si="8"/>
        <v>3695904888</v>
      </c>
    </row>
    <row r="251" spans="1:17">
      <c r="A251" s="273" t="s">
        <v>369</v>
      </c>
      <c r="B251" s="267"/>
      <c r="C251" s="302">
        <v>4404987</v>
      </c>
      <c r="D251" s="302"/>
      <c r="E251" s="302">
        <v>20593389775</v>
      </c>
      <c r="F251" s="302"/>
      <c r="G251" s="302">
        <v>-23732973119</v>
      </c>
      <c r="H251" s="302"/>
      <c r="I251" s="294">
        <f t="shared" si="9"/>
        <v>-3139583344</v>
      </c>
      <c r="J251" s="294"/>
      <c r="K251" s="302">
        <v>4404987</v>
      </c>
      <c r="L251" s="302"/>
      <c r="M251" s="302">
        <v>20593389775</v>
      </c>
      <c r="N251" s="302"/>
      <c r="O251" s="302">
        <v>-26259912939</v>
      </c>
      <c r="P251" s="302"/>
      <c r="Q251" s="302">
        <f t="shared" si="8"/>
        <v>-5666523164</v>
      </c>
    </row>
    <row r="252" spans="1:17">
      <c r="A252" s="273" t="s">
        <v>144</v>
      </c>
      <c r="B252" s="267"/>
      <c r="C252" s="302">
        <v>2013088</v>
      </c>
      <c r="D252" s="302"/>
      <c r="E252" s="302">
        <v>20891589723</v>
      </c>
      <c r="F252" s="302"/>
      <c r="G252" s="302">
        <v>-22103205429</v>
      </c>
      <c r="H252" s="302"/>
      <c r="I252" s="294">
        <f t="shared" si="9"/>
        <v>-1211615706</v>
      </c>
      <c r="J252" s="294"/>
      <c r="K252" s="302">
        <v>2013088</v>
      </c>
      <c r="L252" s="302"/>
      <c r="M252" s="302">
        <v>20891589723</v>
      </c>
      <c r="N252" s="302"/>
      <c r="O252" s="302">
        <v>-22359027014</v>
      </c>
      <c r="P252" s="302"/>
      <c r="Q252" s="302">
        <f t="shared" si="8"/>
        <v>-1467437291</v>
      </c>
    </row>
    <row r="253" spans="1:17">
      <c r="A253" s="273" t="s">
        <v>86</v>
      </c>
      <c r="B253" s="267"/>
      <c r="C253" s="302">
        <v>6966147</v>
      </c>
      <c r="D253" s="302"/>
      <c r="E253" s="302">
        <v>17858797243</v>
      </c>
      <c r="F253" s="302"/>
      <c r="G253" s="302">
        <v>-21965143409</v>
      </c>
      <c r="H253" s="302"/>
      <c r="I253" s="294">
        <f t="shared" si="9"/>
        <v>-4106346166</v>
      </c>
      <c r="J253" s="294"/>
      <c r="K253" s="302">
        <v>6966147</v>
      </c>
      <c r="L253" s="302"/>
      <c r="M253" s="302">
        <v>17858797243</v>
      </c>
      <c r="N253" s="302"/>
      <c r="O253" s="302">
        <v>-19105242958</v>
      </c>
      <c r="P253" s="302"/>
      <c r="Q253" s="302">
        <f t="shared" si="8"/>
        <v>-1246445715</v>
      </c>
    </row>
    <row r="254" spans="1:17">
      <c r="A254" s="273" t="s">
        <v>100</v>
      </c>
      <c r="B254" s="267"/>
      <c r="C254" s="302">
        <v>15131307</v>
      </c>
      <c r="D254" s="302"/>
      <c r="E254" s="302">
        <v>23840422026</v>
      </c>
      <c r="F254" s="302"/>
      <c r="G254" s="302">
        <v>-25701012956</v>
      </c>
      <c r="H254" s="302"/>
      <c r="I254" s="294">
        <f t="shared" si="9"/>
        <v>-1860590930</v>
      </c>
      <c r="J254" s="294"/>
      <c r="K254" s="302">
        <v>15131307</v>
      </c>
      <c r="L254" s="302"/>
      <c r="M254" s="302">
        <v>23840422026</v>
      </c>
      <c r="N254" s="302"/>
      <c r="O254" s="302">
        <v>-22983069311</v>
      </c>
      <c r="P254" s="302"/>
      <c r="Q254" s="302">
        <f t="shared" si="8"/>
        <v>857352715</v>
      </c>
    </row>
    <row r="255" spans="1:17">
      <c r="A255" s="273" t="s">
        <v>235</v>
      </c>
      <c r="B255" s="267"/>
      <c r="C255" s="302">
        <v>14103107</v>
      </c>
      <c r="D255" s="302"/>
      <c r="E255" s="302">
        <v>144678077062</v>
      </c>
      <c r="F255" s="302"/>
      <c r="G255" s="302">
        <v>-158992557919</v>
      </c>
      <c r="H255" s="302"/>
      <c r="I255" s="294">
        <f t="shared" si="9"/>
        <v>-14314480857</v>
      </c>
      <c r="J255" s="294"/>
      <c r="K255" s="302">
        <v>14103107</v>
      </c>
      <c r="L255" s="302"/>
      <c r="M255" s="302">
        <v>144678077062</v>
      </c>
      <c r="N255" s="302"/>
      <c r="O255" s="302">
        <v>-170753776993</v>
      </c>
      <c r="P255" s="302"/>
      <c r="Q255" s="302">
        <f t="shared" si="8"/>
        <v>-26075699931</v>
      </c>
    </row>
    <row r="256" spans="1:17">
      <c r="A256" s="273" t="s">
        <v>310</v>
      </c>
      <c r="B256" s="267"/>
      <c r="C256" s="302">
        <v>9984058</v>
      </c>
      <c r="D256" s="302"/>
      <c r="E256" s="302">
        <v>21645667881</v>
      </c>
      <c r="F256" s="302"/>
      <c r="G256" s="302">
        <v>-21838243626</v>
      </c>
      <c r="H256" s="302"/>
      <c r="I256" s="294">
        <f t="shared" si="9"/>
        <v>-192575745</v>
      </c>
      <c r="J256" s="294"/>
      <c r="K256" s="302">
        <v>9984058</v>
      </c>
      <c r="L256" s="302"/>
      <c r="M256" s="302">
        <v>21645667881</v>
      </c>
      <c r="N256" s="302"/>
      <c r="O256" s="302">
        <v>-26726026489</v>
      </c>
      <c r="P256" s="302"/>
      <c r="Q256" s="302">
        <f t="shared" si="8"/>
        <v>-5080358608</v>
      </c>
    </row>
    <row r="257" spans="1:17">
      <c r="A257" s="273" t="s">
        <v>258</v>
      </c>
      <c r="B257" s="267"/>
      <c r="C257" s="302">
        <v>10077033</v>
      </c>
      <c r="D257" s="302"/>
      <c r="E257" s="302">
        <v>23950825500</v>
      </c>
      <c r="F257" s="302"/>
      <c r="G257" s="302">
        <v>-24869766501</v>
      </c>
      <c r="H257" s="302"/>
      <c r="I257" s="294">
        <f t="shared" si="9"/>
        <v>-918941001</v>
      </c>
      <c r="J257" s="294"/>
      <c r="K257" s="302">
        <v>10077033</v>
      </c>
      <c r="L257" s="302"/>
      <c r="M257" s="302">
        <v>23950825500</v>
      </c>
      <c r="N257" s="302"/>
      <c r="O257" s="302">
        <v>-30331099774</v>
      </c>
      <c r="P257" s="302"/>
      <c r="Q257" s="302">
        <f t="shared" si="8"/>
        <v>-6380274274</v>
      </c>
    </row>
    <row r="258" spans="1:17">
      <c r="A258" s="273" t="s">
        <v>174</v>
      </c>
      <c r="B258" s="267"/>
      <c r="C258" s="302">
        <v>26201543</v>
      </c>
      <c r="D258" s="302"/>
      <c r="E258" s="302">
        <v>68239586809</v>
      </c>
      <c r="F258" s="302"/>
      <c r="G258" s="302">
        <v>-71319447934</v>
      </c>
      <c r="H258" s="302"/>
      <c r="I258" s="294">
        <f t="shared" si="9"/>
        <v>-3079861125</v>
      </c>
      <c r="J258" s="294"/>
      <c r="K258" s="302">
        <v>26201543</v>
      </c>
      <c r="L258" s="302"/>
      <c r="M258" s="302">
        <v>68239586809</v>
      </c>
      <c r="N258" s="302"/>
      <c r="O258" s="302">
        <v>-59957072073</v>
      </c>
      <c r="P258" s="302"/>
      <c r="Q258" s="302">
        <f t="shared" si="8"/>
        <v>8282514736</v>
      </c>
    </row>
    <row r="259" spans="1:17">
      <c r="A259" s="273" t="s">
        <v>173</v>
      </c>
      <c r="B259" s="267"/>
      <c r="C259" s="302">
        <v>4581649</v>
      </c>
      <c r="D259" s="302"/>
      <c r="E259" s="302">
        <v>18841503939</v>
      </c>
      <c r="F259" s="302"/>
      <c r="G259" s="302">
        <v>-18052178015</v>
      </c>
      <c r="H259" s="302"/>
      <c r="I259" s="294">
        <f t="shared" si="9"/>
        <v>789325924</v>
      </c>
      <c r="J259" s="294"/>
      <c r="K259" s="302">
        <v>4581649</v>
      </c>
      <c r="L259" s="302"/>
      <c r="M259" s="302">
        <v>18841503939</v>
      </c>
      <c r="N259" s="302"/>
      <c r="O259" s="302">
        <v>-16703661561</v>
      </c>
      <c r="P259" s="302"/>
      <c r="Q259" s="302">
        <f t="shared" si="8"/>
        <v>2137842378</v>
      </c>
    </row>
    <row r="260" spans="1:17">
      <c r="A260" s="273" t="s">
        <v>216</v>
      </c>
      <c r="B260" s="267"/>
      <c r="C260" s="302">
        <v>5286800</v>
      </c>
      <c r="D260" s="302"/>
      <c r="E260" s="302">
        <v>21347205463</v>
      </c>
      <c r="F260" s="302"/>
      <c r="G260" s="302">
        <v>-24384794028</v>
      </c>
      <c r="H260" s="302"/>
      <c r="I260" s="294">
        <f t="shared" si="9"/>
        <v>-3037588565</v>
      </c>
      <c r="J260" s="294"/>
      <c r="K260" s="302">
        <v>5286800</v>
      </c>
      <c r="L260" s="302"/>
      <c r="M260" s="302">
        <v>21347205463</v>
      </c>
      <c r="N260" s="302"/>
      <c r="O260" s="302">
        <v>-24185090974</v>
      </c>
      <c r="P260" s="302"/>
      <c r="Q260" s="302">
        <f t="shared" si="8"/>
        <v>-2837885511</v>
      </c>
    </row>
    <row r="261" spans="1:17">
      <c r="A261" s="273" t="s">
        <v>431</v>
      </c>
      <c r="B261" s="267"/>
      <c r="C261" s="302">
        <v>10124727</v>
      </c>
      <c r="D261" s="302"/>
      <c r="E261" s="302">
        <v>19223166115</v>
      </c>
      <c r="F261" s="302"/>
      <c r="G261" s="302">
        <v>-25351125338</v>
      </c>
      <c r="H261" s="302"/>
      <c r="I261" s="294">
        <f t="shared" si="9"/>
        <v>-6127959223</v>
      </c>
      <c r="J261" s="294"/>
      <c r="K261" s="302">
        <v>10124727</v>
      </c>
      <c r="L261" s="302"/>
      <c r="M261" s="302">
        <v>19223166115</v>
      </c>
      <c r="N261" s="302"/>
      <c r="O261" s="302">
        <v>-25498719127</v>
      </c>
      <c r="P261" s="302"/>
      <c r="Q261" s="302">
        <f t="shared" si="8"/>
        <v>-6275553012</v>
      </c>
    </row>
    <row r="262" spans="1:17">
      <c r="A262" s="273" t="s">
        <v>220</v>
      </c>
      <c r="B262" s="267"/>
      <c r="C262" s="302">
        <v>6040696</v>
      </c>
      <c r="D262" s="302"/>
      <c r="E262" s="302">
        <v>18548684673</v>
      </c>
      <c r="F262" s="302"/>
      <c r="G262" s="302">
        <v>-22264687256</v>
      </c>
      <c r="H262" s="302"/>
      <c r="I262" s="294">
        <f t="shared" si="9"/>
        <v>-3716002583</v>
      </c>
      <c r="J262" s="294"/>
      <c r="K262" s="302">
        <v>6040696</v>
      </c>
      <c r="L262" s="302"/>
      <c r="M262" s="302">
        <v>18548684673</v>
      </c>
      <c r="N262" s="302"/>
      <c r="O262" s="302">
        <v>-24638431513</v>
      </c>
      <c r="P262" s="302"/>
      <c r="Q262" s="302">
        <f t="shared" si="8"/>
        <v>-6089746840</v>
      </c>
    </row>
    <row r="263" spans="1:17">
      <c r="A263" s="273" t="s">
        <v>182</v>
      </c>
      <c r="B263" s="267"/>
      <c r="C263" s="302">
        <v>3918227</v>
      </c>
      <c r="D263" s="302"/>
      <c r="E263" s="302">
        <v>23057888215</v>
      </c>
      <c r="F263" s="302"/>
      <c r="G263" s="302">
        <v>-20239357746</v>
      </c>
      <c r="H263" s="302"/>
      <c r="I263" s="294">
        <f t="shared" si="9"/>
        <v>2818530469</v>
      </c>
      <c r="J263" s="294"/>
      <c r="K263" s="302">
        <v>3918227</v>
      </c>
      <c r="L263" s="302"/>
      <c r="M263" s="302">
        <v>23057888215</v>
      </c>
      <c r="N263" s="302"/>
      <c r="O263" s="302">
        <v>-22192512502</v>
      </c>
      <c r="P263" s="302"/>
      <c r="Q263" s="302">
        <f t="shared" si="8"/>
        <v>865375713</v>
      </c>
    </row>
    <row r="264" spans="1:17">
      <c r="A264" s="273" t="s">
        <v>302</v>
      </c>
      <c r="B264" s="267"/>
      <c r="C264" s="302">
        <v>5953863</v>
      </c>
      <c r="D264" s="302"/>
      <c r="E264" s="302">
        <v>39771900106</v>
      </c>
      <c r="F264" s="302"/>
      <c r="G264" s="302">
        <v>-42861309123</v>
      </c>
      <c r="H264" s="302"/>
      <c r="I264" s="294">
        <f t="shared" si="9"/>
        <v>-3089409017</v>
      </c>
      <c r="J264" s="294"/>
      <c r="K264" s="302">
        <v>5953863</v>
      </c>
      <c r="L264" s="302"/>
      <c r="M264" s="302">
        <v>39771900106</v>
      </c>
      <c r="N264" s="302"/>
      <c r="O264" s="302">
        <v>-42343037809</v>
      </c>
      <c r="P264" s="302"/>
      <c r="Q264" s="302">
        <f t="shared" si="8"/>
        <v>-2571137703</v>
      </c>
    </row>
    <row r="265" spans="1:17">
      <c r="A265" s="273" t="s">
        <v>289</v>
      </c>
      <c r="B265" s="267"/>
      <c r="C265" s="302">
        <v>2031654</v>
      </c>
      <c r="D265" s="302"/>
      <c r="E265" s="302">
        <v>49075445509</v>
      </c>
      <c r="F265" s="302"/>
      <c r="G265" s="302">
        <v>-48377293777</v>
      </c>
      <c r="H265" s="302"/>
      <c r="I265" s="294">
        <f t="shared" si="9"/>
        <v>698151732</v>
      </c>
      <c r="J265" s="294"/>
      <c r="K265" s="302">
        <v>2031654</v>
      </c>
      <c r="L265" s="302"/>
      <c r="M265" s="302">
        <v>49075445509</v>
      </c>
      <c r="N265" s="302"/>
      <c r="O265" s="302">
        <v>-37503334286</v>
      </c>
      <c r="P265" s="302"/>
      <c r="Q265" s="302">
        <f t="shared" ref="Q265:Q314" si="10">M265+O265</f>
        <v>11572111223</v>
      </c>
    </row>
    <row r="266" spans="1:17">
      <c r="A266" s="273" t="s">
        <v>217</v>
      </c>
      <c r="B266" s="267"/>
      <c r="C266" s="302">
        <v>5054170</v>
      </c>
      <c r="D266" s="302"/>
      <c r="E266" s="302">
        <v>22744090241</v>
      </c>
      <c r="F266" s="302"/>
      <c r="G266" s="302">
        <v>-27541387997</v>
      </c>
      <c r="H266" s="302"/>
      <c r="I266" s="294">
        <f t="shared" si="9"/>
        <v>-4797297756</v>
      </c>
      <c r="J266" s="294"/>
      <c r="K266" s="302">
        <v>5054170</v>
      </c>
      <c r="L266" s="302"/>
      <c r="M266" s="302">
        <v>22744090241</v>
      </c>
      <c r="N266" s="302"/>
      <c r="O266" s="302">
        <v>-20839957642</v>
      </c>
      <c r="P266" s="302"/>
      <c r="Q266" s="302">
        <f t="shared" si="10"/>
        <v>1904132599</v>
      </c>
    </row>
    <row r="267" spans="1:17">
      <c r="A267" s="273" t="s">
        <v>287</v>
      </c>
      <c r="B267" s="267"/>
      <c r="C267" s="302">
        <v>9083475</v>
      </c>
      <c r="D267" s="302"/>
      <c r="E267" s="302">
        <v>24740633610</v>
      </c>
      <c r="F267" s="302"/>
      <c r="G267" s="302">
        <v>-25920488060</v>
      </c>
      <c r="H267" s="302"/>
      <c r="I267" s="294">
        <f t="shared" si="9"/>
        <v>-1179854450</v>
      </c>
      <c r="J267" s="294"/>
      <c r="K267" s="302">
        <v>9083475</v>
      </c>
      <c r="L267" s="302"/>
      <c r="M267" s="302">
        <v>24740633610</v>
      </c>
      <c r="N267" s="302"/>
      <c r="O267" s="302">
        <v>-23191688040</v>
      </c>
      <c r="P267" s="302"/>
      <c r="Q267" s="302">
        <f t="shared" si="10"/>
        <v>1548945570</v>
      </c>
    </row>
    <row r="268" spans="1:17">
      <c r="A268" s="273" t="s">
        <v>223</v>
      </c>
      <c r="B268" s="267"/>
      <c r="C268" s="302">
        <v>24861238</v>
      </c>
      <c r="D268" s="302"/>
      <c r="E268" s="302">
        <v>31608328141</v>
      </c>
      <c r="F268" s="302"/>
      <c r="G268" s="302">
        <v>-36539463412</v>
      </c>
      <c r="H268" s="302"/>
      <c r="I268" s="294">
        <f t="shared" si="9"/>
        <v>-4931135271</v>
      </c>
      <c r="J268" s="294"/>
      <c r="K268" s="302">
        <v>24861238</v>
      </c>
      <c r="L268" s="302"/>
      <c r="M268" s="302">
        <v>31608328141</v>
      </c>
      <c r="N268" s="302"/>
      <c r="O268" s="302">
        <v>-32276209591</v>
      </c>
      <c r="P268" s="302"/>
      <c r="Q268" s="302">
        <f t="shared" si="10"/>
        <v>-667881450</v>
      </c>
    </row>
    <row r="269" spans="1:17">
      <c r="A269" s="273" t="s">
        <v>353</v>
      </c>
      <c r="B269" s="267"/>
      <c r="C269" s="302">
        <v>3005702</v>
      </c>
      <c r="D269" s="302"/>
      <c r="E269" s="302">
        <v>95460787439</v>
      </c>
      <c r="F269" s="302"/>
      <c r="G269" s="302">
        <v>-102945945965</v>
      </c>
      <c r="H269" s="302"/>
      <c r="I269" s="294">
        <f t="shared" si="9"/>
        <v>-7485158526</v>
      </c>
      <c r="J269" s="294"/>
      <c r="K269" s="302">
        <v>3005702</v>
      </c>
      <c r="L269" s="302"/>
      <c r="M269" s="302">
        <v>95460787439</v>
      </c>
      <c r="N269" s="302"/>
      <c r="O269" s="302">
        <v>-98169602516</v>
      </c>
      <c r="P269" s="302"/>
      <c r="Q269" s="302">
        <f t="shared" si="10"/>
        <v>-2708815077</v>
      </c>
    </row>
    <row r="270" spans="1:17">
      <c r="A270" s="273" t="s">
        <v>219</v>
      </c>
      <c r="B270" s="267"/>
      <c r="C270" s="302">
        <v>16963428</v>
      </c>
      <c r="D270" s="302"/>
      <c r="E270" s="302">
        <v>24669831073</v>
      </c>
      <c r="F270" s="302"/>
      <c r="G270" s="302">
        <v>-27787409168</v>
      </c>
      <c r="H270" s="302"/>
      <c r="I270" s="294">
        <f t="shared" si="9"/>
        <v>-3117578095</v>
      </c>
      <c r="J270" s="294"/>
      <c r="K270" s="302">
        <v>16963428</v>
      </c>
      <c r="L270" s="302"/>
      <c r="M270" s="302">
        <v>24669831073</v>
      </c>
      <c r="N270" s="302"/>
      <c r="O270" s="302">
        <v>-28171651129</v>
      </c>
      <c r="P270" s="302"/>
      <c r="Q270" s="302">
        <f t="shared" si="10"/>
        <v>-3501820056</v>
      </c>
    </row>
    <row r="271" spans="1:17">
      <c r="A271" s="273" t="s">
        <v>261</v>
      </c>
      <c r="B271" s="267"/>
      <c r="C271" s="302">
        <v>15062170</v>
      </c>
      <c r="D271" s="302"/>
      <c r="E271" s="302">
        <v>9807020311</v>
      </c>
      <c r="F271" s="302"/>
      <c r="G271" s="302">
        <v>-10525702714</v>
      </c>
      <c r="H271" s="302"/>
      <c r="I271" s="294">
        <f t="shared" si="9"/>
        <v>-718682403</v>
      </c>
      <c r="J271" s="294"/>
      <c r="K271" s="302">
        <v>15062170</v>
      </c>
      <c r="L271" s="302"/>
      <c r="M271" s="302">
        <v>9807020311</v>
      </c>
      <c r="N271" s="302"/>
      <c r="O271" s="302">
        <v>-11229412566</v>
      </c>
      <c r="P271" s="302"/>
      <c r="Q271" s="302">
        <f t="shared" si="10"/>
        <v>-1422392255</v>
      </c>
    </row>
    <row r="272" spans="1:17">
      <c r="A272" s="273" t="s">
        <v>160</v>
      </c>
      <c r="B272" s="267"/>
      <c r="C272" s="302">
        <v>2707654</v>
      </c>
      <c r="D272" s="302"/>
      <c r="E272" s="302">
        <v>28691853274</v>
      </c>
      <c r="F272" s="302"/>
      <c r="G272" s="302">
        <v>-29822301526</v>
      </c>
      <c r="H272" s="302"/>
      <c r="I272" s="294">
        <f t="shared" si="9"/>
        <v>-1130448252</v>
      </c>
      <c r="J272" s="294"/>
      <c r="K272" s="302">
        <v>2707654</v>
      </c>
      <c r="L272" s="302"/>
      <c r="M272" s="302">
        <v>28691853274</v>
      </c>
      <c r="N272" s="302"/>
      <c r="O272" s="302">
        <v>-31571804773</v>
      </c>
      <c r="P272" s="302"/>
      <c r="Q272" s="302">
        <f t="shared" si="10"/>
        <v>-2879951499</v>
      </c>
    </row>
    <row r="273" spans="1:17">
      <c r="A273" s="273" t="s">
        <v>275</v>
      </c>
      <c r="B273" s="267"/>
      <c r="C273" s="302">
        <v>20351825</v>
      </c>
      <c r="D273" s="302"/>
      <c r="E273" s="302">
        <v>71151483184</v>
      </c>
      <c r="F273" s="302"/>
      <c r="G273" s="302">
        <v>-77483702190</v>
      </c>
      <c r="H273" s="302"/>
      <c r="I273" s="294">
        <f t="shared" si="9"/>
        <v>-6332219006</v>
      </c>
      <c r="J273" s="294"/>
      <c r="K273" s="302">
        <v>20351825</v>
      </c>
      <c r="L273" s="302"/>
      <c r="M273" s="302">
        <v>71151483184</v>
      </c>
      <c r="N273" s="302"/>
      <c r="O273" s="302">
        <v>-74337232480</v>
      </c>
      <c r="P273" s="302"/>
      <c r="Q273" s="302">
        <f t="shared" si="10"/>
        <v>-3185749296</v>
      </c>
    </row>
    <row r="274" spans="1:17">
      <c r="A274" s="273" t="s">
        <v>233</v>
      </c>
      <c r="B274" s="267"/>
      <c r="C274" s="302">
        <v>3943685</v>
      </c>
      <c r="D274" s="302"/>
      <c r="E274" s="302">
        <v>22972489640</v>
      </c>
      <c r="F274" s="302"/>
      <c r="G274" s="302">
        <v>-25896838209</v>
      </c>
      <c r="H274" s="302"/>
      <c r="I274" s="294">
        <f t="shared" si="9"/>
        <v>-2924348569</v>
      </c>
      <c r="J274" s="294"/>
      <c r="K274" s="302">
        <v>3943685</v>
      </c>
      <c r="L274" s="302"/>
      <c r="M274" s="302">
        <v>22972489640</v>
      </c>
      <c r="N274" s="302"/>
      <c r="O274" s="302">
        <v>-25799407636</v>
      </c>
      <c r="P274" s="302"/>
      <c r="Q274" s="302">
        <f t="shared" si="10"/>
        <v>-2826917996</v>
      </c>
    </row>
    <row r="275" spans="1:17">
      <c r="A275" s="273" t="s">
        <v>85</v>
      </c>
      <c r="B275" s="267"/>
      <c r="C275" s="302">
        <v>1788438</v>
      </c>
      <c r="D275" s="302"/>
      <c r="E275" s="302">
        <v>24338038112</v>
      </c>
      <c r="F275" s="302"/>
      <c r="G275" s="302">
        <v>-25389101969</v>
      </c>
      <c r="H275" s="302"/>
      <c r="I275" s="294">
        <f t="shared" si="9"/>
        <v>-1051063857</v>
      </c>
      <c r="J275" s="294"/>
      <c r="K275" s="302">
        <v>1788438</v>
      </c>
      <c r="L275" s="302"/>
      <c r="M275" s="302">
        <v>24338038112</v>
      </c>
      <c r="N275" s="302"/>
      <c r="O275" s="302">
        <v>-24703474345</v>
      </c>
      <c r="P275" s="302"/>
      <c r="Q275" s="302">
        <f t="shared" si="10"/>
        <v>-365436233</v>
      </c>
    </row>
    <row r="276" spans="1:17">
      <c r="A276" s="273" t="s">
        <v>309</v>
      </c>
      <c r="B276" s="267"/>
      <c r="C276" s="302">
        <v>578394</v>
      </c>
      <c r="D276" s="302"/>
      <c r="E276" s="302">
        <v>15644459043</v>
      </c>
      <c r="F276" s="302"/>
      <c r="G276" s="317">
        <v>-17789032077</v>
      </c>
      <c r="H276" s="302"/>
      <c r="I276" s="294">
        <f t="shared" si="9"/>
        <v>-2144573034</v>
      </c>
      <c r="J276" s="294"/>
      <c r="K276" s="302">
        <v>578394</v>
      </c>
      <c r="L276" s="302"/>
      <c r="M276" s="302">
        <v>15644459043</v>
      </c>
      <c r="N276" s="302"/>
      <c r="O276" s="317">
        <v>-15759449553</v>
      </c>
      <c r="P276" s="302"/>
      <c r="Q276" s="302">
        <f t="shared" si="10"/>
        <v>-114990510</v>
      </c>
    </row>
    <row r="277" spans="1:17">
      <c r="A277" s="273" t="s">
        <v>349</v>
      </c>
      <c r="B277" s="267"/>
      <c r="C277" s="302">
        <v>10663961</v>
      </c>
      <c r="D277" s="302"/>
      <c r="E277" s="302">
        <v>24063158684</v>
      </c>
      <c r="F277" s="302"/>
      <c r="G277" s="302">
        <v>-24725902532</v>
      </c>
      <c r="H277" s="302"/>
      <c r="I277" s="294">
        <f t="shared" si="9"/>
        <v>-662743848</v>
      </c>
      <c r="J277" s="294"/>
      <c r="K277" s="302">
        <v>10663961</v>
      </c>
      <c r="L277" s="302"/>
      <c r="M277" s="302">
        <v>24063158684</v>
      </c>
      <c r="N277" s="302"/>
      <c r="O277" s="302">
        <v>-25369832110</v>
      </c>
      <c r="P277" s="302"/>
      <c r="Q277" s="302">
        <f t="shared" si="10"/>
        <v>-1306673426</v>
      </c>
    </row>
    <row r="278" spans="1:17">
      <c r="A278" s="273" t="s">
        <v>163</v>
      </c>
      <c r="B278" s="267"/>
      <c r="C278" s="302">
        <v>36197237</v>
      </c>
      <c r="D278" s="302"/>
      <c r="E278" s="302">
        <v>47963823969</v>
      </c>
      <c r="F278" s="302"/>
      <c r="G278" s="302">
        <v>-47856416951</v>
      </c>
      <c r="H278" s="302"/>
      <c r="I278" s="294">
        <f t="shared" si="9"/>
        <v>107407018</v>
      </c>
      <c r="J278" s="294"/>
      <c r="K278" s="302">
        <v>36197237</v>
      </c>
      <c r="L278" s="302"/>
      <c r="M278" s="302">
        <v>47963823969</v>
      </c>
      <c r="N278" s="302"/>
      <c r="O278" s="302">
        <v>-43452520922</v>
      </c>
      <c r="P278" s="302"/>
      <c r="Q278" s="302">
        <f t="shared" si="10"/>
        <v>4511303047</v>
      </c>
    </row>
    <row r="279" spans="1:17">
      <c r="A279" s="273" t="s">
        <v>250</v>
      </c>
      <c r="B279" s="267"/>
      <c r="C279" s="302">
        <v>48141159</v>
      </c>
      <c r="D279" s="302"/>
      <c r="E279" s="302">
        <v>84989981134</v>
      </c>
      <c r="F279" s="302"/>
      <c r="G279" s="302">
        <v>-93683362971</v>
      </c>
      <c r="H279" s="302"/>
      <c r="I279" s="294">
        <f t="shared" si="9"/>
        <v>-8693381837</v>
      </c>
      <c r="J279" s="294"/>
      <c r="K279" s="302">
        <v>48141159</v>
      </c>
      <c r="L279" s="302"/>
      <c r="M279" s="302">
        <v>84989981134</v>
      </c>
      <c r="N279" s="302"/>
      <c r="O279" s="302">
        <v>-89966912779</v>
      </c>
      <c r="P279" s="302"/>
      <c r="Q279" s="302">
        <f t="shared" si="10"/>
        <v>-4976931645</v>
      </c>
    </row>
    <row r="280" spans="1:17">
      <c r="A280" s="273" t="s">
        <v>272</v>
      </c>
      <c r="B280" s="267"/>
      <c r="C280" s="302">
        <v>14406678</v>
      </c>
      <c r="D280" s="302"/>
      <c r="E280" s="302">
        <v>29501174031</v>
      </c>
      <c r="F280" s="302"/>
      <c r="G280" s="302">
        <v>-31208617688</v>
      </c>
      <c r="H280" s="302"/>
      <c r="I280" s="294">
        <f t="shared" si="9"/>
        <v>-1707443657</v>
      </c>
      <c r="J280" s="294"/>
      <c r="K280" s="302">
        <v>14406678</v>
      </c>
      <c r="L280" s="302"/>
      <c r="M280" s="302">
        <v>29501174031</v>
      </c>
      <c r="N280" s="302"/>
      <c r="O280" s="302">
        <v>-27621153285</v>
      </c>
      <c r="P280" s="302"/>
      <c r="Q280" s="302">
        <f t="shared" si="10"/>
        <v>1880020746</v>
      </c>
    </row>
    <row r="281" spans="1:17">
      <c r="A281" s="273" t="s">
        <v>417</v>
      </c>
      <c r="B281" s="267"/>
      <c r="C281" s="302">
        <v>10136045</v>
      </c>
      <c r="D281" s="302"/>
      <c r="E281" s="302">
        <v>51083979153</v>
      </c>
      <c r="F281" s="302"/>
      <c r="G281" s="302">
        <v>-49177524311</v>
      </c>
      <c r="H281" s="302"/>
      <c r="I281" s="294">
        <f t="shared" si="9"/>
        <v>1906454842</v>
      </c>
      <c r="J281" s="294"/>
      <c r="K281" s="302">
        <v>10136045</v>
      </c>
      <c r="L281" s="302"/>
      <c r="M281" s="302">
        <v>51083979153</v>
      </c>
      <c r="N281" s="302"/>
      <c r="O281" s="302">
        <v>-49518958068</v>
      </c>
      <c r="P281" s="302"/>
      <c r="Q281" s="302">
        <f t="shared" si="10"/>
        <v>1565021085</v>
      </c>
    </row>
    <row r="282" spans="1:17">
      <c r="A282" s="273" t="s">
        <v>303</v>
      </c>
      <c r="B282" s="267"/>
      <c r="C282" s="302">
        <v>4573344</v>
      </c>
      <c r="D282" s="302"/>
      <c r="E282" s="302">
        <v>14074826542</v>
      </c>
      <c r="F282" s="302"/>
      <c r="G282" s="302">
        <v>-15184062913</v>
      </c>
      <c r="H282" s="302"/>
      <c r="I282" s="294">
        <f t="shared" si="9"/>
        <v>-1109236371</v>
      </c>
      <c r="J282" s="294"/>
      <c r="K282" s="302">
        <v>4573344</v>
      </c>
      <c r="L282" s="302"/>
      <c r="M282" s="302">
        <v>14074826542</v>
      </c>
      <c r="N282" s="302"/>
      <c r="O282" s="302">
        <v>-15547773507</v>
      </c>
      <c r="P282" s="302"/>
      <c r="Q282" s="302">
        <f t="shared" si="10"/>
        <v>-1472946965</v>
      </c>
    </row>
    <row r="283" spans="1:17">
      <c r="A283" s="273" t="s">
        <v>106</v>
      </c>
      <c r="B283" s="267"/>
      <c r="C283" s="302">
        <v>2846078</v>
      </c>
      <c r="D283" s="302"/>
      <c r="E283" s="302">
        <v>25179380143</v>
      </c>
      <c r="F283" s="302"/>
      <c r="G283" s="302">
        <v>-25002328068</v>
      </c>
      <c r="H283" s="302"/>
      <c r="I283" s="294">
        <f t="shared" si="9"/>
        <v>177052075</v>
      </c>
      <c r="J283" s="294"/>
      <c r="K283" s="302">
        <v>2846078</v>
      </c>
      <c r="L283" s="302"/>
      <c r="M283" s="302">
        <v>25179380143</v>
      </c>
      <c r="N283" s="302"/>
      <c r="O283" s="302">
        <v>-23476767487</v>
      </c>
      <c r="P283" s="302"/>
      <c r="Q283" s="302">
        <f t="shared" si="10"/>
        <v>1702612656</v>
      </c>
    </row>
    <row r="284" spans="1:17">
      <c r="A284" s="273" t="s">
        <v>337</v>
      </c>
      <c r="B284" s="267"/>
      <c r="C284" s="302">
        <v>580091</v>
      </c>
      <c r="D284" s="302"/>
      <c r="E284" s="302">
        <v>3015824371</v>
      </c>
      <c r="F284" s="302"/>
      <c r="G284" s="302">
        <v>-3108086685</v>
      </c>
      <c r="H284" s="302"/>
      <c r="I284" s="294">
        <f t="shared" si="9"/>
        <v>-92262314</v>
      </c>
      <c r="J284" s="294"/>
      <c r="K284" s="302">
        <v>580091</v>
      </c>
      <c r="L284" s="302"/>
      <c r="M284" s="302">
        <v>3015824371</v>
      </c>
      <c r="N284" s="302"/>
      <c r="O284" s="302">
        <v>-3263779337</v>
      </c>
      <c r="P284" s="302"/>
      <c r="Q284" s="302">
        <f t="shared" si="10"/>
        <v>-247954966</v>
      </c>
    </row>
    <row r="285" spans="1:17">
      <c r="A285" s="273" t="s">
        <v>151</v>
      </c>
      <c r="B285" s="267"/>
      <c r="C285" s="302">
        <v>3259451</v>
      </c>
      <c r="D285" s="302"/>
      <c r="E285" s="302">
        <v>26698071879</v>
      </c>
      <c r="F285" s="302"/>
      <c r="G285" s="302">
        <v>-24999348978</v>
      </c>
      <c r="H285" s="302"/>
      <c r="I285" s="294">
        <f t="shared" si="9"/>
        <v>1698722901</v>
      </c>
      <c r="J285" s="294"/>
      <c r="K285" s="302">
        <v>3259451</v>
      </c>
      <c r="L285" s="302"/>
      <c r="M285" s="302">
        <v>26698071879</v>
      </c>
      <c r="N285" s="302"/>
      <c r="O285" s="302">
        <v>-22549469809</v>
      </c>
      <c r="P285" s="302"/>
      <c r="Q285" s="302">
        <f t="shared" si="10"/>
        <v>4148602070</v>
      </c>
    </row>
    <row r="286" spans="1:17">
      <c r="A286" s="273" t="s">
        <v>347</v>
      </c>
      <c r="B286" s="267"/>
      <c r="C286" s="302">
        <v>611629</v>
      </c>
      <c r="D286" s="302"/>
      <c r="E286" s="302">
        <v>12074677580</v>
      </c>
      <c r="F286" s="302"/>
      <c r="G286" s="302">
        <v>-15115909982</v>
      </c>
      <c r="H286" s="302"/>
      <c r="I286" s="294">
        <f t="shared" si="9"/>
        <v>-3041232402</v>
      </c>
      <c r="J286" s="294"/>
      <c r="K286" s="302">
        <v>611629</v>
      </c>
      <c r="L286" s="302"/>
      <c r="M286" s="302">
        <v>12074677580</v>
      </c>
      <c r="N286" s="302"/>
      <c r="O286" s="302">
        <v>-11886200735</v>
      </c>
      <c r="P286" s="302"/>
      <c r="Q286" s="302">
        <f t="shared" si="10"/>
        <v>188476845</v>
      </c>
    </row>
    <row r="287" spans="1:17">
      <c r="A287" s="273" t="s">
        <v>311</v>
      </c>
      <c r="B287" s="267"/>
      <c r="C287" s="302">
        <v>47388941</v>
      </c>
      <c r="D287" s="302"/>
      <c r="E287" s="302">
        <v>122289711778</v>
      </c>
      <c r="F287" s="302"/>
      <c r="G287" s="302">
        <v>-152914279605</v>
      </c>
      <c r="H287" s="302"/>
      <c r="I287" s="294">
        <f t="shared" si="9"/>
        <v>-30624567827</v>
      </c>
      <c r="J287" s="294"/>
      <c r="K287" s="302">
        <v>47388941</v>
      </c>
      <c r="L287" s="302"/>
      <c r="M287" s="302">
        <v>122289711778</v>
      </c>
      <c r="N287" s="302"/>
      <c r="O287" s="302">
        <v>-126670660624</v>
      </c>
      <c r="P287" s="302"/>
      <c r="Q287" s="302">
        <f t="shared" si="10"/>
        <v>-4380948846</v>
      </c>
    </row>
    <row r="288" spans="1:17">
      <c r="A288" s="273" t="s">
        <v>238</v>
      </c>
      <c r="B288" s="267"/>
      <c r="C288" s="302">
        <v>41884878</v>
      </c>
      <c r="D288" s="302"/>
      <c r="E288" s="302">
        <v>39137523201</v>
      </c>
      <c r="F288" s="302"/>
      <c r="G288" s="302">
        <v>-47839376763</v>
      </c>
      <c r="H288" s="302"/>
      <c r="I288" s="294">
        <f t="shared" si="9"/>
        <v>-8701853562</v>
      </c>
      <c r="J288" s="294"/>
      <c r="K288" s="302">
        <v>41884878</v>
      </c>
      <c r="L288" s="302"/>
      <c r="M288" s="302">
        <v>39137523201</v>
      </c>
      <c r="N288" s="302"/>
      <c r="O288" s="302">
        <v>-45007978654</v>
      </c>
      <c r="P288" s="302"/>
      <c r="Q288" s="302">
        <f t="shared" si="10"/>
        <v>-5870455453</v>
      </c>
    </row>
    <row r="289" spans="1:17">
      <c r="A289" s="273" t="s">
        <v>230</v>
      </c>
      <c r="B289" s="267"/>
      <c r="C289" s="302">
        <v>15347729</v>
      </c>
      <c r="D289" s="302"/>
      <c r="E289" s="302">
        <v>23037179122</v>
      </c>
      <c r="F289" s="302"/>
      <c r="G289" s="302">
        <v>-27364045476</v>
      </c>
      <c r="H289" s="302"/>
      <c r="I289" s="294">
        <f t="shared" si="9"/>
        <v>-4326866354</v>
      </c>
      <c r="J289" s="294"/>
      <c r="K289" s="302">
        <v>15347729</v>
      </c>
      <c r="L289" s="302"/>
      <c r="M289" s="302">
        <v>23037179122</v>
      </c>
      <c r="N289" s="302"/>
      <c r="O289" s="302">
        <v>-29749999526</v>
      </c>
      <c r="P289" s="302"/>
      <c r="Q289" s="302">
        <f t="shared" si="10"/>
        <v>-6712820404</v>
      </c>
    </row>
    <row r="290" spans="1:17">
      <c r="A290" s="273" t="s">
        <v>376</v>
      </c>
      <c r="B290" s="267"/>
      <c r="C290" s="302">
        <v>4330616</v>
      </c>
      <c r="D290" s="302"/>
      <c r="E290" s="302">
        <v>38571445564</v>
      </c>
      <c r="F290" s="302"/>
      <c r="G290" s="302">
        <v>-39843525602</v>
      </c>
      <c r="H290" s="302"/>
      <c r="I290" s="294">
        <f t="shared" si="9"/>
        <v>-1272080038</v>
      </c>
      <c r="J290" s="294"/>
      <c r="K290" s="302">
        <v>4330616</v>
      </c>
      <c r="L290" s="302"/>
      <c r="M290" s="302">
        <v>38571445564</v>
      </c>
      <c r="N290" s="302"/>
      <c r="O290" s="302">
        <v>-41964740738</v>
      </c>
      <c r="P290" s="302"/>
      <c r="Q290" s="302">
        <f t="shared" si="10"/>
        <v>-3393295174</v>
      </c>
    </row>
    <row r="291" spans="1:17">
      <c r="A291" s="273" t="s">
        <v>98</v>
      </c>
      <c r="B291" s="267"/>
      <c r="C291" s="302">
        <v>12668548</v>
      </c>
      <c r="D291" s="302"/>
      <c r="E291" s="302">
        <v>21987675066</v>
      </c>
      <c r="F291" s="302"/>
      <c r="G291" s="302">
        <v>-26017489511</v>
      </c>
      <c r="H291" s="302"/>
      <c r="I291" s="294">
        <f t="shared" si="9"/>
        <v>-4029814445</v>
      </c>
      <c r="J291" s="294"/>
      <c r="K291" s="302">
        <v>12668548</v>
      </c>
      <c r="L291" s="302"/>
      <c r="M291" s="302">
        <v>21987675066</v>
      </c>
      <c r="N291" s="302"/>
      <c r="O291" s="302">
        <v>-26093048533</v>
      </c>
      <c r="P291" s="302"/>
      <c r="Q291" s="302">
        <f t="shared" si="10"/>
        <v>-4105373467</v>
      </c>
    </row>
    <row r="292" spans="1:17">
      <c r="A292" s="273" t="s">
        <v>172</v>
      </c>
      <c r="B292" s="267"/>
      <c r="C292" s="302">
        <v>3386490</v>
      </c>
      <c r="D292" s="302"/>
      <c r="E292" s="302">
        <v>26930723079</v>
      </c>
      <c r="F292" s="302"/>
      <c r="G292" s="302">
        <v>-28385079761</v>
      </c>
      <c r="H292" s="302"/>
      <c r="I292" s="294">
        <f t="shared" si="9"/>
        <v>-1454356682</v>
      </c>
      <c r="J292" s="294"/>
      <c r="K292" s="302">
        <v>3386490</v>
      </c>
      <c r="L292" s="302"/>
      <c r="M292" s="302">
        <v>26930723079</v>
      </c>
      <c r="N292" s="302"/>
      <c r="O292" s="302">
        <v>-24944582253</v>
      </c>
      <c r="P292" s="302"/>
      <c r="Q292" s="302">
        <f t="shared" si="10"/>
        <v>1986140826</v>
      </c>
    </row>
    <row r="293" spans="1:17">
      <c r="A293" s="273" t="s">
        <v>184</v>
      </c>
      <c r="B293" s="267"/>
      <c r="C293" s="302">
        <v>23778837</v>
      </c>
      <c r="D293" s="302"/>
      <c r="E293" s="302">
        <v>43138169082</v>
      </c>
      <c r="F293" s="302"/>
      <c r="G293" s="302">
        <v>-46565585256</v>
      </c>
      <c r="H293" s="302"/>
      <c r="I293" s="294">
        <f t="shared" ref="I293:I314" si="11">E293+G293</f>
        <v>-3427416174</v>
      </c>
      <c r="J293" s="294"/>
      <c r="K293" s="302">
        <v>23778837</v>
      </c>
      <c r="L293" s="302"/>
      <c r="M293" s="302">
        <v>43138169082</v>
      </c>
      <c r="N293" s="302"/>
      <c r="O293" s="302">
        <v>-40963532610</v>
      </c>
      <c r="P293" s="302"/>
      <c r="Q293" s="302">
        <f t="shared" si="10"/>
        <v>2174636472</v>
      </c>
    </row>
    <row r="294" spans="1:17">
      <c r="A294" s="273" t="s">
        <v>175</v>
      </c>
      <c r="B294" s="267"/>
      <c r="C294" s="302">
        <v>3790105</v>
      </c>
      <c r="D294" s="302"/>
      <c r="E294" s="302">
        <v>22266243406</v>
      </c>
      <c r="F294" s="302"/>
      <c r="G294" s="302">
        <v>-23685562767</v>
      </c>
      <c r="H294" s="302"/>
      <c r="I294" s="294">
        <f t="shared" si="11"/>
        <v>-1419319361</v>
      </c>
      <c r="J294" s="294"/>
      <c r="K294" s="302">
        <v>3790105</v>
      </c>
      <c r="L294" s="302"/>
      <c r="M294" s="302">
        <v>22266243406</v>
      </c>
      <c r="N294" s="302"/>
      <c r="O294" s="302">
        <v>-23999318194</v>
      </c>
      <c r="P294" s="302"/>
      <c r="Q294" s="302">
        <f t="shared" si="10"/>
        <v>-1733074788</v>
      </c>
    </row>
    <row r="295" spans="1:17">
      <c r="A295" s="273" t="s">
        <v>128</v>
      </c>
      <c r="B295" s="267"/>
      <c r="C295" s="302">
        <v>3772544</v>
      </c>
      <c r="D295" s="302"/>
      <c r="E295" s="302">
        <v>11449047253</v>
      </c>
      <c r="F295" s="302"/>
      <c r="G295" s="302">
        <v>-11929059717</v>
      </c>
      <c r="H295" s="302"/>
      <c r="I295" s="294">
        <f t="shared" si="11"/>
        <v>-480012464</v>
      </c>
      <c r="J295" s="294"/>
      <c r="K295" s="302">
        <v>3772544</v>
      </c>
      <c r="L295" s="302"/>
      <c r="M295" s="302">
        <v>11449047253</v>
      </c>
      <c r="N295" s="302"/>
      <c r="O295" s="302">
        <v>-14659130595</v>
      </c>
      <c r="P295" s="302"/>
      <c r="Q295" s="302">
        <f t="shared" si="10"/>
        <v>-3210083342</v>
      </c>
    </row>
    <row r="296" spans="1:17">
      <c r="A296" s="273" t="s">
        <v>257</v>
      </c>
      <c r="B296" s="267"/>
      <c r="C296" s="302">
        <v>1011119</v>
      </c>
      <c r="D296" s="302"/>
      <c r="E296" s="302">
        <v>14493582983</v>
      </c>
      <c r="F296" s="302"/>
      <c r="G296" s="302">
        <v>-15064756848</v>
      </c>
      <c r="H296" s="302"/>
      <c r="I296" s="294">
        <f t="shared" si="11"/>
        <v>-571173865</v>
      </c>
      <c r="J296" s="294"/>
      <c r="K296" s="302">
        <v>1011119</v>
      </c>
      <c r="L296" s="302"/>
      <c r="M296" s="302">
        <v>14493582983</v>
      </c>
      <c r="N296" s="302"/>
      <c r="O296" s="302">
        <v>-12031081021</v>
      </c>
      <c r="P296" s="302"/>
      <c r="Q296" s="302">
        <f t="shared" si="10"/>
        <v>2462501962</v>
      </c>
    </row>
    <row r="297" spans="1:17">
      <c r="A297" s="273" t="s">
        <v>252</v>
      </c>
      <c r="B297" s="267"/>
      <c r="C297" s="302">
        <v>880430</v>
      </c>
      <c r="D297" s="302"/>
      <c r="E297" s="302">
        <v>27393492123</v>
      </c>
      <c r="F297" s="302"/>
      <c r="G297" s="302">
        <v>-27612289984</v>
      </c>
      <c r="H297" s="302"/>
      <c r="I297" s="294">
        <f t="shared" si="11"/>
        <v>-218797861</v>
      </c>
      <c r="J297" s="294"/>
      <c r="K297" s="302">
        <v>880430</v>
      </c>
      <c r="L297" s="302"/>
      <c r="M297" s="302">
        <v>27393492123</v>
      </c>
      <c r="N297" s="302"/>
      <c r="O297" s="302">
        <v>-29975306876</v>
      </c>
      <c r="P297" s="302"/>
      <c r="Q297" s="302">
        <f t="shared" si="10"/>
        <v>-2581814753</v>
      </c>
    </row>
    <row r="298" spans="1:17">
      <c r="A298" s="273" t="s">
        <v>323</v>
      </c>
      <c r="B298" s="267"/>
      <c r="C298" s="302">
        <v>0</v>
      </c>
      <c r="D298" s="302"/>
      <c r="E298" s="302">
        <v>0</v>
      </c>
      <c r="F298" s="302"/>
      <c r="G298" s="302">
        <v>1390188059</v>
      </c>
      <c r="H298" s="302"/>
      <c r="I298" s="294">
        <f t="shared" si="11"/>
        <v>1390188059</v>
      </c>
      <c r="J298" s="294"/>
      <c r="K298" s="302">
        <v>0</v>
      </c>
      <c r="L298" s="302"/>
      <c r="M298" s="302">
        <v>0</v>
      </c>
      <c r="N298" s="302"/>
      <c r="O298" s="302">
        <v>0</v>
      </c>
      <c r="P298" s="302"/>
      <c r="Q298" s="302">
        <f t="shared" si="10"/>
        <v>0</v>
      </c>
    </row>
    <row r="299" spans="1:17">
      <c r="A299" s="273" t="s">
        <v>334</v>
      </c>
      <c r="B299" s="267"/>
      <c r="C299" s="302">
        <v>982839</v>
      </c>
      <c r="D299" s="302"/>
      <c r="E299" s="302">
        <v>12564105652</v>
      </c>
      <c r="F299" s="302"/>
      <c r="G299" s="302">
        <v>-13389917180</v>
      </c>
      <c r="H299" s="302"/>
      <c r="I299" s="294">
        <f t="shared" si="11"/>
        <v>-825811528</v>
      </c>
      <c r="J299" s="294"/>
      <c r="K299" s="302">
        <v>982839</v>
      </c>
      <c r="L299" s="302"/>
      <c r="M299" s="302">
        <v>12564105652</v>
      </c>
      <c r="N299" s="302"/>
      <c r="O299" s="302">
        <v>-15807716126</v>
      </c>
      <c r="P299" s="302"/>
      <c r="Q299" s="302">
        <f t="shared" si="10"/>
        <v>-3243610474</v>
      </c>
    </row>
    <row r="300" spans="1:17">
      <c r="A300" s="273" t="s">
        <v>242</v>
      </c>
      <c r="B300" s="267"/>
      <c r="C300" s="302">
        <v>435128</v>
      </c>
      <c r="D300" s="302"/>
      <c r="E300" s="302">
        <v>16099101154</v>
      </c>
      <c r="F300" s="302"/>
      <c r="G300" s="302">
        <v>-17643947608</v>
      </c>
      <c r="H300" s="302"/>
      <c r="I300" s="294">
        <f t="shared" si="11"/>
        <v>-1544846454</v>
      </c>
      <c r="J300" s="294"/>
      <c r="K300" s="302">
        <v>435128</v>
      </c>
      <c r="L300" s="302"/>
      <c r="M300" s="302">
        <v>16099101154</v>
      </c>
      <c r="N300" s="302"/>
      <c r="O300" s="302">
        <v>-17383791049</v>
      </c>
      <c r="P300" s="302"/>
      <c r="Q300" s="302">
        <f t="shared" si="10"/>
        <v>-1284689895</v>
      </c>
    </row>
    <row r="301" spans="1:17">
      <c r="A301" s="273" t="s">
        <v>276</v>
      </c>
      <c r="B301" s="267"/>
      <c r="C301" s="302">
        <v>0</v>
      </c>
      <c r="D301" s="302"/>
      <c r="E301" s="302">
        <v>0</v>
      </c>
      <c r="F301" s="302"/>
      <c r="G301" s="302">
        <v>-10600929553</v>
      </c>
      <c r="H301" s="302"/>
      <c r="I301" s="294">
        <f t="shared" si="11"/>
        <v>-10600929553</v>
      </c>
      <c r="J301" s="294"/>
      <c r="K301" s="302">
        <v>0</v>
      </c>
      <c r="L301" s="302"/>
      <c r="M301" s="302">
        <v>0</v>
      </c>
      <c r="N301" s="302"/>
      <c r="O301" s="302">
        <v>0</v>
      </c>
      <c r="P301" s="302"/>
      <c r="Q301" s="302">
        <f t="shared" si="10"/>
        <v>0</v>
      </c>
    </row>
    <row r="302" spans="1:17">
      <c r="A302" s="273" t="s">
        <v>329</v>
      </c>
      <c r="B302" s="267"/>
      <c r="C302" s="302">
        <v>0</v>
      </c>
      <c r="D302" s="302"/>
      <c r="E302" s="302">
        <v>0</v>
      </c>
      <c r="F302" s="302"/>
      <c r="G302" s="302">
        <v>-4765048600</v>
      </c>
      <c r="H302" s="302"/>
      <c r="I302" s="294">
        <f t="shared" si="11"/>
        <v>-4765048600</v>
      </c>
      <c r="J302" s="294"/>
      <c r="K302" s="302">
        <v>0</v>
      </c>
      <c r="L302" s="302"/>
      <c r="M302" s="302">
        <v>0</v>
      </c>
      <c r="N302" s="302"/>
      <c r="O302" s="302">
        <v>0</v>
      </c>
      <c r="P302" s="302"/>
      <c r="Q302" s="302">
        <f t="shared" si="10"/>
        <v>0</v>
      </c>
    </row>
    <row r="303" spans="1:17">
      <c r="A303" s="273" t="s">
        <v>290</v>
      </c>
      <c r="B303" s="267"/>
      <c r="C303" s="302">
        <v>2513617</v>
      </c>
      <c r="D303" s="302"/>
      <c r="E303" s="302">
        <v>23637332863</v>
      </c>
      <c r="F303" s="302"/>
      <c r="G303" s="302">
        <v>-24189734759</v>
      </c>
      <c r="H303" s="302"/>
      <c r="I303" s="294">
        <f t="shared" si="11"/>
        <v>-552401896</v>
      </c>
      <c r="J303" s="294"/>
      <c r="K303" s="302">
        <v>2513617</v>
      </c>
      <c r="L303" s="302"/>
      <c r="M303" s="302">
        <v>23637332863</v>
      </c>
      <c r="N303" s="302"/>
      <c r="O303" s="302">
        <v>-24119259096</v>
      </c>
      <c r="P303" s="302"/>
      <c r="Q303" s="302">
        <f t="shared" si="10"/>
        <v>-481926233</v>
      </c>
    </row>
    <row r="304" spans="1:17">
      <c r="A304" s="273" t="s">
        <v>255</v>
      </c>
      <c r="B304" s="267"/>
      <c r="C304" s="302">
        <v>5727431</v>
      </c>
      <c r="D304" s="302"/>
      <c r="E304" s="302">
        <v>19254919123</v>
      </c>
      <c r="F304" s="302"/>
      <c r="G304" s="302">
        <v>-20712417438</v>
      </c>
      <c r="H304" s="302"/>
      <c r="I304" s="294">
        <f t="shared" si="11"/>
        <v>-1457498315</v>
      </c>
      <c r="J304" s="294"/>
      <c r="K304" s="302">
        <v>5727431</v>
      </c>
      <c r="L304" s="302"/>
      <c r="M304" s="302">
        <v>19254919123</v>
      </c>
      <c r="N304" s="302"/>
      <c r="O304" s="302">
        <v>-20640622642</v>
      </c>
      <c r="P304" s="302"/>
      <c r="Q304" s="302">
        <f t="shared" si="10"/>
        <v>-1385703519</v>
      </c>
    </row>
    <row r="305" spans="1:17 16378:16378">
      <c r="A305" s="273" t="s">
        <v>343</v>
      </c>
      <c r="B305" s="267"/>
      <c r="C305" s="302">
        <v>11388928</v>
      </c>
      <c r="D305" s="302"/>
      <c r="E305" s="302">
        <v>21498890208</v>
      </c>
      <c r="F305" s="302"/>
      <c r="G305" s="302">
        <v>-20104473433</v>
      </c>
      <c r="H305" s="302"/>
      <c r="I305" s="294">
        <f t="shared" si="11"/>
        <v>1394416775</v>
      </c>
      <c r="J305" s="294"/>
      <c r="K305" s="302">
        <v>11388928</v>
      </c>
      <c r="L305" s="302"/>
      <c r="M305" s="302">
        <v>21498890208</v>
      </c>
      <c r="N305" s="302"/>
      <c r="O305" s="302">
        <v>-20287525674</v>
      </c>
      <c r="P305" s="302"/>
      <c r="Q305" s="302">
        <f t="shared" si="10"/>
        <v>1211364534</v>
      </c>
    </row>
    <row r="306" spans="1:17 16378:16378">
      <c r="A306" s="273" t="s">
        <v>404</v>
      </c>
      <c r="B306" s="267"/>
      <c r="C306" s="302">
        <v>1767412</v>
      </c>
      <c r="D306" s="302"/>
      <c r="E306" s="302">
        <v>3754486539</v>
      </c>
      <c r="F306" s="302"/>
      <c r="G306" s="302">
        <v>-4072152601</v>
      </c>
      <c r="H306" s="302"/>
      <c r="I306" s="294">
        <f t="shared" si="11"/>
        <v>-317666062</v>
      </c>
      <c r="J306" s="294"/>
      <c r="K306" s="302">
        <v>1767412</v>
      </c>
      <c r="L306" s="302"/>
      <c r="M306" s="302">
        <v>3754486539</v>
      </c>
      <c r="N306" s="302"/>
      <c r="O306" s="302">
        <v>-3788943474</v>
      </c>
      <c r="P306" s="302"/>
      <c r="Q306" s="302">
        <f t="shared" si="10"/>
        <v>-34456935</v>
      </c>
    </row>
    <row r="307" spans="1:17 16378:16378">
      <c r="A307" s="273" t="s">
        <v>457</v>
      </c>
      <c r="B307" s="267"/>
      <c r="C307" s="302">
        <v>17277822</v>
      </c>
      <c r="D307" s="302"/>
      <c r="E307" s="302">
        <v>27754830643</v>
      </c>
      <c r="F307" s="302"/>
      <c r="G307" s="302">
        <v>-31302270439</v>
      </c>
      <c r="H307" s="302"/>
      <c r="I307" s="294">
        <f t="shared" si="11"/>
        <v>-3547439796</v>
      </c>
      <c r="J307" s="294"/>
      <c r="K307" s="302">
        <v>17277822</v>
      </c>
      <c r="L307" s="302"/>
      <c r="M307" s="302">
        <v>27754830643</v>
      </c>
      <c r="N307" s="302"/>
      <c r="O307" s="302">
        <v>-31302270439</v>
      </c>
      <c r="P307" s="302"/>
      <c r="Q307" s="302">
        <f t="shared" si="10"/>
        <v>-3547439796</v>
      </c>
    </row>
    <row r="308" spans="1:17 16378:16378">
      <c r="A308" s="273" t="s">
        <v>418</v>
      </c>
      <c r="B308" s="267"/>
      <c r="C308" s="302">
        <v>5500348</v>
      </c>
      <c r="D308" s="302"/>
      <c r="E308" s="302">
        <v>7682007410</v>
      </c>
      <c r="F308" s="302"/>
      <c r="G308" s="302">
        <v>-8759838545</v>
      </c>
      <c r="H308" s="302"/>
      <c r="I308" s="294">
        <f t="shared" si="11"/>
        <v>-1077831135</v>
      </c>
      <c r="J308" s="294"/>
      <c r="K308" s="302">
        <v>5500348</v>
      </c>
      <c r="L308" s="302"/>
      <c r="M308" s="302">
        <v>7682007410</v>
      </c>
      <c r="N308" s="302"/>
      <c r="O308" s="302">
        <v>-8859253482</v>
      </c>
      <c r="P308" s="302"/>
      <c r="Q308" s="302">
        <f t="shared" si="10"/>
        <v>-1177246072</v>
      </c>
    </row>
    <row r="309" spans="1:17 16378:16378">
      <c r="A309" s="273" t="s">
        <v>336</v>
      </c>
      <c r="B309" s="267"/>
      <c r="C309" s="302">
        <v>0</v>
      </c>
      <c r="D309" s="302"/>
      <c r="E309" s="302">
        <v>0</v>
      </c>
      <c r="F309" s="302"/>
      <c r="G309" s="302">
        <v>0</v>
      </c>
      <c r="H309" s="302"/>
      <c r="I309" s="294">
        <f t="shared" si="11"/>
        <v>0</v>
      </c>
      <c r="J309" s="294"/>
      <c r="K309" s="302">
        <v>0</v>
      </c>
      <c r="L309" s="302"/>
      <c r="M309" s="302">
        <v>0</v>
      </c>
      <c r="N309" s="302"/>
      <c r="O309" s="302">
        <v>10530785636</v>
      </c>
      <c r="P309" s="302"/>
      <c r="Q309" s="302">
        <f t="shared" si="10"/>
        <v>10530785636</v>
      </c>
    </row>
    <row r="310" spans="1:17 16378:16378">
      <c r="A310" s="273" t="s">
        <v>467</v>
      </c>
      <c r="B310" s="267"/>
      <c r="C310" s="302">
        <v>0</v>
      </c>
      <c r="D310" s="302"/>
      <c r="E310" s="302">
        <v>0</v>
      </c>
      <c r="F310" s="302"/>
      <c r="G310" s="302">
        <v>0</v>
      </c>
      <c r="H310" s="302"/>
      <c r="I310" s="294">
        <f t="shared" si="11"/>
        <v>0</v>
      </c>
      <c r="J310" s="294"/>
      <c r="K310" s="302">
        <v>0</v>
      </c>
      <c r="L310" s="302"/>
      <c r="M310" s="302">
        <v>0</v>
      </c>
      <c r="N310" s="302"/>
      <c r="O310" s="302">
        <v>0</v>
      </c>
      <c r="P310" s="302"/>
      <c r="Q310" s="302">
        <f t="shared" si="10"/>
        <v>0</v>
      </c>
    </row>
    <row r="311" spans="1:17 16378:16378">
      <c r="A311" s="273" t="s">
        <v>468</v>
      </c>
      <c r="B311" s="267"/>
      <c r="C311" s="302">
        <v>1063084</v>
      </c>
      <c r="D311" s="302"/>
      <c r="E311" s="302">
        <v>4295427074</v>
      </c>
      <c r="F311" s="302"/>
      <c r="G311" s="302">
        <v>4055637680</v>
      </c>
      <c r="H311" s="302"/>
      <c r="I311" s="294">
        <f t="shared" si="11"/>
        <v>8351064754</v>
      </c>
      <c r="J311" s="294"/>
      <c r="K311" s="302">
        <v>1063084</v>
      </c>
      <c r="L311" s="302"/>
      <c r="M311" s="302">
        <v>4295427074</v>
      </c>
      <c r="N311" s="302"/>
      <c r="O311" s="302">
        <v>-4555279669</v>
      </c>
      <c r="P311" s="302"/>
      <c r="Q311" s="302">
        <f t="shared" si="10"/>
        <v>-259852595</v>
      </c>
    </row>
    <row r="312" spans="1:17 16378:16378">
      <c r="A312" s="273" t="s">
        <v>371</v>
      </c>
      <c r="B312" s="267"/>
      <c r="C312" s="302">
        <v>0</v>
      </c>
      <c r="D312" s="302"/>
      <c r="E312" s="302">
        <v>0</v>
      </c>
      <c r="F312" s="302"/>
      <c r="G312" s="302">
        <v>0</v>
      </c>
      <c r="H312" s="302"/>
      <c r="I312" s="294">
        <f t="shared" si="11"/>
        <v>0</v>
      </c>
      <c r="J312" s="294"/>
      <c r="K312" s="302">
        <v>0</v>
      </c>
      <c r="L312" s="302"/>
      <c r="M312" s="302">
        <v>0</v>
      </c>
      <c r="N312" s="302"/>
      <c r="O312" s="302">
        <v>421071286</v>
      </c>
      <c r="P312" s="302"/>
      <c r="Q312" s="302">
        <f t="shared" si="10"/>
        <v>421071286</v>
      </c>
    </row>
    <row r="313" spans="1:17 16378:16378">
      <c r="A313" s="273" t="s">
        <v>379</v>
      </c>
      <c r="B313" s="267"/>
      <c r="C313" s="302">
        <v>976339</v>
      </c>
      <c r="D313" s="302"/>
      <c r="E313" s="302">
        <v>2837829089</v>
      </c>
      <c r="F313" s="302"/>
      <c r="G313" s="302">
        <v>2775922122</v>
      </c>
      <c r="H313" s="302"/>
      <c r="I313" s="294">
        <f>E313+G313</f>
        <v>5613751211</v>
      </c>
      <c r="J313" s="294"/>
      <c r="K313" s="302">
        <v>976339</v>
      </c>
      <c r="L313" s="302"/>
      <c r="M313" s="302">
        <v>2837829089</v>
      </c>
      <c r="N313" s="302"/>
      <c r="O313" s="302">
        <v>-2857464487</v>
      </c>
      <c r="P313" s="302"/>
      <c r="Q313" s="302">
        <f t="shared" si="10"/>
        <v>-19635398</v>
      </c>
    </row>
    <row r="314" spans="1:17 16378:16378">
      <c r="A314" s="273" t="s">
        <v>372</v>
      </c>
      <c r="B314" s="267"/>
      <c r="C314" s="302">
        <v>0</v>
      </c>
      <c r="D314" s="302"/>
      <c r="E314" s="302">
        <v>0</v>
      </c>
      <c r="F314" s="302"/>
      <c r="G314" s="302">
        <v>0</v>
      </c>
      <c r="H314" s="302"/>
      <c r="I314" s="294">
        <f t="shared" si="11"/>
        <v>0</v>
      </c>
      <c r="J314" s="294"/>
      <c r="K314" s="302">
        <v>0</v>
      </c>
      <c r="L314" s="302"/>
      <c r="M314" s="302">
        <v>0</v>
      </c>
      <c r="N314" s="302"/>
      <c r="O314" s="302">
        <v>-2483242682</v>
      </c>
      <c r="P314" s="302"/>
      <c r="Q314" s="302">
        <f t="shared" si="10"/>
        <v>-2483242682</v>
      </c>
    </row>
    <row r="315" spans="1:17 16378:16378">
      <c r="A315" s="273" t="s">
        <v>335</v>
      </c>
      <c r="B315" s="267"/>
      <c r="C315" s="302">
        <v>0</v>
      </c>
      <c r="D315" s="302"/>
      <c r="E315" s="302">
        <v>0</v>
      </c>
      <c r="F315" s="302"/>
      <c r="G315" s="302">
        <v>0</v>
      </c>
      <c r="H315" s="302"/>
      <c r="I315" s="294">
        <f>E315+G315</f>
        <v>0</v>
      </c>
      <c r="J315" s="294"/>
      <c r="K315" s="302">
        <v>0</v>
      </c>
      <c r="L315" s="302"/>
      <c r="M315" s="302">
        <v>0</v>
      </c>
      <c r="N315" s="302"/>
      <c r="O315" s="302">
        <v>1098506074</v>
      </c>
      <c r="P315" s="302"/>
      <c r="Q315" s="302">
        <f>M315+O315</f>
        <v>1098506074</v>
      </c>
    </row>
    <row r="316" spans="1:17 16378:16378" ht="22.2" thickBot="1">
      <c r="A316" s="313" t="s">
        <v>2</v>
      </c>
      <c r="B316" s="313"/>
      <c r="C316" s="290"/>
      <c r="D316" s="313"/>
      <c r="E316" s="318">
        <f>SUM(E8:E315)</f>
        <v>8705782893056</v>
      </c>
      <c r="F316" s="319"/>
      <c r="G316" s="318">
        <f>SUM(G8:G315)</f>
        <v>-9317036291475</v>
      </c>
      <c r="H316" s="319"/>
      <c r="I316" s="318">
        <f>SUM(I8:I315)</f>
        <v>-611253398419</v>
      </c>
      <c r="J316" s="294"/>
      <c r="K316" s="290"/>
      <c r="L316" s="319"/>
      <c r="M316" s="318">
        <f>SUM(M8:M315)</f>
        <v>8705782893056</v>
      </c>
      <c r="N316" s="319"/>
      <c r="O316" s="318">
        <f>SUM(O8:O315)</f>
        <v>-8984513522477</v>
      </c>
      <c r="P316" s="319"/>
      <c r="Q316" s="318">
        <f>SUM(Q8:Q315)</f>
        <v>-278730629421</v>
      </c>
      <c r="XEX316" s="12">
        <f>SUM(E316:XEW316)</f>
        <v>-1779968055680</v>
      </c>
    </row>
    <row r="317" spans="1:17 16378:16378" ht="21.6" thickTop="1">
      <c r="A317" s="313"/>
      <c r="B317" s="313"/>
      <c r="C317" s="290"/>
      <c r="D317" s="290"/>
      <c r="E317" s="290"/>
      <c r="F317" s="290"/>
      <c r="G317" s="290"/>
      <c r="H317" s="290"/>
      <c r="I317" s="298"/>
      <c r="J317" s="298"/>
      <c r="K317" s="290"/>
      <c r="L317" s="290"/>
      <c r="M317" s="290"/>
      <c r="N317" s="290"/>
      <c r="O317" s="290"/>
      <c r="P317" s="290"/>
      <c r="Q317" s="290"/>
    </row>
    <row r="318" spans="1:17 16378:16378">
      <c r="A318" s="313"/>
      <c r="B318" s="313"/>
      <c r="C318" s="290"/>
      <c r="D318" s="290"/>
      <c r="E318" s="290"/>
      <c r="F318" s="290"/>
      <c r="G318" s="290"/>
      <c r="H318" s="290"/>
      <c r="I318" s="298"/>
      <c r="J318" s="298"/>
      <c r="K318" s="290"/>
      <c r="L318" s="290"/>
      <c r="M318" s="290"/>
      <c r="N318" s="290"/>
      <c r="O318" s="290"/>
      <c r="P318" s="290"/>
      <c r="Q318" s="290"/>
    </row>
    <row r="319" spans="1:17 16378:16378" s="29" customFormat="1" ht="18">
      <c r="A319" s="320" t="s">
        <v>210</v>
      </c>
      <c r="B319" s="321"/>
      <c r="C319" s="321"/>
      <c r="D319" s="321"/>
      <c r="E319" s="321"/>
      <c r="F319" s="321"/>
      <c r="G319" s="321"/>
      <c r="H319" s="321"/>
      <c r="I319" s="321"/>
      <c r="J319" s="321"/>
      <c r="K319" s="321"/>
      <c r="L319" s="321"/>
      <c r="M319" s="321"/>
      <c r="N319" s="321"/>
      <c r="O319" s="321"/>
      <c r="P319" s="321"/>
      <c r="Q319" s="322"/>
    </row>
    <row r="320" spans="1:17 16378:16378" s="21" customFormat="1">
      <c r="A320" s="301"/>
      <c r="B320" s="301"/>
      <c r="C320" s="301"/>
      <c r="D320" s="301"/>
      <c r="E320" s="301"/>
      <c r="F320" s="301"/>
      <c r="G320" s="301"/>
      <c r="H320" s="301"/>
      <c r="I320" s="301"/>
      <c r="J320" s="301"/>
      <c r="K320" s="301"/>
      <c r="L320" s="301"/>
      <c r="M320" s="301"/>
      <c r="N320" s="301"/>
      <c r="O320" s="301"/>
      <c r="P320" s="301"/>
      <c r="Q320" s="301"/>
    </row>
  </sheetData>
  <autoFilter ref="A7:Q316" xr:uid="{00000000-0009-0000-0000-000008000000}">
    <sortState xmlns:xlrd2="http://schemas.microsoft.com/office/spreadsheetml/2017/richdata2" ref="A8:Q189">
      <sortCondition ref="A7"/>
    </sortState>
  </autoFilter>
  <mergeCells count="7">
    <mergeCell ref="A319:Q319"/>
    <mergeCell ref="C6:I6"/>
    <mergeCell ref="K6:Q6"/>
    <mergeCell ref="A5:G5"/>
    <mergeCell ref="A1:Q1"/>
    <mergeCell ref="A2:Q2"/>
    <mergeCell ref="A3:Q3"/>
  </mergeCells>
  <printOptions horizontalCentered="1"/>
  <pageMargins left="0.25" right="0.25" top="0.75" bottom="0.75" header="0.3" footer="0.3"/>
  <pageSetup paperSize="9" scale="59" fitToHeight="0" orientation="landscape" r:id="rId1"/>
  <rowBreaks count="1" manualBreakCount="1">
    <brk id="15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24</vt:i4>
      </vt:variant>
    </vt:vector>
  </HeadingPairs>
  <TitlesOfParts>
    <vt:vector size="38" baseType="lpstr">
      <vt:lpstr>روکش</vt:lpstr>
      <vt:lpstr> سهام</vt:lpstr>
      <vt:lpstr>اوراق</vt:lpstr>
      <vt:lpstr>سپرده</vt:lpstr>
      <vt:lpstr>درآمدها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درآمد سود سهام</vt:lpstr>
      <vt:lpstr>سود اوراق بهادار </vt:lpstr>
      <vt:lpstr>سود سپرده بانکی</vt:lpstr>
      <vt:lpstr>درآمد ناشی ازفروش</vt:lpstr>
      <vt:lpstr>درآمد ناشی از تغییر قیمت اوراق </vt:lpstr>
      <vt:lpstr>a</vt:lpstr>
      <vt:lpstr>b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'!Print_Area</vt:lpstr>
      <vt:lpstr>'سود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تحققنیافته</vt:lpstr>
      <vt:lpstr>درآمدسودسهام</vt:lpstr>
      <vt:lpstr>سود</vt:lpstr>
      <vt:lpstr>فروش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sayeh samaei</cp:lastModifiedBy>
  <cp:lastPrinted>2023-04-30T14:00:33Z</cp:lastPrinted>
  <dcterms:created xsi:type="dcterms:W3CDTF">2017-11-22T14:26:20Z</dcterms:created>
  <dcterms:modified xsi:type="dcterms:W3CDTF">2024-10-30T11:49:29Z</dcterms:modified>
</cp:coreProperties>
</file>