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.samaee\Desktop\صندوق\گزارش ماهانه\1403.08.30\"/>
    </mc:Choice>
  </mc:AlternateContent>
  <xr:revisionPtr revIDLastSave="0" documentId="13_ncr:1_{1ED489E2-CD57-44C2-8853-E193EDB77EDC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'!$B$8:$B$336</definedName>
    <definedName name="_xlnm._FilterDatabase" localSheetId="9" hidden="1">'درآمد سود سهام'!$A$8:$A$146</definedName>
    <definedName name="_xlnm._FilterDatabase" localSheetId="13" hidden="1">'درآمد ناشی از تغییر قیمت اوراق '!$A$7:$Q$314</definedName>
    <definedName name="_xlnm._FilterDatabase" localSheetId="12" hidden="1">'درآمد ناشی ازفروش'!$A$7:$Q$327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ازفروش'!$A$8:$Q$327</definedName>
    <definedName name="_xlnm.Print_Area" localSheetId="1">' سهام'!$A$1:$Y$314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'!$B$1:$V$337</definedName>
    <definedName name="_xlnm.Print_Area" localSheetId="9">'درآمد سود سهام'!$A$1:$S$147</definedName>
    <definedName name="_xlnm.Print_Area" localSheetId="13">'درآمد ناشی از تغییر قیمت اوراق '!$A$1:$Q$318</definedName>
    <definedName name="_xlnm.Print_Area" localSheetId="12">'درآمد ناشی ازفروش'!$A$1:$Q$331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4" l="1"/>
  <c r="Q8" i="14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11" i="1"/>
  <c r="G9" i="11"/>
  <c r="G11" i="11"/>
  <c r="L14" i="5"/>
  <c r="L22" i="5"/>
  <c r="L30" i="5"/>
  <c r="L38" i="5"/>
  <c r="L46" i="5"/>
  <c r="L54" i="5"/>
  <c r="L62" i="5"/>
  <c r="L70" i="5"/>
  <c r="L78" i="5"/>
  <c r="L86" i="5"/>
  <c r="L94" i="5"/>
  <c r="L102" i="5"/>
  <c r="L110" i="5"/>
  <c r="L118" i="5"/>
  <c r="L126" i="5"/>
  <c r="L134" i="5"/>
  <c r="L142" i="5"/>
  <c r="L150" i="5"/>
  <c r="L158" i="5"/>
  <c r="L166" i="5"/>
  <c r="L174" i="5"/>
  <c r="L182" i="5"/>
  <c r="L190" i="5"/>
  <c r="L198" i="5"/>
  <c r="L206" i="5"/>
  <c r="L214" i="5"/>
  <c r="L222" i="5"/>
  <c r="L230" i="5"/>
  <c r="L238" i="5"/>
  <c r="L246" i="5"/>
  <c r="L254" i="5"/>
  <c r="L262" i="5"/>
  <c r="L270" i="5"/>
  <c r="L278" i="5"/>
  <c r="L286" i="5"/>
  <c r="L294" i="5"/>
  <c r="L302" i="5"/>
  <c r="L310" i="5"/>
  <c r="L318" i="5"/>
  <c r="L326" i="5"/>
  <c r="L334" i="5"/>
  <c r="J12" i="5"/>
  <c r="L12" i="5" s="1"/>
  <c r="J13" i="5"/>
  <c r="L13" i="5" s="1"/>
  <c r="J14" i="5"/>
  <c r="J15" i="5"/>
  <c r="L15" i="5" s="1"/>
  <c r="J16" i="5"/>
  <c r="L16" i="5" s="1"/>
  <c r="J17" i="5"/>
  <c r="L17" i="5" s="1"/>
  <c r="J18" i="5"/>
  <c r="L18" i="5" s="1"/>
  <c r="J19" i="5"/>
  <c r="L19" i="5" s="1"/>
  <c r="J20" i="5"/>
  <c r="L20" i="5" s="1"/>
  <c r="J21" i="5"/>
  <c r="L21" i="5" s="1"/>
  <c r="J22" i="5"/>
  <c r="J23" i="5"/>
  <c r="L23" i="5" s="1"/>
  <c r="J24" i="5"/>
  <c r="L24" i="5" s="1"/>
  <c r="J25" i="5"/>
  <c r="L25" i="5" s="1"/>
  <c r="J26" i="5"/>
  <c r="L26" i="5" s="1"/>
  <c r="J27" i="5"/>
  <c r="L27" i="5" s="1"/>
  <c r="J28" i="5"/>
  <c r="L28" i="5" s="1"/>
  <c r="J29" i="5"/>
  <c r="L29" i="5" s="1"/>
  <c r="J30" i="5"/>
  <c r="J31" i="5"/>
  <c r="L31" i="5" s="1"/>
  <c r="J32" i="5"/>
  <c r="L32" i="5" s="1"/>
  <c r="J33" i="5"/>
  <c r="L33" i="5" s="1"/>
  <c r="J34" i="5"/>
  <c r="L34" i="5" s="1"/>
  <c r="J35" i="5"/>
  <c r="L35" i="5" s="1"/>
  <c r="J37" i="5"/>
  <c r="L37" i="5" s="1"/>
  <c r="J38" i="5"/>
  <c r="J39" i="5"/>
  <c r="L39" i="5" s="1"/>
  <c r="J40" i="5"/>
  <c r="L40" i="5" s="1"/>
  <c r="J41" i="5"/>
  <c r="L41" i="5" s="1"/>
  <c r="J42" i="5"/>
  <c r="L42" i="5" s="1"/>
  <c r="J43" i="5"/>
  <c r="L43" i="5" s="1"/>
  <c r="J44" i="5"/>
  <c r="L44" i="5" s="1"/>
  <c r="J45" i="5"/>
  <c r="L45" i="5" s="1"/>
  <c r="J46" i="5"/>
  <c r="J47" i="5"/>
  <c r="L47" i="5" s="1"/>
  <c r="J48" i="5"/>
  <c r="L48" i="5" s="1"/>
  <c r="J49" i="5"/>
  <c r="L49" i="5" s="1"/>
  <c r="J50" i="5"/>
  <c r="L50" i="5" s="1"/>
  <c r="J51" i="5"/>
  <c r="L51" i="5" s="1"/>
  <c r="J52" i="5"/>
  <c r="L52" i="5" s="1"/>
  <c r="J53" i="5"/>
  <c r="L53" i="5" s="1"/>
  <c r="J54" i="5"/>
  <c r="J55" i="5"/>
  <c r="L55" i="5" s="1"/>
  <c r="J56" i="5"/>
  <c r="L56" i="5" s="1"/>
  <c r="J57" i="5"/>
  <c r="L57" i="5" s="1"/>
  <c r="J58" i="5"/>
  <c r="L58" i="5" s="1"/>
  <c r="J59" i="5"/>
  <c r="L59" i="5" s="1"/>
  <c r="J60" i="5"/>
  <c r="L60" i="5" s="1"/>
  <c r="J62" i="5"/>
  <c r="J63" i="5"/>
  <c r="L63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J71" i="5"/>
  <c r="L71" i="5" s="1"/>
  <c r="J72" i="5"/>
  <c r="L72" i="5" s="1"/>
  <c r="J73" i="5"/>
  <c r="L73" i="5" s="1"/>
  <c r="J74" i="5"/>
  <c r="L74" i="5" s="1"/>
  <c r="J75" i="5"/>
  <c r="L75" i="5" s="1"/>
  <c r="J76" i="5"/>
  <c r="L76" i="5" s="1"/>
  <c r="J77" i="5"/>
  <c r="L77" i="5" s="1"/>
  <c r="J78" i="5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J87" i="5"/>
  <c r="L87" i="5" s="1"/>
  <c r="J88" i="5"/>
  <c r="L88" i="5" s="1"/>
  <c r="J89" i="5"/>
  <c r="L89" i="5" s="1"/>
  <c r="J90" i="5"/>
  <c r="L90" i="5" s="1"/>
  <c r="J92" i="5"/>
  <c r="L92" i="5" s="1"/>
  <c r="J93" i="5"/>
  <c r="L93" i="5" s="1"/>
  <c r="J94" i="5"/>
  <c r="J95" i="5"/>
  <c r="L95" i="5" s="1"/>
  <c r="J96" i="5"/>
  <c r="L96" i="5" s="1"/>
  <c r="J97" i="5"/>
  <c r="L97" i="5" s="1"/>
  <c r="J98" i="5"/>
  <c r="L98" i="5" s="1"/>
  <c r="J99" i="5"/>
  <c r="L99" i="5" s="1"/>
  <c r="J100" i="5"/>
  <c r="L100" i="5" s="1"/>
  <c r="J101" i="5"/>
  <c r="L101" i="5" s="1"/>
  <c r="J102" i="5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J111" i="5"/>
  <c r="L111" i="5" s="1"/>
  <c r="J112" i="5"/>
  <c r="L112" i="5" s="1"/>
  <c r="J113" i="5"/>
  <c r="L113" i="5" s="1"/>
  <c r="J114" i="5"/>
  <c r="L114" i="5" s="1"/>
  <c r="J115" i="5"/>
  <c r="L115" i="5" s="1"/>
  <c r="J116" i="5"/>
  <c r="L116" i="5" s="1"/>
  <c r="J117" i="5"/>
  <c r="L117" i="5" s="1"/>
  <c r="J118" i="5"/>
  <c r="J119" i="5"/>
  <c r="L119" i="5" s="1"/>
  <c r="J120" i="5"/>
  <c r="L120" i="5" s="1"/>
  <c r="J121" i="5"/>
  <c r="L121" i="5" s="1"/>
  <c r="J122" i="5"/>
  <c r="L122" i="5" s="1"/>
  <c r="J123" i="5"/>
  <c r="L123" i="5" s="1"/>
  <c r="J124" i="5"/>
  <c r="L124" i="5" s="1"/>
  <c r="J125" i="5"/>
  <c r="L125" i="5" s="1"/>
  <c r="J126" i="5"/>
  <c r="J127" i="5"/>
  <c r="L127" i="5" s="1"/>
  <c r="J128" i="5"/>
  <c r="L128" i="5" s="1"/>
  <c r="J129" i="5"/>
  <c r="L129" i="5" s="1"/>
  <c r="J130" i="5"/>
  <c r="L130" i="5" s="1"/>
  <c r="J131" i="5"/>
  <c r="L131" i="5" s="1"/>
  <c r="J132" i="5"/>
  <c r="L132" i="5" s="1"/>
  <c r="J133" i="5"/>
  <c r="L133" i="5" s="1"/>
  <c r="J134" i="5"/>
  <c r="J135" i="5"/>
  <c r="L135" i="5" s="1"/>
  <c r="J136" i="5"/>
  <c r="L136" i="5" s="1"/>
  <c r="J137" i="5"/>
  <c r="L137" i="5" s="1"/>
  <c r="J138" i="5"/>
  <c r="L138" i="5" s="1"/>
  <c r="J139" i="5"/>
  <c r="L139" i="5" s="1"/>
  <c r="J140" i="5"/>
  <c r="L140" i="5" s="1"/>
  <c r="J141" i="5"/>
  <c r="L141" i="5" s="1"/>
  <c r="J142" i="5"/>
  <c r="J143" i="5"/>
  <c r="L143" i="5" s="1"/>
  <c r="J144" i="5"/>
  <c r="L144" i="5" s="1"/>
  <c r="J145" i="5"/>
  <c r="L145" i="5" s="1"/>
  <c r="J146" i="5"/>
  <c r="L146" i="5" s="1"/>
  <c r="J147" i="5"/>
  <c r="L147" i="5" s="1"/>
  <c r="J148" i="5"/>
  <c r="L148" i="5" s="1"/>
  <c r="J149" i="5"/>
  <c r="L149" i="5" s="1"/>
  <c r="J150" i="5"/>
  <c r="J151" i="5"/>
  <c r="L151" i="5" s="1"/>
  <c r="J152" i="5"/>
  <c r="L152" i="5" s="1"/>
  <c r="J154" i="5"/>
  <c r="L154" i="5" s="1"/>
  <c r="J155" i="5"/>
  <c r="L155" i="5" s="1"/>
  <c r="J157" i="5"/>
  <c r="L157" i="5" s="1"/>
  <c r="J158" i="5"/>
  <c r="J159" i="5"/>
  <c r="L159" i="5" s="1"/>
  <c r="J160" i="5"/>
  <c r="L160" i="5" s="1"/>
  <c r="J161" i="5"/>
  <c r="L161" i="5" s="1"/>
  <c r="J162" i="5"/>
  <c r="L162" i="5" s="1"/>
  <c r="J163" i="5"/>
  <c r="L163" i="5" s="1"/>
  <c r="J164" i="5"/>
  <c r="L164" i="5" s="1"/>
  <c r="J165" i="5"/>
  <c r="L165" i="5" s="1"/>
  <c r="J166" i="5"/>
  <c r="J167" i="5"/>
  <c r="L167" i="5" s="1"/>
  <c r="J168" i="5"/>
  <c r="L168" i="5" s="1"/>
  <c r="J170" i="5"/>
  <c r="L170" i="5" s="1"/>
  <c r="J171" i="5"/>
  <c r="L171" i="5" s="1"/>
  <c r="J172" i="5"/>
  <c r="L172" i="5" s="1"/>
  <c r="J173" i="5"/>
  <c r="L173" i="5" s="1"/>
  <c r="J174" i="5"/>
  <c r="J175" i="5"/>
  <c r="L175" i="5" s="1"/>
  <c r="J176" i="5"/>
  <c r="L176" i="5" s="1"/>
  <c r="J177" i="5"/>
  <c r="L177" i="5" s="1"/>
  <c r="J178" i="5"/>
  <c r="L178" i="5" s="1"/>
  <c r="J179" i="5"/>
  <c r="L179" i="5" s="1"/>
  <c r="J180" i="5"/>
  <c r="L180" i="5" s="1"/>
  <c r="J181" i="5"/>
  <c r="L181" i="5" s="1"/>
  <c r="J182" i="5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7" i="5"/>
  <c r="L197" i="5" s="1"/>
  <c r="J198" i="5"/>
  <c r="J199" i="5"/>
  <c r="L199" i="5" s="1"/>
  <c r="J200" i="5"/>
  <c r="L200" i="5" s="1"/>
  <c r="J201" i="5"/>
  <c r="L201" i="5" s="1"/>
  <c r="J203" i="5"/>
  <c r="L203" i="5" s="1"/>
  <c r="J204" i="5"/>
  <c r="L204" i="5" s="1"/>
  <c r="J205" i="5"/>
  <c r="L205" i="5" s="1"/>
  <c r="J206" i="5"/>
  <c r="J207" i="5"/>
  <c r="L207" i="5" s="1"/>
  <c r="J208" i="5"/>
  <c r="L208" i="5" s="1"/>
  <c r="J209" i="5"/>
  <c r="L209" i="5" s="1"/>
  <c r="J210" i="5"/>
  <c r="L210" i="5" s="1"/>
  <c r="J211" i="5"/>
  <c r="L211" i="5" s="1"/>
  <c r="J212" i="5"/>
  <c r="L212" i="5" s="1"/>
  <c r="J213" i="5"/>
  <c r="L213" i="5" s="1"/>
  <c r="J214" i="5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2" i="5"/>
  <c r="J223" i="5"/>
  <c r="L223" i="5" s="1"/>
  <c r="J224" i="5"/>
  <c r="L224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J231" i="5"/>
  <c r="L231" i="5" s="1"/>
  <c r="J232" i="5"/>
  <c r="L232" i="5" s="1"/>
  <c r="J233" i="5"/>
  <c r="L233" i="5" s="1"/>
  <c r="J234" i="5"/>
  <c r="L234" i="5" s="1"/>
  <c r="J235" i="5"/>
  <c r="L235" i="5" s="1"/>
  <c r="J236" i="5"/>
  <c r="L236" i="5" s="1"/>
  <c r="J237" i="5"/>
  <c r="L237" i="5" s="1"/>
  <c r="J238" i="5"/>
  <c r="J240" i="5"/>
  <c r="L240" i="5" s="1"/>
  <c r="J241" i="5"/>
  <c r="L241" i="5" s="1"/>
  <c r="J242" i="5"/>
  <c r="L242" i="5" s="1"/>
  <c r="J243" i="5"/>
  <c r="L243" i="5" s="1"/>
  <c r="J244" i="5"/>
  <c r="L244" i="5" s="1"/>
  <c r="J245" i="5"/>
  <c r="L245" i="5" s="1"/>
  <c r="J246" i="5"/>
  <c r="J247" i="5"/>
  <c r="L247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J255" i="5"/>
  <c r="L255" i="5" s="1"/>
  <c r="J256" i="5"/>
  <c r="L256" i="5" s="1"/>
  <c r="J257" i="5"/>
  <c r="L257" i="5" s="1"/>
  <c r="J258" i="5"/>
  <c r="L258" i="5" s="1"/>
  <c r="J259" i="5"/>
  <c r="L259" i="5" s="1"/>
  <c r="J260" i="5"/>
  <c r="L260" i="5" s="1"/>
  <c r="J261" i="5"/>
  <c r="L261" i="5" s="1"/>
  <c r="J262" i="5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0" i="5"/>
  <c r="J271" i="5"/>
  <c r="L271" i="5" s="1"/>
  <c r="J272" i="5"/>
  <c r="L272" i="5" s="1"/>
  <c r="J273" i="5"/>
  <c r="L273" i="5" s="1"/>
  <c r="J274" i="5"/>
  <c r="L274" i="5" s="1"/>
  <c r="J275" i="5"/>
  <c r="L275" i="5" s="1"/>
  <c r="J276" i="5"/>
  <c r="L276" i="5" s="1"/>
  <c r="J277" i="5"/>
  <c r="L277" i="5" s="1"/>
  <c r="J278" i="5"/>
  <c r="J280" i="5"/>
  <c r="L280" i="5" s="1"/>
  <c r="J281" i="5"/>
  <c r="L281" i="5" s="1"/>
  <c r="J282" i="5"/>
  <c r="L282" i="5" s="1"/>
  <c r="J283" i="5"/>
  <c r="L283" i="5" s="1"/>
  <c r="J284" i="5"/>
  <c r="L284" i="5" s="1"/>
  <c r="J285" i="5"/>
  <c r="L285" i="5" s="1"/>
  <c r="J286" i="5"/>
  <c r="J287" i="5"/>
  <c r="L287" i="5" s="1"/>
  <c r="J288" i="5"/>
  <c r="L288" i="5" s="1"/>
  <c r="J289" i="5"/>
  <c r="L289" i="5" s="1"/>
  <c r="J290" i="5"/>
  <c r="L290" i="5" s="1"/>
  <c r="J291" i="5"/>
  <c r="L291" i="5" s="1"/>
  <c r="J292" i="5"/>
  <c r="L292" i="5" s="1"/>
  <c r="J293" i="5"/>
  <c r="L293" i="5" s="1"/>
  <c r="J294" i="5"/>
  <c r="J295" i="5"/>
  <c r="L295" i="5" s="1"/>
  <c r="J296" i="5"/>
  <c r="L296" i="5" s="1"/>
  <c r="J297" i="5"/>
  <c r="L297" i="5" s="1"/>
  <c r="J298" i="5"/>
  <c r="L298" i="5" s="1"/>
  <c r="J299" i="5"/>
  <c r="L299" i="5" s="1"/>
  <c r="J300" i="5"/>
  <c r="L300" i="5" s="1"/>
  <c r="J301" i="5"/>
  <c r="L301" i="5" s="1"/>
  <c r="J302" i="5"/>
  <c r="J303" i="5"/>
  <c r="L303" i="5" s="1"/>
  <c r="J304" i="5"/>
  <c r="L304" i="5" s="1"/>
  <c r="J305" i="5"/>
  <c r="L305" i="5" s="1"/>
  <c r="J306" i="5"/>
  <c r="L306" i="5" s="1"/>
  <c r="J307" i="5"/>
  <c r="L307" i="5" s="1"/>
  <c r="J308" i="5"/>
  <c r="L308" i="5" s="1"/>
  <c r="J309" i="5"/>
  <c r="L309" i="5" s="1"/>
  <c r="J310" i="5"/>
  <c r="J311" i="5"/>
  <c r="L311" i="5" s="1"/>
  <c r="J312" i="5"/>
  <c r="L312" i="5" s="1"/>
  <c r="J313" i="5"/>
  <c r="L313" i="5" s="1"/>
  <c r="J314" i="5"/>
  <c r="L314" i="5" s="1"/>
  <c r="J315" i="5"/>
  <c r="L315" i="5" s="1"/>
  <c r="J316" i="5"/>
  <c r="L316" i="5" s="1"/>
  <c r="J317" i="5"/>
  <c r="L317" i="5" s="1"/>
  <c r="J318" i="5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J325" i="5"/>
  <c r="L325" i="5" s="1"/>
  <c r="J326" i="5"/>
  <c r="J327" i="5"/>
  <c r="L327" i="5" s="1"/>
  <c r="J328" i="5"/>
  <c r="L328" i="5" s="1"/>
  <c r="J329" i="5"/>
  <c r="L329" i="5" s="1"/>
  <c r="J330" i="5"/>
  <c r="L330" i="5" s="1"/>
  <c r="J331" i="5"/>
  <c r="L331" i="5" s="1"/>
  <c r="J332" i="5"/>
  <c r="L332" i="5" s="1"/>
  <c r="J333" i="5"/>
  <c r="L333" i="5" s="1"/>
  <c r="J334" i="5"/>
  <c r="J335" i="5"/>
  <c r="L335" i="5" s="1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I326" i="15"/>
  <c r="S12" i="18"/>
  <c r="S10" i="18"/>
  <c r="S11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9" i="18"/>
  <c r="Y313" i="1" l="1"/>
  <c r="O314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G10" i="13"/>
  <c r="G8" i="13"/>
  <c r="I311" i="14" l="1"/>
  <c r="G314" i="14"/>
  <c r="E314" i="14"/>
  <c r="O327" i="15" l="1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M327" i="15"/>
  <c r="G327" i="15"/>
  <c r="E327" i="15"/>
  <c r="N336" i="5"/>
  <c r="M141" i="18"/>
  <c r="D153" i="5" s="1"/>
  <c r="J153" i="5" s="1"/>
  <c r="L153" i="5" s="1"/>
  <c r="M142" i="18"/>
  <c r="D156" i="5" s="1"/>
  <c r="J156" i="5" s="1"/>
  <c r="L156" i="5" s="1"/>
  <c r="M143" i="18"/>
  <c r="D202" i="5" s="1"/>
  <c r="J202" i="5" s="1"/>
  <c r="L202" i="5" s="1"/>
  <c r="M144" i="18"/>
  <c r="M145" i="18"/>
  <c r="V329" i="5"/>
  <c r="V330" i="5"/>
  <c r="V331" i="5"/>
  <c r="V332" i="5"/>
  <c r="V333" i="5"/>
  <c r="V334" i="5"/>
  <c r="V335" i="5"/>
  <c r="R336" i="5"/>
  <c r="P336" i="5"/>
  <c r="H336" i="5"/>
  <c r="F336" i="5"/>
  <c r="I11" i="2"/>
  <c r="I12" i="2"/>
  <c r="I13" i="2"/>
  <c r="E313" i="1" l="1"/>
  <c r="G313" i="1"/>
  <c r="K313" i="1"/>
  <c r="O313" i="1"/>
  <c r="U313" i="1"/>
  <c r="W313" i="1"/>
  <c r="E6" i="8"/>
  <c r="D7" i="5"/>
  <c r="V328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I309" i="14"/>
  <c r="I310" i="14"/>
  <c r="I312" i="14"/>
  <c r="I313" i="14"/>
  <c r="I308" i="14" l="1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G9" i="13"/>
  <c r="G11" i="13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D239" i="5" s="1"/>
  <c r="J239" i="5" s="1"/>
  <c r="L239" i="5" s="1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D61" i="5" s="1"/>
  <c r="J61" i="5" s="1"/>
  <c r="L61" i="5" s="1"/>
  <c r="K146" i="18"/>
  <c r="T11" i="5" l="1"/>
  <c r="V11" i="5" s="1"/>
  <c r="I280" i="14"/>
  <c r="T336" i="5" l="1"/>
  <c r="V296" i="5" l="1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I304" i="14" l="1"/>
  <c r="I305" i="14"/>
  <c r="I306" i="14"/>
  <c r="I307" i="14"/>
  <c r="M10" i="18" l="1"/>
  <c r="M11" i="18"/>
  <c r="M12" i="18"/>
  <c r="M13" i="18"/>
  <c r="M14" i="18"/>
  <c r="M15" i="18"/>
  <c r="M16" i="18"/>
  <c r="M17" i="18"/>
  <c r="M18" i="18"/>
  <c r="M19" i="18"/>
  <c r="M20" i="18"/>
  <c r="D169" i="5" s="1"/>
  <c r="J169" i="5" s="1"/>
  <c r="L169" i="5" s="1"/>
  <c r="M21" i="18"/>
  <c r="M22" i="18"/>
  <c r="M23" i="18"/>
  <c r="D91" i="5" s="1"/>
  <c r="J91" i="5" s="1"/>
  <c r="L91" i="5" s="1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D36" i="5" s="1"/>
  <c r="J36" i="5" s="1"/>
  <c r="L36" i="5" s="1"/>
  <c r="M37" i="18"/>
  <c r="M38" i="18"/>
  <c r="M39" i="18"/>
  <c r="M40" i="18"/>
  <c r="M41" i="18"/>
  <c r="D279" i="5" s="1"/>
  <c r="J279" i="5" s="1"/>
  <c r="L279" i="5" s="1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D336" i="5" l="1"/>
  <c r="I292" i="14" l="1"/>
  <c r="I293" i="14"/>
  <c r="I294" i="14"/>
  <c r="I295" i="14"/>
  <c r="I296" i="14"/>
  <c r="I297" i="14"/>
  <c r="I298" i="14"/>
  <c r="I299" i="14"/>
  <c r="I300" i="14"/>
  <c r="I301" i="14"/>
  <c r="I302" i="14"/>
  <c r="I303" i="14"/>
  <c r="Q285" i="15"/>
  <c r="Q286" i="15"/>
  <c r="Q287" i="15"/>
  <c r="Q288" i="15"/>
  <c r="Q289" i="15"/>
  <c r="I285" i="15"/>
  <c r="I286" i="15"/>
  <c r="I287" i="15"/>
  <c r="I288" i="15"/>
  <c r="I289" i="15"/>
  <c r="C6" i="8"/>
  <c r="C7" i="7"/>
  <c r="C7" i="6"/>
  <c r="M10" i="13"/>
  <c r="M9" i="18"/>
  <c r="M146" i="18" s="1"/>
  <c r="C14" i="2" l="1"/>
  <c r="E14" i="2"/>
  <c r="G14" i="2"/>
  <c r="I29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1" i="14"/>
  <c r="I282" i="14"/>
  <c r="I283" i="14"/>
  <c r="I284" i="14"/>
  <c r="I285" i="14"/>
  <c r="I286" i="14"/>
  <c r="I287" i="14"/>
  <c r="I288" i="14"/>
  <c r="I289" i="14"/>
  <c r="I291" i="14"/>
  <c r="I100" i="14"/>
  <c r="I8" i="14"/>
  <c r="Q180" i="15" l="1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V292" i="5"/>
  <c r="V293" i="5"/>
  <c r="V294" i="5"/>
  <c r="V295" i="5"/>
  <c r="G7" i="7" l="1"/>
  <c r="K7" i="6"/>
  <c r="N7" i="5"/>
  <c r="C11" i="8" l="1"/>
  <c r="M8" i="13"/>
  <c r="C13" i="7"/>
  <c r="G13" i="7"/>
  <c r="A3" i="6" l="1"/>
  <c r="Q314" i="14" l="1"/>
  <c r="I9" i="7"/>
  <c r="E9" i="7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0" i="2"/>
  <c r="I14" i="2" s="1"/>
  <c r="A3" i="17"/>
  <c r="A3" i="2"/>
  <c r="A3" i="11" s="1"/>
  <c r="I314" i="14" l="1"/>
  <c r="K10" i="2"/>
  <c r="I158" i="15"/>
  <c r="M9" i="13" l="1"/>
  <c r="M11" i="13"/>
  <c r="G12" i="13"/>
  <c r="K11" i="2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I8" i="15"/>
  <c r="I327" i="15" s="1"/>
  <c r="K12" i="13"/>
  <c r="I12" i="13"/>
  <c r="E12" i="13"/>
  <c r="C12" i="13"/>
  <c r="I11" i="7"/>
  <c r="E10" i="7"/>
  <c r="J11" i="5"/>
  <c r="L11" i="5" s="1"/>
  <c r="R9" i="20"/>
  <c r="Q9" i="20"/>
  <c r="O9" i="20"/>
  <c r="M9" i="20"/>
  <c r="K9" i="20"/>
  <c r="I9" i="20"/>
  <c r="S8" i="20"/>
  <c r="O6" i="20"/>
  <c r="I6" i="20"/>
  <c r="A3" i="20"/>
  <c r="Q327" i="15" l="1"/>
  <c r="S146" i="18"/>
  <c r="K14" i="2"/>
  <c r="M12" i="13"/>
  <c r="I12" i="7"/>
  <c r="I10" i="7"/>
  <c r="E11" i="7"/>
  <c r="E12" i="7"/>
  <c r="S9" i="20"/>
  <c r="E11" i="8"/>
  <c r="E13" i="7" l="1"/>
  <c r="J336" i="5"/>
  <c r="I13" i="7"/>
  <c r="L336" i="5" l="1"/>
  <c r="B3" i="5"/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44" i="5" l="1"/>
  <c r="C6" i="15"/>
  <c r="C6" i="13"/>
  <c r="K6" i="15"/>
  <c r="I6" i="13"/>
  <c r="Y7" i="17"/>
  <c r="E6" i="11" s="1"/>
  <c r="M7" i="17"/>
  <c r="C7" i="2" s="1"/>
  <c r="I7" i="2" l="1"/>
  <c r="A3" i="8" l="1"/>
  <c r="A3" i="7" l="1"/>
  <c r="A3" i="13"/>
  <c r="E11" i="11" l="1"/>
  <c r="I11" i="11" s="1"/>
  <c r="E10" i="11"/>
  <c r="C12" i="6"/>
  <c r="I11" i="6"/>
  <c r="Q11" i="6"/>
  <c r="I10" i="11" l="1"/>
  <c r="G10" i="11"/>
  <c r="V336" i="5"/>
  <c r="E8" i="11" l="1"/>
  <c r="I8" i="11" l="1"/>
  <c r="G8" i="11"/>
  <c r="E12" i="11"/>
  <c r="A3" i="18"/>
  <c r="A3" i="15" l="1"/>
  <c r="Q12" i="6" l="1"/>
  <c r="O12" i="6"/>
  <c r="E9" i="11" l="1"/>
  <c r="M12" i="6"/>
  <c r="I9" i="11" l="1"/>
  <c r="I12" i="11" s="1"/>
  <c r="XEB327" i="15"/>
  <c r="XEX327" i="15" s="1"/>
  <c r="AG10" i="17" l="1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CX198" i="5" l="1"/>
  <c r="XEV31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3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<sst xmlns="http://schemas.openxmlformats.org/spreadsheetml/2006/main" count="1754" uniqueCount="477">
  <si>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</si>
  <si>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</si>
  <si>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</si>
  <si>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</si>
  <si>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</si>
  <si>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</si>
  <si>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</si>
  <si>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</si>
  <si>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</si>
  <si>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</si>
  <si>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</si>
  <si>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</si>
  <si>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</si>
  <si>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</si>
  <si>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</si>
  <si>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</si>
  <si>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</si>
  <si>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</si>
  <si>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</si>
  <si>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</si>
  <si>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</si>
  <si>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</si>
  <si>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</si>
  <si>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</si>
  <si>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</si>
  <si>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</si>
  <si>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</si>
  <si>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</si>
  <si>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</si>
  <si>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</si>
  <si>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</si>
  <si>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</si>
  <si>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</si>
  <si>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</si>
  <si>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</si>
  <si>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</si>
  <si>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</si>
  <si>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</si>
  <si>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</si>
  <si>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</si>
  <si>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</si>
  <si>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</si>
  <si>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</si>
  <si>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</si>
  <si>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</si>
  <si>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</si>
  <si>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</si>
  <si>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</si>
  <si>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</si>
  <si>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</si>
  <si>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</si>
  <si>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</si>
  <si>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</si>
  <si>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</si>
  <si>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</si>
  <si>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</si>
  <si>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</si>
  <si>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</si>
  <si>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</si>
  <si>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</si>
  <si>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</si>
  <si>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</si>
  <si>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</si>
  <si>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</si>
  <si>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</si>
  <si>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</si>
  <si>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</si>
  <si>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</si>
  <si>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</si>
  <si>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</si>
  <si>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</si>
  <si>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</si>
  <si>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</si>
  <si>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</si>
  <si>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</si>
  <si>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</si>
  <si>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</si>
  <si>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</si>
  <si>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</si>
  <si>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</si>
  <si>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</si>
  <si>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</si>
  <si>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</si>
  <si>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</si>
  <si>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</si>
  <si>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</si>
  <si>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</si>
  <si>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</si>
  <si>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</si>
  <si>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</si>
  <si>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</si>
  <si>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</si>
  <si>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</si>
  <si>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</si>
  <si>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</si>
  <si>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</si>
  <si>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</si>
  <si>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</si>
  <si>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</si>
  <si>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</si>
  <si>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</si>
  <si>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</si>
  <si>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</si>
  <si>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</si>
  <si>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</si>
  <si>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</si>
  <si>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</si>
  <si>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</si>
  <si>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</si>
  <si>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</si>
  <si>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</si>
  <si>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</si>
  <si>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</si>
  <si>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</si>
  <si>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</si>
  <si>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</si>
  <si>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</si>
  <si>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</si>
  <si>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</si>
  <si>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</si>
  <si>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</si>
  <si>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</si>
  <si>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</si>
  <si>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</si>
  <si>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</si>
  <si>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</si>
  <si>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</si>
  <si>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</si>
  <si>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</si>
  <si>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</si>
  <si>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</si>
  <si>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</si>
  <si>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</si>
  <si>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</si>
  <si>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</si>
  <si>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</si>
  <si>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</si>
  <si>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</si>
  <si>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</si>
  <si>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</si>
  <si>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</si>
  <si>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</si>
  <si>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</si>
  <si>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</si>
  <si>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</si>
  <si>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</si>
  <si>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</si>
  <si>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</si>
  <si>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</si>
  <si>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</si>
  <si>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</si>
  <si>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</si>
  <si>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</si>
  <si>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</si>
  <si>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</si>
  <si>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</si>
  <si>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</si>
  <si>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</si>
  <si>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</si>
  <si>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</si>
  <si>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</si>
  <si>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</si>
  <si>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</si>
  <si>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</si>
  <si>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</si>
  <si>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</si>
  <si>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</si>
  <si>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</si>
  <si>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</si>
  <si>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</si>
  <si>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</si>
  <si>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</si>
  <si>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</si>
  <si>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</si>
  <si>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</si>
  <si>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</si>
  <si>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</si>
  <si>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</si>
  <si>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</si>
  <si>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</si>
  <si>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</si>
  <si>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</si>
  <si>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</si>
  <si>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</si>
  <si>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</si>
  <si>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</si>
  <si>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</si>
  <si>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</si>
  <si>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</si>
  <si>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</si>
  <si>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</si>
  <si>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</si>
  <si>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</si>
  <si>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</si>
  <si>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</si>
  <si>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</si>
  <si>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</si>
  <si>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</si>
  <si>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</si>
  <si>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</si>
  <si>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</si>
  <si>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</si>
  <si>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</si>
  <si>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</si>
  <si>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</si>
  <si>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</si>
  <si>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</si>
  <si>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</si>
  <si>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</si>
  <si>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</si>
  <si>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</si>
  <si>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</si>
  <si>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</si>
  <si>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</si>
  <si>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</si>
  <si>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</si>
  <si>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</si>
  <si>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</si>
  <si>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</si>
  <si>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</si>
  <si>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</si>
  <si>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</si>
  <si>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</si>
  <si>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</si>
  <si>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</si>
  <si>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</si>
  <si>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</si>
  <si>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</si>
  <si>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</si>
  <si>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</si>
  <si>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</si>
  <si>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</si>
  <si>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</si>
  <si>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</si>
  <si>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</si>
  <si>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</si>
  <si>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</si>
  <si>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</si>
  <si>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</si>
  <si>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</si>
  <si>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</si>
  <si>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</si>
  <si>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</si>
  <si>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</si>
  <si>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</si>
  <si>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</si>
  <si>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</si>
  <si>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</si>
  <si>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</si>
  <si>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</si>
  <si>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</si>
  <si>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</si>
  <si>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</si>
  <si>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</si>
  <si>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</si>
  <si>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</si>
  <si>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</si>
  <si>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</si>
  <si>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</si>
  <si>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</si>
  <si>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</si>
  <si>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</si>
  <si>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</si>
  <si>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</si>
  <si>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</si>
  <si>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</si>
  <si>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</si>
  <si>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</si>
  <si>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</si>
  <si>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</si>
  <si>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</si>
  <si>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</si>
  <si>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</si>
  <si>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</si>
  <si>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</si>
  <si>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</si>
  <si>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</si>
  <si>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</si>
  <si>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</si>
  <si>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</si>
  <si>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</si>
  <si>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</si>
  <si>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</si>
  <si>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</si>
  <si>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</si>
  <si>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</si>
  <si>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</si>
  <si>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</si>
  <si>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</si>
  <si>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</si>
  <si>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</si>
  <si>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</si>
  <si>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</si>
  <si>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</si>
  <si>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</si>
  <si>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</si>
  <si>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</si>
  <si>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</si>
  <si>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</si>
  <si>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</si>
  <si>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</si>
  <si>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</si>
  <si>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</si>
  <si>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</si>
  <si>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</si>
  <si>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</si>
  <si>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</si>
  <si>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</si>
  <si>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</si>
  <si>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</si>
  <si>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</si>
  <si>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</si>
  <si>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</si>
  <si>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</si>
  <si>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</si>
  <si>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</si>
  <si>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</si>
  <si>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</si>
  <si>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</si>
  <si>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</si>
  <si>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</si>
  <si>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</si>
  <si>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</si>
  <si>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</si>
  <si>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</si>
  <si>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</si>
  <si>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</si>
  <si>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</si>
  <si>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</si>
  <si>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</si>
  <si>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</si>
  <si>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</si>
  <si>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</si>
  <si>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</si>
  <si>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</si>
  <si>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</si>
  <si>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</si>
  <si>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</si>
  <si>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</si>
  <si>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</si>
  <si>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</si>
  <si>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</si>
  <si>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</si>
  <si>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</si>
  <si>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</si>
  <si>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</si>
  <si>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</si>
  <si>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</si>
  <si>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</si>
  <si>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</si>
  <si>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</si>
  <si>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</si>
  <si>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</si>
  <si>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</si>
  <si>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</si>
  <si>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</si>
  <si>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</si>
  <si>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</si>
  <si>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</si>
  <si>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</si>
  <si>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</si>
  <si>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</si>
  <si>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</si>
  <si>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</si>
  <si>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</si>
  <si>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</si>
  <si>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</si>
  <si>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</si>
  <si>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</si>
  <si>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</si>
  <si>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</si>
  <si>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</si>
  <si>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</si>
  <si>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برای ماه منتهی به 1403/04/31</t>
  </si>
  <si>
    <t>1403/04/31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</si>
  <si>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</si>
  <si>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</si>
  <si>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</si>
  <si>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</si>
  <si>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</si>
  <si>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</si>
  <si>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</si>
  <si>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</si>
  <si>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</si>
  <si>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</si>
  <si>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</si>
  <si>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</si>
  <si>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</si>
  <si>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</si>
  <si>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</si>
  <si>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</si>
  <si>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</si>
  <si>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</si>
  <si>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</si>
  <si>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</si>
  <si>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</si>
  <si>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</si>
  <si>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</si>
  <si>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</si>
  <si>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</si>
  <si>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</si>
  <si>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</si>
  <si>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</si>
  <si>
    <t>سرامیک اردکان (کسرا)</t>
  </si>
  <si>
    <t>تامین سرمایه کاردان (تکاردان)</t>
  </si>
  <si>
    <t>سر. پتروشیمی (وپترو)</t>
  </si>
  <si>
    <t>پتروشیمی غدیر (شغدیر)</t>
  </si>
  <si>
    <t>1387/03/11</t>
  </si>
  <si>
    <t>1391/03/16</t>
  </si>
  <si>
    <t>1403/05/10</t>
  </si>
  <si>
    <t>1403/05/14</t>
  </si>
  <si>
    <t>1403/05/16</t>
  </si>
  <si>
    <t>1403/05/23</t>
  </si>
  <si>
    <t>1403/05/27</t>
  </si>
  <si>
    <t>1403/05/30</t>
  </si>
  <si>
    <t>دارایی ها</t>
  </si>
  <si>
    <t>کشت و صنعت شریف آباد (زشریف)</t>
  </si>
  <si>
    <t>گروه مالی داتام (داتام)</t>
  </si>
  <si>
    <t>محورسازان (خوساز)</t>
  </si>
  <si>
    <t>نوش مازندران (غنوش)</t>
  </si>
  <si>
    <t>درخشان تهران (پدرخش)</t>
  </si>
  <si>
    <t>بیسکویت گرجی (غگرجی)</t>
  </si>
  <si>
    <t>پارس الکتریک (لپارس)</t>
  </si>
  <si>
    <t>پگاه آذربایجان (غشاذر)</t>
  </si>
  <si>
    <t>سر. امید (وامید)</t>
  </si>
  <si>
    <t>آلومراد (فمراد)</t>
  </si>
  <si>
    <t>بین المللی محصولات پارس (شپارس)</t>
  </si>
  <si>
    <t>روز دارو (دروز)</t>
  </si>
  <si>
    <t>شیمیایی سینا (شسینا)</t>
  </si>
  <si>
    <t>تامین ماسه ریخته گری (کماسه)</t>
  </si>
  <si>
    <t>سر. اعتبار ایران (واعتبار)</t>
  </si>
  <si>
    <t>مهرکام پارس (خمهر)</t>
  </si>
  <si>
    <t>خوراک دام پارس (غدام)</t>
  </si>
  <si>
    <t>شیمیایی فارس (شفارس)</t>
  </si>
  <si>
    <t>تکمیلی پتروشیمی خلیج فارس (پترول)</t>
  </si>
  <si>
    <t>1403/06/17</t>
  </si>
  <si>
    <t>1403/06/11</t>
  </si>
  <si>
    <t>1403/06/18</t>
  </si>
  <si>
    <t>1403/06/28</t>
  </si>
  <si>
    <t>1403/07/30</t>
  </si>
  <si>
    <t>پخش البرز (پخش)</t>
  </si>
  <si>
    <t>بانک پارسیان (وپارس)</t>
  </si>
  <si>
    <t>توسعه صنایع بهشهر (وبشهر)</t>
  </si>
  <si>
    <t>فولاد هرمزگان جنوب (هرمز)</t>
  </si>
  <si>
    <t>سیمان آرتا اردبیل (ساربیل)</t>
  </si>
  <si>
    <t>سیمان سپاهان (سپاها)</t>
  </si>
  <si>
    <t>بین المللی توسعه صنایع و معادن غدیر (وکغدیر)</t>
  </si>
  <si>
    <t>سیمان هرمزگان (سهرمز)</t>
  </si>
  <si>
    <t>ذوب آهن اصفهان (ذوب)</t>
  </si>
  <si>
    <t>کاشی تکسرام (کترام)</t>
  </si>
  <si>
    <t>گسترش سوخت سبز زاگرس (شگستر)</t>
  </si>
  <si>
    <t>چادرملو (کچاد)</t>
  </si>
  <si>
    <t>ایران دارو (حق تقدم) (دیرانح)</t>
  </si>
  <si>
    <t>1403/07/09</t>
  </si>
  <si>
    <t>1403/07/11</t>
  </si>
  <si>
    <t>1403/07/08</t>
  </si>
  <si>
    <t>1403/07/26</t>
  </si>
  <si>
    <t>1403/07/28</t>
  </si>
  <si>
    <t>منتهی به 1403/08/30</t>
  </si>
  <si>
    <t>برای ماه منتهی به 1403/08/30</t>
  </si>
  <si>
    <t>1403/08/30</t>
  </si>
  <si>
    <t>طی آبان  ماه</t>
  </si>
  <si>
    <t>از ابتدای سال مالی تا پایان آبان ماه</t>
  </si>
  <si>
    <t>طی آبان ماه</t>
  </si>
  <si>
    <t>شیشه و گاز (کگاز)</t>
  </si>
  <si>
    <t>تکنوتار (تکنو)</t>
  </si>
  <si>
    <t>پتروشیمی زاگرس (زاگرس)</t>
  </si>
  <si>
    <t>آبسال (لابسا)</t>
  </si>
  <si>
    <t>ملی صنایع مس ایران (فملی)</t>
  </si>
  <si>
    <t>معدنی املاح ایران (حق تقدم) (شاملاح)</t>
  </si>
  <si>
    <t> معدنی املاح ایران (حق تقدم) (شاملاح)</t>
  </si>
  <si>
    <t> ایران دارو (حق تقدم) (دیرانح)</t>
  </si>
  <si>
    <t>داروپخش (حق تقدم) (وپخشح)</t>
  </si>
  <si>
    <t>دارو عبیدی (دعبید)</t>
  </si>
  <si>
    <t>1403/08/20</t>
  </si>
  <si>
    <t>1403/08/26</t>
  </si>
  <si>
    <t>1403/08/28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</si>
</sst>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sz val="20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20"/>
      <color theme="2" tint="-0.89999084444715716"/>
      <name val="B Mitra"/>
      <charset val="178"/>
    </font>
    <font>
      <b/>
      <sz val="20"/>
      <color theme="2" tint="-0.89999084444715716"/>
      <name val="B Mitra"/>
      <charset val="178"/>
    </font>
    <font>
      <b/>
      <sz val="16"/>
      <color theme="2" tint="-0.89999084444715716"/>
      <name val="B Mitra"/>
      <charset val="178"/>
    </font>
    <font>
      <sz val="14"/>
      <color theme="2" tint="-0.89999084444715716"/>
      <name val="B Mitra"/>
      <charset val="178"/>
    </font>
    <font>
      <b/>
      <sz val="10"/>
      <color theme="2" tint="-0.89999084444715716"/>
      <name val="B Mitra"/>
      <charset val="178"/>
    </font>
    <font>
      <sz val="18"/>
      <color theme="2" tint="-0.89999084444715716"/>
      <name val="B Mitra"/>
      <charset val="178"/>
    </font>
    <font>
      <b/>
      <sz val="12"/>
      <color theme="2" tint="-0.89999084444715716"/>
      <name val="B Mitra"/>
      <charset val="178"/>
    </font>
    <font>
      <sz val="12"/>
      <color theme="2" tint="-0.89999084444715716"/>
      <name val="B Mitra"/>
      <charset val="178"/>
    </font>
    <font>
      <sz val="11"/>
      <color theme="2" tint="-0.89999084444715716"/>
      <name val="B Mitra"/>
      <charset val="178"/>
    </font>
    <font>
      <b/>
      <sz val="14"/>
      <color theme="2" tint="-0.89999084444715716"/>
      <name val="B Mitra"/>
      <charset val="178"/>
    </font>
    <font>
      <sz val="16"/>
      <color theme="2" tint="-0.89999084444715716"/>
      <name val="B Mitra"/>
      <charset val="178"/>
    </font>
    <font>
      <sz val="26"/>
      <color rgb="FFFF0000"/>
      <name val="B Mitra"/>
      <charset val="178"/>
    </font>
    <font>
      <sz val="26"/>
      <color theme="1"/>
      <name val="B Mitra"/>
      <charset val="178"/>
    </font>
    <font>
      <b/>
      <sz val="14"/>
      <color theme="1"/>
      <name val="B Mitra"/>
      <charset val="178"/>
    </font>
    <font>
      <sz val="12"/>
      <color theme="1"/>
      <name val="B Nazanin"/>
      <charset val="178"/>
    </font>
    <font>
      <b/>
      <sz val="16"/>
      <color theme="1"/>
      <name val="B Mitra"/>
      <charset val="178"/>
    </font>
    <font>
      <sz val="16"/>
      <color theme="1"/>
      <name val="B Mitra"/>
      <charset val="178"/>
    </font>
    <font>
      <sz val="9"/>
      <color theme="1"/>
      <name val="WYeka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48">
    <xf numFmtId="0" fontId="0" fillId="0" borderId="0" xfId="0"/>
    <xf numFmtId="0" fontId="9" fillId="0" borderId="0" xfId="0" applyFont="1"/>
    <xf numFmtId="0" fontId="14" fillId="0" borderId="0" xfId="0" applyFont="1"/>
    <xf numFmtId="165" fontId="8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1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22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18" fillId="0" borderId="0" xfId="0" applyFont="1"/>
    <xf numFmtId="165" fontId="26" fillId="0" borderId="0" xfId="1" applyNumberFormat="1" applyFont="1" applyFill="1" applyBorder="1" applyAlignment="1">
      <alignment vertical="center" wrapText="1"/>
    </xf>
    <xf numFmtId="3" fontId="27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65" fontId="9" fillId="0" borderId="0" xfId="1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165" fontId="31" fillId="0" borderId="0" xfId="1" applyNumberFormat="1" applyFont="1" applyFill="1" applyAlignment="1">
      <alignment horizontal="center" vertical="center"/>
    </xf>
    <xf numFmtId="165" fontId="31" fillId="0" borderId="0" xfId="1" applyNumberFormat="1" applyFont="1" applyFill="1" applyAlignment="1">
      <alignment vertical="center"/>
    </xf>
    <xf numFmtId="10" fontId="31" fillId="0" borderId="0" xfId="2" applyNumberFormat="1" applyFont="1" applyFill="1" applyAlignment="1">
      <alignment horizontal="center" vertical="center"/>
    </xf>
    <xf numFmtId="0" fontId="34" fillId="0" borderId="0" xfId="0" applyFont="1"/>
    <xf numFmtId="165" fontId="31" fillId="0" borderId="0" xfId="1" applyNumberFormat="1" applyFont="1" applyFill="1" applyAlignment="1">
      <alignment vertic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165" fontId="38" fillId="0" borderId="0" xfId="1" applyNumberFormat="1" applyFont="1" applyFill="1"/>
    <xf numFmtId="0" fontId="37" fillId="0" borderId="0" xfId="0" applyFont="1" applyAlignment="1">
      <alignment horizontal="right" vertical="center" readingOrder="2"/>
    </xf>
    <xf numFmtId="0" fontId="37" fillId="0" borderId="0" xfId="0" applyFont="1" applyAlignment="1">
      <alignment vertical="center" readingOrder="2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Alignment="1">
      <alignment horizontal="center" vertical="center" readingOrder="2"/>
    </xf>
    <xf numFmtId="165" fontId="37" fillId="0" borderId="0" xfId="1" applyNumberFormat="1" applyFont="1" applyFill="1" applyAlignment="1">
      <alignment horizontal="center" readingOrder="2"/>
    </xf>
    <xf numFmtId="10" fontId="37" fillId="0" borderId="0" xfId="2" applyNumberFormat="1" applyFont="1" applyFill="1" applyAlignment="1">
      <alignment horizontal="center" vertical="center" wrapText="1" readingOrder="2"/>
    </xf>
    <xf numFmtId="0" fontId="37" fillId="0" borderId="0" xfId="0" applyFont="1" applyAlignment="1">
      <alignment horizontal="center" vertical="center" readingOrder="2"/>
    </xf>
    <xf numFmtId="165" fontId="37" fillId="0" borderId="0" xfId="1" applyNumberFormat="1" applyFont="1" applyFill="1" applyAlignment="1">
      <alignment vertical="center" readingOrder="2"/>
    </xf>
    <xf numFmtId="40" fontId="37" fillId="0" borderId="0" xfId="0" applyNumberFormat="1" applyFont="1" applyAlignment="1">
      <alignment horizontal="center" vertical="center" wrapText="1" readingOrder="2"/>
    </xf>
    <xf numFmtId="165" fontId="37" fillId="0" borderId="1" xfId="1" applyNumberFormat="1" applyFont="1" applyFill="1" applyBorder="1" applyAlignment="1">
      <alignment vertical="center" readingOrder="2"/>
    </xf>
    <xf numFmtId="0" fontId="38" fillId="0" borderId="0" xfId="0" applyFont="1" applyAlignment="1">
      <alignment horizontal="right" vertical="center"/>
    </xf>
    <xf numFmtId="165" fontId="37" fillId="0" borderId="10" xfId="1" applyNumberFormat="1" applyFont="1" applyFill="1" applyBorder="1" applyAlignment="1">
      <alignment vertical="center" readingOrder="2"/>
    </xf>
    <xf numFmtId="10" fontId="37" fillId="0" borderId="3" xfId="2" applyNumberFormat="1" applyFont="1" applyFill="1" applyBorder="1" applyAlignment="1">
      <alignment horizontal="center" vertical="center" readingOrder="2"/>
    </xf>
    <xf numFmtId="0" fontId="39" fillId="0" borderId="0" xfId="0" applyFont="1" applyAlignment="1">
      <alignment horizontal="right" vertical="center"/>
    </xf>
    <xf numFmtId="0" fontId="39" fillId="0" borderId="0" xfId="0" applyFont="1"/>
    <xf numFmtId="165" fontId="39" fillId="0" borderId="0" xfId="1" applyNumberFormat="1" applyFont="1" applyFill="1"/>
    <xf numFmtId="165" fontId="34" fillId="0" borderId="0" xfId="1" applyNumberFormat="1" applyFont="1" applyFill="1" applyAlignment="1">
      <alignment vertical="center"/>
    </xf>
    <xf numFmtId="165" fontId="41" fillId="0" borderId="0" xfId="1" applyNumberFormat="1" applyFont="1" applyFill="1" applyAlignment="1">
      <alignment horizontal="center"/>
    </xf>
    <xf numFmtId="165" fontId="41" fillId="0" borderId="0" xfId="1" applyNumberFormat="1" applyFont="1" applyFill="1"/>
    <xf numFmtId="165" fontId="41" fillId="0" borderId="4" xfId="1" applyNumberFormat="1" applyFont="1" applyFill="1" applyBorder="1" applyAlignment="1">
      <alignment horizontal="center" vertical="center" wrapText="1"/>
    </xf>
    <xf numFmtId="165" fontId="41" fillId="0" borderId="0" xfId="1" applyNumberFormat="1" applyFont="1" applyFill="1" applyAlignment="1">
      <alignment horizontal="center" vertical="center" wrapText="1"/>
    </xf>
    <xf numFmtId="165" fontId="34" fillId="0" borderId="8" xfId="1" applyNumberFormat="1" applyFont="1" applyFill="1" applyBorder="1" applyAlignment="1">
      <alignment vertical="center"/>
    </xf>
    <xf numFmtId="165" fontId="41" fillId="0" borderId="8" xfId="1" applyNumberFormat="1" applyFont="1" applyFill="1" applyBorder="1" applyAlignment="1">
      <alignment horizontal="right" vertical="center" wrapText="1" readingOrder="2"/>
    </xf>
    <xf numFmtId="0" fontId="4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37" fontId="38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165" fontId="41" fillId="0" borderId="3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65" fontId="38" fillId="0" borderId="0" xfId="0" applyNumberFormat="1" applyFont="1"/>
    <xf numFmtId="0" fontId="37" fillId="0" borderId="0" xfId="0" applyFont="1"/>
    <xf numFmtId="0" fontId="38" fillId="0" borderId="1" xfId="0" applyFont="1" applyBorder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 readingOrder="2"/>
    </xf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readingOrder="2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37" fontId="36" fillId="0" borderId="0" xfId="0" quotePrefix="1" applyNumberFormat="1" applyFont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65" fontId="31" fillId="0" borderId="2" xfId="0" applyNumberFormat="1" applyFont="1" applyBorder="1" applyAlignment="1">
      <alignment horizontal="center" vertical="center" readingOrder="2"/>
    </xf>
    <xf numFmtId="10" fontId="31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8" fillId="0" borderId="0" xfId="1" applyNumberFormat="1" applyFont="1" applyFill="1" applyAlignment="1">
      <alignment horizontal="center" vertical="center"/>
    </xf>
    <xf numFmtId="165" fontId="42" fillId="0" borderId="0" xfId="1" applyNumberFormat="1" applyFont="1" applyFill="1" applyAlignment="1">
      <alignment vertical="center"/>
    </xf>
    <xf numFmtId="0" fontId="11" fillId="2" borderId="0" xfId="0" applyFont="1" applyFill="1"/>
    <xf numFmtId="3" fontId="25" fillId="0" borderId="0" xfId="0" applyNumberFormat="1" applyFont="1" applyAlignment="1">
      <alignment vertical="center"/>
    </xf>
    <xf numFmtId="0" fontId="25" fillId="3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33" fillId="0" borderId="3" xfId="0" applyFont="1" applyBorder="1" applyAlignment="1">
      <alignment horizontal="center" vertical="center" readingOrder="2"/>
    </xf>
    <xf numFmtId="0" fontId="33" fillId="0" borderId="1" xfId="0" applyFont="1" applyBorder="1" applyAlignment="1">
      <alignment horizontal="center" vertical="center" readingOrder="2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readingOrder="2"/>
    </xf>
    <xf numFmtId="0" fontId="33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0" fontId="37" fillId="0" borderId="1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0" fontId="37" fillId="0" borderId="4" xfId="0" applyFont="1" applyBorder="1" applyAlignment="1">
      <alignment horizontal="center" vertical="center" wrapText="1" readingOrder="2"/>
    </xf>
    <xf numFmtId="37" fontId="37" fillId="0" borderId="4" xfId="0" applyNumberFormat="1" applyFont="1" applyBorder="1" applyAlignment="1">
      <alignment horizontal="center" vertical="center" wrapText="1" readingOrder="2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vertical="center"/>
    </xf>
    <xf numFmtId="10" fontId="8" fillId="0" borderId="0" xfId="2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vertical="center" wrapText="1" readingOrder="2"/>
    </xf>
    <xf numFmtId="165" fontId="7" fillId="0" borderId="1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vertical="center" wrapText="1" readingOrder="2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15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vertical="center" wrapText="1" readingOrder="2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3" xfId="1" applyNumberFormat="1" applyFont="1" applyFill="1" applyBorder="1" applyAlignment="1">
      <alignment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0" fontId="8" fillId="0" borderId="16" xfId="0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Border="1" applyAlignment="1">
      <alignment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165" fontId="8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Alignment="1">
      <alignment horizontal="left" vertical="center"/>
    </xf>
    <xf numFmtId="37" fontId="8" fillId="0" borderId="0" xfId="0" applyNumberFormat="1" applyFont="1" applyFill="1" applyAlignment="1">
      <alignment horizontal="center" vertical="center"/>
    </xf>
    <xf numFmtId="165" fontId="8" fillId="0" borderId="0" xfId="5" applyNumberFormat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165" fontId="8" fillId="0" borderId="0" xfId="5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vertical="center" readingOrder="2"/>
    </xf>
    <xf numFmtId="165" fontId="8" fillId="0" borderId="2" xfId="5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 vertical="center" readingOrder="2"/>
    </xf>
    <xf numFmtId="0" fontId="14" fillId="0" borderId="0" xfId="0" applyFont="1" applyFill="1"/>
    <xf numFmtId="165" fontId="14" fillId="0" borderId="1" xfId="1" applyNumberFormat="1" applyFont="1" applyFill="1" applyBorder="1"/>
    <xf numFmtId="0" fontId="14" fillId="0" borderId="1" xfId="0" applyFont="1" applyFill="1" applyBorder="1"/>
    <xf numFmtId="0" fontId="13" fillId="0" borderId="0" xfId="0" applyFont="1" applyFill="1" applyAlignment="1">
      <alignment horizontal="center" vertical="center" wrapText="1" readingOrder="2"/>
    </xf>
    <xf numFmtId="165" fontId="13" fillId="0" borderId="1" xfId="1" applyNumberFormat="1" applyFont="1" applyFill="1" applyBorder="1" applyAlignment="1">
      <alignment horizontal="center" vertical="center" wrapText="1" readingOrder="2"/>
    </xf>
    <xf numFmtId="0" fontId="14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 readingOrder="2"/>
    </xf>
    <xf numFmtId="0" fontId="14" fillId="0" borderId="0" xfId="0" applyFont="1" applyFill="1" applyAlignment="1">
      <alignment horizontal="center" vertical="center" wrapText="1" readingOrder="2"/>
    </xf>
    <xf numFmtId="0" fontId="14" fillId="0" borderId="0" xfId="0" applyFont="1" applyFill="1" applyAlignment="1">
      <alignment vertical="center" wrapText="1" readingOrder="2"/>
    </xf>
    <xf numFmtId="165" fontId="14" fillId="0" borderId="0" xfId="1" applyNumberFormat="1" applyFont="1" applyFill="1" applyBorder="1" applyAlignment="1">
      <alignment horizontal="center" vertical="center" readingOrder="2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vertical="center" readingOrder="2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readingOrder="2"/>
    </xf>
    <xf numFmtId="165" fontId="14" fillId="0" borderId="1" xfId="1" applyNumberFormat="1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 readingOrder="2"/>
    </xf>
    <xf numFmtId="165" fontId="14" fillId="0" borderId="0" xfId="1" applyNumberFormat="1" applyFont="1" applyFill="1" applyBorder="1" applyAlignment="1">
      <alignment horizontal="center" vertical="center" readingOrder="2"/>
    </xf>
    <xf numFmtId="165" fontId="14" fillId="0" borderId="0" xfId="1" applyNumberFormat="1" applyFont="1" applyFill="1" applyBorder="1" applyAlignment="1">
      <alignment horizontal="center" vertical="center"/>
    </xf>
    <xf numFmtId="165" fontId="14" fillId="0" borderId="0" xfId="1" applyNumberFormat="1" applyFont="1" applyFill="1" applyBorder="1"/>
    <xf numFmtId="165" fontId="14" fillId="0" borderId="0" xfId="1" applyNumberFormat="1" applyFont="1" applyFill="1"/>
    <xf numFmtId="10" fontId="14" fillId="0" borderId="0" xfId="2" applyNumberFormat="1" applyFont="1" applyFill="1" applyBorder="1" applyAlignment="1">
      <alignment horizontal="center" vertical="center" wrapText="1"/>
    </xf>
    <xf numFmtId="37" fontId="14" fillId="0" borderId="0" xfId="0" applyNumberFormat="1" applyFont="1" applyFill="1" applyAlignment="1">
      <alignment horizontal="center" vertical="center" wrapText="1"/>
    </xf>
    <xf numFmtId="165" fontId="14" fillId="0" borderId="0" xfId="1" applyNumberFormat="1" applyFont="1" applyFill="1" applyAlignment="1">
      <alignment vertical="center"/>
    </xf>
    <xf numFmtId="165" fontId="14" fillId="0" borderId="2" xfId="1" applyNumberFormat="1" applyFont="1" applyFill="1" applyBorder="1" applyAlignment="1">
      <alignment horizontal="center" vertical="center" readingOrder="2"/>
    </xf>
    <xf numFmtId="10" fontId="14" fillId="0" borderId="8" xfId="2" applyNumberFormat="1" applyFont="1" applyFill="1" applyBorder="1" applyAlignment="1">
      <alignment horizontal="center" vertical="center"/>
    </xf>
    <xf numFmtId="0" fontId="12" fillId="0" borderId="0" xfId="0" applyFont="1" applyFill="1"/>
    <xf numFmtId="165" fontId="12" fillId="0" borderId="0" xfId="1" applyNumberFormat="1" applyFont="1" applyFill="1"/>
    <xf numFmtId="0" fontId="28" fillId="0" borderId="0" xfId="0" applyFont="1" applyFill="1" applyAlignment="1">
      <alignment vertical="center"/>
    </xf>
    <xf numFmtId="166" fontId="8" fillId="0" borderId="0" xfId="1" applyNumberFormat="1" applyFont="1" applyFill="1" applyAlignment="1">
      <alignment vertical="center"/>
    </xf>
    <xf numFmtId="166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37" fontId="7" fillId="0" borderId="1" xfId="0" applyNumberFormat="1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66" fontId="8" fillId="0" borderId="1" xfId="1" applyNumberFormat="1" applyFont="1" applyFill="1" applyBorder="1" applyAlignment="1">
      <alignment horizontal="center" vertical="center" wrapText="1" readingOrder="2"/>
    </xf>
    <xf numFmtId="166" fontId="7" fillId="0" borderId="4" xfId="0" applyNumberFormat="1" applyFont="1" applyFill="1" applyBorder="1" applyAlignment="1">
      <alignment horizontal="center" vertical="center" wrapText="1" readingOrder="2"/>
    </xf>
    <xf numFmtId="0" fontId="7" fillId="0" borderId="4" xfId="0" applyFont="1" applyFill="1" applyBorder="1" applyAlignment="1">
      <alignment horizontal="center" vertical="center" wrapText="1" readingOrder="2"/>
    </xf>
    <xf numFmtId="166" fontId="7" fillId="0" borderId="4" xfId="1" applyNumberFormat="1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vertical="center"/>
    </xf>
    <xf numFmtId="37" fontId="7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 wrapText="1"/>
    </xf>
    <xf numFmtId="0" fontId="28" fillId="0" borderId="0" xfId="0" applyFont="1" applyFill="1" applyAlignment="1">
      <alignment horizontal="center" vertical="center" wrapText="1"/>
    </xf>
    <xf numFmtId="165" fontId="28" fillId="0" borderId="8" xfId="1" applyNumberFormat="1" applyFont="1" applyFill="1" applyBorder="1" applyAlignment="1">
      <alignment horizontal="center" vertical="center" readingOrder="2"/>
    </xf>
    <xf numFmtId="165" fontId="28" fillId="0" borderId="0" xfId="1" applyNumberFormat="1" applyFont="1" applyFill="1" applyBorder="1" applyAlignment="1">
      <alignment horizontal="center" vertical="center" readingOrder="2"/>
    </xf>
    <xf numFmtId="165" fontId="28" fillId="0" borderId="8" xfId="1" applyNumberFormat="1" applyFont="1" applyFill="1" applyBorder="1" applyAlignment="1">
      <alignment horizontal="left" vertical="center" readingOrder="2"/>
    </xf>
    <xf numFmtId="10" fontId="28" fillId="0" borderId="8" xfId="0" applyNumberFormat="1" applyFont="1" applyFill="1" applyBorder="1" applyAlignment="1">
      <alignment horizontal="center" vertical="center"/>
    </xf>
    <xf numFmtId="10" fontId="28" fillId="0" borderId="0" xfId="0" applyNumberFormat="1" applyFont="1" applyFill="1" applyAlignment="1">
      <alignment horizontal="center" vertical="center"/>
    </xf>
    <xf numFmtId="166" fontId="28" fillId="0" borderId="0" xfId="1" applyNumberFormat="1" applyFont="1" applyFill="1" applyBorder="1" applyAlignment="1">
      <alignment horizontal="center" vertical="center" wrapText="1" readingOrder="2"/>
    </xf>
    <xf numFmtId="166" fontId="8" fillId="0" borderId="0" xfId="0" applyNumberFormat="1" applyFont="1" applyFill="1" applyAlignment="1">
      <alignment vertical="center"/>
    </xf>
    <xf numFmtId="165" fontId="43" fillId="0" borderId="0" xfId="1" applyNumberFormat="1" applyFont="1" applyFill="1" applyAlignment="1">
      <alignment vertic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right" vertical="center" wrapText="1" readingOrder="2"/>
    </xf>
    <xf numFmtId="0" fontId="13" fillId="0" borderId="0" xfId="0" applyFont="1" applyFill="1" applyAlignment="1">
      <alignment vertical="center" wrapText="1" readingOrder="2"/>
    </xf>
    <xf numFmtId="37" fontId="13" fillId="0" borderId="1" xfId="0" applyNumberFormat="1" applyFont="1" applyFill="1" applyBorder="1" applyAlignment="1">
      <alignment horizontal="center" vertical="center" wrapText="1" readingOrder="2"/>
    </xf>
    <xf numFmtId="165" fontId="13" fillId="0" borderId="1" xfId="0" applyNumberFormat="1" applyFont="1" applyFill="1" applyBorder="1" applyAlignment="1">
      <alignment horizontal="center" vertical="center" wrapText="1" readingOrder="2"/>
    </xf>
    <xf numFmtId="0" fontId="14" fillId="0" borderId="3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 readingOrder="2"/>
    </xf>
    <xf numFmtId="0" fontId="13" fillId="0" borderId="0" xfId="0" applyFont="1" applyFill="1" applyAlignment="1">
      <alignment horizontal="center" vertical="center" wrapText="1" readingOrder="2"/>
    </xf>
    <xf numFmtId="0" fontId="13" fillId="0" borderId="1" xfId="0" applyFont="1" applyFill="1" applyBorder="1" applyAlignment="1">
      <alignment vertical="center" wrapText="1" readingOrder="2"/>
    </xf>
    <xf numFmtId="37" fontId="14" fillId="0" borderId="0" xfId="0" applyNumberFormat="1" applyFont="1" applyFill="1" applyAlignment="1">
      <alignment horizontal="right" vertical="center" wrapText="1"/>
    </xf>
    <xf numFmtId="0" fontId="11" fillId="0" borderId="0" xfId="0" applyFont="1" applyFill="1"/>
    <xf numFmtId="165" fontId="9" fillId="0" borderId="0" xfId="1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 wrapText="1" readingOrder="2"/>
    </xf>
    <xf numFmtId="0" fontId="9" fillId="0" borderId="0" xfId="0" applyFont="1" applyFill="1" applyAlignment="1">
      <alignment vertical="center" wrapText="1"/>
    </xf>
    <xf numFmtId="165" fontId="13" fillId="0" borderId="8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 wrapText="1" readingOrder="2"/>
    </xf>
    <xf numFmtId="0" fontId="9" fillId="0" borderId="0" xfId="0" applyFont="1" applyFill="1"/>
    <xf numFmtId="165" fontId="9" fillId="0" borderId="0" xfId="0" applyNumberFormat="1" applyFont="1" applyFill="1"/>
    <xf numFmtId="3" fontId="9" fillId="0" borderId="0" xfId="0" applyNumberFormat="1" applyFont="1" applyFill="1"/>
    <xf numFmtId="0" fontId="13" fillId="0" borderId="4" xfId="0" applyFont="1" applyFill="1" applyBorder="1" applyAlignment="1">
      <alignment horizontal="center" vertical="center" wrapText="1" readingOrder="2"/>
    </xf>
    <xf numFmtId="165" fontId="13" fillId="0" borderId="4" xfId="1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 readingOrder="2"/>
    </xf>
    <xf numFmtId="165" fontId="13" fillId="0" borderId="14" xfId="1" applyNumberFormat="1" applyFont="1" applyFill="1" applyBorder="1" applyAlignment="1">
      <alignment horizontal="center" vertical="center" wrapText="1" readingOrder="2"/>
    </xf>
    <xf numFmtId="165" fontId="14" fillId="0" borderId="0" xfId="1" applyNumberFormat="1" applyFont="1" applyFill="1" applyAlignment="1">
      <alignment vertical="center" wrapText="1"/>
    </xf>
    <xf numFmtId="165" fontId="14" fillId="0" borderId="3" xfId="1" applyNumberFormat="1" applyFont="1" applyFill="1" applyBorder="1" applyAlignment="1">
      <alignment vertical="center" wrapText="1"/>
    </xf>
    <xf numFmtId="37" fontId="45" fillId="0" borderId="0" xfId="0" applyNumberFormat="1" applyFont="1" applyFill="1" applyAlignment="1">
      <alignment horizontal="center" vertical="center" wrapText="1"/>
    </xf>
    <xf numFmtId="10" fontId="14" fillId="0" borderId="0" xfId="0" applyNumberFormat="1" applyFont="1" applyFill="1" applyAlignment="1">
      <alignment horizontal="center" vertical="center"/>
    </xf>
    <xf numFmtId="165" fontId="10" fillId="0" borderId="8" xfId="1" applyNumberFormat="1" applyFont="1" applyFill="1" applyBorder="1" applyAlignment="1">
      <alignment vertical="center"/>
    </xf>
    <xf numFmtId="10" fontId="10" fillId="0" borderId="2" xfId="2" applyNumberFormat="1" applyFont="1" applyFill="1" applyBorder="1" applyAlignment="1">
      <alignment horizontal="center" vertical="center" wrapText="1" readingOrder="2"/>
    </xf>
    <xf numFmtId="37" fontId="13" fillId="0" borderId="1" xfId="0" applyNumberFormat="1" applyFont="1" applyFill="1" applyBorder="1" applyAlignment="1">
      <alignment horizontal="center" vertical="center" wrapText="1" readingOrder="2"/>
    </xf>
    <xf numFmtId="37" fontId="14" fillId="0" borderId="0" xfId="0" quotePrefix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 readingOrder="2"/>
    </xf>
    <xf numFmtId="3" fontId="14" fillId="0" borderId="0" xfId="0" applyNumberFormat="1" applyFont="1" applyFill="1"/>
    <xf numFmtId="165" fontId="14" fillId="0" borderId="0" xfId="0" applyNumberFormat="1" applyFont="1" applyFill="1"/>
    <xf numFmtId="0" fontId="44" fillId="0" borderId="0" xfId="0" applyFont="1" applyFill="1" applyAlignment="1">
      <alignment horizontal="right" vertical="center" readingOrder="2"/>
    </xf>
    <xf numFmtId="166" fontId="44" fillId="0" borderId="0" xfId="1" applyNumberFormat="1" applyFont="1" applyFill="1" applyAlignment="1">
      <alignment horizontal="right" vertical="center" readingOrder="2"/>
    </xf>
    <xf numFmtId="37" fontId="13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/>
    <xf numFmtId="37" fontId="13" fillId="0" borderId="11" xfId="0" applyNumberFormat="1" applyFont="1" applyFill="1" applyBorder="1" applyAlignment="1">
      <alignment horizontal="center" vertical="center"/>
    </xf>
    <xf numFmtId="37" fontId="13" fillId="0" borderId="1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37" fontId="14" fillId="0" borderId="0" xfId="0" quotePrefix="1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37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 wrapText="1"/>
    </xf>
    <xf numFmtId="165" fontId="14" fillId="0" borderId="0" xfId="1" applyNumberFormat="1" applyFont="1" applyFill="1" applyAlignment="1">
      <alignment horizontal="center" vertical="center" wrapText="1" shrinkToFit="1"/>
    </xf>
    <xf numFmtId="165" fontId="14" fillId="0" borderId="0" xfId="1" applyNumberFormat="1" applyFont="1" applyFill="1" applyBorder="1" applyAlignment="1">
      <alignment horizontal="center" vertical="center" wrapText="1" shrinkToFit="1"/>
    </xf>
    <xf numFmtId="165" fontId="14" fillId="0" borderId="0" xfId="1" applyNumberFormat="1" applyFont="1" applyFill="1" applyBorder="1" applyAlignment="1">
      <alignment vertical="center"/>
    </xf>
    <xf numFmtId="165" fontId="14" fillId="0" borderId="8" xfId="1" applyNumberFormat="1" applyFont="1" applyFill="1" applyBorder="1" applyAlignment="1">
      <alignment vertical="center"/>
    </xf>
    <xf numFmtId="3" fontId="11" fillId="0" borderId="0" xfId="0" applyNumberFormat="1" applyFont="1" applyFill="1"/>
    <xf numFmtId="165" fontId="11" fillId="0" borderId="0" xfId="0" applyNumberFormat="1" applyFont="1" applyFill="1"/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 vertical="center" readingOrder="2"/>
    </xf>
    <xf numFmtId="165" fontId="47" fillId="0" borderId="0" xfId="1" applyNumberFormat="1" applyFont="1" applyFill="1" applyAlignment="1">
      <alignment horizontal="center"/>
    </xf>
    <xf numFmtId="165" fontId="47" fillId="0" borderId="0" xfId="1" applyNumberFormat="1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165" fontId="46" fillId="0" borderId="1" xfId="1" applyNumberFormat="1" applyFont="1" applyFill="1" applyBorder="1" applyAlignment="1">
      <alignment horizontal="center" vertical="center" wrapText="1" readingOrder="2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165" fontId="47" fillId="0" borderId="4" xfId="1" applyNumberFormat="1" applyFont="1" applyFill="1" applyBorder="1" applyAlignment="1">
      <alignment horizontal="center" vertical="center" wrapText="1"/>
    </xf>
    <xf numFmtId="165" fontId="47" fillId="0" borderId="0" xfId="1" applyNumberFormat="1" applyFont="1" applyFill="1" applyAlignment="1">
      <alignment horizontal="center" vertical="center" wrapText="1"/>
    </xf>
    <xf numFmtId="165" fontId="9" fillId="0" borderId="8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165" fontId="47" fillId="0" borderId="8" xfId="1" applyNumberFormat="1" applyFont="1" applyFill="1" applyBorder="1" applyAlignment="1">
      <alignment horizontal="right" vertical="center" wrapText="1" readingOrder="2"/>
    </xf>
    <xf numFmtId="0" fontId="44" fillId="0" borderId="0" xfId="0" applyFont="1" applyFill="1" applyAlignment="1">
      <alignment vertical="center" readingOrder="2"/>
    </xf>
    <xf numFmtId="166" fontId="44" fillId="0" borderId="0" xfId="1" applyNumberFormat="1" applyFont="1" applyFill="1" applyAlignment="1">
      <alignment vertical="center" readingOrder="2"/>
    </xf>
    <xf numFmtId="37" fontId="44" fillId="0" borderId="1" xfId="0" applyNumberFormat="1" applyFont="1" applyFill="1" applyBorder="1" applyAlignment="1">
      <alignment horizontal="center" vertical="center" wrapText="1" readingOrder="2"/>
    </xf>
    <xf numFmtId="0" fontId="44" fillId="0" borderId="1" xfId="0" applyFont="1" applyFill="1" applyBorder="1" applyAlignment="1">
      <alignment horizontal="center" vertical="center" wrapText="1" readingOrder="2"/>
    </xf>
    <xf numFmtId="166" fontId="9" fillId="0" borderId="0" xfId="1" applyNumberFormat="1" applyFont="1" applyFill="1"/>
    <xf numFmtId="166" fontId="44" fillId="0" borderId="1" xfId="1" applyNumberFormat="1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Alignment="1">
      <alignment horizontal="center" vertical="center"/>
    </xf>
    <xf numFmtId="0" fontId="9" fillId="0" borderId="0" xfId="0" quotePrefix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65" fontId="9" fillId="0" borderId="8" xfId="1" applyNumberFormat="1" applyFont="1" applyFill="1" applyBorder="1" applyAlignment="1">
      <alignment vertical="center" wrapText="1"/>
    </xf>
    <xf numFmtId="166" fontId="11" fillId="0" borderId="0" xfId="1" applyNumberFormat="1" applyFont="1" applyFill="1"/>
    <xf numFmtId="3" fontId="48" fillId="0" borderId="0" xfId="0" applyNumberFormat="1" applyFont="1" applyFill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vertical="center"/>
    </xf>
    <xf numFmtId="165" fontId="11" fillId="0" borderId="0" xfId="1" applyNumberFormat="1" applyFont="1" applyFill="1"/>
    <xf numFmtId="0" fontId="13" fillId="0" borderId="0" xfId="0" applyFont="1" applyFill="1" applyAlignment="1">
      <alignment horizontal="right" vertical="center" readingOrder="2"/>
    </xf>
    <xf numFmtId="166" fontId="44" fillId="0" borderId="1" xfId="1" applyNumberFormat="1" applyFont="1" applyFill="1" applyBorder="1" applyAlignment="1">
      <alignment horizontal="center" vertical="center"/>
    </xf>
    <xf numFmtId="166" fontId="44" fillId="0" borderId="1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 vertical="center"/>
    </xf>
    <xf numFmtId="165" fontId="44" fillId="0" borderId="8" xfId="1" applyNumberFormat="1" applyFont="1" applyFill="1" applyBorder="1" applyAlignment="1">
      <alignment vertical="center"/>
    </xf>
    <xf numFmtId="166" fontId="44" fillId="0" borderId="0" xfId="1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0</xdr:row>
      <xdr:rowOff>0</xdr:rowOff>
    </xdr:from>
    <xdr:to>
      <xdr:col>11</xdr:col>
      <xdr:colOff>22860</xdr:colOff>
      <xdr:row>36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2FDACE-BE4D-0020-6909-0B851919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482460" y="0"/>
          <a:ext cx="6324600" cy="738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topLeftCell="A10" zoomScaleNormal="100" zoomScaleSheetLayoutView="100" workbookViewId="0">
      <selection activeCell="N13" sqref="N13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J5"/>
    </row>
    <row r="8" spans="2:13">
      <c r="G8"/>
      <c r="M8" s="11" t="s">
        <v>51</v>
      </c>
    </row>
    <row r="10" spans="2:13">
      <c r="J10" s="15"/>
    </row>
    <row r="14" spans="2:13" ht="15" customHeight="1">
      <c r="B14" s="108" t="s">
        <v>63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2:13" ht="15" customHeight="1"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2:13" ht="15" customHeight="1"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8" spans="2:11" ht="15" customHeight="1">
      <c r="B18" s="108" t="s">
        <v>458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2:11" ht="15" customHeight="1"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2:11" ht="15" customHeight="1"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Z314"/>
  <sheetViews>
    <sheetView rightToLeft="1" view="pageBreakPreview" zoomScale="60" zoomScaleNormal="100" workbookViewId="0">
      <selection activeCell="A14" sqref="A14"/>
    </sheetView>
  </sheetViews>
  <sheetFormatPr defaultColWidth="9.109375" defaultRowHeight="29.4"/>
  <cols>
    <col min="1" max="1" width="56.88671875" style="130" customWidth="1"/>
    <col min="2" max="2" width="1.6640625" style="130" customWidth="1"/>
    <col min="3" max="3" width="21.33203125" style="103" customWidth="1"/>
    <col min="4" max="4" width="1.88671875" style="3" customWidth="1"/>
    <col min="5" max="5" width="29.33203125" style="3" customWidth="1"/>
    <col min="6" max="6" width="1.5546875" style="3" customWidth="1"/>
    <col min="7" max="7" width="24.88671875" style="3" customWidth="1"/>
    <col min="8" max="8" width="1.5546875" style="3" customWidth="1"/>
    <col min="9" max="9" width="21" style="3" customWidth="1"/>
    <col min="10" max="10" width="2" style="3" customWidth="1"/>
    <col min="11" max="11" width="26.6640625" style="3" customWidth="1"/>
    <col min="12" max="12" width="1.5546875" style="3" customWidth="1"/>
    <col min="13" max="13" width="19.6640625" style="3" customWidth="1"/>
    <col min="14" max="14" width="1.88671875" style="3" customWidth="1"/>
    <col min="15" max="15" width="30.33203125" style="3" customWidth="1"/>
    <col min="16" max="16" width="1.6640625" style="3" customWidth="1"/>
    <col min="17" max="17" width="21.109375" style="3" bestFit="1" customWidth="1"/>
    <col min="18" max="18" width="1.44140625" style="3" customWidth="1"/>
    <col min="19" max="19" width="13.33203125" style="3" bestFit="1" customWidth="1"/>
    <col min="20" max="20" width="1.5546875" style="3" customWidth="1"/>
    <col min="21" max="21" width="28.44140625" style="3" bestFit="1" customWidth="1"/>
    <col min="22" max="22" width="1.88671875" style="3" customWidth="1"/>
    <col min="23" max="23" width="28.44140625" style="103" bestFit="1" customWidth="1"/>
    <col min="24" max="24" width="1.5546875" style="130" customWidth="1"/>
    <col min="25" max="25" width="14.6640625" style="131" bestFit="1" customWidth="1"/>
    <col min="26" max="26" width="13.88671875" style="26" bestFit="1" customWidth="1"/>
    <col min="27" max="16384" width="9.109375" style="26"/>
  </cols>
  <sheetData>
    <row r="1" spans="1:25" s="35" customFormat="1" ht="30.6">
      <c r="A1" s="127" t="s">
        <v>76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s="35" customFormat="1" ht="30.6">
      <c r="A2" s="127" t="s">
        <v>43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s="35" customFormat="1" ht="30.6">
      <c r="A3" s="127" t="s">
        <v>459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5" s="35" customFormat="1" ht="30.6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s="35" customFormat="1" ht="30.6">
      <c r="A5" s="129" t="s">
        <v>22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 s="35" customFormat="1" ht="30.6">
      <c r="A6" s="129" t="s">
        <v>23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 s="35" customFormat="1">
      <c r="A7" s="130"/>
      <c r="B7" s="130"/>
      <c r="C7" s="10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03"/>
      <c r="X7" s="130"/>
      <c r="Y7" s="131"/>
    </row>
    <row r="8" spans="1:25" s="35" customFormat="1" ht="31.2" thickBot="1">
      <c r="A8" s="132"/>
      <c r="B8" s="133"/>
      <c r="C8" s="134" t="s">
        <v>439</v>
      </c>
      <c r="D8" s="134"/>
      <c r="E8" s="134"/>
      <c r="F8" s="134"/>
      <c r="G8" s="134"/>
      <c r="H8" s="135"/>
      <c r="I8" s="136" t="s">
        <v>7</v>
      </c>
      <c r="J8" s="136"/>
      <c r="K8" s="136"/>
      <c r="L8" s="136"/>
      <c r="M8" s="136"/>
      <c r="N8" s="136"/>
      <c r="O8" s="136"/>
      <c r="P8" s="137"/>
      <c r="Q8" s="138" t="s">
        <v>460</v>
      </c>
      <c r="R8" s="138"/>
      <c r="S8" s="138"/>
      <c r="T8" s="138"/>
      <c r="U8" s="138"/>
      <c r="V8" s="138"/>
      <c r="W8" s="138"/>
      <c r="X8" s="138"/>
      <c r="Y8" s="138"/>
    </row>
    <row r="9" spans="1:25" s="35" customFormat="1" ht="29.4" customHeight="1">
      <c r="A9" s="139" t="s">
        <v>1</v>
      </c>
      <c r="B9" s="140"/>
      <c r="C9" s="141" t="s">
        <v>3</v>
      </c>
      <c r="D9" s="142"/>
      <c r="E9" s="141" t="s">
        <v>0</v>
      </c>
      <c r="F9" s="142"/>
      <c r="G9" s="143" t="s">
        <v>18</v>
      </c>
      <c r="H9" s="144"/>
      <c r="I9" s="145" t="s">
        <v>4</v>
      </c>
      <c r="J9" s="145"/>
      <c r="K9" s="145"/>
      <c r="L9" s="146"/>
      <c r="M9" s="145" t="s">
        <v>5</v>
      </c>
      <c r="N9" s="145"/>
      <c r="O9" s="145"/>
      <c r="P9" s="146"/>
      <c r="Q9" s="141" t="s">
        <v>3</v>
      </c>
      <c r="R9" s="142"/>
      <c r="S9" s="143" t="s">
        <v>211</v>
      </c>
      <c r="T9" s="147"/>
      <c r="U9" s="141" t="s">
        <v>0</v>
      </c>
      <c r="V9" s="142"/>
      <c r="W9" s="143" t="s">
        <v>18</v>
      </c>
      <c r="X9" s="148"/>
      <c r="Y9" s="149" t="s">
        <v>212</v>
      </c>
    </row>
    <row r="10" spans="1:25" s="35" customFormat="1" ht="30" thickBot="1">
      <c r="A10" s="150"/>
      <c r="B10" s="140"/>
      <c r="C10" s="151"/>
      <c r="D10" s="152"/>
      <c r="E10" s="151"/>
      <c r="F10" s="152"/>
      <c r="G10" s="153"/>
      <c r="H10" s="144"/>
      <c r="I10" s="137" t="s">
        <v>3</v>
      </c>
      <c r="J10" s="137"/>
      <c r="K10" s="137" t="s">
        <v>0</v>
      </c>
      <c r="L10" s="137"/>
      <c r="M10" s="137" t="s">
        <v>3</v>
      </c>
      <c r="N10" s="137"/>
      <c r="O10" s="137" t="s">
        <v>42</v>
      </c>
      <c r="P10" s="137"/>
      <c r="Q10" s="151"/>
      <c r="R10" s="152"/>
      <c r="S10" s="153"/>
      <c r="T10" s="147"/>
      <c r="U10" s="151"/>
      <c r="V10" s="152"/>
      <c r="W10" s="153"/>
      <c r="X10" s="148"/>
      <c r="Y10" s="154"/>
    </row>
    <row r="11" spans="1:25" s="35" customFormat="1">
      <c r="A11" s="155" t="s">
        <v>353</v>
      </c>
      <c r="B11" s="130"/>
      <c r="C11" s="156">
        <v>3005702</v>
      </c>
      <c r="D11" s="156"/>
      <c r="E11" s="156">
        <v>105173423503</v>
      </c>
      <c r="F11" s="156"/>
      <c r="G11" s="157">
        <v>95460787439</v>
      </c>
      <c r="H11" s="103"/>
      <c r="I11" s="103">
        <v>0</v>
      </c>
      <c r="J11" s="103"/>
      <c r="K11" s="103">
        <v>0</v>
      </c>
      <c r="L11" s="103"/>
      <c r="M11" s="103">
        <v>0</v>
      </c>
      <c r="N11" s="103"/>
      <c r="O11" s="103">
        <v>0</v>
      </c>
      <c r="P11" s="103"/>
      <c r="Q11" s="103">
        <v>3005702</v>
      </c>
      <c r="R11" s="103"/>
      <c r="S11" s="103">
        <v>32550</v>
      </c>
      <c r="T11" s="103"/>
      <c r="U11" s="103">
        <v>105173423503</v>
      </c>
      <c r="V11" s="103"/>
      <c r="W11" s="3">
        <v>97253478281</v>
      </c>
      <c r="X11" s="158"/>
      <c r="Y11" s="131">
        <f>W11/درآمدها!$J$6</f>
        <v>8.9725895348137207E-3</v>
      </c>
    </row>
    <row r="12" spans="1:25" s="35" customFormat="1">
      <c r="A12" s="155" t="s">
        <v>139</v>
      </c>
      <c r="B12" s="130"/>
      <c r="C12" s="156">
        <v>3933723</v>
      </c>
      <c r="D12" s="156"/>
      <c r="E12" s="156">
        <v>23258378031</v>
      </c>
      <c r="F12" s="156"/>
      <c r="G12" s="157">
        <v>29405586463</v>
      </c>
      <c r="H12" s="103"/>
      <c r="I12" s="103">
        <v>0</v>
      </c>
      <c r="J12" s="103"/>
      <c r="K12" s="103">
        <v>0</v>
      </c>
      <c r="L12" s="103"/>
      <c r="M12" s="103">
        <v>0</v>
      </c>
      <c r="N12" s="103"/>
      <c r="O12" s="103">
        <v>0</v>
      </c>
      <c r="P12" s="103"/>
      <c r="Q12" s="103">
        <v>3933723</v>
      </c>
      <c r="R12" s="103"/>
      <c r="S12" s="103">
        <v>7280</v>
      </c>
      <c r="T12" s="103"/>
      <c r="U12" s="103">
        <v>23258378031</v>
      </c>
      <c r="V12" s="103"/>
      <c r="W12" s="3">
        <v>28467110296</v>
      </c>
      <c r="X12" s="158"/>
      <c r="Y12" s="131">
        <f>W12/درآمدها!$J$6</f>
        <v>2.6263708038314817E-3</v>
      </c>
    </row>
    <row r="13" spans="1:25" s="35" customFormat="1">
      <c r="A13" s="155" t="s">
        <v>224</v>
      </c>
      <c r="B13" s="130"/>
      <c r="C13" s="156">
        <v>3471226</v>
      </c>
      <c r="D13" s="156"/>
      <c r="E13" s="156">
        <v>42772141377</v>
      </c>
      <c r="F13" s="156"/>
      <c r="G13" s="157">
        <v>42545555296</v>
      </c>
      <c r="H13" s="103"/>
      <c r="I13" s="103">
        <v>0</v>
      </c>
      <c r="J13" s="103"/>
      <c r="K13" s="103">
        <v>0</v>
      </c>
      <c r="L13" s="103"/>
      <c r="M13" s="103">
        <v>0</v>
      </c>
      <c r="N13" s="103"/>
      <c r="O13" s="103">
        <v>0</v>
      </c>
      <c r="P13" s="103"/>
      <c r="Q13" s="103">
        <v>3471226</v>
      </c>
      <c r="R13" s="103"/>
      <c r="S13" s="103">
        <v>13330</v>
      </c>
      <c r="T13" s="103"/>
      <c r="U13" s="103">
        <v>42772141377</v>
      </c>
      <c r="V13" s="103"/>
      <c r="W13" s="3">
        <v>45996127500</v>
      </c>
      <c r="X13" s="158"/>
      <c r="Y13" s="131">
        <f>W13/درآمدها!$J$6</f>
        <v>4.2435949802844828E-3</v>
      </c>
    </row>
    <row r="14" spans="1:25" s="35" customFormat="1">
      <c r="A14" s="130" t="s">
        <v>287</v>
      </c>
      <c r="B14" s="130"/>
      <c r="C14" s="156">
        <v>9083475</v>
      </c>
      <c r="D14" s="156"/>
      <c r="E14" s="156">
        <v>21965239804</v>
      </c>
      <c r="F14" s="156"/>
      <c r="G14" s="157">
        <v>24740633610</v>
      </c>
      <c r="H14" s="103"/>
      <c r="I14" s="103">
        <v>0</v>
      </c>
      <c r="J14" s="103"/>
      <c r="K14" s="103">
        <v>0</v>
      </c>
      <c r="L14" s="103"/>
      <c r="M14" s="103">
        <v>0</v>
      </c>
      <c r="N14" s="103"/>
      <c r="O14" s="103">
        <v>0</v>
      </c>
      <c r="P14" s="103"/>
      <c r="Q14" s="103">
        <v>9083475</v>
      </c>
      <c r="R14" s="103"/>
      <c r="S14" s="103">
        <v>2652</v>
      </c>
      <c r="T14" s="103"/>
      <c r="U14" s="103">
        <v>21965239804</v>
      </c>
      <c r="V14" s="103"/>
      <c r="W14" s="3">
        <v>23946043917</v>
      </c>
      <c r="X14" s="158"/>
      <c r="Y14" s="131">
        <f>W14/درآمدها!$J$6</f>
        <v>2.2092579807692064E-3</v>
      </c>
    </row>
    <row r="15" spans="1:25" s="35" customFormat="1">
      <c r="A15" s="155" t="s">
        <v>451</v>
      </c>
      <c r="B15" s="130"/>
      <c r="C15" s="156">
        <v>23000000</v>
      </c>
      <c r="D15" s="156"/>
      <c r="E15" s="156">
        <v>70882718176</v>
      </c>
      <c r="F15" s="156"/>
      <c r="G15" s="157">
        <v>68749492050</v>
      </c>
      <c r="H15" s="103"/>
      <c r="I15" s="103">
        <v>0</v>
      </c>
      <c r="J15" s="103"/>
      <c r="K15" s="103">
        <v>0</v>
      </c>
      <c r="L15" s="103"/>
      <c r="M15" s="103">
        <v>0</v>
      </c>
      <c r="N15" s="103"/>
      <c r="O15" s="103">
        <v>0</v>
      </c>
      <c r="P15" s="103"/>
      <c r="Q15" s="103">
        <v>23000000</v>
      </c>
      <c r="R15" s="103"/>
      <c r="S15" s="103">
        <v>3085</v>
      </c>
      <c r="T15" s="103"/>
      <c r="U15" s="103">
        <v>70882718176</v>
      </c>
      <c r="V15" s="103"/>
      <c r="W15" s="3">
        <v>70532817750</v>
      </c>
      <c r="X15" s="158"/>
      <c r="Y15" s="131">
        <f>W15/درآمدها!$J$6</f>
        <v>6.5073458923084393E-3</v>
      </c>
    </row>
    <row r="16" spans="1:25" s="35" customFormat="1">
      <c r="A16" s="130" t="s">
        <v>289</v>
      </c>
      <c r="B16" s="130"/>
      <c r="C16" s="156">
        <v>2031654</v>
      </c>
      <c r="D16" s="156"/>
      <c r="E16" s="156">
        <v>49259036823</v>
      </c>
      <c r="F16" s="156"/>
      <c r="G16" s="157">
        <v>49075445509</v>
      </c>
      <c r="H16" s="103"/>
      <c r="I16" s="103">
        <v>0</v>
      </c>
      <c r="J16" s="103"/>
      <c r="K16" s="103">
        <v>0</v>
      </c>
      <c r="L16" s="103"/>
      <c r="M16" s="103">
        <v>0</v>
      </c>
      <c r="N16" s="103"/>
      <c r="O16" s="103">
        <v>0</v>
      </c>
      <c r="P16" s="103"/>
      <c r="Q16" s="103">
        <v>2031654</v>
      </c>
      <c r="R16" s="103"/>
      <c r="S16" s="103">
        <v>25900</v>
      </c>
      <c r="T16" s="103"/>
      <c r="U16" s="103">
        <v>49259036823</v>
      </c>
      <c r="V16" s="103"/>
      <c r="W16" s="3">
        <v>52306750562</v>
      </c>
      <c r="X16" s="158"/>
      <c r="Y16" s="131">
        <f>W16/درآمدها!$J$6</f>
        <v>4.8258120016711351E-3</v>
      </c>
    </row>
    <row r="17" spans="1:25" s="35" customFormat="1">
      <c r="A17" s="130" t="s">
        <v>270</v>
      </c>
      <c r="B17" s="130"/>
      <c r="C17" s="156">
        <v>17447775</v>
      </c>
      <c r="D17" s="156"/>
      <c r="E17" s="156">
        <v>64905459571</v>
      </c>
      <c r="F17" s="156"/>
      <c r="G17" s="157">
        <v>64564666087</v>
      </c>
      <c r="H17" s="103"/>
      <c r="I17" s="103">
        <v>0</v>
      </c>
      <c r="J17" s="103"/>
      <c r="K17" s="103">
        <v>0</v>
      </c>
      <c r="L17" s="103"/>
      <c r="M17" s="103">
        <v>0</v>
      </c>
      <c r="N17" s="103"/>
      <c r="O17" s="103">
        <v>0</v>
      </c>
      <c r="P17" s="103"/>
      <c r="Q17" s="103">
        <v>17447775</v>
      </c>
      <c r="R17" s="103"/>
      <c r="S17" s="103">
        <v>3722.6021815962204</v>
      </c>
      <c r="T17" s="103"/>
      <c r="U17" s="103">
        <v>64905459571</v>
      </c>
      <c r="V17" s="103"/>
      <c r="W17" s="3">
        <v>64564666087</v>
      </c>
      <c r="X17" s="158"/>
      <c r="Y17" s="131">
        <f>W17/درآمدها!$J$6</f>
        <v>5.9567252245428049E-3</v>
      </c>
    </row>
    <row r="18" spans="1:25" s="35" customFormat="1">
      <c r="A18" s="155" t="s">
        <v>311</v>
      </c>
      <c r="B18" s="130"/>
      <c r="C18" s="156">
        <v>47388941</v>
      </c>
      <c r="D18" s="156"/>
      <c r="E18" s="156">
        <v>160991340408</v>
      </c>
      <c r="F18" s="156"/>
      <c r="G18" s="157">
        <v>122289711778</v>
      </c>
      <c r="H18" s="103"/>
      <c r="I18" s="103">
        <v>0</v>
      </c>
      <c r="J18" s="103"/>
      <c r="K18" s="103">
        <v>0</v>
      </c>
      <c r="L18" s="103"/>
      <c r="M18" s="103">
        <v>0</v>
      </c>
      <c r="N18" s="103"/>
      <c r="O18" s="103">
        <v>0</v>
      </c>
      <c r="P18" s="103"/>
      <c r="Q18" s="103">
        <v>47388941</v>
      </c>
      <c r="R18" s="103"/>
      <c r="S18" s="103">
        <v>2917</v>
      </c>
      <c r="T18" s="103"/>
      <c r="U18" s="103">
        <v>160991340408</v>
      </c>
      <c r="V18" s="103"/>
      <c r="W18" s="3">
        <v>137411051331</v>
      </c>
      <c r="X18" s="158"/>
      <c r="Y18" s="131">
        <f>W18/درآمدها!$J$6</f>
        <v>1.2677520464387897E-2</v>
      </c>
    </row>
    <row r="19" spans="1:25" s="35" customFormat="1">
      <c r="A19" s="130" t="s">
        <v>99</v>
      </c>
      <c r="B19" s="130"/>
      <c r="C19" s="156">
        <v>15125374</v>
      </c>
      <c r="D19" s="156"/>
      <c r="E19" s="156">
        <v>32981078725</v>
      </c>
      <c r="F19" s="156"/>
      <c r="G19" s="157">
        <v>22733491578</v>
      </c>
      <c r="H19" s="103"/>
      <c r="I19" s="103">
        <v>0</v>
      </c>
      <c r="J19" s="103"/>
      <c r="K19" s="103">
        <v>0</v>
      </c>
      <c r="L19" s="103"/>
      <c r="M19" s="103">
        <v>0</v>
      </c>
      <c r="N19" s="103"/>
      <c r="O19" s="103">
        <v>0</v>
      </c>
      <c r="P19" s="103"/>
      <c r="Q19" s="103">
        <v>15125374</v>
      </c>
      <c r="R19" s="103"/>
      <c r="S19" s="103">
        <v>1454</v>
      </c>
      <c r="T19" s="103"/>
      <c r="U19" s="103">
        <v>32981078725</v>
      </c>
      <c r="V19" s="103"/>
      <c r="W19" s="3">
        <v>21861439653</v>
      </c>
      <c r="X19" s="158"/>
      <c r="Y19" s="131">
        <f>W19/درآمدها!$J$6</f>
        <v>2.0169327422892925E-3</v>
      </c>
    </row>
    <row r="20" spans="1:25" s="35" customFormat="1" ht="31.2" customHeight="1">
      <c r="A20" s="130" t="s">
        <v>332</v>
      </c>
      <c r="B20" s="130"/>
      <c r="C20" s="156">
        <v>394520</v>
      </c>
      <c r="D20" s="156"/>
      <c r="E20" s="156">
        <v>18441858815</v>
      </c>
      <c r="F20" s="156"/>
      <c r="G20" s="157">
        <v>21322424591</v>
      </c>
      <c r="H20" s="103"/>
      <c r="I20" s="103">
        <v>0</v>
      </c>
      <c r="J20" s="103"/>
      <c r="K20" s="103">
        <v>0</v>
      </c>
      <c r="L20" s="103"/>
      <c r="M20" s="103">
        <v>0</v>
      </c>
      <c r="N20" s="103"/>
      <c r="O20" s="103">
        <v>0</v>
      </c>
      <c r="P20" s="103"/>
      <c r="Q20" s="103">
        <v>394520</v>
      </c>
      <c r="R20" s="103"/>
      <c r="S20" s="103">
        <v>56100</v>
      </c>
      <c r="T20" s="103"/>
      <c r="U20" s="103">
        <v>18441858815</v>
      </c>
      <c r="V20" s="103"/>
      <c r="W20" s="3">
        <v>22000883199</v>
      </c>
      <c r="X20" s="158"/>
      <c r="Y20" s="131">
        <f>W20/درآمدها!$J$6</f>
        <v>2.0297977803696975E-3</v>
      </c>
    </row>
    <row r="21" spans="1:25" s="35" customFormat="1">
      <c r="A21" s="155" t="s">
        <v>199</v>
      </c>
      <c r="B21" s="130"/>
      <c r="C21" s="156">
        <v>50136079</v>
      </c>
      <c r="D21" s="156"/>
      <c r="E21" s="156">
        <v>105501156440</v>
      </c>
      <c r="F21" s="156"/>
      <c r="G21" s="157">
        <v>76750164773</v>
      </c>
      <c r="H21" s="103"/>
      <c r="I21" s="103">
        <v>0</v>
      </c>
      <c r="J21" s="103"/>
      <c r="K21" s="103">
        <v>0</v>
      </c>
      <c r="L21" s="103"/>
      <c r="M21" s="103">
        <v>0</v>
      </c>
      <c r="N21" s="103"/>
      <c r="O21" s="103">
        <v>0</v>
      </c>
      <c r="P21" s="103"/>
      <c r="Q21" s="103">
        <v>50136079</v>
      </c>
      <c r="R21" s="103"/>
      <c r="S21" s="103">
        <v>1861</v>
      </c>
      <c r="T21" s="103"/>
      <c r="U21" s="103">
        <v>105501156440</v>
      </c>
      <c r="V21" s="103"/>
      <c r="W21" s="3">
        <v>92748088726</v>
      </c>
      <c r="X21" s="158"/>
      <c r="Y21" s="131">
        <f>W21/درآمدها!$J$6</f>
        <v>8.5569230528946896E-3</v>
      </c>
    </row>
    <row r="22" spans="1:25" s="35" customFormat="1">
      <c r="A22" s="155" t="s">
        <v>363</v>
      </c>
      <c r="B22" s="130"/>
      <c r="C22" s="156">
        <v>79077</v>
      </c>
      <c r="D22" s="156"/>
      <c r="E22" s="156">
        <v>235778078</v>
      </c>
      <c r="F22" s="156"/>
      <c r="G22" s="157">
        <v>277835694</v>
      </c>
      <c r="H22" s="103"/>
      <c r="I22" s="103">
        <v>0</v>
      </c>
      <c r="J22" s="103"/>
      <c r="K22" s="103">
        <v>0</v>
      </c>
      <c r="L22" s="103"/>
      <c r="M22" s="103">
        <v>0</v>
      </c>
      <c r="N22" s="103"/>
      <c r="O22" s="103">
        <v>0</v>
      </c>
      <c r="P22" s="103"/>
      <c r="Q22" s="103">
        <v>79077</v>
      </c>
      <c r="R22" s="103"/>
      <c r="S22" s="103">
        <v>3656</v>
      </c>
      <c r="T22" s="103"/>
      <c r="U22" s="103">
        <v>235778078</v>
      </c>
      <c r="V22" s="103"/>
      <c r="W22" s="3">
        <v>287385337</v>
      </c>
      <c r="X22" s="158"/>
      <c r="Y22" s="131">
        <f>W22/درآمدها!$J$6</f>
        <v>2.651412281393829E-5</v>
      </c>
    </row>
    <row r="23" spans="1:25" s="35" customFormat="1">
      <c r="A23" s="155" t="s">
        <v>131</v>
      </c>
      <c r="B23" s="130"/>
      <c r="C23" s="156">
        <v>5726269</v>
      </c>
      <c r="D23" s="156"/>
      <c r="E23" s="156">
        <v>101706899534</v>
      </c>
      <c r="F23" s="156"/>
      <c r="G23" s="157">
        <v>93352042275</v>
      </c>
      <c r="H23" s="103"/>
      <c r="I23" s="103">
        <v>0</v>
      </c>
      <c r="J23" s="103"/>
      <c r="K23" s="103">
        <v>0</v>
      </c>
      <c r="L23" s="103"/>
      <c r="M23" s="103">
        <v>0</v>
      </c>
      <c r="N23" s="103"/>
      <c r="O23" s="103">
        <v>0</v>
      </c>
      <c r="P23" s="103"/>
      <c r="Q23" s="103">
        <v>5726269</v>
      </c>
      <c r="R23" s="103"/>
      <c r="S23" s="103">
        <v>17990</v>
      </c>
      <c r="T23" s="103"/>
      <c r="U23" s="103">
        <v>101706899534</v>
      </c>
      <c r="V23" s="103"/>
      <c r="W23" s="3">
        <v>102402636616</v>
      </c>
      <c r="X23" s="158"/>
      <c r="Y23" s="131">
        <f>W23/درآمدها!$J$6</f>
        <v>9.4476500160052285E-3</v>
      </c>
    </row>
    <row r="24" spans="1:25" s="35" customFormat="1">
      <c r="A24" s="130" t="s">
        <v>269</v>
      </c>
      <c r="B24" s="130"/>
      <c r="C24" s="156">
        <v>2046430</v>
      </c>
      <c r="D24" s="156"/>
      <c r="E24" s="156">
        <v>91246261002</v>
      </c>
      <c r="F24" s="156"/>
      <c r="G24" s="157">
        <v>112128066234</v>
      </c>
      <c r="H24" s="103"/>
      <c r="I24" s="103">
        <v>0</v>
      </c>
      <c r="J24" s="103"/>
      <c r="K24" s="103">
        <v>0</v>
      </c>
      <c r="L24" s="103"/>
      <c r="M24" s="103">
        <v>0</v>
      </c>
      <c r="N24" s="103"/>
      <c r="O24" s="103">
        <v>0</v>
      </c>
      <c r="P24" s="103"/>
      <c r="Q24" s="103">
        <v>2046430</v>
      </c>
      <c r="R24" s="103"/>
      <c r="S24" s="103">
        <v>66710</v>
      </c>
      <c r="T24" s="103"/>
      <c r="U24" s="103">
        <v>91246261002</v>
      </c>
      <c r="V24" s="103"/>
      <c r="W24" s="3">
        <v>135705067098</v>
      </c>
      <c r="X24" s="158"/>
      <c r="Y24" s="131">
        <f>W24/درآمدها!$J$6</f>
        <v>1.2520126646232158E-2</v>
      </c>
    </row>
    <row r="25" spans="1:25" s="35" customFormat="1">
      <c r="A25" s="155" t="s">
        <v>452</v>
      </c>
      <c r="B25" s="130"/>
      <c r="C25" s="156">
        <v>1063084</v>
      </c>
      <c r="D25" s="156"/>
      <c r="E25" s="156">
        <v>4555279669</v>
      </c>
      <c r="F25" s="156"/>
      <c r="G25" s="157">
        <v>4295427074</v>
      </c>
      <c r="H25" s="103"/>
      <c r="I25" s="103">
        <v>0</v>
      </c>
      <c r="J25" s="103"/>
      <c r="K25" s="103">
        <v>0</v>
      </c>
      <c r="L25" s="103"/>
      <c r="M25" s="103">
        <v>0</v>
      </c>
      <c r="N25" s="103"/>
      <c r="O25" s="103">
        <v>0</v>
      </c>
      <c r="P25" s="103"/>
      <c r="Q25" s="103">
        <v>1063084</v>
      </c>
      <c r="R25" s="103"/>
      <c r="S25" s="103">
        <v>3795</v>
      </c>
      <c r="T25" s="103"/>
      <c r="U25" s="103">
        <v>4555279669</v>
      </c>
      <c r="V25" s="103"/>
      <c r="W25" s="3">
        <v>4010399081</v>
      </c>
      <c r="X25" s="158"/>
      <c r="Y25" s="131">
        <f>W25/درآمدها!$J$6</f>
        <v>3.6999874411316699E-4</v>
      </c>
    </row>
    <row r="26" spans="1:25" s="35" customFormat="1">
      <c r="A26" s="155" t="s">
        <v>379</v>
      </c>
      <c r="B26" s="130"/>
      <c r="C26" s="156">
        <v>976339</v>
      </c>
      <c r="D26" s="156"/>
      <c r="E26" s="156">
        <v>2857464487</v>
      </c>
      <c r="F26" s="156"/>
      <c r="G26" s="157">
        <v>2837829089</v>
      </c>
      <c r="H26" s="103"/>
      <c r="I26" s="103">
        <v>0</v>
      </c>
      <c r="J26" s="103"/>
      <c r="K26" s="103">
        <v>0</v>
      </c>
      <c r="L26" s="103"/>
      <c r="M26" s="103">
        <v>0</v>
      </c>
      <c r="N26" s="103"/>
      <c r="O26" s="103">
        <v>0</v>
      </c>
      <c r="P26" s="103"/>
      <c r="Q26" s="103">
        <v>976339</v>
      </c>
      <c r="R26" s="103"/>
      <c r="S26" s="103">
        <v>2793</v>
      </c>
      <c r="T26" s="103"/>
      <c r="U26" s="103">
        <v>2857464487</v>
      </c>
      <c r="V26" s="103"/>
      <c r="W26" s="3">
        <v>2710689687</v>
      </c>
      <c r="X26" s="158"/>
      <c r="Y26" s="131">
        <f>W26/درآمدها!$J$6</f>
        <v>2.5008777421234242E-4</v>
      </c>
    </row>
    <row r="27" spans="1:25" s="35" customFormat="1">
      <c r="A27" s="155" t="s">
        <v>449</v>
      </c>
      <c r="B27" s="130"/>
      <c r="C27" s="156">
        <v>468264</v>
      </c>
      <c r="D27" s="156"/>
      <c r="E27" s="156">
        <v>2480995739</v>
      </c>
      <c r="F27" s="156"/>
      <c r="G27" s="157">
        <v>2583401956</v>
      </c>
      <c r="H27" s="103"/>
      <c r="I27" s="103">
        <v>0</v>
      </c>
      <c r="J27" s="103"/>
      <c r="K27" s="103">
        <v>0</v>
      </c>
      <c r="L27" s="103"/>
      <c r="M27" s="103">
        <v>6310</v>
      </c>
      <c r="N27" s="103"/>
      <c r="O27" s="103">
        <v>33904214</v>
      </c>
      <c r="P27" s="103"/>
      <c r="Q27" s="103">
        <v>461954</v>
      </c>
      <c r="R27" s="103"/>
      <c r="S27" s="103">
        <v>5390</v>
      </c>
      <c r="T27" s="103"/>
      <c r="U27" s="103">
        <v>2447563566</v>
      </c>
      <c r="V27" s="103"/>
      <c r="W27" s="3">
        <v>2475116969</v>
      </c>
      <c r="X27" s="158"/>
      <c r="Y27" s="131">
        <f>W27/درآمدها!$J$6</f>
        <v>2.2835387490534597E-4</v>
      </c>
    </row>
    <row r="28" spans="1:25" s="35" customFormat="1">
      <c r="A28" s="155" t="s">
        <v>337</v>
      </c>
      <c r="B28" s="130"/>
      <c r="C28" s="156">
        <v>580091</v>
      </c>
      <c r="D28" s="156"/>
      <c r="E28" s="156">
        <v>3382447091</v>
      </c>
      <c r="F28" s="156"/>
      <c r="G28" s="157">
        <v>3015824371</v>
      </c>
      <c r="H28" s="103"/>
      <c r="I28" s="103">
        <v>0</v>
      </c>
      <c r="J28" s="103"/>
      <c r="K28" s="103">
        <v>0</v>
      </c>
      <c r="L28" s="103"/>
      <c r="M28" s="103">
        <v>7817</v>
      </c>
      <c r="N28" s="103"/>
      <c r="O28" s="103">
        <v>41418590</v>
      </c>
      <c r="P28" s="103"/>
      <c r="Q28" s="103">
        <v>572274</v>
      </c>
      <c r="R28" s="103"/>
      <c r="S28" s="103">
        <v>5320</v>
      </c>
      <c r="T28" s="103"/>
      <c r="U28" s="103">
        <v>3336867020</v>
      </c>
      <c r="V28" s="103"/>
      <c r="W28" s="3">
        <v>3026382924</v>
      </c>
      <c r="X28" s="158"/>
      <c r="Y28" s="131">
        <f>W28/درآمدها!$J$6</f>
        <v>2.7921357911500432E-4</v>
      </c>
    </row>
    <row r="29" spans="1:25" s="35" customFormat="1">
      <c r="A29" s="130" t="s">
        <v>148</v>
      </c>
      <c r="B29" s="130"/>
      <c r="C29" s="156">
        <v>1065640</v>
      </c>
      <c r="D29" s="156"/>
      <c r="E29" s="156">
        <v>7588291553</v>
      </c>
      <c r="F29" s="156"/>
      <c r="G29" s="157">
        <v>3363275730</v>
      </c>
      <c r="H29" s="103"/>
      <c r="I29" s="103">
        <v>0</v>
      </c>
      <c r="J29" s="103"/>
      <c r="K29" s="103">
        <v>0</v>
      </c>
      <c r="L29" s="103"/>
      <c r="M29" s="103">
        <v>14361</v>
      </c>
      <c r="N29" s="103"/>
      <c r="O29" s="103">
        <v>44115414</v>
      </c>
      <c r="P29" s="103"/>
      <c r="Q29" s="103">
        <v>1051279</v>
      </c>
      <c r="R29" s="103"/>
      <c r="S29" s="103">
        <v>3080</v>
      </c>
      <c r="T29" s="103"/>
      <c r="U29" s="103">
        <v>7486028636</v>
      </c>
      <c r="V29" s="103"/>
      <c r="W29" s="3">
        <v>3218673584</v>
      </c>
      <c r="X29" s="158"/>
      <c r="Y29" s="131">
        <f>W29/درآمدها!$J$6</f>
        <v>2.9695428303690705E-4</v>
      </c>
    </row>
    <row r="30" spans="1:25" s="35" customFormat="1">
      <c r="A30" s="155" t="s">
        <v>313</v>
      </c>
      <c r="B30" s="130"/>
      <c r="C30" s="156">
        <v>439949</v>
      </c>
      <c r="D30" s="156"/>
      <c r="E30" s="156">
        <v>3400502400</v>
      </c>
      <c r="F30" s="156"/>
      <c r="G30" s="157">
        <v>2440308677</v>
      </c>
      <c r="H30" s="103"/>
      <c r="I30" s="103">
        <v>0</v>
      </c>
      <c r="J30" s="103"/>
      <c r="K30" s="103">
        <v>0</v>
      </c>
      <c r="L30" s="103"/>
      <c r="M30" s="103">
        <v>9376</v>
      </c>
      <c r="N30" s="103"/>
      <c r="O30" s="103">
        <v>52779704</v>
      </c>
      <c r="P30" s="103"/>
      <c r="Q30" s="103">
        <v>430573</v>
      </c>
      <c r="R30" s="103"/>
      <c r="S30" s="103">
        <v>5700</v>
      </c>
      <c r="T30" s="103"/>
      <c r="U30" s="103">
        <v>3328032385</v>
      </c>
      <c r="V30" s="103"/>
      <c r="W30" s="3">
        <v>2439663221</v>
      </c>
      <c r="X30" s="158"/>
      <c r="Y30" s="131">
        <f>W30/درآمدها!$J$6</f>
        <v>2.2508291808305542E-4</v>
      </c>
    </row>
    <row r="31" spans="1:25" s="35" customFormat="1">
      <c r="A31" s="155" t="s">
        <v>318</v>
      </c>
      <c r="B31" s="130"/>
      <c r="C31" s="156">
        <v>3472532</v>
      </c>
      <c r="D31" s="156"/>
      <c r="E31" s="156">
        <v>35555425717</v>
      </c>
      <c r="F31" s="156"/>
      <c r="G31" s="157">
        <v>20987372248</v>
      </c>
      <c r="H31" s="103"/>
      <c r="I31" s="103">
        <v>0</v>
      </c>
      <c r="J31" s="103"/>
      <c r="K31" s="103">
        <v>0</v>
      </c>
      <c r="L31" s="103"/>
      <c r="M31" s="103">
        <v>9774</v>
      </c>
      <c r="N31" s="103"/>
      <c r="O31" s="103">
        <v>61462282</v>
      </c>
      <c r="P31" s="103"/>
      <c r="Q31" s="103">
        <v>3462758</v>
      </c>
      <c r="R31" s="103"/>
      <c r="S31" s="103">
        <v>6340</v>
      </c>
      <c r="T31" s="103"/>
      <c r="U31" s="103">
        <v>35455349251</v>
      </c>
      <c r="V31" s="103"/>
      <c r="W31" s="3">
        <v>21823260103</v>
      </c>
      <c r="X31" s="158"/>
      <c r="Y31" s="131">
        <f>W31/درآمدها!$J$6</f>
        <v>2.0134103034333364E-3</v>
      </c>
    </row>
    <row r="32" spans="1:25" s="35" customFormat="1">
      <c r="A32" s="155" t="s">
        <v>427</v>
      </c>
      <c r="B32" s="130"/>
      <c r="C32" s="156">
        <v>563982</v>
      </c>
      <c r="D32" s="156"/>
      <c r="E32" s="156">
        <v>5141728018</v>
      </c>
      <c r="F32" s="156"/>
      <c r="G32" s="157">
        <v>4927905242</v>
      </c>
      <c r="H32" s="103"/>
      <c r="I32" s="103">
        <v>0</v>
      </c>
      <c r="J32" s="103"/>
      <c r="K32" s="103">
        <v>0</v>
      </c>
      <c r="L32" s="103"/>
      <c r="M32" s="103">
        <v>7600</v>
      </c>
      <c r="N32" s="103"/>
      <c r="O32" s="103">
        <v>64504755</v>
      </c>
      <c r="P32" s="103"/>
      <c r="Q32" s="103">
        <v>556382</v>
      </c>
      <c r="R32" s="103"/>
      <c r="S32" s="103">
        <v>8590</v>
      </c>
      <c r="T32" s="103"/>
      <c r="U32" s="103">
        <v>5072440110</v>
      </c>
      <c r="V32" s="103"/>
      <c r="W32" s="3">
        <v>4750884422</v>
      </c>
      <c r="X32" s="158"/>
      <c r="Y32" s="131">
        <f>W32/درآمدها!$J$6</f>
        <v>4.3831579702249818E-4</v>
      </c>
    </row>
    <row r="33" spans="1:25" s="35" customFormat="1">
      <c r="A33" s="130" t="s">
        <v>251</v>
      </c>
      <c r="B33" s="130"/>
      <c r="C33" s="156">
        <v>12557609</v>
      </c>
      <c r="D33" s="156"/>
      <c r="E33" s="156">
        <v>38698790193</v>
      </c>
      <c r="F33" s="156"/>
      <c r="G33" s="157">
        <v>25365234977</v>
      </c>
      <c r="H33" s="103"/>
      <c r="I33" s="103">
        <v>0</v>
      </c>
      <c r="J33" s="103"/>
      <c r="K33" s="103">
        <v>0</v>
      </c>
      <c r="L33" s="103"/>
      <c r="M33" s="103">
        <v>38263</v>
      </c>
      <c r="N33" s="103"/>
      <c r="O33" s="103">
        <v>85079200</v>
      </c>
      <c r="P33" s="103"/>
      <c r="Q33" s="103">
        <v>12519346</v>
      </c>
      <c r="R33" s="103"/>
      <c r="S33" s="103">
        <v>2223</v>
      </c>
      <c r="T33" s="103"/>
      <c r="U33" s="103">
        <v>38580875086</v>
      </c>
      <c r="V33" s="103"/>
      <c r="W33" s="3">
        <v>27664914649</v>
      </c>
      <c r="X33" s="158"/>
      <c r="Y33" s="131">
        <f>W33/درآمدها!$J$6</f>
        <v>2.5523603684787389E-3</v>
      </c>
    </row>
    <row r="34" spans="1:25" s="35" customFormat="1">
      <c r="A34" s="155" t="s">
        <v>404</v>
      </c>
      <c r="B34" s="130"/>
      <c r="C34" s="156">
        <v>1767412</v>
      </c>
      <c r="D34" s="156"/>
      <c r="E34" s="156">
        <v>3788943476</v>
      </c>
      <c r="F34" s="156"/>
      <c r="G34" s="157">
        <v>3754486539</v>
      </c>
      <c r="H34" s="103"/>
      <c r="I34" s="103">
        <v>0</v>
      </c>
      <c r="J34" s="103"/>
      <c r="K34" s="103">
        <v>0</v>
      </c>
      <c r="L34" s="103"/>
      <c r="M34" s="103">
        <v>41362</v>
      </c>
      <c r="N34" s="103"/>
      <c r="O34" s="103">
        <v>90675453</v>
      </c>
      <c r="P34" s="103"/>
      <c r="Q34" s="103">
        <v>1726050</v>
      </c>
      <c r="R34" s="103"/>
      <c r="S34" s="103">
        <v>2228</v>
      </c>
      <c r="T34" s="103"/>
      <c r="U34" s="103">
        <v>3700272424</v>
      </c>
      <c r="V34" s="103"/>
      <c r="W34" s="3">
        <v>3822757849</v>
      </c>
      <c r="X34" s="158"/>
      <c r="Y34" s="131">
        <f>W34/درآمدها!$J$6</f>
        <v>3.5268699563587187E-4</v>
      </c>
    </row>
    <row r="35" spans="1:25" s="35" customFormat="1">
      <c r="A35" s="130" t="s">
        <v>237</v>
      </c>
      <c r="B35" s="130"/>
      <c r="C35" s="156">
        <v>2427169</v>
      </c>
      <c r="D35" s="156"/>
      <c r="E35" s="156">
        <v>29039069705</v>
      </c>
      <c r="F35" s="156"/>
      <c r="G35" s="157">
        <v>21859309745</v>
      </c>
      <c r="H35" s="103"/>
      <c r="I35" s="103">
        <v>0</v>
      </c>
      <c r="J35" s="103"/>
      <c r="K35" s="103">
        <v>0</v>
      </c>
      <c r="L35" s="103"/>
      <c r="M35" s="103">
        <v>11483</v>
      </c>
      <c r="N35" s="103"/>
      <c r="O35" s="103">
        <v>98465010</v>
      </c>
      <c r="P35" s="103"/>
      <c r="Q35" s="103">
        <v>2415686</v>
      </c>
      <c r="R35" s="103"/>
      <c r="S35" s="103">
        <v>8620</v>
      </c>
      <c r="T35" s="103"/>
      <c r="U35" s="103">
        <v>28901685107</v>
      </c>
      <c r="V35" s="103"/>
      <c r="W35" s="3">
        <v>20699315204</v>
      </c>
      <c r="X35" s="158"/>
      <c r="Y35" s="131">
        <f>W35/درآمدها!$J$6</f>
        <v>1.9097153362534851E-3</v>
      </c>
    </row>
    <row r="36" spans="1:25" s="35" customFormat="1" ht="36" customHeight="1">
      <c r="A36" s="130" t="s">
        <v>201</v>
      </c>
      <c r="B36" s="130"/>
      <c r="C36" s="156">
        <v>4443956</v>
      </c>
      <c r="D36" s="156"/>
      <c r="E36" s="156">
        <v>2930377459</v>
      </c>
      <c r="F36" s="156"/>
      <c r="G36" s="157">
        <v>3900665274</v>
      </c>
      <c r="H36" s="103"/>
      <c r="I36" s="103">
        <v>0</v>
      </c>
      <c r="J36" s="103"/>
      <c r="K36" s="103">
        <v>0</v>
      </c>
      <c r="L36" s="103"/>
      <c r="M36" s="103">
        <v>104003</v>
      </c>
      <c r="N36" s="103"/>
      <c r="O36" s="103">
        <v>103925330</v>
      </c>
      <c r="P36" s="103"/>
      <c r="Q36" s="103">
        <v>4339953</v>
      </c>
      <c r="R36" s="103"/>
      <c r="S36" s="103">
        <v>1067</v>
      </c>
      <c r="T36" s="103"/>
      <c r="U36" s="103">
        <v>2861797111</v>
      </c>
      <c r="V36" s="103"/>
      <c r="W36" s="3">
        <v>4603177013</v>
      </c>
      <c r="X36" s="158"/>
      <c r="Y36" s="131">
        <f>W36/درآمدها!$J$6</f>
        <v>4.2468833633282975E-4</v>
      </c>
    </row>
    <row r="37" spans="1:25" s="35" customFormat="1">
      <c r="A37" s="155" t="s">
        <v>286</v>
      </c>
      <c r="B37" s="130"/>
      <c r="C37" s="156">
        <v>155830</v>
      </c>
      <c r="D37" s="156"/>
      <c r="E37" s="156">
        <v>13242283796</v>
      </c>
      <c r="F37" s="156"/>
      <c r="G37" s="157">
        <v>7565453315</v>
      </c>
      <c r="H37" s="103"/>
      <c r="I37" s="103">
        <v>0</v>
      </c>
      <c r="J37" s="103"/>
      <c r="K37" s="103">
        <v>0</v>
      </c>
      <c r="L37" s="103"/>
      <c r="M37" s="103">
        <v>2099</v>
      </c>
      <c r="N37" s="103"/>
      <c r="O37" s="103">
        <v>106855380</v>
      </c>
      <c r="P37" s="103"/>
      <c r="Q37" s="103">
        <v>153731</v>
      </c>
      <c r="R37" s="103"/>
      <c r="S37" s="103">
        <v>51040</v>
      </c>
      <c r="T37" s="103"/>
      <c r="U37" s="103">
        <v>13063912791</v>
      </c>
      <c r="V37" s="103"/>
      <c r="W37" s="3">
        <v>7799743985</v>
      </c>
      <c r="X37" s="158"/>
      <c r="Y37" s="131">
        <f>W37/درآمدها!$J$6</f>
        <v>7.1960306706798493E-4</v>
      </c>
    </row>
    <row r="38" spans="1:25" s="35" customFormat="1" ht="36" customHeight="1">
      <c r="A38" s="130" t="s">
        <v>262</v>
      </c>
      <c r="B38" s="130"/>
      <c r="C38" s="156">
        <v>3607145</v>
      </c>
      <c r="D38" s="156"/>
      <c r="E38" s="156">
        <v>9780957348</v>
      </c>
      <c r="F38" s="156"/>
      <c r="G38" s="159">
        <v>11001571626</v>
      </c>
      <c r="H38" s="103"/>
      <c r="I38" s="103">
        <v>0</v>
      </c>
      <c r="J38" s="103"/>
      <c r="K38" s="103">
        <v>0</v>
      </c>
      <c r="L38" s="103"/>
      <c r="M38" s="103">
        <v>38738</v>
      </c>
      <c r="N38" s="103"/>
      <c r="O38" s="103">
        <v>109332884</v>
      </c>
      <c r="P38" s="103"/>
      <c r="Q38" s="103">
        <v>3568407</v>
      </c>
      <c r="R38" s="103"/>
      <c r="S38" s="103">
        <v>2879</v>
      </c>
      <c r="T38" s="103"/>
      <c r="U38" s="103">
        <v>9675917288</v>
      </c>
      <c r="V38" s="103"/>
      <c r="W38" s="3">
        <v>10212316766</v>
      </c>
      <c r="X38" s="158"/>
      <c r="Y38" s="131">
        <f>W38/درآمدها!$J$6</f>
        <v>9.4218662571697283E-4</v>
      </c>
    </row>
    <row r="39" spans="1:25" s="35" customFormat="1">
      <c r="A39" s="155" t="s">
        <v>267</v>
      </c>
      <c r="B39" s="130"/>
      <c r="C39" s="156">
        <v>2341950</v>
      </c>
      <c r="D39" s="156"/>
      <c r="E39" s="156">
        <v>47580225764</v>
      </c>
      <c r="F39" s="156"/>
      <c r="G39" s="157">
        <v>25072725833</v>
      </c>
      <c r="H39" s="103"/>
      <c r="I39" s="103">
        <v>0</v>
      </c>
      <c r="J39" s="103"/>
      <c r="K39" s="103">
        <v>0</v>
      </c>
      <c r="L39" s="103"/>
      <c r="M39" s="103">
        <v>11080</v>
      </c>
      <c r="N39" s="103"/>
      <c r="O39" s="103">
        <v>119273468</v>
      </c>
      <c r="P39" s="103"/>
      <c r="Q39" s="103">
        <v>2330870</v>
      </c>
      <c r="R39" s="103"/>
      <c r="S39" s="103">
        <v>10860</v>
      </c>
      <c r="T39" s="103"/>
      <c r="U39" s="103">
        <v>47355118951</v>
      </c>
      <c r="V39" s="103"/>
      <c r="W39" s="3">
        <v>25162634377</v>
      </c>
      <c r="X39" s="158"/>
      <c r="Y39" s="131">
        <f>W39/درآمدها!$J$6</f>
        <v>2.3215004118112108E-3</v>
      </c>
    </row>
    <row r="40" spans="1:25" s="35" customFormat="1">
      <c r="A40" s="155" t="s">
        <v>195</v>
      </c>
      <c r="B40" s="130"/>
      <c r="C40" s="156">
        <v>675870</v>
      </c>
      <c r="D40" s="156"/>
      <c r="E40" s="156">
        <v>4909535319</v>
      </c>
      <c r="F40" s="156"/>
      <c r="G40" s="157">
        <v>5623372564</v>
      </c>
      <c r="H40" s="103"/>
      <c r="I40" s="103">
        <v>0</v>
      </c>
      <c r="J40" s="103"/>
      <c r="K40" s="103">
        <v>0</v>
      </c>
      <c r="L40" s="103"/>
      <c r="M40" s="103">
        <v>12679</v>
      </c>
      <c r="N40" s="103"/>
      <c r="O40" s="103">
        <v>120650481</v>
      </c>
      <c r="P40" s="103"/>
      <c r="Q40" s="103">
        <v>663191</v>
      </c>
      <c r="R40" s="103"/>
      <c r="S40" s="103">
        <v>10140</v>
      </c>
      <c r="T40" s="103"/>
      <c r="U40" s="103">
        <v>4817434770</v>
      </c>
      <c r="V40" s="103"/>
      <c r="W40" s="3">
        <v>6684744441</v>
      </c>
      <c r="X40" s="158"/>
      <c r="Y40" s="131">
        <f>W40/درآمدها!$J$6</f>
        <v>6.167333968345966E-4</v>
      </c>
    </row>
    <row r="41" spans="1:25" s="35" customFormat="1">
      <c r="A41" s="155" t="s">
        <v>325</v>
      </c>
      <c r="B41" s="130"/>
      <c r="C41" s="156">
        <v>7313168</v>
      </c>
      <c r="D41" s="156"/>
      <c r="E41" s="156">
        <v>23368764557</v>
      </c>
      <c r="F41" s="156"/>
      <c r="G41" s="157">
        <v>26999497375</v>
      </c>
      <c r="H41" s="103"/>
      <c r="I41" s="103">
        <v>0</v>
      </c>
      <c r="J41" s="103"/>
      <c r="K41" s="103">
        <v>0</v>
      </c>
      <c r="L41" s="103"/>
      <c r="M41" s="103">
        <v>34599</v>
      </c>
      <c r="N41" s="103"/>
      <c r="O41" s="103">
        <v>120774956</v>
      </c>
      <c r="P41" s="103"/>
      <c r="Q41" s="103">
        <v>7278569</v>
      </c>
      <c r="R41" s="103"/>
      <c r="S41" s="103">
        <v>3505</v>
      </c>
      <c r="T41" s="103"/>
      <c r="U41" s="103">
        <v>23258205647</v>
      </c>
      <c r="V41" s="103"/>
      <c r="W41" s="3">
        <v>25359591611</v>
      </c>
      <c r="X41" s="158"/>
      <c r="Y41" s="131">
        <f>W41/درآمدها!$J$6</f>
        <v>2.3396716530647951E-3</v>
      </c>
    </row>
    <row r="42" spans="1:25" s="35" customFormat="1">
      <c r="A42" s="130" t="s">
        <v>304</v>
      </c>
      <c r="B42" s="130"/>
      <c r="C42" s="156">
        <v>2048091</v>
      </c>
      <c r="D42" s="156"/>
      <c r="E42" s="156">
        <v>19898471504</v>
      </c>
      <c r="F42" s="156"/>
      <c r="G42" s="157">
        <v>20969820045</v>
      </c>
      <c r="H42" s="103"/>
      <c r="I42" s="103">
        <v>0</v>
      </c>
      <c r="J42" s="103"/>
      <c r="K42" s="103">
        <v>0</v>
      </c>
      <c r="L42" s="103"/>
      <c r="M42" s="103">
        <v>10507</v>
      </c>
      <c r="N42" s="103"/>
      <c r="O42" s="103">
        <v>122293243</v>
      </c>
      <c r="P42" s="103"/>
      <c r="Q42" s="103">
        <v>2037584</v>
      </c>
      <c r="R42" s="103"/>
      <c r="S42" s="103">
        <v>12370</v>
      </c>
      <c r="T42" s="103"/>
      <c r="U42" s="103">
        <v>19796389497</v>
      </c>
      <c r="V42" s="103"/>
      <c r="W42" s="3">
        <v>25054944845</v>
      </c>
      <c r="X42" s="158"/>
      <c r="Y42" s="131">
        <f>W42/درآمدها!$J$6</f>
        <v>2.3115649937170595E-3</v>
      </c>
    </row>
    <row r="43" spans="1:25" s="35" customFormat="1">
      <c r="A43" s="155" t="s">
        <v>268</v>
      </c>
      <c r="B43" s="130"/>
      <c r="C43" s="156">
        <v>20073994</v>
      </c>
      <c r="D43" s="156"/>
      <c r="E43" s="156">
        <v>36894604963</v>
      </c>
      <c r="F43" s="156"/>
      <c r="G43" s="157">
        <v>26060647182</v>
      </c>
      <c r="H43" s="103"/>
      <c r="I43" s="103">
        <v>0</v>
      </c>
      <c r="J43" s="103"/>
      <c r="K43" s="103">
        <v>0</v>
      </c>
      <c r="L43" s="103"/>
      <c r="M43" s="103">
        <v>94972</v>
      </c>
      <c r="N43" s="103"/>
      <c r="O43" s="103">
        <v>129283987</v>
      </c>
      <c r="P43" s="103"/>
      <c r="Q43" s="103">
        <v>19979022</v>
      </c>
      <c r="R43" s="103"/>
      <c r="S43" s="103">
        <v>1370</v>
      </c>
      <c r="T43" s="103"/>
      <c r="U43" s="103">
        <v>36720053032</v>
      </c>
      <c r="V43" s="103"/>
      <c r="W43" s="3">
        <v>27208401147</v>
      </c>
      <c r="X43" s="158"/>
      <c r="Y43" s="131">
        <f>W43/درآمدها!$J$6</f>
        <v>2.5102425096324849E-3</v>
      </c>
    </row>
    <row r="44" spans="1:25" s="35" customFormat="1">
      <c r="A44" s="155" t="s">
        <v>226</v>
      </c>
      <c r="B44" s="130"/>
      <c r="C44" s="156">
        <v>711719</v>
      </c>
      <c r="D44" s="156"/>
      <c r="E44" s="156">
        <v>20941070691</v>
      </c>
      <c r="F44" s="156"/>
      <c r="G44" s="157">
        <v>10322195532</v>
      </c>
      <c r="H44" s="103"/>
      <c r="I44" s="103">
        <v>0</v>
      </c>
      <c r="J44" s="103"/>
      <c r="K44" s="103">
        <v>0</v>
      </c>
      <c r="L44" s="103"/>
      <c r="M44" s="103">
        <v>9591</v>
      </c>
      <c r="N44" s="103"/>
      <c r="O44" s="103">
        <v>140678473</v>
      </c>
      <c r="P44" s="103"/>
      <c r="Q44" s="103">
        <v>702128</v>
      </c>
      <c r="R44" s="103"/>
      <c r="S44" s="103">
        <v>15130</v>
      </c>
      <c r="T44" s="103"/>
      <c r="U44" s="103">
        <v>20658872508</v>
      </c>
      <c r="V44" s="103"/>
      <c r="W44" s="3">
        <v>10559988624</v>
      </c>
      <c r="X44" s="158"/>
      <c r="Y44" s="131">
        <f>W44/درآمدها!$J$6</f>
        <v>9.742627728098988E-4</v>
      </c>
    </row>
    <row r="45" spans="1:25" s="35" customFormat="1">
      <c r="A45" s="130" t="s">
        <v>422</v>
      </c>
      <c r="B45" s="130"/>
      <c r="C45" s="156">
        <v>992116</v>
      </c>
      <c r="D45" s="156"/>
      <c r="E45" s="156">
        <v>23570755191</v>
      </c>
      <c r="F45" s="156"/>
      <c r="G45" s="157">
        <v>21489579307</v>
      </c>
      <c r="H45" s="103"/>
      <c r="I45" s="103">
        <v>0</v>
      </c>
      <c r="J45" s="103"/>
      <c r="K45" s="103">
        <v>0</v>
      </c>
      <c r="L45" s="103"/>
      <c r="M45" s="103">
        <v>6684</v>
      </c>
      <c r="N45" s="103"/>
      <c r="O45" s="103">
        <v>157569435</v>
      </c>
      <c r="P45" s="103"/>
      <c r="Q45" s="103">
        <v>985432</v>
      </c>
      <c r="R45" s="103"/>
      <c r="S45" s="103">
        <v>23660</v>
      </c>
      <c r="T45" s="103"/>
      <c r="U45" s="103">
        <v>23411956292</v>
      </c>
      <c r="V45" s="103"/>
      <c r="W45" s="3">
        <v>23176594963</v>
      </c>
      <c r="X45" s="158"/>
      <c r="Y45" s="131">
        <f>W45/درآمدها!$J$6</f>
        <v>2.1382687498001525E-3</v>
      </c>
    </row>
    <row r="46" spans="1:25" s="35" customFormat="1">
      <c r="A46" s="130" t="s">
        <v>243</v>
      </c>
      <c r="B46" s="130"/>
      <c r="C46" s="156">
        <v>8027885</v>
      </c>
      <c r="D46" s="156"/>
      <c r="E46" s="156">
        <v>28366416069</v>
      </c>
      <c r="F46" s="156"/>
      <c r="G46" s="157">
        <v>18505896162</v>
      </c>
      <c r="H46" s="103"/>
      <c r="I46" s="103">
        <v>0</v>
      </c>
      <c r="J46" s="103"/>
      <c r="K46" s="103">
        <v>0</v>
      </c>
      <c r="L46" s="103"/>
      <c r="M46" s="103">
        <v>70549</v>
      </c>
      <c r="N46" s="103"/>
      <c r="O46" s="103">
        <v>157770359</v>
      </c>
      <c r="P46" s="103"/>
      <c r="Q46" s="103">
        <v>7957336</v>
      </c>
      <c r="R46" s="103"/>
      <c r="S46" s="103">
        <v>2193</v>
      </c>
      <c r="T46" s="103"/>
      <c r="U46" s="103">
        <v>28117132193</v>
      </c>
      <c r="V46" s="103"/>
      <c r="W46" s="3">
        <v>17346607745</v>
      </c>
      <c r="X46" s="158"/>
      <c r="Y46" s="131">
        <f>W46/درآمدها!$J$6</f>
        <v>1.6003951104719832E-3</v>
      </c>
    </row>
    <row r="47" spans="1:25" s="35" customFormat="1">
      <c r="A47" s="155" t="s">
        <v>428</v>
      </c>
      <c r="B47" s="130"/>
      <c r="C47" s="156">
        <v>6029971</v>
      </c>
      <c r="D47" s="156"/>
      <c r="E47" s="156">
        <v>20100704636</v>
      </c>
      <c r="F47" s="156"/>
      <c r="G47" s="157">
        <v>17832425706</v>
      </c>
      <c r="H47" s="156"/>
      <c r="I47" s="103">
        <v>0</v>
      </c>
      <c r="J47" s="103"/>
      <c r="K47" s="103">
        <v>0</v>
      </c>
      <c r="L47" s="103"/>
      <c r="M47" s="103">
        <v>52991</v>
      </c>
      <c r="N47" s="103"/>
      <c r="O47" s="103">
        <v>166665949</v>
      </c>
      <c r="P47" s="103"/>
      <c r="Q47" s="130">
        <v>5976980</v>
      </c>
      <c r="R47" s="130"/>
      <c r="S47" s="103">
        <v>3156</v>
      </c>
      <c r="T47" s="103"/>
      <c r="U47" s="103">
        <v>19924060928</v>
      </c>
      <c r="V47" s="103"/>
      <c r="W47" s="3">
        <v>18751111957</v>
      </c>
      <c r="X47" s="158"/>
      <c r="Y47" s="131">
        <f>W47/درآمدها!$J$6</f>
        <v>1.7299744326406074E-3</v>
      </c>
    </row>
    <row r="48" spans="1:25" s="35" customFormat="1">
      <c r="A48" s="130" t="s">
        <v>305</v>
      </c>
      <c r="B48" s="130"/>
      <c r="C48" s="156">
        <v>10755291</v>
      </c>
      <c r="D48" s="156"/>
      <c r="E48" s="156">
        <v>29348894001</v>
      </c>
      <c r="F48" s="156"/>
      <c r="G48" s="157">
        <v>18057600668</v>
      </c>
      <c r="H48" s="103"/>
      <c r="I48" s="103">
        <v>0</v>
      </c>
      <c r="J48" s="103"/>
      <c r="K48" s="103">
        <v>0</v>
      </c>
      <c r="L48" s="103"/>
      <c r="M48" s="103">
        <v>108216</v>
      </c>
      <c r="N48" s="103"/>
      <c r="O48" s="103">
        <v>176418285</v>
      </c>
      <c r="P48" s="103"/>
      <c r="Q48" s="103">
        <v>10647075</v>
      </c>
      <c r="R48" s="103"/>
      <c r="S48" s="103">
        <v>1906</v>
      </c>
      <c r="T48" s="103"/>
      <c r="U48" s="103">
        <v>29053595630</v>
      </c>
      <c r="V48" s="103"/>
      <c r="W48" s="3">
        <v>20172579672</v>
      </c>
      <c r="X48" s="158"/>
      <c r="Y48" s="131">
        <f>W48/درآمدها!$J$6</f>
        <v>1.8611188047404207E-3</v>
      </c>
    </row>
    <row r="49" spans="1:25" s="35" customFormat="1">
      <c r="A49" s="155" t="s">
        <v>252</v>
      </c>
      <c r="B49" s="130"/>
      <c r="C49" s="156">
        <v>880430</v>
      </c>
      <c r="D49" s="156"/>
      <c r="E49" s="156">
        <v>45366459477</v>
      </c>
      <c r="F49" s="156"/>
      <c r="G49" s="157">
        <v>27393492123</v>
      </c>
      <c r="H49" s="103"/>
      <c r="I49" s="103">
        <v>0</v>
      </c>
      <c r="J49" s="103"/>
      <c r="K49" s="103">
        <v>0</v>
      </c>
      <c r="L49" s="103"/>
      <c r="M49" s="103">
        <v>6069</v>
      </c>
      <c r="N49" s="103"/>
      <c r="O49" s="103">
        <v>180100905</v>
      </c>
      <c r="P49" s="103"/>
      <c r="Q49" s="103">
        <v>874361</v>
      </c>
      <c r="R49" s="103"/>
      <c r="S49" s="103">
        <v>29900</v>
      </c>
      <c r="T49" s="103"/>
      <c r="U49" s="103">
        <v>45053738371</v>
      </c>
      <c r="V49" s="103"/>
      <c r="W49" s="3">
        <v>25987840710</v>
      </c>
      <c r="X49" s="158"/>
      <c r="Y49" s="131">
        <f>W49/درآمدها!$J$6</f>
        <v>2.397633809180756E-3</v>
      </c>
    </row>
    <row r="50" spans="1:25" s="35" customFormat="1">
      <c r="A50" s="130" t="s">
        <v>261</v>
      </c>
      <c r="B50" s="130"/>
      <c r="C50" s="156">
        <v>15062170</v>
      </c>
      <c r="D50" s="156"/>
      <c r="E50" s="156">
        <v>18889716120</v>
      </c>
      <c r="F50" s="156"/>
      <c r="G50" s="157">
        <v>9807020311</v>
      </c>
      <c r="H50" s="103"/>
      <c r="I50" s="103">
        <v>0</v>
      </c>
      <c r="J50" s="103"/>
      <c r="K50" s="103">
        <v>0</v>
      </c>
      <c r="L50" s="103"/>
      <c r="M50" s="103">
        <v>282585</v>
      </c>
      <c r="N50" s="103"/>
      <c r="O50" s="103">
        <v>184733681</v>
      </c>
      <c r="P50" s="103"/>
      <c r="Q50" s="103">
        <v>14779585</v>
      </c>
      <c r="R50" s="103"/>
      <c r="S50" s="103">
        <v>688</v>
      </c>
      <c r="T50" s="103"/>
      <c r="U50" s="103">
        <v>18535321605</v>
      </c>
      <c r="V50" s="103"/>
      <c r="W50" s="3">
        <v>10107852774</v>
      </c>
      <c r="X50" s="158"/>
      <c r="Y50" s="131">
        <f>W50/درآمدها!$J$6</f>
        <v>9.325487954002428E-4</v>
      </c>
    </row>
    <row r="51" spans="1:25" s="35" customFormat="1">
      <c r="A51" s="130" t="s">
        <v>248</v>
      </c>
      <c r="B51" s="130"/>
      <c r="C51" s="156">
        <v>13533650</v>
      </c>
      <c r="D51" s="156"/>
      <c r="E51" s="156">
        <v>48084080812</v>
      </c>
      <c r="F51" s="156"/>
      <c r="G51" s="157">
        <v>21672984028</v>
      </c>
      <c r="H51" s="103"/>
      <c r="I51" s="103">
        <v>0</v>
      </c>
      <c r="J51" s="103"/>
      <c r="K51" s="103">
        <v>0</v>
      </c>
      <c r="L51" s="103"/>
      <c r="M51" s="103">
        <v>118933</v>
      </c>
      <c r="N51" s="103"/>
      <c r="O51" s="103">
        <v>189499321</v>
      </c>
      <c r="P51" s="103"/>
      <c r="Q51" s="103">
        <v>13414717</v>
      </c>
      <c r="R51" s="103"/>
      <c r="S51" s="103">
        <v>1608</v>
      </c>
      <c r="T51" s="103"/>
      <c r="U51" s="103">
        <v>47661520454</v>
      </c>
      <c r="V51" s="103"/>
      <c r="W51" s="3">
        <v>21442518294</v>
      </c>
      <c r="X51" s="158"/>
      <c r="Y51" s="131">
        <f>W51/درآمدها!$J$6</f>
        <v>1.9782831282280575E-3</v>
      </c>
    </row>
    <row r="52" spans="1:25" s="35" customFormat="1">
      <c r="A52" s="155" t="s">
        <v>403</v>
      </c>
      <c r="B52" s="130"/>
      <c r="C52" s="156">
        <v>2080614</v>
      </c>
      <c r="D52" s="156"/>
      <c r="E52" s="156">
        <v>6189119766</v>
      </c>
      <c r="F52" s="156"/>
      <c r="G52" s="157">
        <v>6225385388</v>
      </c>
      <c r="H52" s="103"/>
      <c r="I52" s="103">
        <v>0</v>
      </c>
      <c r="J52" s="103"/>
      <c r="K52" s="103">
        <v>0</v>
      </c>
      <c r="L52" s="103"/>
      <c r="M52" s="103">
        <v>48692</v>
      </c>
      <c r="N52" s="103"/>
      <c r="O52" s="103">
        <v>190503503</v>
      </c>
      <c r="P52" s="103"/>
      <c r="Q52" s="103">
        <v>2031922</v>
      </c>
      <c r="R52" s="103"/>
      <c r="S52" s="103">
        <v>4467</v>
      </c>
      <c r="T52" s="103"/>
      <c r="U52" s="103">
        <v>6044277608</v>
      </c>
      <c r="V52" s="103"/>
      <c r="W52" s="3">
        <v>9022589835</v>
      </c>
      <c r="X52" s="158"/>
      <c r="Y52" s="131">
        <f>W52/درآمدها!$J$6</f>
        <v>8.3242261933837364E-4</v>
      </c>
    </row>
    <row r="53" spans="1:25" s="35" customFormat="1">
      <c r="A53" s="155" t="s">
        <v>429</v>
      </c>
      <c r="B53" s="130"/>
      <c r="C53" s="156">
        <v>3208908</v>
      </c>
      <c r="D53" s="156"/>
      <c r="E53" s="156">
        <v>20205613919</v>
      </c>
      <c r="F53" s="156"/>
      <c r="G53" s="157">
        <v>13432310958</v>
      </c>
      <c r="H53" s="103"/>
      <c r="I53" s="103">
        <v>0</v>
      </c>
      <c r="J53" s="103"/>
      <c r="K53" s="103">
        <v>0</v>
      </c>
      <c r="L53" s="103"/>
      <c r="M53" s="103">
        <v>47316</v>
      </c>
      <c r="N53" s="103"/>
      <c r="O53" s="103">
        <v>199269716</v>
      </c>
      <c r="P53" s="103"/>
      <c r="Q53" s="103">
        <v>3161592</v>
      </c>
      <c r="R53" s="103"/>
      <c r="S53" s="103">
        <v>4750</v>
      </c>
      <c r="T53" s="103"/>
      <c r="U53" s="103">
        <v>19907678039</v>
      </c>
      <c r="V53" s="103"/>
      <c r="W53" s="3">
        <v>14928207510</v>
      </c>
      <c r="X53" s="158"/>
      <c r="Y53" s="131">
        <f>W53/درآمدها!$J$6</f>
        <v>1.3772739118979335E-3</v>
      </c>
    </row>
    <row r="54" spans="1:25" s="35" customFormat="1">
      <c r="A54" s="155" t="s">
        <v>327</v>
      </c>
      <c r="B54" s="130"/>
      <c r="C54" s="156">
        <v>367662</v>
      </c>
      <c r="D54" s="156"/>
      <c r="E54" s="156">
        <v>15684211792</v>
      </c>
      <c r="F54" s="156"/>
      <c r="G54" s="157">
        <v>16011433953</v>
      </c>
      <c r="H54" s="103"/>
      <c r="I54" s="103">
        <v>0</v>
      </c>
      <c r="J54" s="103"/>
      <c r="K54" s="103">
        <v>0</v>
      </c>
      <c r="L54" s="103"/>
      <c r="M54" s="103">
        <v>4955</v>
      </c>
      <c r="N54" s="103"/>
      <c r="O54" s="103">
        <v>207405734</v>
      </c>
      <c r="P54" s="103"/>
      <c r="Q54" s="103">
        <v>362707</v>
      </c>
      <c r="R54" s="103"/>
      <c r="S54" s="103">
        <v>42770</v>
      </c>
      <c r="T54" s="103"/>
      <c r="U54" s="103">
        <v>15472834849</v>
      </c>
      <c r="V54" s="103"/>
      <c r="W54" s="3">
        <v>15420676173</v>
      </c>
      <c r="X54" s="158"/>
      <c r="Y54" s="131">
        <f>W54/درآمدها!$J$6</f>
        <v>1.4227089878454512E-3</v>
      </c>
    </row>
    <row r="55" spans="1:25" s="35" customFormat="1">
      <c r="A55" s="155" t="s">
        <v>140</v>
      </c>
      <c r="B55" s="130"/>
      <c r="C55" s="156">
        <v>21575088</v>
      </c>
      <c r="D55" s="156"/>
      <c r="E55" s="156">
        <v>35771304035</v>
      </c>
      <c r="F55" s="156"/>
      <c r="G55" s="157">
        <v>20610294298</v>
      </c>
      <c r="H55" s="103"/>
      <c r="I55" s="103">
        <v>0</v>
      </c>
      <c r="J55" s="103"/>
      <c r="K55" s="103">
        <v>0</v>
      </c>
      <c r="L55" s="103"/>
      <c r="M55" s="103">
        <v>217082</v>
      </c>
      <c r="N55" s="103"/>
      <c r="O55" s="103">
        <v>212483569</v>
      </c>
      <c r="P55" s="103"/>
      <c r="Q55" s="103">
        <v>21358006</v>
      </c>
      <c r="R55" s="103"/>
      <c r="S55" s="103">
        <v>1113</v>
      </c>
      <c r="T55" s="103"/>
      <c r="U55" s="103">
        <v>35411384010</v>
      </c>
      <c r="V55" s="103"/>
      <c r="W55" s="3">
        <v>23630020491</v>
      </c>
      <c r="X55" s="158"/>
      <c r="Y55" s="131">
        <f>W55/درآمدها!$J$6</f>
        <v>2.1801017126849877E-3</v>
      </c>
    </row>
    <row r="56" spans="1:25" s="35" customFormat="1">
      <c r="A56" s="130" t="s">
        <v>309</v>
      </c>
      <c r="B56" s="130"/>
      <c r="C56" s="156">
        <v>578394</v>
      </c>
      <c r="D56" s="156"/>
      <c r="E56" s="156">
        <v>22946715087</v>
      </c>
      <c r="F56" s="156"/>
      <c r="G56" s="157">
        <v>15644459043</v>
      </c>
      <c r="H56" s="103"/>
      <c r="I56" s="103">
        <v>0</v>
      </c>
      <c r="J56" s="103"/>
      <c r="K56" s="103">
        <v>0</v>
      </c>
      <c r="L56" s="103"/>
      <c r="M56" s="103">
        <v>7794</v>
      </c>
      <c r="N56" s="103"/>
      <c r="O56" s="103">
        <v>214247675</v>
      </c>
      <c r="P56" s="103"/>
      <c r="Q56" s="103">
        <v>570600</v>
      </c>
      <c r="R56" s="103"/>
      <c r="S56" s="103">
        <v>28640</v>
      </c>
      <c r="T56" s="103"/>
      <c r="U56" s="103">
        <v>22637502513</v>
      </c>
      <c r="V56" s="103"/>
      <c r="W56" s="3">
        <v>16244749199</v>
      </c>
      <c r="X56" s="158"/>
      <c r="Y56" s="131">
        <f>W56/درآمدها!$J$6</f>
        <v>1.4987378265019543E-3</v>
      </c>
    </row>
    <row r="57" spans="1:25" s="35" customFormat="1">
      <c r="A57" s="155" t="s">
        <v>193</v>
      </c>
      <c r="B57" s="130"/>
      <c r="C57" s="156">
        <v>9711810</v>
      </c>
      <c r="D57" s="156"/>
      <c r="E57" s="156">
        <v>49847430560</v>
      </c>
      <c r="F57" s="156"/>
      <c r="G57" s="157">
        <v>36550137633</v>
      </c>
      <c r="H57" s="103"/>
      <c r="I57" s="103">
        <v>0</v>
      </c>
      <c r="J57" s="103"/>
      <c r="K57" s="103">
        <v>0</v>
      </c>
      <c r="L57" s="103"/>
      <c r="M57" s="103">
        <v>48062</v>
      </c>
      <c r="N57" s="103"/>
      <c r="O57" s="103">
        <v>215608296</v>
      </c>
      <c r="P57" s="103"/>
      <c r="Q57" s="103">
        <v>9663748</v>
      </c>
      <c r="R57" s="103"/>
      <c r="S57" s="103">
        <v>4512</v>
      </c>
      <c r="T57" s="103"/>
      <c r="U57" s="103">
        <v>49600744597</v>
      </c>
      <c r="V57" s="103"/>
      <c r="W57" s="3">
        <v>43343394137</v>
      </c>
      <c r="X57" s="158"/>
      <c r="Y57" s="131">
        <f>W57/درآمدها!$J$6</f>
        <v>3.9988542467681671E-3</v>
      </c>
    </row>
    <row r="58" spans="1:25" s="35" customFormat="1">
      <c r="A58" s="155" t="s">
        <v>340</v>
      </c>
      <c r="B58" s="130"/>
      <c r="C58" s="156">
        <v>1036853</v>
      </c>
      <c r="D58" s="156"/>
      <c r="E58" s="156">
        <v>29932031287</v>
      </c>
      <c r="F58" s="156"/>
      <c r="G58" s="157">
        <v>23437747900</v>
      </c>
      <c r="H58" s="103"/>
      <c r="I58" s="103">
        <v>0</v>
      </c>
      <c r="J58" s="103"/>
      <c r="K58" s="103">
        <v>0</v>
      </c>
      <c r="L58" s="103"/>
      <c r="M58" s="103">
        <v>9111</v>
      </c>
      <c r="N58" s="103"/>
      <c r="O58" s="103">
        <v>215676696</v>
      </c>
      <c r="P58" s="103"/>
      <c r="Q58" s="103">
        <v>1027742</v>
      </c>
      <c r="R58" s="103"/>
      <c r="S58" s="103">
        <v>23770</v>
      </c>
      <c r="T58" s="103"/>
      <c r="U58" s="103">
        <v>29669013543</v>
      </c>
      <c r="V58" s="103"/>
      <c r="W58" s="3">
        <v>24284072252</v>
      </c>
      <c r="X58" s="158"/>
      <c r="Y58" s="131">
        <f>W58/درآمدها!$J$6</f>
        <v>2.2404444180535174E-3</v>
      </c>
    </row>
    <row r="59" spans="1:25" s="35" customFormat="1">
      <c r="A59" s="155" t="s">
        <v>368</v>
      </c>
      <c r="B59" s="130"/>
      <c r="C59" s="156">
        <v>3142006</v>
      </c>
      <c r="D59" s="156"/>
      <c r="E59" s="156">
        <v>16605397463</v>
      </c>
      <c r="F59" s="156"/>
      <c r="G59" s="157">
        <v>15818693208</v>
      </c>
      <c r="H59" s="103"/>
      <c r="I59" s="103">
        <v>0</v>
      </c>
      <c r="J59" s="103"/>
      <c r="K59" s="103">
        <v>0</v>
      </c>
      <c r="L59" s="103"/>
      <c r="M59" s="103">
        <v>42345</v>
      </c>
      <c r="N59" s="103"/>
      <c r="O59" s="103">
        <v>216771643</v>
      </c>
      <c r="P59" s="103"/>
      <c r="Q59" s="103">
        <v>3099661</v>
      </c>
      <c r="R59" s="103"/>
      <c r="S59" s="103">
        <v>5230</v>
      </c>
      <c r="T59" s="103"/>
      <c r="U59" s="103">
        <v>16381605543</v>
      </c>
      <c r="V59" s="103"/>
      <c r="W59" s="3">
        <v>16114770233</v>
      </c>
      <c r="X59" s="158"/>
      <c r="Y59" s="131">
        <f>W59/درآمدها!$J$6</f>
        <v>1.486745988979107E-3</v>
      </c>
    </row>
    <row r="60" spans="1:25" s="35" customFormat="1">
      <c r="A60" s="155" t="s">
        <v>143</v>
      </c>
      <c r="B60" s="130"/>
      <c r="C60" s="156">
        <v>31108951</v>
      </c>
      <c r="D60" s="156"/>
      <c r="E60" s="156">
        <v>40132848233</v>
      </c>
      <c r="F60" s="156"/>
      <c r="G60" s="157">
        <v>24739082197</v>
      </c>
      <c r="H60" s="103"/>
      <c r="I60" s="103">
        <v>0</v>
      </c>
      <c r="J60" s="103"/>
      <c r="K60" s="103">
        <v>0</v>
      </c>
      <c r="L60" s="103"/>
      <c r="M60" s="103">
        <v>273385</v>
      </c>
      <c r="N60" s="103"/>
      <c r="O60" s="103">
        <v>219309007</v>
      </c>
      <c r="P60" s="103"/>
      <c r="Q60" s="103">
        <v>30835566</v>
      </c>
      <c r="R60" s="103"/>
      <c r="S60" s="103">
        <v>805</v>
      </c>
      <c r="T60" s="103"/>
      <c r="U60" s="103">
        <v>39780161358</v>
      </c>
      <c r="V60" s="103"/>
      <c r="W60" s="3">
        <v>24674935982</v>
      </c>
      <c r="X60" s="158"/>
      <c r="Y60" s="131">
        <f>W60/درآمدها!$J$6</f>
        <v>2.2765054399863588E-3</v>
      </c>
    </row>
    <row r="61" spans="1:25" s="35" customFormat="1">
      <c r="A61" s="130" t="s">
        <v>283</v>
      </c>
      <c r="B61" s="130"/>
      <c r="C61" s="156">
        <v>17448560</v>
      </c>
      <c r="D61" s="156"/>
      <c r="E61" s="156">
        <v>26987393290</v>
      </c>
      <c r="F61" s="156"/>
      <c r="G61" s="157">
        <v>23467434667</v>
      </c>
      <c r="H61" s="103"/>
      <c r="I61" s="103">
        <v>0</v>
      </c>
      <c r="J61" s="103"/>
      <c r="K61" s="103">
        <v>0</v>
      </c>
      <c r="L61" s="103"/>
      <c r="M61" s="103">
        <v>153337</v>
      </c>
      <c r="N61" s="103"/>
      <c r="O61" s="103">
        <v>221015737</v>
      </c>
      <c r="P61" s="103"/>
      <c r="Q61" s="103">
        <v>17295223</v>
      </c>
      <c r="R61" s="103"/>
      <c r="S61" s="103">
        <v>1450</v>
      </c>
      <c r="T61" s="103"/>
      <c r="U61" s="103">
        <v>26750229540</v>
      </c>
      <c r="V61" s="103"/>
      <c r="W61" s="3">
        <v>24928858817</v>
      </c>
      <c r="X61" s="158"/>
      <c r="Y61" s="131">
        <f>W61/درآمدها!$J$6</f>
        <v>2.2999323179987655E-3</v>
      </c>
    </row>
    <row r="62" spans="1:25" s="35" customFormat="1">
      <c r="A62" s="155" t="s">
        <v>352</v>
      </c>
      <c r="B62" s="130"/>
      <c r="C62" s="156">
        <v>7105775</v>
      </c>
      <c r="D62" s="156"/>
      <c r="E62" s="156">
        <v>17437710950</v>
      </c>
      <c r="F62" s="156"/>
      <c r="G62" s="157">
        <v>14494293053</v>
      </c>
      <c r="H62" s="103"/>
      <c r="I62" s="103">
        <v>0</v>
      </c>
      <c r="J62" s="103"/>
      <c r="K62" s="103">
        <v>0</v>
      </c>
      <c r="L62" s="103"/>
      <c r="M62" s="103">
        <v>104776</v>
      </c>
      <c r="N62" s="103"/>
      <c r="O62" s="103">
        <v>227836700</v>
      </c>
      <c r="P62" s="103"/>
      <c r="Q62" s="103">
        <v>7000999</v>
      </c>
      <c r="R62" s="103"/>
      <c r="S62" s="103">
        <v>2343</v>
      </c>
      <c r="T62" s="103"/>
      <c r="U62" s="103">
        <v>17180588595</v>
      </c>
      <c r="V62" s="103"/>
      <c r="W62" s="3">
        <v>16305740783</v>
      </c>
      <c r="X62" s="158"/>
      <c r="Y62" s="131">
        <f>W62/درآمدها!$J$6</f>
        <v>1.5043648997746337E-3</v>
      </c>
    </row>
    <row r="63" spans="1:25" s="35" customFormat="1">
      <c r="A63" s="155" t="s">
        <v>260</v>
      </c>
      <c r="B63" s="130"/>
      <c r="C63" s="156">
        <v>4239797</v>
      </c>
      <c r="D63" s="156"/>
      <c r="E63" s="156">
        <v>26504545201</v>
      </c>
      <c r="F63" s="156"/>
      <c r="G63" s="157">
        <v>16891997397</v>
      </c>
      <c r="H63" s="103"/>
      <c r="I63" s="103">
        <v>0</v>
      </c>
      <c r="J63" s="103"/>
      <c r="K63" s="103">
        <v>0</v>
      </c>
      <c r="L63" s="103"/>
      <c r="M63" s="103">
        <v>57141</v>
      </c>
      <c r="N63" s="103"/>
      <c r="O63" s="103">
        <v>230955093</v>
      </c>
      <c r="P63" s="103"/>
      <c r="Q63" s="103">
        <v>4182656</v>
      </c>
      <c r="R63" s="103"/>
      <c r="S63" s="103">
        <v>4034</v>
      </c>
      <c r="T63" s="103"/>
      <c r="U63" s="103">
        <v>26147335594</v>
      </c>
      <c r="V63" s="103"/>
      <c r="W63" s="3">
        <v>16772440941</v>
      </c>
      <c r="X63" s="158"/>
      <c r="Y63" s="131">
        <f>W63/درآمدها!$J$6</f>
        <v>1.5474225777886528E-3</v>
      </c>
    </row>
    <row r="64" spans="1:25" s="35" customFormat="1">
      <c r="A64" s="130" t="s">
        <v>417</v>
      </c>
      <c r="B64" s="130"/>
      <c r="C64" s="156">
        <v>5500348</v>
      </c>
      <c r="D64" s="156"/>
      <c r="E64" s="156">
        <v>8859253482</v>
      </c>
      <c r="F64" s="156"/>
      <c r="G64" s="157">
        <v>7682007410</v>
      </c>
      <c r="H64" s="103"/>
      <c r="I64" s="103">
        <v>0</v>
      </c>
      <c r="J64" s="103"/>
      <c r="K64" s="103">
        <v>0</v>
      </c>
      <c r="L64" s="103"/>
      <c r="M64" s="103">
        <v>128727</v>
      </c>
      <c r="N64" s="103"/>
      <c r="O64" s="103">
        <v>235479689</v>
      </c>
      <c r="P64" s="103"/>
      <c r="Q64" s="103">
        <v>5371621</v>
      </c>
      <c r="R64" s="103"/>
      <c r="S64" s="103">
        <v>1970</v>
      </c>
      <c r="T64" s="103"/>
      <c r="U64" s="103">
        <v>8651916578</v>
      </c>
      <c r="V64" s="103"/>
      <c r="W64" s="3">
        <v>10519129920</v>
      </c>
      <c r="X64" s="158"/>
      <c r="Y64" s="131">
        <f>W64/درآمدها!$J$6</f>
        <v>9.7049315565690415E-4</v>
      </c>
    </row>
    <row r="65" spans="1:25" s="35" customFormat="1">
      <c r="A65" s="130" t="s">
        <v>440</v>
      </c>
      <c r="B65" s="130"/>
      <c r="C65" s="156">
        <v>9962000</v>
      </c>
      <c r="D65" s="156"/>
      <c r="E65" s="156">
        <v>50044677342</v>
      </c>
      <c r="F65" s="156"/>
      <c r="G65" s="157">
        <v>44463240192</v>
      </c>
      <c r="H65" s="103"/>
      <c r="I65" s="103">
        <v>0</v>
      </c>
      <c r="J65" s="103"/>
      <c r="K65" s="103">
        <v>0</v>
      </c>
      <c r="L65" s="103"/>
      <c r="M65" s="103">
        <v>47131</v>
      </c>
      <c r="N65" s="103"/>
      <c r="O65" s="103">
        <v>236652243</v>
      </c>
      <c r="P65" s="103"/>
      <c r="Q65" s="103">
        <v>9914869</v>
      </c>
      <c r="R65" s="103"/>
      <c r="S65" s="103">
        <v>5120</v>
      </c>
      <c r="T65" s="103"/>
      <c r="U65" s="103">
        <v>49807912065</v>
      </c>
      <c r="V65" s="103"/>
      <c r="W65" s="3">
        <v>50462082715</v>
      </c>
      <c r="X65" s="158"/>
      <c r="Y65" s="131">
        <f>W65/درآمدها!$J$6</f>
        <v>4.655623256633384E-3</v>
      </c>
    </row>
    <row r="66" spans="1:25" s="35" customFormat="1">
      <c r="A66" s="130" t="s">
        <v>344</v>
      </c>
      <c r="B66" s="130"/>
      <c r="C66" s="156">
        <v>6245622</v>
      </c>
      <c r="D66" s="156"/>
      <c r="E66" s="156">
        <v>21089192599</v>
      </c>
      <c r="F66" s="156"/>
      <c r="G66" s="157">
        <v>20003659893</v>
      </c>
      <c r="H66" s="103"/>
      <c r="I66" s="103">
        <v>0</v>
      </c>
      <c r="J66" s="103"/>
      <c r="K66" s="103">
        <v>0</v>
      </c>
      <c r="L66" s="103"/>
      <c r="M66" s="103">
        <v>78925</v>
      </c>
      <c r="N66" s="103"/>
      <c r="O66" s="103">
        <v>242578914</v>
      </c>
      <c r="P66" s="103"/>
      <c r="Q66" s="103">
        <v>6166697</v>
      </c>
      <c r="R66" s="103"/>
      <c r="S66" s="103">
        <v>3140</v>
      </c>
      <c r="T66" s="103"/>
      <c r="U66" s="103">
        <v>20822691596</v>
      </c>
      <c r="V66" s="103"/>
      <c r="W66" s="3">
        <v>19248216185</v>
      </c>
      <c r="X66" s="158"/>
      <c r="Y66" s="131">
        <f>W66/درآمدها!$J$6</f>
        <v>1.7758371850346865E-3</v>
      </c>
    </row>
    <row r="67" spans="1:25" s="35" customFormat="1">
      <c r="A67" s="130" t="s">
        <v>306</v>
      </c>
      <c r="B67" s="130"/>
      <c r="C67" s="156">
        <v>4897521</v>
      </c>
      <c r="D67" s="156"/>
      <c r="E67" s="156">
        <v>16516854363</v>
      </c>
      <c r="F67" s="156"/>
      <c r="G67" s="157">
        <v>15729738208</v>
      </c>
      <c r="H67" s="103"/>
      <c r="I67" s="103">
        <v>0</v>
      </c>
      <c r="J67" s="103"/>
      <c r="K67" s="103">
        <v>0</v>
      </c>
      <c r="L67" s="103"/>
      <c r="M67" s="103">
        <v>72214</v>
      </c>
      <c r="N67" s="103"/>
      <c r="O67" s="103">
        <v>246326852</v>
      </c>
      <c r="P67" s="103"/>
      <c r="Q67" s="103">
        <v>4825307</v>
      </c>
      <c r="R67" s="103"/>
      <c r="S67" s="103">
        <v>3220</v>
      </c>
      <c r="T67" s="103"/>
      <c r="U67" s="103">
        <v>16273313167</v>
      </c>
      <c r="V67" s="103"/>
      <c r="W67" s="3">
        <v>15445040487</v>
      </c>
      <c r="X67" s="158"/>
      <c r="Y67" s="131">
        <f>W67/درآمدها!$J$6</f>
        <v>1.4249568353536675E-3</v>
      </c>
    </row>
    <row r="68" spans="1:25" s="35" customFormat="1">
      <c r="A68" s="130" t="s">
        <v>149</v>
      </c>
      <c r="B68" s="130"/>
      <c r="C68" s="156">
        <v>24301785</v>
      </c>
      <c r="D68" s="156"/>
      <c r="E68" s="156">
        <v>27377086182</v>
      </c>
      <c r="F68" s="156"/>
      <c r="G68" s="157">
        <v>23432473703</v>
      </c>
      <c r="H68" s="103"/>
      <c r="I68" s="103">
        <v>0</v>
      </c>
      <c r="J68" s="103"/>
      <c r="K68" s="103">
        <v>0</v>
      </c>
      <c r="L68" s="103"/>
      <c r="M68" s="103">
        <v>244518</v>
      </c>
      <c r="N68" s="103"/>
      <c r="O68" s="103">
        <v>247766371</v>
      </c>
      <c r="P68" s="103"/>
      <c r="Q68" s="103">
        <v>24057267</v>
      </c>
      <c r="R68" s="103"/>
      <c r="S68" s="103">
        <v>1110</v>
      </c>
      <c r="T68" s="103"/>
      <c r="U68" s="103">
        <v>27101625332</v>
      </c>
      <c r="V68" s="103"/>
      <c r="W68" s="3">
        <v>26544680155</v>
      </c>
      <c r="X68" s="158"/>
      <c r="Y68" s="131">
        <f>W68/درآمدها!$J$6</f>
        <v>2.4490077226395879E-3</v>
      </c>
    </row>
    <row r="69" spans="1:25" s="35" customFormat="1">
      <c r="A69" s="155" t="s">
        <v>230</v>
      </c>
      <c r="B69" s="130"/>
      <c r="C69" s="156">
        <v>15347729</v>
      </c>
      <c r="D69" s="156"/>
      <c r="E69" s="156">
        <v>43901729235</v>
      </c>
      <c r="F69" s="156"/>
      <c r="G69" s="157">
        <v>23037179122</v>
      </c>
      <c r="H69" s="103"/>
      <c r="I69" s="103">
        <v>0</v>
      </c>
      <c r="J69" s="103"/>
      <c r="K69" s="103">
        <v>0</v>
      </c>
      <c r="L69" s="103"/>
      <c r="M69" s="103">
        <v>154424</v>
      </c>
      <c r="N69" s="103"/>
      <c r="O69" s="103">
        <v>248031123</v>
      </c>
      <c r="P69" s="103"/>
      <c r="Q69" s="103">
        <v>15193305</v>
      </c>
      <c r="R69" s="103"/>
      <c r="S69" s="103">
        <v>1753</v>
      </c>
      <c r="T69" s="103"/>
      <c r="U69" s="103">
        <v>43460003906</v>
      </c>
      <c r="V69" s="103"/>
      <c r="W69" s="3">
        <v>26475392180</v>
      </c>
      <c r="X69" s="158"/>
      <c r="Y69" s="131">
        <f>W69/درآمدها!$J$6</f>
        <v>2.442615225729841E-3</v>
      </c>
    </row>
    <row r="70" spans="1:25" s="35" customFormat="1">
      <c r="A70" s="130" t="s">
        <v>147</v>
      </c>
      <c r="B70" s="130"/>
      <c r="C70" s="156">
        <v>1631161</v>
      </c>
      <c r="D70" s="156"/>
      <c r="E70" s="156">
        <v>26174093430</v>
      </c>
      <c r="F70" s="156"/>
      <c r="G70" s="157">
        <v>17981942519</v>
      </c>
      <c r="H70" s="103"/>
      <c r="I70" s="103">
        <v>0</v>
      </c>
      <c r="J70" s="103"/>
      <c r="K70" s="103">
        <v>0</v>
      </c>
      <c r="L70" s="103"/>
      <c r="M70" s="103">
        <v>21983</v>
      </c>
      <c r="N70" s="103"/>
      <c r="O70" s="103">
        <v>248354758</v>
      </c>
      <c r="P70" s="103"/>
      <c r="Q70" s="103">
        <v>1609178</v>
      </c>
      <c r="R70" s="103"/>
      <c r="S70" s="103">
        <v>11320</v>
      </c>
      <c r="T70" s="103"/>
      <c r="U70" s="103">
        <v>25821347689</v>
      </c>
      <c r="V70" s="103"/>
      <c r="W70" s="3">
        <v>18107510389</v>
      </c>
      <c r="X70" s="158"/>
      <c r="Y70" s="131">
        <f>W70/درآمدها!$J$6</f>
        <v>1.6705958603191E-3</v>
      </c>
    </row>
    <row r="71" spans="1:25" s="35" customFormat="1">
      <c r="A71" s="155" t="s">
        <v>315</v>
      </c>
      <c r="B71" s="130"/>
      <c r="C71" s="156">
        <v>17787609</v>
      </c>
      <c r="D71" s="156"/>
      <c r="E71" s="156">
        <v>26486663435</v>
      </c>
      <c r="F71" s="156"/>
      <c r="G71" s="157">
        <v>20015766730</v>
      </c>
      <c r="H71" s="103"/>
      <c r="I71" s="103">
        <v>0</v>
      </c>
      <c r="J71" s="103"/>
      <c r="K71" s="103">
        <v>0</v>
      </c>
      <c r="L71" s="103"/>
      <c r="M71" s="103">
        <v>239733</v>
      </c>
      <c r="N71" s="103"/>
      <c r="O71" s="103">
        <v>250279783</v>
      </c>
      <c r="P71" s="103"/>
      <c r="Q71" s="103">
        <v>17547876</v>
      </c>
      <c r="R71" s="103"/>
      <c r="S71" s="103">
        <v>1037</v>
      </c>
      <c r="T71" s="103"/>
      <c r="U71" s="103">
        <v>26129688684</v>
      </c>
      <c r="V71" s="103"/>
      <c r="W71" s="3">
        <v>18088874388</v>
      </c>
      <c r="X71" s="158"/>
      <c r="Y71" s="131">
        <f>W71/درآمدها!$J$6</f>
        <v>1.6688765060039747E-3</v>
      </c>
    </row>
    <row r="72" spans="1:25" s="35" customFormat="1">
      <c r="A72" s="155" t="s">
        <v>259</v>
      </c>
      <c r="B72" s="130"/>
      <c r="C72" s="156">
        <v>12921655</v>
      </c>
      <c r="D72" s="156"/>
      <c r="E72" s="156">
        <v>27850358743</v>
      </c>
      <c r="F72" s="156"/>
      <c r="G72" s="157">
        <v>24109635457</v>
      </c>
      <c r="H72" s="103"/>
      <c r="I72" s="103">
        <v>0</v>
      </c>
      <c r="J72" s="103"/>
      <c r="K72" s="103">
        <v>0</v>
      </c>
      <c r="L72" s="103"/>
      <c r="M72" s="103">
        <v>130014</v>
      </c>
      <c r="N72" s="103"/>
      <c r="O72" s="103">
        <v>253497454</v>
      </c>
      <c r="P72" s="103"/>
      <c r="Q72" s="103">
        <v>12791641</v>
      </c>
      <c r="R72" s="103"/>
      <c r="S72" s="103">
        <v>2147</v>
      </c>
      <c r="T72" s="103"/>
      <c r="U72" s="103">
        <v>27570136392</v>
      </c>
      <c r="V72" s="103"/>
      <c r="W72" s="3">
        <v>27300244494</v>
      </c>
      <c r="X72" s="158"/>
      <c r="Y72" s="131">
        <f>W72/درآمدها!$J$6</f>
        <v>2.518715961366041E-3</v>
      </c>
    </row>
    <row r="73" spans="1:25" s="35" customFormat="1">
      <c r="A73" s="155" t="s">
        <v>104</v>
      </c>
      <c r="B73" s="130"/>
      <c r="C73" s="156">
        <v>3049787</v>
      </c>
      <c r="D73" s="156"/>
      <c r="E73" s="156">
        <v>31309125936</v>
      </c>
      <c r="F73" s="156"/>
      <c r="G73" s="157">
        <v>28072993510</v>
      </c>
      <c r="H73" s="103"/>
      <c r="I73" s="103">
        <v>0</v>
      </c>
      <c r="J73" s="103"/>
      <c r="K73" s="103">
        <v>0</v>
      </c>
      <c r="L73" s="103"/>
      <c r="M73" s="103">
        <v>26801</v>
      </c>
      <c r="N73" s="103"/>
      <c r="O73" s="103">
        <v>257357223</v>
      </c>
      <c r="P73" s="103"/>
      <c r="Q73" s="103">
        <v>3022986</v>
      </c>
      <c r="R73" s="103"/>
      <c r="S73" s="103">
        <v>9700</v>
      </c>
      <c r="T73" s="103"/>
      <c r="U73" s="103">
        <v>31033986759</v>
      </c>
      <c r="V73" s="103"/>
      <c r="W73" s="3">
        <v>29148492568</v>
      </c>
      <c r="X73" s="158"/>
      <c r="Y73" s="131">
        <f>W73/درآمدها!$J$6</f>
        <v>2.6892350175441258E-3</v>
      </c>
    </row>
    <row r="74" spans="1:25" s="35" customFormat="1">
      <c r="A74" s="130" t="s">
        <v>163</v>
      </c>
      <c r="B74" s="130"/>
      <c r="C74" s="156">
        <v>36197237</v>
      </c>
      <c r="D74" s="156"/>
      <c r="E74" s="156">
        <v>94231960349</v>
      </c>
      <c r="F74" s="156"/>
      <c r="G74" s="157">
        <v>47963823969</v>
      </c>
      <c r="H74" s="103"/>
      <c r="I74" s="103">
        <v>0</v>
      </c>
      <c r="J74" s="103"/>
      <c r="K74" s="103">
        <v>0</v>
      </c>
      <c r="L74" s="103"/>
      <c r="M74" s="103">
        <v>171254</v>
      </c>
      <c r="N74" s="103"/>
      <c r="O74" s="103">
        <v>264715494</v>
      </c>
      <c r="P74" s="103"/>
      <c r="Q74" s="103">
        <v>36025983</v>
      </c>
      <c r="R74" s="103"/>
      <c r="S74" s="103">
        <v>1555</v>
      </c>
      <c r="T74" s="103"/>
      <c r="U74" s="103">
        <v>93786136262</v>
      </c>
      <c r="V74" s="103"/>
      <c r="W74" s="3">
        <v>55687082167</v>
      </c>
      <c r="X74" s="158"/>
      <c r="Y74" s="131">
        <f>W74/درآمدها!$J$6</f>
        <v>5.1376808265124214E-3</v>
      </c>
    </row>
    <row r="75" spans="1:25" s="35" customFormat="1">
      <c r="A75" s="155" t="s">
        <v>431</v>
      </c>
      <c r="B75" s="130"/>
      <c r="C75" s="156">
        <v>5743071</v>
      </c>
      <c r="D75" s="156"/>
      <c r="E75" s="156">
        <v>12189005750</v>
      </c>
      <c r="F75" s="156"/>
      <c r="G75" s="157">
        <v>10407324206</v>
      </c>
      <c r="H75" s="103"/>
      <c r="I75" s="103">
        <v>0</v>
      </c>
      <c r="J75" s="103"/>
      <c r="K75" s="103">
        <v>0</v>
      </c>
      <c r="L75" s="103"/>
      <c r="M75" s="103">
        <v>134408</v>
      </c>
      <c r="N75" s="103"/>
      <c r="O75" s="103">
        <v>267327489</v>
      </c>
      <c r="P75" s="103"/>
      <c r="Q75" s="103">
        <v>5608663</v>
      </c>
      <c r="R75" s="103"/>
      <c r="S75" s="103">
        <v>2194</v>
      </c>
      <c r="T75" s="103"/>
      <c r="U75" s="103">
        <v>11903740274</v>
      </c>
      <c r="V75" s="103"/>
      <c r="W75" s="3">
        <v>12232189454</v>
      </c>
      <c r="X75" s="158"/>
      <c r="Y75" s="131">
        <f>W75/درآمدها!$J$6</f>
        <v>1.1285397398918678E-3</v>
      </c>
    </row>
    <row r="76" spans="1:25" s="35" customFormat="1">
      <c r="A76" s="155" t="s">
        <v>242</v>
      </c>
      <c r="B76" s="130"/>
      <c r="C76" s="156">
        <v>435128</v>
      </c>
      <c r="D76" s="156"/>
      <c r="E76" s="156">
        <v>17282148168</v>
      </c>
      <c r="F76" s="156"/>
      <c r="G76" s="157">
        <v>16099101154</v>
      </c>
      <c r="H76" s="103"/>
      <c r="I76" s="103">
        <v>0</v>
      </c>
      <c r="J76" s="103"/>
      <c r="K76" s="103">
        <v>0</v>
      </c>
      <c r="L76" s="103"/>
      <c r="M76" s="103">
        <v>6731</v>
      </c>
      <c r="N76" s="103"/>
      <c r="O76" s="103">
        <v>271819466</v>
      </c>
      <c r="P76" s="103"/>
      <c r="Q76" s="103">
        <v>428397</v>
      </c>
      <c r="R76" s="103"/>
      <c r="S76" s="103">
        <v>44000</v>
      </c>
      <c r="T76" s="103"/>
      <c r="U76" s="103">
        <v>17014810421</v>
      </c>
      <c r="V76" s="103"/>
      <c r="W76" s="3">
        <v>18737313668</v>
      </c>
      <c r="X76" s="158"/>
      <c r="Y76" s="131">
        <f>W76/درآمدها!$J$6</f>
        <v>1.7287014048202346E-3</v>
      </c>
    </row>
    <row r="77" spans="1:25" s="35" customFormat="1">
      <c r="A77" s="155" t="s">
        <v>221</v>
      </c>
      <c r="B77" s="130"/>
      <c r="C77" s="156">
        <v>14542435</v>
      </c>
      <c r="D77" s="156"/>
      <c r="E77" s="156">
        <v>56996577937</v>
      </c>
      <c r="F77" s="156"/>
      <c r="G77" s="157">
        <v>47516567995</v>
      </c>
      <c r="H77" s="103"/>
      <c r="I77" s="103">
        <v>0</v>
      </c>
      <c r="J77" s="103"/>
      <c r="K77" s="103">
        <v>0</v>
      </c>
      <c r="L77" s="103"/>
      <c r="M77" s="103">
        <v>67787</v>
      </c>
      <c r="N77" s="103"/>
      <c r="O77" s="103">
        <v>275040393</v>
      </c>
      <c r="P77" s="103"/>
      <c r="Q77" s="103">
        <v>14474648</v>
      </c>
      <c r="R77" s="103"/>
      <c r="S77" s="103">
        <v>4079</v>
      </c>
      <c r="T77" s="103"/>
      <c r="U77" s="103">
        <v>56730898425</v>
      </c>
      <c r="V77" s="103"/>
      <c r="W77" s="3">
        <v>58690788766</v>
      </c>
      <c r="X77" s="158"/>
      <c r="Y77" s="131">
        <f>W77/درآمدها!$J$6</f>
        <v>5.4148022917001977E-3</v>
      </c>
    </row>
    <row r="78" spans="1:25" s="35" customFormat="1">
      <c r="A78" s="130" t="s">
        <v>343</v>
      </c>
      <c r="B78" s="130"/>
      <c r="C78" s="156">
        <v>11388928</v>
      </c>
      <c r="D78" s="156"/>
      <c r="E78" s="156">
        <v>21291503655</v>
      </c>
      <c r="F78" s="156"/>
      <c r="G78" s="157">
        <v>21498890208</v>
      </c>
      <c r="H78" s="103"/>
      <c r="I78" s="103">
        <v>0</v>
      </c>
      <c r="J78" s="103"/>
      <c r="K78" s="103">
        <v>0</v>
      </c>
      <c r="L78" s="103"/>
      <c r="M78" s="103">
        <v>153494</v>
      </c>
      <c r="N78" s="103"/>
      <c r="O78" s="103">
        <v>277626657</v>
      </c>
      <c r="P78" s="103"/>
      <c r="Q78" s="103">
        <v>11235434</v>
      </c>
      <c r="R78" s="103"/>
      <c r="S78" s="103">
        <v>1818</v>
      </c>
      <c r="T78" s="103"/>
      <c r="U78" s="103">
        <v>21004547933</v>
      </c>
      <c r="V78" s="103"/>
      <c r="W78" s="3">
        <v>20304484201</v>
      </c>
      <c r="X78" s="158"/>
      <c r="Y78" s="131">
        <f>W78/درآمدها!$J$6</f>
        <v>1.8732882943815038E-3</v>
      </c>
    </row>
    <row r="79" spans="1:25" s="35" customFormat="1">
      <c r="A79" s="130" t="s">
        <v>416</v>
      </c>
      <c r="B79" s="130"/>
      <c r="C79" s="156">
        <v>10136045</v>
      </c>
      <c r="D79" s="156"/>
      <c r="E79" s="156">
        <v>49518958068</v>
      </c>
      <c r="F79" s="156"/>
      <c r="G79" s="157">
        <v>51083979153</v>
      </c>
      <c r="H79" s="103"/>
      <c r="I79" s="103">
        <v>0</v>
      </c>
      <c r="J79" s="103"/>
      <c r="K79" s="103">
        <v>0</v>
      </c>
      <c r="L79" s="103"/>
      <c r="M79" s="103">
        <v>47955</v>
      </c>
      <c r="N79" s="103"/>
      <c r="O79" s="103">
        <v>278716371</v>
      </c>
      <c r="P79" s="103"/>
      <c r="Q79" s="103">
        <v>10088090</v>
      </c>
      <c r="R79" s="103"/>
      <c r="S79" s="103">
        <v>5900</v>
      </c>
      <c r="T79" s="103"/>
      <c r="U79" s="103">
        <v>49284677179</v>
      </c>
      <c r="V79" s="103"/>
      <c r="W79" s="3">
        <v>59165588605</v>
      </c>
      <c r="X79" s="158"/>
      <c r="Y79" s="131">
        <f>W79/درآمدها!$J$6</f>
        <v>5.4586072449197987E-3</v>
      </c>
    </row>
    <row r="80" spans="1:25" s="35" customFormat="1">
      <c r="A80" s="155" t="s">
        <v>135</v>
      </c>
      <c r="B80" s="130"/>
      <c r="C80" s="156">
        <v>13133400</v>
      </c>
      <c r="D80" s="156"/>
      <c r="E80" s="156">
        <v>56630976418</v>
      </c>
      <c r="F80" s="156"/>
      <c r="G80" s="157">
        <v>59114200392</v>
      </c>
      <c r="H80" s="103"/>
      <c r="I80" s="103">
        <v>0</v>
      </c>
      <c r="J80" s="103"/>
      <c r="K80" s="103">
        <v>0</v>
      </c>
      <c r="L80" s="103"/>
      <c r="M80" s="103">
        <v>62135</v>
      </c>
      <c r="N80" s="103"/>
      <c r="O80" s="103">
        <v>284022172</v>
      </c>
      <c r="P80" s="103"/>
      <c r="Q80" s="103">
        <v>13071265</v>
      </c>
      <c r="R80" s="103"/>
      <c r="S80" s="103">
        <v>4610</v>
      </c>
      <c r="T80" s="103"/>
      <c r="U80" s="103">
        <v>56363051454</v>
      </c>
      <c r="V80" s="103"/>
      <c r="W80" s="3">
        <v>59899993390</v>
      </c>
      <c r="X80" s="158"/>
      <c r="Y80" s="131">
        <f>W80/درآمدها!$J$6</f>
        <v>5.5263633067561546E-3</v>
      </c>
    </row>
    <row r="81" spans="1:25" s="35" customFormat="1">
      <c r="A81" s="130" t="s">
        <v>273</v>
      </c>
      <c r="B81" s="130"/>
      <c r="C81" s="156">
        <v>4158154</v>
      </c>
      <c r="D81" s="156"/>
      <c r="E81" s="156">
        <v>32253842132</v>
      </c>
      <c r="F81" s="156"/>
      <c r="G81" s="157">
        <v>23891127051</v>
      </c>
      <c r="H81" s="103"/>
      <c r="I81" s="103">
        <v>0</v>
      </c>
      <c r="J81" s="103"/>
      <c r="K81" s="103">
        <v>0</v>
      </c>
      <c r="L81" s="103"/>
      <c r="M81" s="103">
        <v>48490</v>
      </c>
      <c r="N81" s="103"/>
      <c r="O81" s="103">
        <v>286739902</v>
      </c>
      <c r="P81" s="103"/>
      <c r="Q81" s="103">
        <v>4109664</v>
      </c>
      <c r="R81" s="103"/>
      <c r="S81" s="103">
        <v>6220</v>
      </c>
      <c r="T81" s="103"/>
      <c r="U81" s="160">
        <v>31877716379</v>
      </c>
      <c r="V81" s="103"/>
      <c r="W81" s="161">
        <v>25410015528</v>
      </c>
      <c r="X81" s="158"/>
      <c r="Y81" s="131">
        <f>W81/درآمدها!$J$6</f>
        <v>2.3443237551589871E-3</v>
      </c>
    </row>
    <row r="82" spans="1:25" s="35" customFormat="1">
      <c r="A82" s="130" t="s">
        <v>194</v>
      </c>
      <c r="B82" s="130"/>
      <c r="C82" s="156">
        <v>806442</v>
      </c>
      <c r="D82" s="156"/>
      <c r="E82" s="156">
        <v>24206787967</v>
      </c>
      <c r="F82" s="156"/>
      <c r="G82" s="157">
        <v>20401831408</v>
      </c>
      <c r="H82" s="103"/>
      <c r="I82" s="103">
        <v>0</v>
      </c>
      <c r="J82" s="103"/>
      <c r="K82" s="103">
        <v>0</v>
      </c>
      <c r="L82" s="103"/>
      <c r="M82" s="103">
        <v>10868</v>
      </c>
      <c r="N82" s="103"/>
      <c r="O82" s="103">
        <v>294497065</v>
      </c>
      <c r="P82" s="103"/>
      <c r="Q82" s="103">
        <v>795574</v>
      </c>
      <c r="R82" s="103"/>
      <c r="S82" s="103">
        <v>28020</v>
      </c>
      <c r="T82" s="103"/>
      <c r="U82" s="103">
        <v>23880565657</v>
      </c>
      <c r="V82" s="103"/>
      <c r="W82" s="3">
        <v>22159346182</v>
      </c>
      <c r="X82" s="158"/>
      <c r="Y82" s="131">
        <f>W82/درآمدها!$J$6</f>
        <v>2.0444175485060416E-3</v>
      </c>
    </row>
    <row r="83" spans="1:25" s="35" customFormat="1">
      <c r="A83" s="155" t="s">
        <v>441</v>
      </c>
      <c r="B83" s="130"/>
      <c r="C83" s="156">
        <v>9600000</v>
      </c>
      <c r="D83" s="156"/>
      <c r="E83" s="156">
        <v>20034574679</v>
      </c>
      <c r="F83" s="156"/>
      <c r="G83" s="157">
        <v>21538280161</v>
      </c>
      <c r="H83" s="103"/>
      <c r="I83" s="103">
        <v>0</v>
      </c>
      <c r="J83" s="103"/>
      <c r="K83" s="103">
        <v>0</v>
      </c>
      <c r="L83" s="103"/>
      <c r="M83" s="103">
        <v>139843</v>
      </c>
      <c r="N83" s="103"/>
      <c r="O83" s="103">
        <v>302923433</v>
      </c>
      <c r="P83" s="103"/>
      <c r="Q83" s="103">
        <v>9460157</v>
      </c>
      <c r="R83" s="103"/>
      <c r="S83" s="103">
        <v>2297</v>
      </c>
      <c r="T83" s="103"/>
      <c r="U83" s="103">
        <v>19742731447</v>
      </c>
      <c r="V83" s="103"/>
      <c r="W83" s="3">
        <v>21600687248</v>
      </c>
      <c r="X83" s="158"/>
      <c r="Y83" s="131">
        <f>W83/درآمدها!$J$6</f>
        <v>1.9928757692983575E-3</v>
      </c>
    </row>
    <row r="84" spans="1:25" s="35" customFormat="1">
      <c r="A84" s="130" t="s">
        <v>200</v>
      </c>
      <c r="B84" s="130"/>
      <c r="C84" s="156">
        <v>2077606</v>
      </c>
      <c r="D84" s="156"/>
      <c r="E84" s="156">
        <v>5787725780</v>
      </c>
      <c r="F84" s="156"/>
      <c r="G84" s="157">
        <v>13775179114</v>
      </c>
      <c r="H84" s="103"/>
      <c r="I84" s="103">
        <v>0</v>
      </c>
      <c r="J84" s="103"/>
      <c r="K84" s="103">
        <v>0</v>
      </c>
      <c r="L84" s="103"/>
      <c r="M84" s="103">
        <v>48623</v>
      </c>
      <c r="N84" s="103"/>
      <c r="O84" s="103">
        <v>305161956</v>
      </c>
      <c r="P84" s="103"/>
      <c r="Q84" s="103">
        <v>2028983</v>
      </c>
      <c r="R84" s="103"/>
      <c r="S84" s="103">
        <v>6500</v>
      </c>
      <c r="T84" s="103"/>
      <c r="U84" s="103">
        <v>5652273441</v>
      </c>
      <c r="V84" s="103"/>
      <c r="W84" s="3">
        <v>13109918586</v>
      </c>
      <c r="X84" s="158"/>
      <c r="Y84" s="131">
        <f>W84/درآمدها!$J$6</f>
        <v>1.209518881855605E-3</v>
      </c>
    </row>
    <row r="85" spans="1:25" s="35" customFormat="1">
      <c r="A85" s="162" t="s">
        <v>298</v>
      </c>
      <c r="B85" s="130"/>
      <c r="C85" s="156">
        <v>11009828</v>
      </c>
      <c r="D85" s="156"/>
      <c r="E85" s="156">
        <v>13539400392</v>
      </c>
      <c r="F85" s="156"/>
      <c r="G85" s="157">
        <v>11316426392</v>
      </c>
      <c r="H85" s="103"/>
      <c r="I85" s="103">
        <v>0</v>
      </c>
      <c r="J85" s="103"/>
      <c r="K85" s="103">
        <v>0</v>
      </c>
      <c r="L85" s="103"/>
      <c r="M85" s="103">
        <v>257668</v>
      </c>
      <c r="N85" s="103"/>
      <c r="O85" s="103">
        <v>307730806</v>
      </c>
      <c r="P85" s="103"/>
      <c r="Q85" s="103">
        <v>10752160</v>
      </c>
      <c r="R85" s="103"/>
      <c r="S85" s="103">
        <v>1289</v>
      </c>
      <c r="T85" s="103"/>
      <c r="U85" s="103">
        <v>13222531662</v>
      </c>
      <c r="V85" s="103"/>
      <c r="W85" s="3">
        <v>13777070012</v>
      </c>
      <c r="X85" s="158"/>
      <c r="Y85" s="131">
        <f>W85/درآمدها!$J$6</f>
        <v>1.2710701601118719E-3</v>
      </c>
    </row>
    <row r="86" spans="1:25" s="35" customFormat="1">
      <c r="A86" s="130" t="s">
        <v>144</v>
      </c>
      <c r="B86" s="130"/>
      <c r="C86" s="156">
        <v>2013088</v>
      </c>
      <c r="D86" s="156"/>
      <c r="E86" s="156">
        <v>26223433127</v>
      </c>
      <c r="F86" s="156"/>
      <c r="G86" s="157">
        <v>20891589723</v>
      </c>
      <c r="H86" s="103"/>
      <c r="I86" s="103">
        <v>0</v>
      </c>
      <c r="J86" s="103"/>
      <c r="K86" s="103">
        <v>0</v>
      </c>
      <c r="L86" s="103"/>
      <c r="M86" s="103">
        <v>27131</v>
      </c>
      <c r="N86" s="103"/>
      <c r="O86" s="130">
        <v>308069124</v>
      </c>
      <c r="P86" s="103"/>
      <c r="Q86" s="103">
        <v>1985957</v>
      </c>
      <c r="R86" s="103"/>
      <c r="S86" s="103">
        <v>11800</v>
      </c>
      <c r="T86" s="103"/>
      <c r="U86" s="103">
        <v>25870011934</v>
      </c>
      <c r="V86" s="103"/>
      <c r="W86" s="3">
        <v>23294858563</v>
      </c>
      <c r="X86" s="158"/>
      <c r="Y86" s="131">
        <f>W86/درآمدها!$J$6</f>
        <v>2.1491797296279737E-3</v>
      </c>
    </row>
    <row r="87" spans="1:25" s="35" customFormat="1">
      <c r="A87" s="130" t="s">
        <v>253</v>
      </c>
      <c r="B87" s="130"/>
      <c r="C87" s="156">
        <v>7976360</v>
      </c>
      <c r="D87" s="156"/>
      <c r="E87" s="156">
        <v>30468733197</v>
      </c>
      <c r="F87" s="156"/>
      <c r="G87" s="157">
        <v>23984924494</v>
      </c>
      <c r="H87" s="103"/>
      <c r="I87" s="103">
        <v>0</v>
      </c>
      <c r="J87" s="103"/>
      <c r="K87" s="103">
        <v>0</v>
      </c>
      <c r="L87" s="103"/>
      <c r="M87" s="103">
        <v>98683</v>
      </c>
      <c r="N87" s="103"/>
      <c r="O87" s="103">
        <v>311364912</v>
      </c>
      <c r="P87" s="103"/>
      <c r="Q87" s="103">
        <v>7877677</v>
      </c>
      <c r="R87" s="103"/>
      <c r="S87" s="103">
        <v>3611</v>
      </c>
      <c r="T87" s="103"/>
      <c r="U87" s="103">
        <v>30091776038</v>
      </c>
      <c r="V87" s="103"/>
      <c r="W87" s="3">
        <v>28277036216</v>
      </c>
      <c r="X87" s="158"/>
      <c r="Y87" s="131">
        <f>W87/درآمدها!$J$6</f>
        <v>2.6088346012072454E-3</v>
      </c>
    </row>
    <row r="88" spans="1:25" s="35" customFormat="1">
      <c r="A88" s="155" t="s">
        <v>319</v>
      </c>
      <c r="B88" s="130"/>
      <c r="C88" s="156">
        <v>4619307</v>
      </c>
      <c r="D88" s="156"/>
      <c r="E88" s="156">
        <v>32995600123</v>
      </c>
      <c r="F88" s="156"/>
      <c r="G88" s="157">
        <v>22499928407</v>
      </c>
      <c r="H88" s="103"/>
      <c r="I88" s="103">
        <v>0</v>
      </c>
      <c r="J88" s="103"/>
      <c r="K88" s="103">
        <v>0</v>
      </c>
      <c r="L88" s="103"/>
      <c r="M88" s="103">
        <v>62256</v>
      </c>
      <c r="N88" s="103"/>
      <c r="O88" s="103">
        <v>314229568</v>
      </c>
      <c r="P88" s="103"/>
      <c r="Q88" s="103">
        <v>4557051</v>
      </c>
      <c r="R88" s="103"/>
      <c r="S88" s="103">
        <v>5092</v>
      </c>
      <c r="T88" s="103"/>
      <c r="U88" s="103">
        <v>32550906995</v>
      </c>
      <c r="V88" s="103"/>
      <c r="W88" s="3">
        <v>23066436897</v>
      </c>
      <c r="X88" s="158"/>
      <c r="Y88" s="131">
        <f>W88/درآمدها!$J$6</f>
        <v>2.1281055851747081E-3</v>
      </c>
    </row>
    <row r="89" spans="1:25" s="35" customFormat="1">
      <c r="A89" s="130" t="s">
        <v>105</v>
      </c>
      <c r="B89" s="130"/>
      <c r="C89" s="156">
        <v>621775</v>
      </c>
      <c r="D89" s="156"/>
      <c r="E89" s="156">
        <v>7825638465</v>
      </c>
      <c r="F89" s="156"/>
      <c r="G89" s="157">
        <v>12794161585</v>
      </c>
      <c r="H89" s="103"/>
      <c r="I89" s="103">
        <v>0</v>
      </c>
      <c r="J89" s="103"/>
      <c r="K89" s="103">
        <v>0</v>
      </c>
      <c r="L89" s="103"/>
      <c r="M89" s="103">
        <v>14551</v>
      </c>
      <c r="N89" s="103"/>
      <c r="O89" s="103">
        <v>316809913</v>
      </c>
      <c r="P89" s="103"/>
      <c r="Q89" s="103">
        <v>607224</v>
      </c>
      <c r="R89" s="103"/>
      <c r="S89" s="103">
        <v>22400</v>
      </c>
      <c r="T89" s="103"/>
      <c r="U89" s="103">
        <v>7642500087</v>
      </c>
      <c r="V89" s="103"/>
      <c r="W89" s="3">
        <v>13520886788</v>
      </c>
      <c r="X89" s="158"/>
      <c r="Y89" s="131">
        <f>W89/درآمدها!$J$6</f>
        <v>1.2474347389908331E-3</v>
      </c>
    </row>
    <row r="90" spans="1:25" s="35" customFormat="1">
      <c r="A90" s="155" t="s">
        <v>225</v>
      </c>
      <c r="B90" s="130"/>
      <c r="C90" s="156">
        <v>11089271</v>
      </c>
      <c r="D90" s="156"/>
      <c r="E90" s="156">
        <v>26988492616</v>
      </c>
      <c r="F90" s="156"/>
      <c r="G90" s="157">
        <v>19863968292</v>
      </c>
      <c r="H90" s="103"/>
      <c r="I90" s="103">
        <v>0</v>
      </c>
      <c r="J90" s="103"/>
      <c r="K90" s="103">
        <v>0</v>
      </c>
      <c r="L90" s="103"/>
      <c r="M90" s="103">
        <v>172572</v>
      </c>
      <c r="N90" s="103"/>
      <c r="O90" s="103">
        <v>318240824</v>
      </c>
      <c r="P90" s="103"/>
      <c r="Q90" s="103">
        <v>10916699</v>
      </c>
      <c r="R90" s="103"/>
      <c r="S90" s="103">
        <v>2015</v>
      </c>
      <c r="T90" s="103"/>
      <c r="U90" s="103">
        <v>26568495832</v>
      </c>
      <c r="V90" s="103"/>
      <c r="W90" s="3">
        <v>21866265456</v>
      </c>
      <c r="X90" s="158"/>
      <c r="Y90" s="131">
        <f>W90/درآمدها!$J$6</f>
        <v>2.0173779700617097E-3</v>
      </c>
    </row>
    <row r="91" spans="1:25" s="35" customFormat="1">
      <c r="A91" s="155" t="s">
        <v>146</v>
      </c>
      <c r="B91" s="130"/>
      <c r="C91" s="156">
        <v>6284368</v>
      </c>
      <c r="D91" s="156"/>
      <c r="E91" s="156">
        <v>25406614909</v>
      </c>
      <c r="F91" s="156"/>
      <c r="G91" s="157">
        <v>22938895915</v>
      </c>
      <c r="H91" s="103"/>
      <c r="I91" s="103">
        <v>0</v>
      </c>
      <c r="J91" s="103"/>
      <c r="K91" s="103">
        <v>0</v>
      </c>
      <c r="L91" s="103"/>
      <c r="M91" s="103">
        <v>84696</v>
      </c>
      <c r="N91" s="103"/>
      <c r="O91" s="103">
        <v>321927725</v>
      </c>
      <c r="P91" s="103"/>
      <c r="Q91" s="103">
        <v>6199672</v>
      </c>
      <c r="R91" s="103"/>
      <c r="S91" s="103">
        <v>3861</v>
      </c>
      <c r="T91" s="103"/>
      <c r="U91" s="103">
        <v>25064203603</v>
      </c>
      <c r="V91" s="103"/>
      <c r="W91" s="3">
        <v>23794508840</v>
      </c>
      <c r="X91" s="158"/>
      <c r="Y91" s="131">
        <f>W91/درآمدها!$J$6</f>
        <v>2.1952773800741976E-3</v>
      </c>
    </row>
    <row r="92" spans="1:25" s="35" customFormat="1">
      <c r="A92" s="155" t="s">
        <v>364</v>
      </c>
      <c r="B92" s="130"/>
      <c r="C92" s="156">
        <v>1913145</v>
      </c>
      <c r="D92" s="156"/>
      <c r="E92" s="156">
        <v>22982638647</v>
      </c>
      <c r="F92" s="156"/>
      <c r="G92" s="157">
        <v>22726053362</v>
      </c>
      <c r="H92" s="103"/>
      <c r="I92" s="103">
        <v>0</v>
      </c>
      <c r="J92" s="103"/>
      <c r="K92" s="103">
        <v>0</v>
      </c>
      <c r="L92" s="103"/>
      <c r="M92" s="103">
        <v>28209</v>
      </c>
      <c r="N92" s="103"/>
      <c r="O92" s="103">
        <v>322931845</v>
      </c>
      <c r="P92" s="103"/>
      <c r="Q92" s="103">
        <v>1884936</v>
      </c>
      <c r="R92" s="103"/>
      <c r="S92" s="103">
        <v>11680</v>
      </c>
      <c r="T92" s="103"/>
      <c r="U92" s="103">
        <v>22643763521</v>
      </c>
      <c r="V92" s="103"/>
      <c r="W92" s="3">
        <v>21885056971</v>
      </c>
      <c r="X92" s="158"/>
      <c r="Y92" s="131">
        <f>W92/درآمدها!$J$6</f>
        <v>2.0191116720722963E-3</v>
      </c>
    </row>
    <row r="93" spans="1:25" s="35" customFormat="1">
      <c r="A93" s="155" t="s">
        <v>218</v>
      </c>
      <c r="B93" s="130"/>
      <c r="C93" s="156">
        <v>2593054</v>
      </c>
      <c r="D93" s="156"/>
      <c r="E93" s="156">
        <v>24784208078</v>
      </c>
      <c r="F93" s="156"/>
      <c r="G93" s="157">
        <v>23868810547</v>
      </c>
      <c r="H93" s="103"/>
      <c r="I93" s="103">
        <v>0</v>
      </c>
      <c r="J93" s="103"/>
      <c r="K93" s="103">
        <v>0</v>
      </c>
      <c r="L93" s="103"/>
      <c r="M93" s="103">
        <v>34947</v>
      </c>
      <c r="N93" s="103"/>
      <c r="O93" s="103">
        <v>328111085</v>
      </c>
      <c r="P93" s="103"/>
      <c r="Q93" s="103">
        <v>2558107</v>
      </c>
      <c r="R93" s="103"/>
      <c r="S93" s="103">
        <v>9720</v>
      </c>
      <c r="T93" s="103"/>
      <c r="U93" s="103">
        <v>24450187376</v>
      </c>
      <c r="V93" s="103"/>
      <c r="W93" s="3">
        <v>24716854481</v>
      </c>
      <c r="X93" s="158"/>
      <c r="Y93" s="131">
        <f>W93/درآمدها!$J$6</f>
        <v>2.2803728336476506E-3</v>
      </c>
    </row>
    <row r="94" spans="1:25" s="35" customFormat="1">
      <c r="A94" s="155" t="s">
        <v>314</v>
      </c>
      <c r="B94" s="130"/>
      <c r="C94" s="156">
        <v>18577936</v>
      </c>
      <c r="D94" s="156"/>
      <c r="E94" s="156">
        <v>25887630034</v>
      </c>
      <c r="F94" s="156"/>
      <c r="G94" s="157">
        <v>18190386324</v>
      </c>
      <c r="H94" s="103"/>
      <c r="I94" s="103">
        <v>0</v>
      </c>
      <c r="J94" s="103"/>
      <c r="K94" s="103">
        <v>0</v>
      </c>
      <c r="L94" s="103"/>
      <c r="M94" s="103">
        <v>348546</v>
      </c>
      <c r="N94" s="103"/>
      <c r="O94" s="103">
        <v>328122889</v>
      </c>
      <c r="P94" s="103"/>
      <c r="Q94" s="103">
        <v>18229390</v>
      </c>
      <c r="R94" s="103"/>
      <c r="S94" s="103">
        <v>965</v>
      </c>
      <c r="T94" s="103"/>
      <c r="U94" s="103">
        <v>25401944762</v>
      </c>
      <c r="V94" s="103"/>
      <c r="W94" s="3">
        <v>17486692754</v>
      </c>
      <c r="X94" s="158"/>
      <c r="Y94" s="131">
        <f>W94/درآمدها!$J$6</f>
        <v>1.6133193298207861E-3</v>
      </c>
    </row>
    <row r="95" spans="1:25" s="35" customFormat="1">
      <c r="A95" s="130" t="s">
        <v>133</v>
      </c>
      <c r="B95" s="130">
        <v>0</v>
      </c>
      <c r="C95" s="156">
        <v>2892439</v>
      </c>
      <c r="D95" s="156"/>
      <c r="E95" s="156">
        <v>15325932479</v>
      </c>
      <c r="F95" s="156"/>
      <c r="G95" s="157">
        <v>13493449644</v>
      </c>
      <c r="H95" s="103">
        <v>30849198855</v>
      </c>
      <c r="I95" s="103">
        <v>0</v>
      </c>
      <c r="J95" s="103"/>
      <c r="K95" s="103">
        <v>0</v>
      </c>
      <c r="L95" s="103"/>
      <c r="M95" s="103">
        <v>67691</v>
      </c>
      <c r="N95" s="103"/>
      <c r="O95" s="103">
        <v>332066614</v>
      </c>
      <c r="P95" s="103"/>
      <c r="Q95" s="103">
        <v>2824748</v>
      </c>
      <c r="R95" s="103"/>
      <c r="S95" s="103">
        <v>5347</v>
      </c>
      <c r="T95" s="103"/>
      <c r="U95" s="103">
        <v>14967263655</v>
      </c>
      <c r="V95" s="103"/>
      <c r="W95" s="3">
        <v>15014059192</v>
      </c>
      <c r="X95" s="158"/>
      <c r="Y95" s="131">
        <f>W95/درآمدها!$J$6</f>
        <v>1.3851945736272102E-3</v>
      </c>
    </row>
    <row r="96" spans="1:25" s="35" customFormat="1">
      <c r="A96" s="130" t="s">
        <v>190</v>
      </c>
      <c r="B96" s="130"/>
      <c r="C96" s="156">
        <v>7594809</v>
      </c>
      <c r="D96" s="156"/>
      <c r="E96" s="156">
        <v>43233958416</v>
      </c>
      <c r="F96" s="156"/>
      <c r="G96" s="157">
        <v>22822500920</v>
      </c>
      <c r="H96" s="103"/>
      <c r="I96" s="103">
        <v>0</v>
      </c>
      <c r="J96" s="103"/>
      <c r="K96" s="103">
        <v>0</v>
      </c>
      <c r="L96" s="103"/>
      <c r="M96" s="103">
        <v>102359</v>
      </c>
      <c r="N96" s="103"/>
      <c r="O96" s="103">
        <v>332092611</v>
      </c>
      <c r="P96" s="103"/>
      <c r="Q96" s="103">
        <v>7492450</v>
      </c>
      <c r="R96" s="103"/>
      <c r="S96" s="103">
        <v>3329</v>
      </c>
      <c r="T96" s="103"/>
      <c r="U96" s="160">
        <v>42651272960</v>
      </c>
      <c r="V96" s="103"/>
      <c r="W96" s="161">
        <v>24793958976</v>
      </c>
      <c r="X96" s="158"/>
      <c r="Y96" s="131">
        <f>W96/درآمدها!$J$6</f>
        <v>2.2874864813767853E-3</v>
      </c>
    </row>
    <row r="97" spans="1:25" s="35" customFormat="1">
      <c r="A97" s="155" t="s">
        <v>165</v>
      </c>
      <c r="B97" s="130"/>
      <c r="C97" s="156">
        <v>3045422</v>
      </c>
      <c r="D97" s="156"/>
      <c r="E97" s="156">
        <v>8894443664</v>
      </c>
      <c r="F97" s="156"/>
      <c r="G97" s="157">
        <v>13410946707</v>
      </c>
      <c r="H97" s="103"/>
      <c r="I97" s="103">
        <v>0</v>
      </c>
      <c r="J97" s="103"/>
      <c r="K97" s="103">
        <v>0</v>
      </c>
      <c r="L97" s="103"/>
      <c r="M97" s="103">
        <v>71272</v>
      </c>
      <c r="N97" s="103"/>
      <c r="O97" s="103">
        <v>332429499</v>
      </c>
      <c r="P97" s="103"/>
      <c r="Q97" s="103">
        <v>2974150</v>
      </c>
      <c r="R97" s="103"/>
      <c r="S97" s="103">
        <v>4890</v>
      </c>
      <c r="T97" s="103"/>
      <c r="U97" s="103">
        <v>8686287031</v>
      </c>
      <c r="V97" s="103"/>
      <c r="W97" s="3">
        <v>14457059123</v>
      </c>
      <c r="X97" s="158"/>
      <c r="Y97" s="131">
        <f>W97/درآمدها!$J$6</f>
        <v>1.3338058410251772E-3</v>
      </c>
    </row>
    <row r="98" spans="1:25" s="35" customFormat="1">
      <c r="A98" s="130" t="s">
        <v>447</v>
      </c>
      <c r="B98" s="130"/>
      <c r="C98" s="156">
        <v>800000</v>
      </c>
      <c r="D98" s="156"/>
      <c r="E98" s="156">
        <v>30284077497</v>
      </c>
      <c r="F98" s="156"/>
      <c r="G98" s="157">
        <v>29240974800</v>
      </c>
      <c r="H98" s="103"/>
      <c r="I98" s="103">
        <v>0</v>
      </c>
      <c r="J98" s="103"/>
      <c r="K98" s="103">
        <v>0</v>
      </c>
      <c r="L98" s="103"/>
      <c r="M98" s="103">
        <v>7443</v>
      </c>
      <c r="N98" s="103"/>
      <c r="O98" s="103">
        <v>332766609</v>
      </c>
      <c r="P98" s="103"/>
      <c r="Q98" s="103">
        <v>792557</v>
      </c>
      <c r="R98" s="103"/>
      <c r="S98" s="103">
        <v>44990</v>
      </c>
      <c r="T98" s="103"/>
      <c r="U98" s="103">
        <v>30002322011</v>
      </c>
      <c r="V98" s="103"/>
      <c r="W98" s="3">
        <v>35444979454</v>
      </c>
      <c r="X98" s="158"/>
      <c r="Y98" s="131">
        <f>W98/درآمدها!$J$6</f>
        <v>3.2701478377126646E-3</v>
      </c>
    </row>
    <row r="99" spans="1:25" s="35" customFormat="1">
      <c r="A99" s="155" t="s">
        <v>154</v>
      </c>
      <c r="B99" s="130"/>
      <c r="C99" s="156">
        <v>275895</v>
      </c>
      <c r="D99" s="156"/>
      <c r="E99" s="156">
        <v>13794842238</v>
      </c>
      <c r="F99" s="156"/>
      <c r="G99" s="157">
        <v>16998227269</v>
      </c>
      <c r="H99" s="103"/>
      <c r="I99" s="103">
        <v>0</v>
      </c>
      <c r="J99" s="103"/>
      <c r="K99" s="103">
        <v>0</v>
      </c>
      <c r="L99" s="103"/>
      <c r="M99" s="103">
        <v>5269</v>
      </c>
      <c r="N99" s="103"/>
      <c r="O99" s="103">
        <v>333333063</v>
      </c>
      <c r="P99" s="103"/>
      <c r="Q99" s="103">
        <v>270626</v>
      </c>
      <c r="R99" s="103"/>
      <c r="S99" s="103">
        <v>65870</v>
      </c>
      <c r="T99" s="103"/>
      <c r="U99" s="103">
        <v>13531390476</v>
      </c>
      <c r="V99" s="103"/>
      <c r="W99" s="3">
        <v>17720069121</v>
      </c>
      <c r="X99" s="158"/>
      <c r="Y99" s="131">
        <f>W99/درآمدها!$J$6</f>
        <v>1.6348505941542505E-3</v>
      </c>
    </row>
    <row r="100" spans="1:25" s="35" customFormat="1" ht="29.25" customHeight="1">
      <c r="A100" s="155" t="s">
        <v>93</v>
      </c>
      <c r="B100" s="130"/>
      <c r="C100" s="156">
        <v>2560166</v>
      </c>
      <c r="D100" s="156"/>
      <c r="E100" s="156">
        <v>76127463195</v>
      </c>
      <c r="F100" s="156"/>
      <c r="G100" s="157">
        <v>86731317063</v>
      </c>
      <c r="H100" s="103"/>
      <c r="I100" s="103">
        <v>0</v>
      </c>
      <c r="J100" s="103"/>
      <c r="K100" s="103">
        <v>0</v>
      </c>
      <c r="L100" s="103"/>
      <c r="M100" s="103">
        <v>8752</v>
      </c>
      <c r="N100" s="103"/>
      <c r="O100" s="103">
        <v>341395992</v>
      </c>
      <c r="P100" s="103"/>
      <c r="Q100" s="103">
        <v>2551414</v>
      </c>
      <c r="R100" s="103"/>
      <c r="S100" s="103">
        <v>39200</v>
      </c>
      <c r="T100" s="103"/>
      <c r="U100" s="103">
        <v>75867219306</v>
      </c>
      <c r="V100" s="103"/>
      <c r="W100" s="3">
        <v>99420337003</v>
      </c>
      <c r="X100" s="158"/>
      <c r="Y100" s="131">
        <f>W100/درآمدها!$J$6</f>
        <v>9.1725035557422181E-3</v>
      </c>
    </row>
    <row r="101" spans="1:25" s="35" customFormat="1">
      <c r="A101" s="130" t="s">
        <v>295</v>
      </c>
      <c r="B101" s="130"/>
      <c r="C101" s="156">
        <v>9409431</v>
      </c>
      <c r="D101" s="156"/>
      <c r="E101" s="156">
        <v>11924266258</v>
      </c>
      <c r="F101" s="156"/>
      <c r="G101" s="157">
        <v>13534434753</v>
      </c>
      <c r="H101" s="103"/>
      <c r="I101" s="103">
        <v>0</v>
      </c>
      <c r="J101" s="103"/>
      <c r="K101" s="103">
        <v>0</v>
      </c>
      <c r="L101" s="103"/>
      <c r="M101" s="103">
        <v>220215</v>
      </c>
      <c r="N101" s="103"/>
      <c r="O101" s="103">
        <v>342035345</v>
      </c>
      <c r="P101" s="103"/>
      <c r="Q101" s="103">
        <v>9189216</v>
      </c>
      <c r="R101" s="103"/>
      <c r="S101" s="103">
        <v>1621</v>
      </c>
      <c r="T101" s="103"/>
      <c r="U101" s="103">
        <v>11645194942</v>
      </c>
      <c r="V101" s="103"/>
      <c r="W101" s="3">
        <v>14807089610</v>
      </c>
      <c r="X101" s="158"/>
      <c r="Y101" s="131">
        <f>W101/درآمدها!$J$6</f>
        <v>1.3660995948325981E-3</v>
      </c>
    </row>
    <row r="102" spans="1:25" s="35" customFormat="1">
      <c r="A102" s="130" t="s">
        <v>299</v>
      </c>
      <c r="B102" s="130"/>
      <c r="C102" s="156">
        <v>997364</v>
      </c>
      <c r="D102" s="156"/>
      <c r="E102" s="156">
        <v>26375682884</v>
      </c>
      <c r="F102" s="156"/>
      <c r="G102" s="157">
        <v>20185508375</v>
      </c>
      <c r="H102" s="103"/>
      <c r="I102" s="103">
        <v>0</v>
      </c>
      <c r="J102" s="103"/>
      <c r="K102" s="103">
        <v>0</v>
      </c>
      <c r="L102" s="103"/>
      <c r="M102" s="103">
        <v>17267</v>
      </c>
      <c r="N102" s="103"/>
      <c r="O102" s="103">
        <v>346576682</v>
      </c>
      <c r="P102" s="103"/>
      <c r="Q102" s="103">
        <v>980097</v>
      </c>
      <c r="R102" s="103"/>
      <c r="S102" s="103">
        <v>20470</v>
      </c>
      <c r="T102" s="103"/>
      <c r="U102" s="103">
        <v>25919050284</v>
      </c>
      <c r="V102" s="103"/>
      <c r="W102" s="3">
        <v>19943213209</v>
      </c>
      <c r="X102" s="158"/>
      <c r="Y102" s="131">
        <f>W102/درآمدها!$J$6</f>
        <v>1.8399574934749798E-3</v>
      </c>
    </row>
    <row r="103" spans="1:25" s="35" customFormat="1">
      <c r="A103" s="155" t="s">
        <v>164</v>
      </c>
      <c r="B103" s="130"/>
      <c r="C103" s="156">
        <v>7610745</v>
      </c>
      <c r="D103" s="156"/>
      <c r="E103" s="156">
        <v>26800035444</v>
      </c>
      <c r="F103" s="156"/>
      <c r="G103" s="157">
        <v>23785809599</v>
      </c>
      <c r="H103" s="103"/>
      <c r="I103" s="103">
        <v>0</v>
      </c>
      <c r="J103" s="103"/>
      <c r="K103" s="103">
        <v>0</v>
      </c>
      <c r="L103" s="103"/>
      <c r="M103" s="103">
        <v>112222</v>
      </c>
      <c r="N103" s="103"/>
      <c r="O103" s="103">
        <v>346745372</v>
      </c>
      <c r="P103" s="103"/>
      <c r="Q103" s="103">
        <v>7498523</v>
      </c>
      <c r="R103" s="103"/>
      <c r="S103" s="103">
        <v>3370</v>
      </c>
      <c r="T103" s="103"/>
      <c r="U103" s="103">
        <v>26404863410</v>
      </c>
      <c r="V103" s="103"/>
      <c r="W103" s="3">
        <v>25119665879</v>
      </c>
      <c r="X103" s="158"/>
      <c r="Y103" s="131">
        <f>W103/درآمدها!$J$6</f>
        <v>2.3175361454189332E-3</v>
      </c>
    </row>
    <row r="104" spans="1:25" s="35" customFormat="1">
      <c r="A104" s="155" t="s">
        <v>282</v>
      </c>
      <c r="B104" s="130"/>
      <c r="C104" s="156">
        <v>3077077</v>
      </c>
      <c r="D104" s="156"/>
      <c r="E104" s="156">
        <v>25788385172</v>
      </c>
      <c r="F104" s="156"/>
      <c r="G104" s="157">
        <v>23338402834</v>
      </c>
      <c r="H104" s="103"/>
      <c r="I104" s="103">
        <v>0</v>
      </c>
      <c r="J104" s="103"/>
      <c r="K104" s="103">
        <v>0</v>
      </c>
      <c r="L104" s="103"/>
      <c r="M104" s="103">
        <v>41471</v>
      </c>
      <c r="N104" s="103"/>
      <c r="O104" s="103">
        <v>351145467</v>
      </c>
      <c r="P104" s="103"/>
      <c r="Q104" s="103">
        <v>3035606</v>
      </c>
      <c r="R104" s="103"/>
      <c r="S104" s="103">
        <v>8610</v>
      </c>
      <c r="T104" s="103"/>
      <c r="U104" s="103">
        <v>25440824769</v>
      </c>
      <c r="V104" s="103"/>
      <c r="W104" s="3">
        <v>25981055084</v>
      </c>
      <c r="X104" s="158"/>
      <c r="Y104" s="131">
        <f>W104/درآمدها!$J$6</f>
        <v>2.3970077684682704E-3</v>
      </c>
    </row>
    <row r="105" spans="1:25" s="35" customFormat="1">
      <c r="A105" s="130" t="s">
        <v>425</v>
      </c>
      <c r="B105" s="130"/>
      <c r="C105" s="156">
        <v>2056107</v>
      </c>
      <c r="D105" s="156"/>
      <c r="E105" s="156">
        <v>21371469761</v>
      </c>
      <c r="F105" s="156"/>
      <c r="G105" s="157">
        <v>21767249192</v>
      </c>
      <c r="H105" s="103"/>
      <c r="I105" s="103">
        <v>0</v>
      </c>
      <c r="J105" s="103"/>
      <c r="K105" s="103">
        <v>0</v>
      </c>
      <c r="L105" s="103"/>
      <c r="M105" s="103">
        <v>32420</v>
      </c>
      <c r="N105" s="103"/>
      <c r="O105" s="103">
        <v>354181363</v>
      </c>
      <c r="P105" s="103"/>
      <c r="Q105" s="103">
        <v>2023687</v>
      </c>
      <c r="R105" s="103"/>
      <c r="S105" s="103">
        <v>11420</v>
      </c>
      <c r="T105" s="103"/>
      <c r="U105" s="103">
        <v>21034491651</v>
      </c>
      <c r="V105" s="103"/>
      <c r="W105" s="3">
        <v>22972998034</v>
      </c>
      <c r="X105" s="158"/>
      <c r="Y105" s="131">
        <f>W105/درآمدها!$J$6</f>
        <v>2.1194849314035771E-3</v>
      </c>
    </row>
    <row r="106" spans="1:25" s="35" customFormat="1">
      <c r="A106" s="155" t="s">
        <v>167</v>
      </c>
      <c r="B106" s="130"/>
      <c r="C106" s="156">
        <v>5363469</v>
      </c>
      <c r="D106" s="156"/>
      <c r="E106" s="156">
        <v>17392602123</v>
      </c>
      <c r="F106" s="156"/>
      <c r="G106" s="157">
        <v>19337554918</v>
      </c>
      <c r="H106" s="103"/>
      <c r="I106" s="103">
        <v>0</v>
      </c>
      <c r="J106" s="103"/>
      <c r="K106" s="103">
        <v>0</v>
      </c>
      <c r="L106" s="103"/>
      <c r="M106" s="103">
        <v>100624</v>
      </c>
      <c r="N106" s="103"/>
      <c r="O106" s="103">
        <v>354858535</v>
      </c>
      <c r="P106" s="103"/>
      <c r="Q106" s="103">
        <v>5262845</v>
      </c>
      <c r="R106" s="103"/>
      <c r="S106" s="103">
        <v>3593</v>
      </c>
      <c r="T106" s="103"/>
      <c r="U106" s="103">
        <v>17066299651</v>
      </c>
      <c r="V106" s="103"/>
      <c r="W106" s="3">
        <v>18796891145</v>
      </c>
      <c r="X106" s="158"/>
      <c r="Y106" s="131">
        <f>W106/درآمدها!$J$6</f>
        <v>1.7341980128191409E-3</v>
      </c>
    </row>
    <row r="107" spans="1:25" s="35" customFormat="1">
      <c r="A107" s="130" t="s">
        <v>220</v>
      </c>
      <c r="B107" s="130"/>
      <c r="C107" s="156">
        <v>6040696</v>
      </c>
      <c r="D107" s="156"/>
      <c r="E107" s="156">
        <v>32754541052</v>
      </c>
      <c r="F107" s="156"/>
      <c r="G107" s="157">
        <v>18548684673</v>
      </c>
      <c r="H107" s="103"/>
      <c r="I107" s="103">
        <v>0</v>
      </c>
      <c r="J107" s="103"/>
      <c r="K107" s="103">
        <v>0</v>
      </c>
      <c r="L107" s="103"/>
      <c r="M107" s="103">
        <v>112667</v>
      </c>
      <c r="N107" s="103"/>
      <c r="O107" s="103">
        <v>355036320</v>
      </c>
      <c r="P107" s="103"/>
      <c r="Q107" s="103">
        <v>5928029</v>
      </c>
      <c r="R107" s="103"/>
      <c r="S107" s="103">
        <v>3342</v>
      </c>
      <c r="T107" s="103"/>
      <c r="U107" s="103">
        <v>32143625376</v>
      </c>
      <c r="V107" s="103"/>
      <c r="W107" s="3">
        <v>19693594657</v>
      </c>
      <c r="X107" s="158"/>
      <c r="Y107" s="131">
        <f>W107/درآمدها!$J$6</f>
        <v>1.8169277278875815E-3</v>
      </c>
    </row>
    <row r="108" spans="1:25" s="35" customFormat="1">
      <c r="A108" s="155" t="s">
        <v>303</v>
      </c>
      <c r="B108" s="130"/>
      <c r="C108" s="156">
        <v>4573344</v>
      </c>
      <c r="D108" s="156"/>
      <c r="E108" s="156">
        <v>24913279871</v>
      </c>
      <c r="F108" s="156"/>
      <c r="G108" s="157">
        <v>14074826542</v>
      </c>
      <c r="H108" s="103"/>
      <c r="I108" s="103">
        <v>0</v>
      </c>
      <c r="J108" s="103"/>
      <c r="K108" s="103">
        <v>0</v>
      </c>
      <c r="L108" s="103"/>
      <c r="M108" s="103">
        <v>107032</v>
      </c>
      <c r="N108" s="103"/>
      <c r="O108" s="103">
        <v>356441241</v>
      </c>
      <c r="P108" s="103"/>
      <c r="Q108" s="103">
        <v>4466312</v>
      </c>
      <c r="R108" s="103"/>
      <c r="S108" s="103">
        <v>3551</v>
      </c>
      <c r="T108" s="103"/>
      <c r="U108" s="103">
        <v>24330223322</v>
      </c>
      <c r="V108" s="103"/>
      <c r="W108" s="163">
        <v>15765507665</v>
      </c>
      <c r="X108" s="158"/>
      <c r="Y108" s="131">
        <f>W108/درآمدها!$J$6</f>
        <v>1.4545230832493569E-3</v>
      </c>
    </row>
    <row r="109" spans="1:25" s="35" customFormat="1">
      <c r="A109" s="155" t="s">
        <v>122</v>
      </c>
      <c r="B109" s="130"/>
      <c r="C109" s="156">
        <v>5768457</v>
      </c>
      <c r="D109" s="156"/>
      <c r="E109" s="156">
        <v>30433728147</v>
      </c>
      <c r="F109" s="156"/>
      <c r="G109" s="157">
        <v>23481281523</v>
      </c>
      <c r="H109" s="103"/>
      <c r="I109" s="103">
        <v>0</v>
      </c>
      <c r="J109" s="103"/>
      <c r="K109" s="103">
        <v>0</v>
      </c>
      <c r="L109" s="103"/>
      <c r="M109" s="103">
        <v>77744</v>
      </c>
      <c r="N109" s="103"/>
      <c r="O109" s="103">
        <v>356788971</v>
      </c>
      <c r="P109" s="103"/>
      <c r="Q109" s="103">
        <v>5690713</v>
      </c>
      <c r="R109" s="103"/>
      <c r="S109" s="103">
        <v>4677</v>
      </c>
      <c r="T109" s="103"/>
      <c r="U109" s="103">
        <v>30023559577</v>
      </c>
      <c r="V109" s="103"/>
      <c r="W109" s="3">
        <v>26457102691</v>
      </c>
      <c r="X109" s="158"/>
      <c r="Y109" s="131">
        <f>W109/درآمدها!$J$6</f>
        <v>2.4409278405535047E-3</v>
      </c>
    </row>
    <row r="110" spans="1:25" s="35" customFormat="1">
      <c r="A110" s="130" t="s">
        <v>257</v>
      </c>
      <c r="B110" s="130"/>
      <c r="C110" s="156">
        <v>1011119</v>
      </c>
      <c r="D110" s="156"/>
      <c r="E110" s="156">
        <v>9886074716</v>
      </c>
      <c r="F110" s="156"/>
      <c r="G110" s="157">
        <v>14493582983</v>
      </c>
      <c r="H110" s="103"/>
      <c r="I110" s="103">
        <v>0</v>
      </c>
      <c r="J110" s="103"/>
      <c r="K110" s="103">
        <v>0</v>
      </c>
      <c r="L110" s="103"/>
      <c r="M110" s="103">
        <v>23662</v>
      </c>
      <c r="N110" s="103"/>
      <c r="O110" s="103">
        <v>360795737</v>
      </c>
      <c r="P110" s="103"/>
      <c r="Q110" s="103">
        <v>987457</v>
      </c>
      <c r="R110" s="103"/>
      <c r="S110" s="103">
        <v>15540</v>
      </c>
      <c r="T110" s="103"/>
      <c r="U110" s="103">
        <v>9654722817</v>
      </c>
      <c r="V110" s="103"/>
      <c r="W110" s="3">
        <v>15253778547</v>
      </c>
      <c r="X110" s="158"/>
      <c r="Y110" s="131">
        <f>W110/درآمدها!$J$6</f>
        <v>1.4073110409657929E-3</v>
      </c>
    </row>
    <row r="111" spans="1:25" s="35" customFormat="1" ht="32.25" customHeight="1">
      <c r="A111" s="155" t="s">
        <v>100</v>
      </c>
      <c r="B111" s="130"/>
      <c r="C111" s="156">
        <v>15131307</v>
      </c>
      <c r="D111" s="156"/>
      <c r="E111" s="156">
        <v>25725048058</v>
      </c>
      <c r="F111" s="156"/>
      <c r="G111" s="157">
        <v>23840422026</v>
      </c>
      <c r="H111" s="103"/>
      <c r="I111" s="103">
        <v>0</v>
      </c>
      <c r="J111" s="103"/>
      <c r="K111" s="103">
        <v>0</v>
      </c>
      <c r="L111" s="103"/>
      <c r="M111" s="103">
        <v>226100</v>
      </c>
      <c r="N111" s="103"/>
      <c r="O111" s="103">
        <v>369446532</v>
      </c>
      <c r="P111" s="103"/>
      <c r="Q111" s="103">
        <v>14905207</v>
      </c>
      <c r="R111" s="103"/>
      <c r="S111" s="103">
        <v>1718</v>
      </c>
      <c r="T111" s="103"/>
      <c r="U111" s="103">
        <v>25340650771</v>
      </c>
      <c r="V111" s="103"/>
      <c r="W111" s="3">
        <v>25454783113</v>
      </c>
      <c r="X111" s="158"/>
      <c r="Y111" s="131">
        <f>W111/درآمدها!$J$6</f>
        <v>2.3484540050150312E-3</v>
      </c>
    </row>
    <row r="112" spans="1:25" s="35" customFormat="1">
      <c r="A112" s="130" t="s">
        <v>310</v>
      </c>
      <c r="B112" s="130"/>
      <c r="C112" s="156">
        <v>9984058</v>
      </c>
      <c r="D112" s="156"/>
      <c r="E112" s="156">
        <v>31698426109</v>
      </c>
      <c r="F112" s="156"/>
      <c r="G112" s="157">
        <v>21645667881</v>
      </c>
      <c r="H112" s="103"/>
      <c r="I112" s="103">
        <v>0</v>
      </c>
      <c r="J112" s="103"/>
      <c r="K112" s="103">
        <v>0</v>
      </c>
      <c r="L112" s="103"/>
      <c r="M112" s="103">
        <v>165934</v>
      </c>
      <c r="N112" s="103"/>
      <c r="O112" s="103">
        <v>369667225</v>
      </c>
      <c r="P112" s="103"/>
      <c r="Q112" s="103">
        <v>9818124</v>
      </c>
      <c r="R112" s="103"/>
      <c r="S112" s="103">
        <v>2398</v>
      </c>
      <c r="T112" s="103"/>
      <c r="U112" s="103">
        <v>31171601581</v>
      </c>
      <c r="V112" s="103"/>
      <c r="W112" s="3">
        <v>23403775381</v>
      </c>
      <c r="X112" s="158"/>
      <c r="Y112" s="131">
        <f>W112/درآمدها!$J$6</f>
        <v>2.1592283769218865E-3</v>
      </c>
    </row>
    <row r="113" spans="1:25" s="35" customFormat="1">
      <c r="A113" s="130" t="s">
        <v>350</v>
      </c>
      <c r="B113" s="130"/>
      <c r="C113" s="156">
        <v>7856902</v>
      </c>
      <c r="D113" s="156"/>
      <c r="E113" s="156">
        <v>23895643469</v>
      </c>
      <c r="F113" s="156"/>
      <c r="G113" s="157">
        <v>22493241890</v>
      </c>
      <c r="H113" s="103"/>
      <c r="I113" s="103">
        <v>0</v>
      </c>
      <c r="J113" s="103"/>
      <c r="K113" s="103">
        <v>0</v>
      </c>
      <c r="L113" s="103"/>
      <c r="M113" s="103">
        <v>128676</v>
      </c>
      <c r="N113" s="103"/>
      <c r="O113" s="103">
        <v>384737816</v>
      </c>
      <c r="P113" s="103"/>
      <c r="Q113" s="103">
        <v>7728226</v>
      </c>
      <c r="R113" s="103"/>
      <c r="S113" s="103">
        <v>3171</v>
      </c>
      <c r="T113" s="103"/>
      <c r="U113" s="103">
        <v>23504293823</v>
      </c>
      <c r="V113" s="103"/>
      <c r="W113" s="3">
        <v>24360392730</v>
      </c>
      <c r="X113" s="158"/>
      <c r="Y113" s="131">
        <f>W113/درآمدها!$J$6</f>
        <v>2.2474857325062115E-3</v>
      </c>
    </row>
    <row r="114" spans="1:25" s="35" customFormat="1">
      <c r="A114" s="155" t="s">
        <v>433</v>
      </c>
      <c r="B114" s="130"/>
      <c r="C114" s="156">
        <v>19280654</v>
      </c>
      <c r="D114" s="156"/>
      <c r="E114" s="156">
        <v>27038664236</v>
      </c>
      <c r="F114" s="156"/>
      <c r="G114" s="157">
        <v>25433194566</v>
      </c>
      <c r="H114" s="103"/>
      <c r="I114" s="103">
        <v>0</v>
      </c>
      <c r="J114" s="103"/>
      <c r="K114" s="103">
        <v>0</v>
      </c>
      <c r="L114" s="103"/>
      <c r="M114" s="103">
        <v>259855</v>
      </c>
      <c r="N114" s="103"/>
      <c r="O114" s="103">
        <v>384870377</v>
      </c>
      <c r="P114" s="103"/>
      <c r="Q114" s="103">
        <v>19020799</v>
      </c>
      <c r="R114" s="103"/>
      <c r="S114" s="103">
        <v>1518</v>
      </c>
      <c r="T114" s="103"/>
      <c r="U114" s="160">
        <v>26674250659</v>
      </c>
      <c r="V114" s="103"/>
      <c r="W114" s="161">
        <v>28701775126</v>
      </c>
      <c r="X114" s="158"/>
      <c r="Y114" s="131">
        <f>W114/درآمدها!$J$6</f>
        <v>2.6480209415444293E-3</v>
      </c>
    </row>
    <row r="115" spans="1:25" s="35" customFormat="1">
      <c r="A115" s="155" t="s">
        <v>81</v>
      </c>
      <c r="B115" s="130"/>
      <c r="C115" s="156">
        <v>22200817</v>
      </c>
      <c r="D115" s="156"/>
      <c r="E115" s="156">
        <v>33661208522</v>
      </c>
      <c r="F115" s="156"/>
      <c r="G115" s="157">
        <v>23966632246</v>
      </c>
      <c r="H115" s="103"/>
      <c r="I115" s="103">
        <v>0</v>
      </c>
      <c r="J115" s="103"/>
      <c r="K115" s="103">
        <v>0</v>
      </c>
      <c r="L115" s="103"/>
      <c r="M115" s="103">
        <v>299212</v>
      </c>
      <c r="N115" s="103"/>
      <c r="O115" s="103">
        <v>386269396</v>
      </c>
      <c r="P115" s="103"/>
      <c r="Q115" s="103">
        <v>21901605</v>
      </c>
      <c r="R115" s="103"/>
      <c r="S115" s="103">
        <v>1321</v>
      </c>
      <c r="T115" s="103"/>
      <c r="U115" s="103">
        <v>33207538843</v>
      </c>
      <c r="V115" s="103"/>
      <c r="W115" s="3">
        <v>28759874687</v>
      </c>
      <c r="X115" s="158"/>
      <c r="Y115" s="131">
        <f>W115/درآمدها!$J$6</f>
        <v>2.6533811972619644E-3</v>
      </c>
    </row>
    <row r="116" spans="1:25" s="35" customFormat="1">
      <c r="A116" s="155" t="s">
        <v>297</v>
      </c>
      <c r="B116" s="130"/>
      <c r="C116" s="156">
        <v>551194</v>
      </c>
      <c r="D116" s="156"/>
      <c r="E116" s="156">
        <v>11250619209</v>
      </c>
      <c r="F116" s="156"/>
      <c r="G116" s="157">
        <v>14558085498</v>
      </c>
      <c r="H116" s="103"/>
      <c r="I116" s="103">
        <v>0</v>
      </c>
      <c r="J116" s="103"/>
      <c r="K116" s="103">
        <v>0</v>
      </c>
      <c r="L116" s="103"/>
      <c r="M116" s="103">
        <v>12898</v>
      </c>
      <c r="N116" s="103"/>
      <c r="O116" s="103">
        <v>395086778</v>
      </c>
      <c r="P116" s="103"/>
      <c r="Q116" s="103">
        <v>538296</v>
      </c>
      <c r="R116" s="103"/>
      <c r="S116" s="103">
        <v>33220</v>
      </c>
      <c r="T116" s="103"/>
      <c r="U116" s="103">
        <v>10987353486</v>
      </c>
      <c r="V116" s="103"/>
      <c r="W116" s="3">
        <v>17775794075</v>
      </c>
      <c r="X116" s="158"/>
      <c r="Y116" s="131">
        <f>W116/درآمدها!$J$6</f>
        <v>1.6399917690297003E-3</v>
      </c>
    </row>
    <row r="117" spans="1:25" s="35" customFormat="1">
      <c r="A117" s="130" t="s">
        <v>117</v>
      </c>
      <c r="B117" s="130"/>
      <c r="C117" s="156">
        <v>2348670</v>
      </c>
      <c r="D117" s="156"/>
      <c r="E117" s="156">
        <v>31517394926</v>
      </c>
      <c r="F117" s="156"/>
      <c r="G117" s="157">
        <v>24794465293</v>
      </c>
      <c r="H117" s="103"/>
      <c r="I117" s="103">
        <v>0</v>
      </c>
      <c r="J117" s="103"/>
      <c r="K117" s="103">
        <v>0</v>
      </c>
      <c r="L117" s="103"/>
      <c r="M117" s="103">
        <v>31654</v>
      </c>
      <c r="N117" s="103"/>
      <c r="O117" s="103">
        <v>400518239</v>
      </c>
      <c r="P117" s="103"/>
      <c r="Q117" s="103">
        <v>2317016</v>
      </c>
      <c r="R117" s="103"/>
      <c r="S117" s="103">
        <v>12970</v>
      </c>
      <c r="T117" s="103"/>
      <c r="U117" s="103">
        <v>31092621919</v>
      </c>
      <c r="V117" s="103"/>
      <c r="W117" s="3">
        <v>29872889924</v>
      </c>
      <c r="X117" s="158"/>
      <c r="Y117" s="131">
        <f>W117/درآمدها!$J$6</f>
        <v>2.7560677956655656E-3</v>
      </c>
    </row>
    <row r="118" spans="1:25" s="35" customFormat="1">
      <c r="A118" s="155" t="s">
        <v>174</v>
      </c>
      <c r="B118" s="130"/>
      <c r="C118" s="156">
        <v>26201543</v>
      </c>
      <c r="D118" s="156"/>
      <c r="E118" s="156">
        <v>60794349142</v>
      </c>
      <c r="F118" s="156"/>
      <c r="G118" s="157">
        <v>68239586809</v>
      </c>
      <c r="H118" s="103"/>
      <c r="I118" s="103">
        <v>0</v>
      </c>
      <c r="J118" s="103"/>
      <c r="K118" s="103">
        <v>0</v>
      </c>
      <c r="L118" s="103"/>
      <c r="M118" s="103">
        <v>137708</v>
      </c>
      <c r="N118" s="103"/>
      <c r="O118" s="103">
        <v>403584885</v>
      </c>
      <c r="P118" s="103"/>
      <c r="Q118" s="103">
        <v>26063835</v>
      </c>
      <c r="R118" s="103"/>
      <c r="S118" s="103">
        <v>3070</v>
      </c>
      <c r="T118" s="103"/>
      <c r="U118" s="103">
        <v>60474831004</v>
      </c>
      <c r="V118" s="103"/>
      <c r="W118" s="3">
        <v>79539878411</v>
      </c>
      <c r="X118" s="158"/>
      <c r="Y118" s="131">
        <f>W118/درآمدها!$J$6</f>
        <v>7.3383357926677132E-3</v>
      </c>
    </row>
    <row r="119" spans="1:25" s="35" customFormat="1">
      <c r="A119" s="130" t="s">
        <v>367</v>
      </c>
      <c r="B119" s="130"/>
      <c r="C119" s="156">
        <v>6602896</v>
      </c>
      <c r="D119" s="156"/>
      <c r="E119" s="156">
        <v>34110563538</v>
      </c>
      <c r="F119" s="156"/>
      <c r="G119" s="157">
        <v>25893436597</v>
      </c>
      <c r="H119" s="103"/>
      <c r="I119" s="103">
        <v>0</v>
      </c>
      <c r="J119" s="103"/>
      <c r="K119" s="103">
        <v>0</v>
      </c>
      <c r="L119" s="103"/>
      <c r="M119" s="103">
        <v>104984</v>
      </c>
      <c r="N119" s="103"/>
      <c r="O119" s="103">
        <v>409405388</v>
      </c>
      <c r="P119" s="103"/>
      <c r="Q119" s="103">
        <v>6497912</v>
      </c>
      <c r="R119" s="103"/>
      <c r="S119" s="103">
        <v>3922</v>
      </c>
      <c r="T119" s="103"/>
      <c r="U119" s="103">
        <v>33568216150</v>
      </c>
      <c r="V119" s="103"/>
      <c r="W119" s="3">
        <v>25333176243</v>
      </c>
      <c r="X119" s="158"/>
      <c r="Y119" s="131">
        <f>W119/درآمدها!$J$6</f>
        <v>2.3372345756598077E-3</v>
      </c>
    </row>
    <row r="120" spans="1:25" s="35" customFormat="1">
      <c r="A120" s="130" t="s">
        <v>203</v>
      </c>
      <c r="B120" s="130"/>
      <c r="C120" s="156">
        <v>8285810</v>
      </c>
      <c r="D120" s="156"/>
      <c r="E120" s="156">
        <v>50822443977</v>
      </c>
      <c r="F120" s="156"/>
      <c r="G120" s="157">
        <v>50160342435</v>
      </c>
      <c r="H120" s="103"/>
      <c r="I120" s="103">
        <v>0</v>
      </c>
      <c r="J120" s="103"/>
      <c r="K120" s="103">
        <v>0</v>
      </c>
      <c r="L120" s="103"/>
      <c r="M120" s="103">
        <v>59281</v>
      </c>
      <c r="N120" s="103"/>
      <c r="O120" s="103">
        <v>410007290</v>
      </c>
      <c r="P120" s="103"/>
      <c r="Q120" s="103">
        <v>8226529</v>
      </c>
      <c r="R120" s="103"/>
      <c r="S120" s="103">
        <v>7030</v>
      </c>
      <c r="T120" s="103"/>
      <c r="U120" s="103">
        <v>50458833744</v>
      </c>
      <c r="V120" s="103"/>
      <c r="W120" s="3">
        <v>57488395507</v>
      </c>
      <c r="X120" s="158"/>
      <c r="Y120" s="131">
        <f>W120/درآمدها!$J$6</f>
        <v>5.3038696920325347E-3</v>
      </c>
    </row>
    <row r="121" spans="1:25" s="35" customFormat="1">
      <c r="A121" s="130" t="s">
        <v>322</v>
      </c>
      <c r="B121" s="130"/>
      <c r="C121" s="156">
        <v>12443589</v>
      </c>
      <c r="D121" s="156"/>
      <c r="E121" s="156">
        <v>30332933268</v>
      </c>
      <c r="F121" s="156"/>
      <c r="G121" s="157">
        <v>26507944893</v>
      </c>
      <c r="H121" s="103"/>
      <c r="I121" s="103">
        <v>0</v>
      </c>
      <c r="J121" s="103"/>
      <c r="K121" s="103">
        <v>0</v>
      </c>
      <c r="L121" s="103"/>
      <c r="M121" s="103">
        <v>183483</v>
      </c>
      <c r="N121" s="103"/>
      <c r="O121" s="103">
        <v>412902512</v>
      </c>
      <c r="P121" s="103"/>
      <c r="Q121" s="103">
        <v>12260106</v>
      </c>
      <c r="R121" s="103"/>
      <c r="S121" s="103">
        <v>2499</v>
      </c>
      <c r="T121" s="103"/>
      <c r="U121" s="103">
        <v>29885668609</v>
      </c>
      <c r="V121" s="103"/>
      <c r="W121" s="3">
        <v>30455708767</v>
      </c>
      <c r="X121" s="158"/>
      <c r="Y121" s="131">
        <f>W121/درآمدها!$J$6</f>
        <v>2.8098385640105746E-3</v>
      </c>
    </row>
    <row r="122" spans="1:25" s="35" customFormat="1">
      <c r="A122" s="155" t="s">
        <v>206</v>
      </c>
      <c r="B122" s="130"/>
      <c r="C122" s="156">
        <v>15479709</v>
      </c>
      <c r="D122" s="156"/>
      <c r="E122" s="156">
        <v>46250210375</v>
      </c>
      <c r="F122" s="156"/>
      <c r="G122" s="157">
        <v>43039130437</v>
      </c>
      <c r="H122" s="103"/>
      <c r="I122" s="103">
        <v>0</v>
      </c>
      <c r="J122" s="103"/>
      <c r="K122" s="103">
        <v>0</v>
      </c>
      <c r="L122" s="103"/>
      <c r="M122" s="103">
        <v>155752</v>
      </c>
      <c r="N122" s="103"/>
      <c r="O122" s="103">
        <v>414496779</v>
      </c>
      <c r="P122" s="103"/>
      <c r="Q122" s="103">
        <v>15323957</v>
      </c>
      <c r="R122" s="103"/>
      <c r="S122" s="103">
        <v>2754</v>
      </c>
      <c r="T122" s="103"/>
      <c r="U122" s="103">
        <v>45784855195</v>
      </c>
      <c r="V122" s="103"/>
      <c r="W122" s="3">
        <v>41951074625</v>
      </c>
      <c r="X122" s="158"/>
      <c r="Y122" s="131">
        <f>W122/درآمدها!$J$6</f>
        <v>3.8703990829704032E-3</v>
      </c>
    </row>
    <row r="123" spans="1:25" s="35" customFormat="1">
      <c r="A123" s="155" t="s">
        <v>125</v>
      </c>
      <c r="B123" s="130"/>
      <c r="C123" s="156">
        <v>15818376</v>
      </c>
      <c r="D123" s="156"/>
      <c r="E123" s="156">
        <v>57426164033</v>
      </c>
      <c r="F123" s="156"/>
      <c r="G123" s="157">
        <v>21668025685</v>
      </c>
      <c r="H123" s="103"/>
      <c r="I123" s="103">
        <v>0</v>
      </c>
      <c r="J123" s="103"/>
      <c r="K123" s="103">
        <v>0</v>
      </c>
      <c r="L123" s="103"/>
      <c r="M123" s="103">
        <v>296773</v>
      </c>
      <c r="N123" s="103"/>
      <c r="O123" s="103">
        <v>425273539</v>
      </c>
      <c r="P123" s="103"/>
      <c r="Q123" s="103">
        <v>15521603</v>
      </c>
      <c r="R123" s="103"/>
      <c r="S123" s="103">
        <v>1517</v>
      </c>
      <c r="T123" s="103"/>
      <c r="U123" s="103">
        <v>56348775623</v>
      </c>
      <c r="V123" s="103"/>
      <c r="W123" s="3">
        <v>23406171437</v>
      </c>
      <c r="X123" s="158"/>
      <c r="Y123" s="131">
        <f>W123/درآمدها!$J$6</f>
        <v>2.1594494366451011E-3</v>
      </c>
    </row>
    <row r="124" spans="1:25" s="35" customFormat="1">
      <c r="A124" s="130" t="s">
        <v>120</v>
      </c>
      <c r="B124" s="130"/>
      <c r="C124" s="156">
        <v>5415150</v>
      </c>
      <c r="D124" s="156"/>
      <c r="E124" s="156">
        <v>24203593665</v>
      </c>
      <c r="F124" s="156"/>
      <c r="G124" s="157">
        <v>23254256988</v>
      </c>
      <c r="H124" s="103"/>
      <c r="I124" s="103">
        <v>0</v>
      </c>
      <c r="J124" s="103"/>
      <c r="K124" s="103">
        <v>0</v>
      </c>
      <c r="L124" s="103"/>
      <c r="M124" s="103">
        <v>101594</v>
      </c>
      <c r="N124" s="103"/>
      <c r="O124" s="103">
        <v>428645701</v>
      </c>
      <c r="P124" s="103"/>
      <c r="Q124" s="103">
        <v>5313556</v>
      </c>
      <c r="R124" s="103"/>
      <c r="S124" s="103">
        <v>4300</v>
      </c>
      <c r="T124" s="103"/>
      <c r="U124" s="103">
        <v>23749508386</v>
      </c>
      <c r="V124" s="103"/>
      <c r="W124" s="3">
        <v>22712343473</v>
      </c>
      <c r="X124" s="158"/>
      <c r="Y124" s="131">
        <f>W124/درآمدها!$J$6</f>
        <v>2.0954369854836114E-3</v>
      </c>
    </row>
    <row r="125" spans="1:25" s="35" customFormat="1">
      <c r="A125" s="155" t="s">
        <v>338</v>
      </c>
      <c r="B125" s="130"/>
      <c r="C125" s="156">
        <v>13114534</v>
      </c>
      <c r="D125" s="156"/>
      <c r="E125" s="156">
        <v>25454260770</v>
      </c>
      <c r="F125" s="156"/>
      <c r="G125" s="157">
        <v>16764942249</v>
      </c>
      <c r="H125" s="103"/>
      <c r="I125" s="103">
        <v>0</v>
      </c>
      <c r="J125" s="103"/>
      <c r="K125" s="103">
        <v>0</v>
      </c>
      <c r="L125" s="103"/>
      <c r="M125" s="103">
        <v>306926</v>
      </c>
      <c r="N125" s="103"/>
      <c r="O125" s="103">
        <v>435244478</v>
      </c>
      <c r="P125" s="103"/>
      <c r="Q125" s="103">
        <v>12807608</v>
      </c>
      <c r="R125" s="103"/>
      <c r="S125" s="103">
        <v>1512</v>
      </c>
      <c r="T125" s="103"/>
      <c r="U125" s="103">
        <v>24858541971</v>
      </c>
      <c r="V125" s="103"/>
      <c r="W125" s="3">
        <v>19249880934</v>
      </c>
      <c r="X125" s="158"/>
      <c r="Y125" s="131">
        <f>W125/درآمدها!$J$6</f>
        <v>1.7759907744971872E-3</v>
      </c>
    </row>
    <row r="126" spans="1:25" s="35" customFormat="1">
      <c r="A126" s="155" t="s">
        <v>95</v>
      </c>
      <c r="B126" s="130"/>
      <c r="C126" s="156">
        <v>11668195</v>
      </c>
      <c r="D126" s="156"/>
      <c r="E126" s="156">
        <v>29809356626</v>
      </c>
      <c r="F126" s="156"/>
      <c r="G126" s="157">
        <v>31885016642</v>
      </c>
      <c r="H126" s="103"/>
      <c r="I126" s="103">
        <v>0</v>
      </c>
      <c r="J126" s="103"/>
      <c r="K126" s="103">
        <v>0</v>
      </c>
      <c r="L126" s="103"/>
      <c r="M126" s="103">
        <v>157258</v>
      </c>
      <c r="N126" s="103"/>
      <c r="O126" s="103">
        <v>435493645</v>
      </c>
      <c r="P126" s="103"/>
      <c r="Q126" s="103">
        <v>11510937</v>
      </c>
      <c r="R126" s="103"/>
      <c r="S126" s="103">
        <v>2778</v>
      </c>
      <c r="T126" s="103"/>
      <c r="U126" s="103">
        <v>29407601272</v>
      </c>
      <c r="V126" s="103"/>
      <c r="W126" s="3">
        <v>31787117561</v>
      </c>
      <c r="X126" s="158"/>
      <c r="Y126" s="131">
        <f>W126/درآمدها!$J$6</f>
        <v>2.9326741152192067E-3</v>
      </c>
    </row>
    <row r="127" spans="1:25" s="35" customFormat="1">
      <c r="A127" s="155" t="s">
        <v>94</v>
      </c>
      <c r="B127" s="130"/>
      <c r="C127" s="156">
        <v>545376</v>
      </c>
      <c r="D127" s="156"/>
      <c r="E127" s="156">
        <v>27496779613</v>
      </c>
      <c r="F127" s="156"/>
      <c r="G127" s="157">
        <v>24504321783</v>
      </c>
      <c r="H127" s="103"/>
      <c r="I127" s="103">
        <v>0</v>
      </c>
      <c r="J127" s="103"/>
      <c r="K127" s="103">
        <v>0</v>
      </c>
      <c r="L127" s="103"/>
      <c r="M127" s="103">
        <v>9386</v>
      </c>
      <c r="N127" s="103"/>
      <c r="O127" s="103">
        <v>438863233</v>
      </c>
      <c r="P127" s="103"/>
      <c r="Q127" s="103">
        <v>535990</v>
      </c>
      <c r="R127" s="103"/>
      <c r="S127" s="103">
        <v>49230</v>
      </c>
      <c r="T127" s="103"/>
      <c r="U127" s="103">
        <v>27023556051</v>
      </c>
      <c r="V127" s="103"/>
      <c r="W127" s="3">
        <v>26229786317</v>
      </c>
      <c r="X127" s="158"/>
      <c r="Y127" s="131">
        <f>W127/درآمدها!$J$6</f>
        <v>2.4199556701540973E-3</v>
      </c>
    </row>
    <row r="128" spans="1:25" s="35" customFormat="1">
      <c r="A128" s="155" t="s">
        <v>79</v>
      </c>
      <c r="B128" s="130"/>
      <c r="C128" s="156">
        <v>1135684</v>
      </c>
      <c r="D128" s="156"/>
      <c r="E128" s="156">
        <v>38208801202</v>
      </c>
      <c r="F128" s="156"/>
      <c r="G128" s="157">
        <v>40392996621</v>
      </c>
      <c r="H128" s="103"/>
      <c r="I128" s="103">
        <v>0</v>
      </c>
      <c r="J128" s="103"/>
      <c r="K128" s="103">
        <v>0</v>
      </c>
      <c r="L128" s="103"/>
      <c r="M128" s="103">
        <v>10167</v>
      </c>
      <c r="N128" s="103"/>
      <c r="O128" s="103">
        <v>442206448</v>
      </c>
      <c r="P128" s="103"/>
      <c r="Q128" s="103">
        <v>1125517</v>
      </c>
      <c r="R128" s="103"/>
      <c r="S128" s="103">
        <v>44260</v>
      </c>
      <c r="T128" s="103"/>
      <c r="U128" s="160">
        <v>37866744009</v>
      </c>
      <c r="V128" s="103"/>
      <c r="W128" s="161">
        <v>49518980898</v>
      </c>
      <c r="X128" s="158"/>
      <c r="Y128" s="131">
        <f>W128/درآمدها!$J$6</f>
        <v>4.5686128417562104E-3</v>
      </c>
    </row>
    <row r="129" spans="1:25" s="35" customFormat="1">
      <c r="A129" s="155" t="s">
        <v>284</v>
      </c>
      <c r="B129" s="130"/>
      <c r="C129" s="156">
        <v>14315383</v>
      </c>
      <c r="D129" s="156"/>
      <c r="E129" s="156">
        <v>27078117907</v>
      </c>
      <c r="F129" s="156"/>
      <c r="G129" s="157">
        <v>22056820033</v>
      </c>
      <c r="H129" s="103"/>
      <c r="I129" s="103">
        <v>0</v>
      </c>
      <c r="J129" s="103"/>
      <c r="K129" s="103">
        <v>0</v>
      </c>
      <c r="L129" s="103"/>
      <c r="M129" s="103">
        <v>268574</v>
      </c>
      <c r="N129" s="103"/>
      <c r="O129" s="103">
        <v>442265766</v>
      </c>
      <c r="P129" s="103"/>
      <c r="Q129" s="103">
        <v>14046809</v>
      </c>
      <c r="R129" s="103"/>
      <c r="S129" s="103">
        <v>1746</v>
      </c>
      <c r="T129" s="103"/>
      <c r="U129" s="103">
        <v>26570099474</v>
      </c>
      <c r="V129" s="103"/>
      <c r="W129" s="3">
        <v>24379800434</v>
      </c>
      <c r="X129" s="158"/>
      <c r="Y129" s="131">
        <f>W129/درآمدها!$J$6</f>
        <v>2.2492762840102105E-3</v>
      </c>
    </row>
    <row r="130" spans="1:25" s="35" customFormat="1">
      <c r="A130" s="130" t="s">
        <v>233</v>
      </c>
      <c r="B130" s="130"/>
      <c r="C130" s="156">
        <v>3943685</v>
      </c>
      <c r="D130" s="156"/>
      <c r="E130" s="156">
        <v>28337530122</v>
      </c>
      <c r="F130" s="156"/>
      <c r="G130" s="157">
        <v>22972489640</v>
      </c>
      <c r="H130" s="103"/>
      <c r="I130" s="103">
        <v>0</v>
      </c>
      <c r="J130" s="103"/>
      <c r="K130" s="103">
        <v>0</v>
      </c>
      <c r="L130" s="103"/>
      <c r="M130" s="103">
        <v>69828</v>
      </c>
      <c r="N130" s="103"/>
      <c r="O130" s="103">
        <v>442658475</v>
      </c>
      <c r="P130" s="103"/>
      <c r="Q130" s="103">
        <v>3873857</v>
      </c>
      <c r="R130" s="103"/>
      <c r="S130" s="103">
        <v>6720</v>
      </c>
      <c r="T130" s="103"/>
      <c r="U130" s="103">
        <v>27835777813</v>
      </c>
      <c r="V130" s="103"/>
      <c r="W130" s="3">
        <v>25877426745</v>
      </c>
      <c r="X130" s="158"/>
      <c r="Y130" s="131">
        <f>W130/درآمدها!$J$6</f>
        <v>2.3874470353566486E-3</v>
      </c>
    </row>
    <row r="131" spans="1:25" s="35" customFormat="1">
      <c r="A131" s="130" t="s">
        <v>330</v>
      </c>
      <c r="B131" s="130"/>
      <c r="C131" s="156">
        <v>12091617</v>
      </c>
      <c r="D131" s="156"/>
      <c r="E131" s="156">
        <v>27375291092</v>
      </c>
      <c r="F131" s="156"/>
      <c r="G131" s="157">
        <v>17584779960</v>
      </c>
      <c r="H131" s="103"/>
      <c r="I131" s="103">
        <v>0</v>
      </c>
      <c r="J131" s="103"/>
      <c r="K131" s="103">
        <v>0</v>
      </c>
      <c r="L131" s="103"/>
      <c r="M131" s="103">
        <v>282986</v>
      </c>
      <c r="N131" s="103"/>
      <c r="O131" s="103">
        <v>445600709</v>
      </c>
      <c r="P131" s="103"/>
      <c r="Q131" s="103">
        <v>11808631</v>
      </c>
      <c r="R131" s="103"/>
      <c r="S131" s="103">
        <v>1670</v>
      </c>
      <c r="T131" s="103"/>
      <c r="U131" s="103">
        <v>26734613826</v>
      </c>
      <c r="V131" s="103"/>
      <c r="W131" s="3">
        <v>19603077312</v>
      </c>
      <c r="X131" s="158"/>
      <c r="Y131" s="131">
        <f>W131/درآمدها!$J$6</f>
        <v>1.8085766128753302E-3</v>
      </c>
    </row>
    <row r="132" spans="1:25" s="35" customFormat="1">
      <c r="A132" s="155" t="s">
        <v>151</v>
      </c>
      <c r="B132" s="130"/>
      <c r="C132" s="156">
        <v>3259451</v>
      </c>
      <c r="D132" s="156"/>
      <c r="E132" s="156">
        <v>18526194818</v>
      </c>
      <c r="F132" s="156"/>
      <c r="G132" s="157">
        <v>26698071879</v>
      </c>
      <c r="H132" s="103"/>
      <c r="I132" s="103">
        <v>0</v>
      </c>
      <c r="J132" s="103"/>
      <c r="K132" s="103">
        <v>0</v>
      </c>
      <c r="L132" s="103"/>
      <c r="M132" s="103">
        <v>43929</v>
      </c>
      <c r="N132" s="103"/>
      <c r="O132" s="103">
        <v>447993941</v>
      </c>
      <c r="P132" s="103"/>
      <c r="Q132" s="103">
        <v>3215522</v>
      </c>
      <c r="R132" s="103"/>
      <c r="S132" s="103">
        <v>10250</v>
      </c>
      <c r="T132" s="103"/>
      <c r="U132" s="103">
        <v>18276509453</v>
      </c>
      <c r="V132" s="103"/>
      <c r="W132" s="3">
        <v>32762993854</v>
      </c>
      <c r="X132" s="158"/>
      <c r="Y132" s="131">
        <f>W132/درآمدها!$J$6</f>
        <v>3.0227082977349723E-3</v>
      </c>
    </row>
    <row r="133" spans="1:25" s="35" customFormat="1">
      <c r="A133" s="130" t="s">
        <v>312</v>
      </c>
      <c r="B133" s="130"/>
      <c r="C133" s="164">
        <v>5205361</v>
      </c>
      <c r="D133" s="156"/>
      <c r="E133" s="164">
        <v>33669568961</v>
      </c>
      <c r="F133" s="156"/>
      <c r="G133" s="159">
        <v>22358535314</v>
      </c>
      <c r="H133" s="103"/>
      <c r="I133" s="160">
        <v>0</v>
      </c>
      <c r="J133" s="160"/>
      <c r="K133" s="160">
        <v>0</v>
      </c>
      <c r="L133" s="160"/>
      <c r="M133" s="160">
        <v>96430</v>
      </c>
      <c r="N133" s="160"/>
      <c r="O133" s="160">
        <v>451252550</v>
      </c>
      <c r="P133" s="160"/>
      <c r="Q133" s="103">
        <v>5108931</v>
      </c>
      <c r="R133" s="103"/>
      <c r="S133" s="103">
        <v>5050</v>
      </c>
      <c r="T133" s="103"/>
      <c r="U133" s="103">
        <v>33045835749</v>
      </c>
      <c r="V133" s="103"/>
      <c r="W133" s="3">
        <v>25646590948</v>
      </c>
      <c r="X133" s="158"/>
      <c r="Y133" s="131">
        <f>W133/درآمدها!$J$6</f>
        <v>2.3661501635837113E-3</v>
      </c>
    </row>
    <row r="134" spans="1:25" s="35" customFormat="1">
      <c r="A134" s="155" t="s">
        <v>420</v>
      </c>
      <c r="B134" s="130"/>
      <c r="C134" s="156">
        <v>5086813</v>
      </c>
      <c r="D134" s="156"/>
      <c r="E134" s="156">
        <v>25560250822</v>
      </c>
      <c r="F134" s="156"/>
      <c r="G134" s="157">
        <v>24574815812</v>
      </c>
      <c r="H134" s="103"/>
      <c r="I134" s="103">
        <v>0</v>
      </c>
      <c r="J134" s="103"/>
      <c r="K134" s="103">
        <v>0</v>
      </c>
      <c r="L134" s="103"/>
      <c r="M134" s="103">
        <v>92921</v>
      </c>
      <c r="N134" s="103"/>
      <c r="O134" s="103">
        <v>452141773</v>
      </c>
      <c r="P134" s="103"/>
      <c r="Q134" s="103">
        <v>4993892</v>
      </c>
      <c r="R134" s="103"/>
      <c r="S134" s="103">
        <v>5059</v>
      </c>
      <c r="T134" s="103"/>
      <c r="U134" s="103">
        <v>25093340781</v>
      </c>
      <c r="V134" s="103"/>
      <c r="W134" s="3">
        <v>25113778240</v>
      </c>
      <c r="X134" s="158"/>
      <c r="Y134" s="131">
        <f>W134/درآمدها!$J$6</f>
        <v>2.3169929528359026E-3</v>
      </c>
    </row>
    <row r="135" spans="1:25" s="35" customFormat="1">
      <c r="A135" s="130" t="s">
        <v>215</v>
      </c>
      <c r="B135" s="130"/>
      <c r="C135" s="156">
        <v>2733505</v>
      </c>
      <c r="D135" s="156"/>
      <c r="E135" s="156">
        <v>28952177970</v>
      </c>
      <c r="F135" s="156"/>
      <c r="G135" s="157">
        <v>24237786559</v>
      </c>
      <c r="H135" s="103"/>
      <c r="I135" s="103">
        <v>0</v>
      </c>
      <c r="J135" s="103"/>
      <c r="K135" s="103">
        <v>0</v>
      </c>
      <c r="L135" s="103"/>
      <c r="M135" s="103">
        <v>50406</v>
      </c>
      <c r="N135" s="103"/>
      <c r="O135" s="103">
        <v>452280854</v>
      </c>
      <c r="P135" s="103"/>
      <c r="Q135" s="103">
        <v>2683099</v>
      </c>
      <c r="R135" s="103"/>
      <c r="S135" s="103">
        <v>9350</v>
      </c>
      <c r="T135" s="103"/>
      <c r="U135" s="103">
        <v>28418298031</v>
      </c>
      <c r="V135" s="103"/>
      <c r="W135" s="3">
        <v>24937708148</v>
      </c>
      <c r="X135" s="158"/>
      <c r="Y135" s="131">
        <f>W135/درآمدها!$J$6</f>
        <v>2.3007487557871529E-3</v>
      </c>
    </row>
    <row r="136" spans="1:25" s="35" customFormat="1">
      <c r="A136" s="155" t="s">
        <v>264</v>
      </c>
      <c r="B136" s="130"/>
      <c r="C136" s="156">
        <v>14352867</v>
      </c>
      <c r="D136" s="156"/>
      <c r="E136" s="156">
        <v>35509242201</v>
      </c>
      <c r="F136" s="156"/>
      <c r="G136" s="157">
        <v>30189961112</v>
      </c>
      <c r="H136" s="103"/>
      <c r="I136" s="103">
        <v>0</v>
      </c>
      <c r="J136" s="103"/>
      <c r="K136" s="103">
        <v>0</v>
      </c>
      <c r="L136" s="103">
        <v>3006089491</v>
      </c>
      <c r="M136" s="103">
        <v>193440</v>
      </c>
      <c r="N136" s="103"/>
      <c r="O136" s="103">
        <v>452489843</v>
      </c>
      <c r="P136" s="103"/>
      <c r="Q136" s="103">
        <v>14159427</v>
      </c>
      <c r="R136" s="103"/>
      <c r="S136" s="103">
        <v>2361</v>
      </c>
      <c r="T136" s="103"/>
      <c r="U136" s="103">
        <v>35030668282</v>
      </c>
      <c r="V136" s="103"/>
      <c r="W136" s="3">
        <v>33231496227</v>
      </c>
      <c r="X136" s="158"/>
      <c r="Y136" s="131">
        <f>W136/درآمدها!$J$6</f>
        <v>3.0659322478015115E-3</v>
      </c>
    </row>
    <row r="137" spans="1:25" s="35" customFormat="1">
      <c r="A137" s="155" t="s">
        <v>231</v>
      </c>
      <c r="B137" s="130"/>
      <c r="C137" s="156">
        <v>782053</v>
      </c>
      <c r="D137" s="156"/>
      <c r="E137" s="156">
        <v>14466114228</v>
      </c>
      <c r="F137" s="156"/>
      <c r="G137" s="157">
        <v>21977091915</v>
      </c>
      <c r="H137" s="103"/>
      <c r="I137" s="103">
        <v>0</v>
      </c>
      <c r="J137" s="103"/>
      <c r="K137" s="103">
        <v>0</v>
      </c>
      <c r="L137" s="103"/>
      <c r="M137" s="103">
        <v>14283</v>
      </c>
      <c r="N137" s="103"/>
      <c r="O137" s="103">
        <v>455151602</v>
      </c>
      <c r="P137" s="103"/>
      <c r="Q137" s="103">
        <v>767770</v>
      </c>
      <c r="R137" s="103"/>
      <c r="S137" s="103">
        <v>34930</v>
      </c>
      <c r="T137" s="103"/>
      <c r="U137" s="103">
        <v>14201912813</v>
      </c>
      <c r="V137" s="103"/>
      <c r="W137" s="3">
        <v>26658637776</v>
      </c>
      <c r="X137" s="158"/>
      <c r="Y137" s="131">
        <f>W137/درآمدها!$J$6</f>
        <v>2.4595214335697258E-3</v>
      </c>
    </row>
    <row r="138" spans="1:25" s="35" customFormat="1">
      <c r="A138" s="155" t="s">
        <v>153</v>
      </c>
      <c r="B138" s="130"/>
      <c r="C138" s="156">
        <v>454367</v>
      </c>
      <c r="D138" s="156"/>
      <c r="E138" s="156">
        <v>22641153865</v>
      </c>
      <c r="F138" s="156"/>
      <c r="G138" s="157">
        <v>21354651056</v>
      </c>
      <c r="H138" s="103"/>
      <c r="I138" s="103">
        <v>0</v>
      </c>
      <c r="J138" s="103"/>
      <c r="K138" s="103">
        <v>0</v>
      </c>
      <c r="L138" s="103"/>
      <c r="M138" s="103">
        <v>9505</v>
      </c>
      <c r="N138" s="103"/>
      <c r="O138" s="103">
        <v>457765221</v>
      </c>
      <c r="P138" s="103"/>
      <c r="Q138" s="103">
        <v>444862</v>
      </c>
      <c r="R138" s="103"/>
      <c r="S138" s="103">
        <v>48470</v>
      </c>
      <c r="T138" s="103"/>
      <c r="U138" s="103">
        <v>22167518748</v>
      </c>
      <c r="V138" s="103"/>
      <c r="W138" s="3">
        <v>21434164501</v>
      </c>
      <c r="X138" s="158"/>
      <c r="Y138" s="131">
        <f>W138/درآمدها!$J$6</f>
        <v>1.9775124086921329E-3</v>
      </c>
    </row>
    <row r="139" spans="1:25" s="35" customFormat="1">
      <c r="A139" s="155" t="s">
        <v>280</v>
      </c>
      <c r="B139" s="130"/>
      <c r="C139" s="156">
        <v>3755951</v>
      </c>
      <c r="D139" s="156"/>
      <c r="E139" s="156">
        <v>31693217728</v>
      </c>
      <c r="F139" s="156"/>
      <c r="G139" s="157">
        <v>20982849378</v>
      </c>
      <c r="H139" s="103"/>
      <c r="I139" s="103">
        <v>0</v>
      </c>
      <c r="J139" s="103"/>
      <c r="K139" s="103">
        <v>0</v>
      </c>
      <c r="L139" s="103"/>
      <c r="M139" s="103">
        <v>87902</v>
      </c>
      <c r="N139" s="103"/>
      <c r="O139" s="103">
        <v>464859473</v>
      </c>
      <c r="P139" s="103"/>
      <c r="Q139" s="103">
        <v>3668049</v>
      </c>
      <c r="R139" s="103"/>
      <c r="S139" s="103">
        <v>5390</v>
      </c>
      <c r="T139" s="103"/>
      <c r="U139" s="103">
        <v>30951488875</v>
      </c>
      <c r="V139" s="103"/>
      <c r="W139" s="3">
        <v>19653147948</v>
      </c>
      <c r="X139" s="158"/>
      <c r="Y139" s="131">
        <f>W139/درآمدها!$J$6</f>
        <v>1.8131961213239327E-3</v>
      </c>
    </row>
    <row r="140" spans="1:25" s="35" customFormat="1">
      <c r="A140" s="130" t="s">
        <v>349</v>
      </c>
      <c r="B140" s="130"/>
      <c r="C140" s="156">
        <v>10663961</v>
      </c>
      <c r="D140" s="156"/>
      <c r="E140" s="156">
        <v>26654078558</v>
      </c>
      <c r="F140" s="156"/>
      <c r="G140" s="159">
        <v>24063158684</v>
      </c>
      <c r="H140" s="103"/>
      <c r="I140" s="103">
        <v>0</v>
      </c>
      <c r="J140" s="103"/>
      <c r="K140" s="103">
        <v>0</v>
      </c>
      <c r="L140" s="103"/>
      <c r="M140" s="103">
        <v>187675</v>
      </c>
      <c r="N140" s="103"/>
      <c r="O140" s="103">
        <v>466493409</v>
      </c>
      <c r="P140" s="103"/>
      <c r="Q140" s="103">
        <v>10476286</v>
      </c>
      <c r="R140" s="103"/>
      <c r="S140" s="103">
        <v>2683</v>
      </c>
      <c r="T140" s="103"/>
      <c r="U140" s="103">
        <v>26184993553</v>
      </c>
      <c r="V140" s="103"/>
      <c r="W140" s="3">
        <v>27940633482</v>
      </c>
      <c r="X140" s="158"/>
      <c r="Y140" s="131">
        <f>W140/درآمدها!$J$6</f>
        <v>2.5777981415975454E-3</v>
      </c>
    </row>
    <row r="141" spans="1:25" s="35" customFormat="1">
      <c r="A141" s="130" t="s">
        <v>301</v>
      </c>
      <c r="B141" s="130"/>
      <c r="C141" s="156">
        <v>2455855</v>
      </c>
      <c r="D141" s="156"/>
      <c r="E141" s="156">
        <v>22069292651</v>
      </c>
      <c r="F141" s="156"/>
      <c r="G141" s="157">
        <v>18602269094</v>
      </c>
      <c r="H141" s="103"/>
      <c r="I141" s="103">
        <v>0</v>
      </c>
      <c r="J141" s="103"/>
      <c r="K141" s="103">
        <v>0</v>
      </c>
      <c r="L141" s="103"/>
      <c r="M141" s="103">
        <v>57475</v>
      </c>
      <c r="N141" s="103"/>
      <c r="O141" s="103">
        <v>469007644</v>
      </c>
      <c r="P141" s="103"/>
      <c r="Q141" s="103">
        <v>2398380</v>
      </c>
      <c r="R141" s="103"/>
      <c r="S141" s="103">
        <v>8700</v>
      </c>
      <c r="T141" s="103"/>
      <c r="U141" s="103">
        <v>21552799374</v>
      </c>
      <c r="V141" s="103"/>
      <c r="W141" s="3">
        <v>20741753862</v>
      </c>
      <c r="X141" s="158"/>
      <c r="Y141" s="131">
        <f>W141/درآمدها!$J$6</f>
        <v>1.9136307196965545E-3</v>
      </c>
    </row>
    <row r="142" spans="1:25" s="35" customFormat="1">
      <c r="A142" s="155" t="s">
        <v>292</v>
      </c>
      <c r="B142" s="130"/>
      <c r="C142" s="156">
        <v>1478697</v>
      </c>
      <c r="D142" s="156"/>
      <c r="E142" s="156">
        <v>30630831783</v>
      </c>
      <c r="F142" s="156"/>
      <c r="G142" s="157">
        <v>22827527637</v>
      </c>
      <c r="H142" s="103"/>
      <c r="I142" s="103">
        <v>0</v>
      </c>
      <c r="J142" s="103"/>
      <c r="K142" s="103">
        <v>0</v>
      </c>
      <c r="L142" s="103"/>
      <c r="M142" s="103">
        <v>32389</v>
      </c>
      <c r="N142" s="103"/>
      <c r="O142" s="103">
        <v>473045126</v>
      </c>
      <c r="P142" s="103"/>
      <c r="Q142" s="103">
        <v>1446308</v>
      </c>
      <c r="R142" s="103"/>
      <c r="S142" s="103">
        <v>15100</v>
      </c>
      <c r="T142" s="103"/>
      <c r="U142" s="103">
        <v>29959901896</v>
      </c>
      <c r="V142" s="103"/>
      <c r="W142" s="3">
        <v>21709307260</v>
      </c>
      <c r="X142" s="158"/>
      <c r="Y142" s="131">
        <f>W142/درآمدها!$J$6</f>
        <v>2.0028970333206739E-3</v>
      </c>
    </row>
    <row r="143" spans="1:25" s="35" customFormat="1">
      <c r="A143" s="155" t="s">
        <v>348</v>
      </c>
      <c r="B143" s="130"/>
      <c r="C143" s="156">
        <v>14151725</v>
      </c>
      <c r="D143" s="156"/>
      <c r="E143" s="156">
        <v>49467030432</v>
      </c>
      <c r="F143" s="156"/>
      <c r="G143" s="157">
        <v>33072744779</v>
      </c>
      <c r="H143" s="103"/>
      <c r="I143" s="103">
        <v>0</v>
      </c>
      <c r="J143" s="103"/>
      <c r="K143" s="103">
        <v>0</v>
      </c>
      <c r="L143" s="103"/>
      <c r="M143" s="103">
        <v>190730</v>
      </c>
      <c r="N143" s="103"/>
      <c r="O143" s="103">
        <v>473997552</v>
      </c>
      <c r="P143" s="103"/>
      <c r="Q143" s="103">
        <v>13960995</v>
      </c>
      <c r="R143" s="103"/>
      <c r="S143" s="103">
        <v>2519</v>
      </c>
      <c r="T143" s="103"/>
      <c r="U143" s="103">
        <v>48800338087</v>
      </c>
      <c r="V143" s="103"/>
      <c r="W143" s="3">
        <v>34958498317</v>
      </c>
      <c r="X143" s="158"/>
      <c r="Y143" s="131">
        <f>W143/درآمدها!$J$6</f>
        <v>3.2252651699059827E-3</v>
      </c>
    </row>
    <row r="144" spans="1:25" s="35" customFormat="1">
      <c r="A144" s="130" t="s">
        <v>101</v>
      </c>
      <c r="B144" s="130"/>
      <c r="C144" s="156">
        <v>5265505</v>
      </c>
      <c r="D144" s="156"/>
      <c r="E144" s="156">
        <v>23009642009</v>
      </c>
      <c r="F144" s="156"/>
      <c r="G144" s="157">
        <v>18691239805</v>
      </c>
      <c r="H144" s="103"/>
      <c r="I144" s="103">
        <v>0</v>
      </c>
      <c r="J144" s="103"/>
      <c r="K144" s="103">
        <v>0</v>
      </c>
      <c r="L144" s="103"/>
      <c r="M144" s="103">
        <v>123231</v>
      </c>
      <c r="N144" s="103"/>
      <c r="O144" s="103">
        <v>480106090</v>
      </c>
      <c r="P144" s="103"/>
      <c r="Q144" s="103">
        <v>5142274</v>
      </c>
      <c r="R144" s="103"/>
      <c r="S144" s="103">
        <v>4100</v>
      </c>
      <c r="T144" s="103"/>
      <c r="U144" s="103">
        <v>22471136928</v>
      </c>
      <c r="V144" s="103"/>
      <c r="W144" s="3">
        <v>20957877630</v>
      </c>
      <c r="X144" s="158"/>
      <c r="Y144" s="131">
        <f>W144/درآمدها!$J$6</f>
        <v>1.9335702621505353E-3</v>
      </c>
    </row>
    <row r="145" spans="1:26" s="35" customFormat="1">
      <c r="A145" s="155" t="s">
        <v>183</v>
      </c>
      <c r="B145" s="130"/>
      <c r="C145" s="156">
        <v>2411207</v>
      </c>
      <c r="D145" s="156"/>
      <c r="E145" s="156">
        <v>17722073722</v>
      </c>
      <c r="F145" s="156"/>
      <c r="G145" s="157">
        <v>19869972042</v>
      </c>
      <c r="H145" s="103"/>
      <c r="I145" s="103">
        <v>0</v>
      </c>
      <c r="J145" s="103"/>
      <c r="K145" s="103">
        <v>0</v>
      </c>
      <c r="L145" s="103"/>
      <c r="M145" s="103">
        <v>56429</v>
      </c>
      <c r="N145" s="103"/>
      <c r="O145" s="103">
        <v>482038063</v>
      </c>
      <c r="P145" s="103"/>
      <c r="Q145" s="103">
        <v>2354778</v>
      </c>
      <c r="R145" s="103"/>
      <c r="S145" s="103">
        <v>8840</v>
      </c>
      <c r="T145" s="103"/>
      <c r="U145" s="103">
        <v>17307327540</v>
      </c>
      <c r="V145" s="103"/>
      <c r="W145" s="3">
        <v>20692380909</v>
      </c>
      <c r="X145" s="158"/>
      <c r="Y145" s="131">
        <f>W145/درآمدها!$J$6</f>
        <v>1.9090755793640859E-3</v>
      </c>
    </row>
    <row r="146" spans="1:26" s="35" customFormat="1">
      <c r="A146" s="130" t="s">
        <v>255</v>
      </c>
      <c r="B146" s="130"/>
      <c r="C146" s="156">
        <v>5727431</v>
      </c>
      <c r="D146" s="156"/>
      <c r="E146" s="156">
        <v>20699331739</v>
      </c>
      <c r="F146" s="156"/>
      <c r="G146" s="157">
        <v>19254919123</v>
      </c>
      <c r="H146" s="103"/>
      <c r="I146" s="103">
        <v>0</v>
      </c>
      <c r="J146" s="103"/>
      <c r="K146" s="103">
        <v>0</v>
      </c>
      <c r="L146" s="103"/>
      <c r="M146" s="103">
        <v>134041</v>
      </c>
      <c r="N146" s="103"/>
      <c r="O146" s="103">
        <v>493747126</v>
      </c>
      <c r="P146" s="103"/>
      <c r="Q146" s="103">
        <v>5593390</v>
      </c>
      <c r="R146" s="103"/>
      <c r="S146" s="103">
        <v>3842</v>
      </c>
      <c r="T146" s="103"/>
      <c r="U146" s="103">
        <v>20214898295</v>
      </c>
      <c r="V146" s="103"/>
      <c r="W146" s="3">
        <v>21361940047</v>
      </c>
      <c r="X146" s="158"/>
      <c r="Y146" s="131">
        <f>W146/درآمدها!$J$6</f>
        <v>1.9708489927241649E-3</v>
      </c>
    </row>
    <row r="147" spans="1:26" s="35" customFormat="1">
      <c r="A147" s="155" t="s">
        <v>89</v>
      </c>
      <c r="B147" s="130"/>
      <c r="C147" s="156">
        <v>2730341</v>
      </c>
      <c r="D147" s="156"/>
      <c r="E147" s="156">
        <v>25219391116</v>
      </c>
      <c r="F147" s="156"/>
      <c r="G147" s="157">
        <v>22092737138</v>
      </c>
      <c r="H147" s="103"/>
      <c r="I147" s="103">
        <v>0</v>
      </c>
      <c r="J147" s="103"/>
      <c r="K147" s="103">
        <v>0</v>
      </c>
      <c r="L147" s="103"/>
      <c r="M147" s="103">
        <v>63898</v>
      </c>
      <c r="N147" s="103"/>
      <c r="O147" s="103">
        <v>500261773</v>
      </c>
      <c r="P147" s="103"/>
      <c r="Q147" s="103">
        <v>2666443</v>
      </c>
      <c r="R147" s="103"/>
      <c r="S147" s="103">
        <v>8000</v>
      </c>
      <c r="T147" s="103"/>
      <c r="U147" s="103">
        <v>24629183280</v>
      </c>
      <c r="V147" s="103"/>
      <c r="W147" s="3">
        <v>21204621316</v>
      </c>
      <c r="X147" s="158"/>
      <c r="Y147" s="131">
        <f>W147/درآمدها!$J$6</f>
        <v>1.9563347930847208E-3</v>
      </c>
    </row>
    <row r="148" spans="1:26" s="35" customFormat="1">
      <c r="A148" s="155" t="s">
        <v>186</v>
      </c>
      <c r="B148" s="130"/>
      <c r="C148" s="156">
        <v>10891264</v>
      </c>
      <c r="D148" s="156"/>
      <c r="E148" s="156">
        <v>34855879197</v>
      </c>
      <c r="F148" s="156"/>
      <c r="G148" s="157">
        <v>23233585266</v>
      </c>
      <c r="H148" s="103"/>
      <c r="I148" s="103">
        <v>0</v>
      </c>
      <c r="J148" s="103"/>
      <c r="K148" s="103">
        <v>0</v>
      </c>
      <c r="L148" s="103"/>
      <c r="M148" s="103">
        <v>220310</v>
      </c>
      <c r="N148" s="103"/>
      <c r="O148" s="103">
        <v>505589317</v>
      </c>
      <c r="P148" s="103"/>
      <c r="Q148" s="103">
        <v>10670954</v>
      </c>
      <c r="R148" s="103"/>
      <c r="S148" s="103">
        <v>2547</v>
      </c>
      <c r="T148" s="103"/>
      <c r="U148" s="103">
        <v>34150809634</v>
      </c>
      <c r="V148" s="103"/>
      <c r="W148" s="3">
        <v>27017205268</v>
      </c>
      <c r="X148" s="158"/>
      <c r="Y148" s="131">
        <f>W148/درآمدها!$J$6</f>
        <v>2.4926028100213499E-3</v>
      </c>
    </row>
    <row r="149" spans="1:26" s="35" customFormat="1">
      <c r="A149" s="130" t="s">
        <v>320</v>
      </c>
      <c r="B149" s="130"/>
      <c r="C149" s="156">
        <v>951902</v>
      </c>
      <c r="D149" s="156"/>
      <c r="E149" s="156">
        <v>24336109387</v>
      </c>
      <c r="F149" s="156"/>
      <c r="G149" s="157">
        <v>20277884268</v>
      </c>
      <c r="H149" s="103"/>
      <c r="I149" s="103">
        <v>0</v>
      </c>
      <c r="J149" s="103"/>
      <c r="K149" s="103">
        <v>0</v>
      </c>
      <c r="L149" s="103"/>
      <c r="M149" s="103">
        <v>22277</v>
      </c>
      <c r="N149" s="103"/>
      <c r="O149" s="103">
        <v>512986318</v>
      </c>
      <c r="P149" s="103"/>
      <c r="Q149" s="103">
        <v>929625</v>
      </c>
      <c r="R149" s="103"/>
      <c r="S149" s="103">
        <v>25000</v>
      </c>
      <c r="T149" s="103"/>
      <c r="U149" s="103">
        <v>23766580687</v>
      </c>
      <c r="V149" s="103"/>
      <c r="W149" s="3">
        <v>23102343284</v>
      </c>
      <c r="X149" s="158"/>
      <c r="Y149" s="131">
        <f>W149/درآمدها!$J$6</f>
        <v>2.1314183023949424E-3</v>
      </c>
    </row>
    <row r="150" spans="1:26" s="35" customFormat="1">
      <c r="A150" s="155" t="s">
        <v>110</v>
      </c>
      <c r="B150" s="130"/>
      <c r="C150" s="156">
        <v>17348345</v>
      </c>
      <c r="D150" s="156"/>
      <c r="E150" s="156">
        <v>33452147721</v>
      </c>
      <c r="F150" s="156"/>
      <c r="G150" s="157">
        <v>19107595566</v>
      </c>
      <c r="H150" s="103"/>
      <c r="I150" s="103">
        <v>0</v>
      </c>
      <c r="J150" s="103"/>
      <c r="K150" s="103">
        <v>0</v>
      </c>
      <c r="L150" s="103"/>
      <c r="M150" s="103">
        <v>406014</v>
      </c>
      <c r="N150" s="103"/>
      <c r="O150" s="103">
        <v>513530359</v>
      </c>
      <c r="P150" s="103"/>
      <c r="Q150" s="103">
        <v>16942331</v>
      </c>
      <c r="R150" s="103"/>
      <c r="S150" s="103">
        <v>1390</v>
      </c>
      <c r="T150" s="103"/>
      <c r="U150" s="103">
        <v>32669246510</v>
      </c>
      <c r="V150" s="103"/>
      <c r="W150" s="3">
        <v>23409718544</v>
      </c>
      <c r="X150" s="158"/>
      <c r="Y150" s="131">
        <f>W150/درآمدها!$J$6</f>
        <v>2.1597766921398103E-3</v>
      </c>
    </row>
    <row r="151" spans="1:26" s="35" customFormat="1">
      <c r="A151" s="130" t="s">
        <v>324</v>
      </c>
      <c r="B151" s="130"/>
      <c r="C151" s="156">
        <v>10645286</v>
      </c>
      <c r="D151" s="156"/>
      <c r="E151" s="156">
        <v>26985397544</v>
      </c>
      <c r="F151" s="156"/>
      <c r="G151" s="157">
        <v>20867598595</v>
      </c>
      <c r="H151" s="103"/>
      <c r="I151" s="103">
        <v>0</v>
      </c>
      <c r="J151" s="103"/>
      <c r="K151" s="103">
        <v>0</v>
      </c>
      <c r="L151" s="103"/>
      <c r="M151" s="103">
        <v>249138</v>
      </c>
      <c r="N151" s="103"/>
      <c r="O151" s="103">
        <v>521613171</v>
      </c>
      <c r="P151" s="103"/>
      <c r="Q151" s="103">
        <v>10396148</v>
      </c>
      <c r="R151" s="103"/>
      <c r="S151" s="103">
        <v>2270</v>
      </c>
      <c r="T151" s="103"/>
      <c r="U151" s="103">
        <v>26353842133</v>
      </c>
      <c r="V151" s="103"/>
      <c r="W151" s="3">
        <v>23458840391</v>
      </c>
      <c r="X151" s="158"/>
      <c r="Y151" s="131">
        <f>W151/درآمدها!$J$6</f>
        <v>2.1643086654749896E-3</v>
      </c>
    </row>
    <row r="152" spans="1:26" s="35" customFormat="1">
      <c r="A152" s="155" t="s">
        <v>369</v>
      </c>
      <c r="B152" s="130"/>
      <c r="C152" s="156">
        <v>4404987</v>
      </c>
      <c r="D152" s="156"/>
      <c r="E152" s="156">
        <v>26341351770</v>
      </c>
      <c r="F152" s="156"/>
      <c r="G152" s="157">
        <v>20593389775</v>
      </c>
      <c r="H152" s="103"/>
      <c r="I152" s="103">
        <v>0</v>
      </c>
      <c r="J152" s="103"/>
      <c r="K152" s="103">
        <v>0</v>
      </c>
      <c r="L152" s="103"/>
      <c r="M152" s="103">
        <v>103091</v>
      </c>
      <c r="N152" s="103"/>
      <c r="O152" s="103">
        <v>524692295</v>
      </c>
      <c r="P152" s="103"/>
      <c r="Q152" s="103">
        <v>4301896</v>
      </c>
      <c r="R152" s="103"/>
      <c r="S152" s="103">
        <v>5390</v>
      </c>
      <c r="T152" s="103"/>
      <c r="U152" s="103">
        <v>25724878601</v>
      </c>
      <c r="V152" s="103"/>
      <c r="W152" s="3">
        <v>23049255487</v>
      </c>
      <c r="X152" s="158"/>
      <c r="Y152" s="131">
        <f>W152/درآمدها!$J$6</f>
        <v>2.1265204311803807E-3</v>
      </c>
    </row>
    <row r="153" spans="1:26" s="35" customFormat="1">
      <c r="A153" s="155" t="s">
        <v>216</v>
      </c>
      <c r="B153" s="130"/>
      <c r="C153" s="156">
        <v>5286800</v>
      </c>
      <c r="D153" s="156"/>
      <c r="E153" s="156">
        <v>30410961682</v>
      </c>
      <c r="F153" s="156"/>
      <c r="G153" s="157">
        <v>21347205463</v>
      </c>
      <c r="H153" s="103"/>
      <c r="I153" s="103">
        <v>0</v>
      </c>
      <c r="J153" s="103"/>
      <c r="K153" s="103">
        <v>0</v>
      </c>
      <c r="L153" s="103"/>
      <c r="M153" s="103">
        <v>123729</v>
      </c>
      <c r="N153" s="103"/>
      <c r="O153" s="103">
        <v>526331090</v>
      </c>
      <c r="P153" s="103"/>
      <c r="Q153" s="103">
        <v>5163071</v>
      </c>
      <c r="R153" s="103"/>
      <c r="S153" s="103">
        <v>4630</v>
      </c>
      <c r="T153" s="103"/>
      <c r="U153" s="103">
        <v>29699242328</v>
      </c>
      <c r="V153" s="103"/>
      <c r="W153" s="3">
        <v>23762783871</v>
      </c>
      <c r="X153" s="158"/>
      <c r="Y153" s="131">
        <f>W153/درآمدها!$J$6</f>
        <v>2.1923504397747544E-3</v>
      </c>
    </row>
    <row r="154" spans="1:26" s="35" customFormat="1">
      <c r="A154" s="130" t="s">
        <v>258</v>
      </c>
      <c r="B154" s="130"/>
      <c r="C154" s="156">
        <v>10077033</v>
      </c>
      <c r="D154" s="156"/>
      <c r="E154" s="156">
        <v>34522142226</v>
      </c>
      <c r="F154" s="156"/>
      <c r="G154" s="157">
        <v>23950825500</v>
      </c>
      <c r="H154" s="103"/>
      <c r="I154" s="103">
        <v>0</v>
      </c>
      <c r="J154" s="103"/>
      <c r="K154" s="103">
        <v>0</v>
      </c>
      <c r="L154" s="103"/>
      <c r="M154" s="103">
        <v>227175</v>
      </c>
      <c r="N154" s="103"/>
      <c r="O154" s="103">
        <v>528232143</v>
      </c>
      <c r="P154" s="103"/>
      <c r="Q154" s="103">
        <v>9849858</v>
      </c>
      <c r="R154" s="103"/>
      <c r="S154" s="103">
        <v>2345</v>
      </c>
      <c r="T154" s="103"/>
      <c r="U154" s="103">
        <v>33743880642</v>
      </c>
      <c r="V154" s="103"/>
      <c r="W154" s="3">
        <v>22960484407</v>
      </c>
      <c r="X154" s="158"/>
      <c r="Y154" s="131">
        <f>W154/درآمدها!$J$6</f>
        <v>2.1183304262830677E-3</v>
      </c>
    </row>
    <row r="155" spans="1:26" s="35" customFormat="1">
      <c r="A155" s="155" t="s">
        <v>185</v>
      </c>
      <c r="B155" s="130"/>
      <c r="C155" s="156">
        <v>3933575</v>
      </c>
      <c r="D155" s="156"/>
      <c r="E155" s="156">
        <v>25152277062</v>
      </c>
      <c r="F155" s="156"/>
      <c r="G155" s="157">
        <v>26980174580</v>
      </c>
      <c r="H155" s="103"/>
      <c r="I155" s="103">
        <v>0</v>
      </c>
      <c r="J155" s="103"/>
      <c r="K155" s="103">
        <v>0</v>
      </c>
      <c r="L155" s="103"/>
      <c r="M155" s="103">
        <v>76911</v>
      </c>
      <c r="N155" s="103"/>
      <c r="O155" s="103">
        <v>528275304</v>
      </c>
      <c r="P155" s="103"/>
      <c r="Q155" s="103">
        <v>3856664</v>
      </c>
      <c r="R155" s="103"/>
      <c r="S155" s="103">
        <v>6770</v>
      </c>
      <c r="T155" s="103"/>
      <c r="U155" s="103">
        <v>24660488604</v>
      </c>
      <c r="V155" s="103"/>
      <c r="W155" s="3">
        <v>25954263073</v>
      </c>
      <c r="X155" s="158"/>
      <c r="Y155" s="131">
        <f>W155/درآمدها!$J$6</f>
        <v>2.3945359420435059E-3</v>
      </c>
    </row>
    <row r="156" spans="1:26" s="35" customFormat="1">
      <c r="A156" s="130" t="s">
        <v>326</v>
      </c>
      <c r="B156" s="130"/>
      <c r="C156" s="156">
        <v>967207</v>
      </c>
      <c r="D156" s="156"/>
      <c r="E156" s="156">
        <v>38864917683</v>
      </c>
      <c r="F156" s="156"/>
      <c r="G156" s="157">
        <v>21776890483</v>
      </c>
      <c r="H156" s="103"/>
      <c r="I156" s="103">
        <v>0</v>
      </c>
      <c r="J156" s="103"/>
      <c r="K156" s="103">
        <v>0</v>
      </c>
      <c r="L156" s="103"/>
      <c r="M156" s="103">
        <v>22635</v>
      </c>
      <c r="N156" s="103"/>
      <c r="O156" s="103">
        <v>541329637</v>
      </c>
      <c r="P156" s="103"/>
      <c r="Q156" s="103">
        <v>944572</v>
      </c>
      <c r="R156" s="103"/>
      <c r="S156" s="103">
        <v>25500</v>
      </c>
      <c r="T156" s="103"/>
      <c r="U156" s="103">
        <v>37955383931</v>
      </c>
      <c r="V156" s="103"/>
      <c r="W156" s="3">
        <v>23943270816</v>
      </c>
      <c r="X156" s="158"/>
      <c r="Y156" s="131">
        <f>W156/درآمدها!$J$6</f>
        <v>2.2090021349377631E-3</v>
      </c>
    </row>
    <row r="157" spans="1:26" s="35" customFormat="1">
      <c r="A157" s="155" t="s">
        <v>365</v>
      </c>
      <c r="B157" s="130"/>
      <c r="C157" s="156">
        <v>3688013</v>
      </c>
      <c r="D157" s="156"/>
      <c r="E157" s="156">
        <v>22393790636</v>
      </c>
      <c r="F157" s="156"/>
      <c r="G157" s="157">
        <v>20969916528</v>
      </c>
      <c r="H157" s="103"/>
      <c r="I157" s="103">
        <v>0</v>
      </c>
      <c r="J157" s="103"/>
      <c r="K157" s="103">
        <v>0</v>
      </c>
      <c r="L157" s="103"/>
      <c r="M157" s="103">
        <v>86312</v>
      </c>
      <c r="N157" s="103"/>
      <c r="O157" s="103">
        <v>545519233</v>
      </c>
      <c r="P157" s="103"/>
      <c r="Q157" s="103">
        <v>3601701</v>
      </c>
      <c r="R157" s="103"/>
      <c r="S157" s="103">
        <v>6780</v>
      </c>
      <c r="T157" s="103"/>
      <c r="U157" s="103">
        <v>21869700059</v>
      </c>
      <c r="V157" s="103"/>
      <c r="W157" s="3">
        <v>24274236565</v>
      </c>
      <c r="X157" s="158"/>
      <c r="Y157" s="131">
        <f>W157/درآمدها!$J$6</f>
        <v>2.2395369792266107E-3</v>
      </c>
    </row>
    <row r="158" spans="1:26" s="35" customFormat="1">
      <c r="A158" s="155" t="s">
        <v>173</v>
      </c>
      <c r="B158" s="130"/>
      <c r="C158" s="156">
        <v>4581649</v>
      </c>
      <c r="D158" s="156"/>
      <c r="E158" s="156">
        <v>18986402930</v>
      </c>
      <c r="F158" s="156"/>
      <c r="G158" s="157">
        <v>18841503939</v>
      </c>
      <c r="H158" s="103"/>
      <c r="I158" s="103">
        <v>0</v>
      </c>
      <c r="J158" s="103"/>
      <c r="K158" s="103">
        <v>0</v>
      </c>
      <c r="L158" s="103"/>
      <c r="M158" s="103">
        <v>107226</v>
      </c>
      <c r="N158" s="103"/>
      <c r="O158" s="103">
        <v>549246159</v>
      </c>
      <c r="P158" s="103"/>
      <c r="Q158" s="103">
        <v>4474423</v>
      </c>
      <c r="R158" s="103"/>
      <c r="S158" s="103">
        <v>5760</v>
      </c>
      <c r="T158" s="103"/>
      <c r="U158" s="103">
        <v>18542057228</v>
      </c>
      <c r="V158" s="103"/>
      <c r="W158" s="3">
        <v>25619329057</v>
      </c>
      <c r="X158" s="158"/>
      <c r="Y158" s="131">
        <f>W158/درآمدها!$J$6</f>
        <v>2.3636349861092453E-3</v>
      </c>
    </row>
    <row r="159" spans="1:26" s="35" customFormat="1">
      <c r="A159" s="155" t="s">
        <v>96</v>
      </c>
      <c r="B159" s="130"/>
      <c r="C159" s="156">
        <v>9254354</v>
      </c>
      <c r="D159" s="156"/>
      <c r="E159" s="156">
        <v>28236610255</v>
      </c>
      <c r="F159" s="156"/>
      <c r="G159" s="157">
        <v>23301803078</v>
      </c>
      <c r="H159" s="103"/>
      <c r="I159" s="103">
        <v>0</v>
      </c>
      <c r="J159" s="103"/>
      <c r="K159" s="103">
        <v>0</v>
      </c>
      <c r="L159" s="103"/>
      <c r="M159" s="103">
        <v>216584</v>
      </c>
      <c r="N159" s="103"/>
      <c r="O159" s="103">
        <v>550145930</v>
      </c>
      <c r="P159" s="103"/>
      <c r="Q159" s="103">
        <v>9037770</v>
      </c>
      <c r="R159" s="103"/>
      <c r="S159" s="103">
        <v>2659</v>
      </c>
      <c r="T159" s="103"/>
      <c r="U159" s="103">
        <v>27575775583</v>
      </c>
      <c r="V159" s="103"/>
      <c r="W159" s="3">
        <v>23888443423</v>
      </c>
      <c r="X159" s="158"/>
      <c r="Y159" s="131">
        <f>W159/درآمدها!$J$6</f>
        <v>2.2039437688890803E-3</v>
      </c>
    </row>
    <row r="160" spans="1:26" s="35" customFormat="1">
      <c r="A160" s="155" t="s">
        <v>277</v>
      </c>
      <c r="B160" s="130"/>
      <c r="C160" s="156">
        <v>3437103</v>
      </c>
      <c r="D160" s="156"/>
      <c r="E160" s="156">
        <v>24822318342</v>
      </c>
      <c r="F160" s="156"/>
      <c r="G160" s="157">
        <v>21866574322</v>
      </c>
      <c r="H160" s="103"/>
      <c r="I160" s="103">
        <v>0</v>
      </c>
      <c r="J160" s="103"/>
      <c r="K160" s="103">
        <v>0</v>
      </c>
      <c r="L160" s="103"/>
      <c r="M160" s="103">
        <v>80440</v>
      </c>
      <c r="N160" s="103"/>
      <c r="O160" s="103">
        <v>551463605</v>
      </c>
      <c r="P160" s="103"/>
      <c r="Q160" s="103">
        <v>3356663</v>
      </c>
      <c r="R160" s="103"/>
      <c r="S160" s="103">
        <v>7270</v>
      </c>
      <c r="T160" s="103"/>
      <c r="U160" s="103">
        <v>24241390948</v>
      </c>
      <c r="V160" s="103"/>
      <c r="W160" s="3">
        <v>24257742519</v>
      </c>
      <c r="X160" s="158"/>
      <c r="Y160" s="131">
        <f>W160/درآمدها!$J$6</f>
        <v>2.2380152413192145E-3</v>
      </c>
      <c r="Z160" s="106"/>
    </row>
    <row r="161" spans="1:25" s="35" customFormat="1">
      <c r="A161" s="130" t="s">
        <v>249</v>
      </c>
      <c r="B161" s="130"/>
      <c r="C161" s="156">
        <v>1045721</v>
      </c>
      <c r="D161" s="156"/>
      <c r="E161" s="156">
        <v>34132574964</v>
      </c>
      <c r="F161" s="156"/>
      <c r="G161" s="157">
        <v>23274381720</v>
      </c>
      <c r="H161" s="103"/>
      <c r="I161" s="103">
        <v>0</v>
      </c>
      <c r="J161" s="103"/>
      <c r="K161" s="103">
        <v>0</v>
      </c>
      <c r="L161" s="103"/>
      <c r="M161" s="103">
        <v>24472</v>
      </c>
      <c r="N161" s="103"/>
      <c r="O161" s="103">
        <v>554341261</v>
      </c>
      <c r="P161" s="103"/>
      <c r="Q161" s="103">
        <v>1021249</v>
      </c>
      <c r="R161" s="103"/>
      <c r="S161" s="103">
        <v>23450</v>
      </c>
      <c r="T161" s="103"/>
      <c r="U161" s="103">
        <v>33333803232</v>
      </c>
      <c r="V161" s="103"/>
      <c r="W161" s="3">
        <v>23805796734</v>
      </c>
      <c r="X161" s="158"/>
      <c r="Y161" s="131">
        <f>W161/درآمدها!$J$6</f>
        <v>2.1963187992744635E-3</v>
      </c>
    </row>
    <row r="162" spans="1:25" s="35" customFormat="1">
      <c r="A162" s="130" t="s">
        <v>250</v>
      </c>
      <c r="B162" s="130"/>
      <c r="C162" s="156">
        <v>48141159</v>
      </c>
      <c r="D162" s="156"/>
      <c r="E162" s="156">
        <v>103210761140</v>
      </c>
      <c r="F162" s="156"/>
      <c r="G162" s="157">
        <v>84989981134</v>
      </c>
      <c r="H162" s="103"/>
      <c r="I162" s="103">
        <v>0</v>
      </c>
      <c r="J162" s="103"/>
      <c r="K162" s="103">
        <v>0</v>
      </c>
      <c r="L162" s="103"/>
      <c r="M162" s="103">
        <v>309656</v>
      </c>
      <c r="N162" s="103"/>
      <c r="O162" s="103">
        <v>562388626</v>
      </c>
      <c r="P162" s="103"/>
      <c r="Q162" s="103">
        <v>47831503</v>
      </c>
      <c r="R162" s="103"/>
      <c r="S162" s="103">
        <v>2027</v>
      </c>
      <c r="T162" s="103"/>
      <c r="U162" s="103">
        <v>102546883657</v>
      </c>
      <c r="V162" s="103"/>
      <c r="W162" s="3">
        <v>96377577568</v>
      </c>
      <c r="X162" s="158"/>
      <c r="Y162" s="131">
        <f>W162/درآمدها!$J$6</f>
        <v>8.8917790824791319E-3</v>
      </c>
    </row>
    <row r="163" spans="1:25" s="35" customFormat="1">
      <c r="A163" s="155" t="s">
        <v>265</v>
      </c>
      <c r="B163" s="130"/>
      <c r="C163" s="156">
        <v>11947419</v>
      </c>
      <c r="D163" s="156"/>
      <c r="E163" s="156">
        <v>28092620593</v>
      </c>
      <c r="F163" s="156"/>
      <c r="G163" s="157">
        <v>22660041185</v>
      </c>
      <c r="H163" s="103"/>
      <c r="I163" s="103">
        <v>0</v>
      </c>
      <c r="J163" s="103"/>
      <c r="K163" s="103">
        <v>0</v>
      </c>
      <c r="L163" s="103"/>
      <c r="M163" s="103">
        <v>279612</v>
      </c>
      <c r="N163" s="103"/>
      <c r="O163" s="103">
        <v>567392038</v>
      </c>
      <c r="P163" s="103"/>
      <c r="Q163" s="103">
        <v>11667807</v>
      </c>
      <c r="R163" s="103"/>
      <c r="S163" s="103">
        <v>2176</v>
      </c>
      <c r="T163" s="103"/>
      <c r="U163" s="103">
        <v>27435153584</v>
      </c>
      <c r="V163" s="103"/>
      <c r="W163" s="3">
        <v>25238082605</v>
      </c>
      <c r="X163" s="158"/>
      <c r="Y163" s="131">
        <f>W163/درآمدها!$J$6</f>
        <v>2.3284612526257372E-3</v>
      </c>
    </row>
    <row r="164" spans="1:25" s="35" customFormat="1" ht="40.200000000000003" customHeight="1">
      <c r="A164" s="155" t="s">
        <v>91</v>
      </c>
      <c r="B164" s="130"/>
      <c r="C164" s="156">
        <v>853157</v>
      </c>
      <c r="D164" s="156"/>
      <c r="E164" s="156">
        <v>25599702866</v>
      </c>
      <c r="F164" s="156"/>
      <c r="G164" s="157">
        <v>36246969801</v>
      </c>
      <c r="H164" s="103"/>
      <c r="I164" s="103">
        <v>0</v>
      </c>
      <c r="J164" s="103"/>
      <c r="K164" s="103">
        <v>0</v>
      </c>
      <c r="L164" s="103"/>
      <c r="M164" s="103">
        <v>11497</v>
      </c>
      <c r="N164" s="103"/>
      <c r="O164" s="103">
        <v>567688942</v>
      </c>
      <c r="P164" s="103"/>
      <c r="Q164" s="103">
        <v>841660</v>
      </c>
      <c r="R164" s="103"/>
      <c r="S164" s="103">
        <v>49850</v>
      </c>
      <c r="T164" s="103"/>
      <c r="U164" s="103">
        <v>25254725583</v>
      </c>
      <c r="V164" s="103"/>
      <c r="W164" s="3">
        <v>41707108334</v>
      </c>
      <c r="X164" s="158"/>
      <c r="Y164" s="131">
        <f>W164/درآمدها!$J$6</f>
        <v>3.8478907940313781E-3</v>
      </c>
    </row>
    <row r="165" spans="1:25" s="35" customFormat="1">
      <c r="A165" s="130" t="s">
        <v>123</v>
      </c>
      <c r="B165" s="130"/>
      <c r="C165" s="156">
        <v>5109524</v>
      </c>
      <c r="D165" s="156"/>
      <c r="E165" s="156">
        <v>24935391415</v>
      </c>
      <c r="F165" s="156"/>
      <c r="G165" s="157">
        <v>22002757947</v>
      </c>
      <c r="H165" s="103"/>
      <c r="I165" s="103">
        <v>0</v>
      </c>
      <c r="J165" s="103"/>
      <c r="K165" s="103">
        <v>0</v>
      </c>
      <c r="L165" s="103"/>
      <c r="M165" s="103">
        <v>119580</v>
      </c>
      <c r="N165" s="103"/>
      <c r="O165" s="103">
        <v>572847626</v>
      </c>
      <c r="P165" s="103"/>
      <c r="Q165" s="103">
        <v>4989944</v>
      </c>
      <c r="R165" s="103"/>
      <c r="S165" s="103">
        <v>5170</v>
      </c>
      <c r="T165" s="103"/>
      <c r="U165" s="103">
        <v>24351819618</v>
      </c>
      <c r="V165" s="103"/>
      <c r="W165" s="3">
        <v>25644512321</v>
      </c>
      <c r="X165" s="158"/>
      <c r="Y165" s="131">
        <f>W165/درآمدها!$J$6</f>
        <v>2.365958389806602E-3</v>
      </c>
    </row>
    <row r="166" spans="1:25" s="35" customFormat="1">
      <c r="A166" s="155" t="s">
        <v>88</v>
      </c>
      <c r="B166" s="130"/>
      <c r="C166" s="156">
        <v>6182915</v>
      </c>
      <c r="D166" s="156"/>
      <c r="E166" s="156">
        <v>34573426068</v>
      </c>
      <c r="F166" s="156"/>
      <c r="G166" s="157">
        <v>22894321797</v>
      </c>
      <c r="H166" s="103"/>
      <c r="I166" s="103">
        <v>0</v>
      </c>
      <c r="J166" s="103"/>
      <c r="K166" s="103">
        <v>0</v>
      </c>
      <c r="L166" s="103"/>
      <c r="M166" s="103">
        <v>144701</v>
      </c>
      <c r="N166" s="103"/>
      <c r="O166" s="103">
        <v>573477559</v>
      </c>
      <c r="P166" s="103"/>
      <c r="Q166" s="103">
        <v>6038214</v>
      </c>
      <c r="R166" s="103"/>
      <c r="S166" s="103">
        <v>4039</v>
      </c>
      <c r="T166" s="103"/>
      <c r="U166" s="103">
        <v>33764291650</v>
      </c>
      <c r="V166" s="103"/>
      <c r="W166" s="3">
        <v>24243235688</v>
      </c>
      <c r="X166" s="158"/>
      <c r="Y166" s="131">
        <f>W166/درآمدها!$J$6</f>
        <v>2.2366768435331959E-3</v>
      </c>
    </row>
    <row r="167" spans="1:25" s="35" customFormat="1">
      <c r="A167" s="130" t="s">
        <v>245</v>
      </c>
      <c r="B167" s="130"/>
      <c r="C167" s="156">
        <v>1422331</v>
      </c>
      <c r="D167" s="156"/>
      <c r="E167" s="156">
        <v>25097705933</v>
      </c>
      <c r="F167" s="156"/>
      <c r="G167" s="157">
        <v>23328824159</v>
      </c>
      <c r="H167" s="103"/>
      <c r="I167" s="103">
        <v>0</v>
      </c>
      <c r="J167" s="103"/>
      <c r="K167" s="103">
        <v>0</v>
      </c>
      <c r="L167" s="103"/>
      <c r="M167" s="103">
        <v>33286</v>
      </c>
      <c r="N167" s="103"/>
      <c r="O167" s="103">
        <v>574282259</v>
      </c>
      <c r="P167" s="103"/>
      <c r="Q167" s="103">
        <v>1389045</v>
      </c>
      <c r="R167" s="103"/>
      <c r="S167" s="103">
        <v>18240</v>
      </c>
      <c r="T167" s="103"/>
      <c r="U167" s="103">
        <v>24510358656</v>
      </c>
      <c r="V167" s="103"/>
      <c r="W167" s="3">
        <v>25185430527</v>
      </c>
      <c r="X167" s="158"/>
      <c r="Y167" s="131">
        <f>W167/درآمدها!$J$6</f>
        <v>2.3236035807727676E-3</v>
      </c>
    </row>
    <row r="168" spans="1:25" s="35" customFormat="1">
      <c r="A168" s="155" t="s">
        <v>82</v>
      </c>
      <c r="B168" s="130"/>
      <c r="C168" s="156">
        <v>7072519</v>
      </c>
      <c r="D168" s="156"/>
      <c r="E168" s="156">
        <v>62091267473</v>
      </c>
      <c r="F168" s="156"/>
      <c r="G168" s="157">
        <v>73819593880</v>
      </c>
      <c r="H168" s="103"/>
      <c r="I168" s="103">
        <v>0</v>
      </c>
      <c r="J168" s="103"/>
      <c r="K168" s="103">
        <v>0</v>
      </c>
      <c r="L168" s="103"/>
      <c r="M168" s="103">
        <v>48863</v>
      </c>
      <c r="N168" s="103"/>
      <c r="O168" s="103">
        <v>581502777</v>
      </c>
      <c r="P168" s="103"/>
      <c r="Q168" s="103">
        <v>7023656</v>
      </c>
      <c r="R168" s="103"/>
      <c r="S168" s="103">
        <v>12640</v>
      </c>
      <c r="T168" s="103"/>
      <c r="U168" s="103">
        <v>61662287982</v>
      </c>
      <c r="V168" s="103"/>
      <c r="W168" s="3">
        <v>88250776723</v>
      </c>
      <c r="X168" s="158"/>
      <c r="Y168" s="131">
        <f>W168/درآمدها!$J$6</f>
        <v>8.1420018045634274E-3</v>
      </c>
    </row>
    <row r="169" spans="1:25" s="35" customFormat="1">
      <c r="A169" s="130" t="s">
        <v>113</v>
      </c>
      <c r="B169" s="130"/>
      <c r="C169" s="156">
        <v>3702756</v>
      </c>
      <c r="D169" s="156"/>
      <c r="E169" s="156">
        <v>26622743809</v>
      </c>
      <c r="F169" s="156"/>
      <c r="G169" s="157">
        <v>23667059192</v>
      </c>
      <c r="H169" s="103"/>
      <c r="I169" s="103">
        <v>0</v>
      </c>
      <c r="J169" s="103"/>
      <c r="K169" s="103">
        <v>0</v>
      </c>
      <c r="L169" s="103"/>
      <c r="M169" s="103">
        <v>86657</v>
      </c>
      <c r="N169" s="103"/>
      <c r="O169" s="103">
        <v>583526866</v>
      </c>
      <c r="P169" s="103"/>
      <c r="Q169" s="103">
        <v>3616099</v>
      </c>
      <c r="R169" s="103"/>
      <c r="S169" s="103">
        <v>7050</v>
      </c>
      <c r="T169" s="103"/>
      <c r="U169" s="103">
        <v>25999681660</v>
      </c>
      <c r="V169" s="103"/>
      <c r="W169" s="3">
        <v>25341811643</v>
      </c>
      <c r="X169" s="158"/>
      <c r="Y169" s="131">
        <f>W169/درآمدها!$J$6</f>
        <v>2.3380312762101476E-3</v>
      </c>
    </row>
    <row r="170" spans="1:25" s="35" customFormat="1">
      <c r="A170" s="130" t="s">
        <v>376</v>
      </c>
      <c r="B170" s="130"/>
      <c r="C170" s="156">
        <v>4330616</v>
      </c>
      <c r="D170" s="156"/>
      <c r="E170" s="156">
        <v>41964740737</v>
      </c>
      <c r="F170" s="156"/>
      <c r="G170" s="157">
        <v>38571445564</v>
      </c>
      <c r="H170" s="103"/>
      <c r="I170" s="103">
        <v>0</v>
      </c>
      <c r="J170" s="103"/>
      <c r="K170" s="103">
        <v>0</v>
      </c>
      <c r="L170" s="103">
        <v>30027839034</v>
      </c>
      <c r="M170" s="103">
        <v>58365</v>
      </c>
      <c r="N170" s="103"/>
      <c r="O170" s="103">
        <v>597911666</v>
      </c>
      <c r="P170" s="103"/>
      <c r="Q170" s="103">
        <v>4272251</v>
      </c>
      <c r="R170" s="103"/>
      <c r="S170" s="103">
        <v>10410</v>
      </c>
      <c r="T170" s="103"/>
      <c r="U170" s="103">
        <v>41399169443</v>
      </c>
      <c r="V170" s="103"/>
      <c r="W170" s="3">
        <v>44209511824</v>
      </c>
      <c r="X170" s="158"/>
      <c r="Y170" s="131">
        <f>W170/درآمدها!$J$6</f>
        <v>4.0787621187708435E-3</v>
      </c>
    </row>
    <row r="171" spans="1:25" s="35" customFormat="1">
      <c r="A171" s="155" t="s">
        <v>172</v>
      </c>
      <c r="B171" s="130"/>
      <c r="C171" s="156">
        <v>3386490</v>
      </c>
      <c r="D171" s="156"/>
      <c r="E171" s="156">
        <v>25572682699</v>
      </c>
      <c r="F171" s="156"/>
      <c r="G171" s="157">
        <v>26930723079</v>
      </c>
      <c r="H171" s="103"/>
      <c r="I171" s="103">
        <v>0</v>
      </c>
      <c r="J171" s="103"/>
      <c r="K171" s="103">
        <v>0</v>
      </c>
      <c r="L171" s="103"/>
      <c r="M171" s="103">
        <v>79255</v>
      </c>
      <c r="N171" s="103"/>
      <c r="O171" s="103">
        <v>599020666</v>
      </c>
      <c r="P171" s="103"/>
      <c r="Q171" s="103">
        <v>3307235</v>
      </c>
      <c r="R171" s="103"/>
      <c r="S171" s="103">
        <v>7640</v>
      </c>
      <c r="T171" s="103"/>
      <c r="U171" s="160">
        <v>24974197846</v>
      </c>
      <c r="V171" s="103"/>
      <c r="W171" s="161">
        <v>25116935114</v>
      </c>
      <c r="X171" s="158"/>
      <c r="Y171" s="131">
        <f>W171/درآمدها!$J$6</f>
        <v>2.3172842054997229E-3</v>
      </c>
    </row>
    <row r="172" spans="1:25" s="35" customFormat="1">
      <c r="A172" s="155" t="s">
        <v>247</v>
      </c>
      <c r="B172" s="130"/>
      <c r="C172" s="156">
        <v>5212691</v>
      </c>
      <c r="D172" s="156"/>
      <c r="E172" s="156">
        <v>28713504720</v>
      </c>
      <c r="F172" s="156"/>
      <c r="G172" s="157">
        <v>23752800443</v>
      </c>
      <c r="H172" s="103"/>
      <c r="I172" s="103">
        <v>0</v>
      </c>
      <c r="J172" s="103"/>
      <c r="K172" s="103">
        <v>0</v>
      </c>
      <c r="L172" s="103"/>
      <c r="M172" s="103">
        <v>121995</v>
      </c>
      <c r="N172" s="103"/>
      <c r="O172" s="103">
        <v>603945090</v>
      </c>
      <c r="P172" s="103"/>
      <c r="Q172" s="103">
        <v>5090696</v>
      </c>
      <c r="R172" s="103"/>
      <c r="S172" s="103">
        <v>5357</v>
      </c>
      <c r="T172" s="103"/>
      <c r="U172" s="103">
        <v>28041509391</v>
      </c>
      <c r="V172" s="103"/>
      <c r="W172" s="3">
        <v>27108596868</v>
      </c>
      <c r="X172" s="158"/>
      <c r="Y172" s="131">
        <f>W172/درآمدها!$J$6</f>
        <v>2.5010345836527312E-3</v>
      </c>
    </row>
    <row r="173" spans="1:25" s="35" customFormat="1">
      <c r="A173" s="130" t="s">
        <v>271</v>
      </c>
      <c r="B173" s="130"/>
      <c r="C173" s="156">
        <v>748276</v>
      </c>
      <c r="D173" s="156"/>
      <c r="E173" s="156">
        <v>28074225781</v>
      </c>
      <c r="F173" s="156"/>
      <c r="G173" s="157">
        <v>25446210758</v>
      </c>
      <c r="H173" s="103"/>
      <c r="I173" s="103">
        <v>0</v>
      </c>
      <c r="J173" s="103"/>
      <c r="K173" s="103">
        <v>0</v>
      </c>
      <c r="L173" s="103"/>
      <c r="M173" s="103">
        <v>17510</v>
      </c>
      <c r="N173" s="103"/>
      <c r="O173" s="103">
        <v>605276664</v>
      </c>
      <c r="P173" s="103"/>
      <c r="Q173" s="103">
        <v>730766</v>
      </c>
      <c r="R173" s="103"/>
      <c r="S173" s="103">
        <v>34630</v>
      </c>
      <c r="T173" s="103"/>
      <c r="U173" s="103">
        <v>27417276081</v>
      </c>
      <c r="V173" s="103"/>
      <c r="W173" s="3">
        <v>25155853346</v>
      </c>
      <c r="X173" s="158"/>
      <c r="Y173" s="131">
        <f>W173/درآمدها!$J$6</f>
        <v>2.3208747950326514E-3</v>
      </c>
    </row>
    <row r="174" spans="1:25" s="35" customFormat="1">
      <c r="A174" s="130" t="s">
        <v>331</v>
      </c>
      <c r="B174" s="130"/>
      <c r="C174" s="156">
        <v>2369899</v>
      </c>
      <c r="D174" s="156"/>
      <c r="E174" s="156">
        <v>33854479527</v>
      </c>
      <c r="F174" s="156"/>
      <c r="G174" s="157">
        <v>25042133817</v>
      </c>
      <c r="H174" s="103"/>
      <c r="I174" s="103">
        <v>0</v>
      </c>
      <c r="J174" s="103"/>
      <c r="K174" s="103">
        <v>0</v>
      </c>
      <c r="L174" s="103"/>
      <c r="M174" s="103">
        <v>55463</v>
      </c>
      <c r="N174" s="103"/>
      <c r="O174" s="103">
        <v>608565903</v>
      </c>
      <c r="P174" s="103"/>
      <c r="Q174" s="103">
        <v>2314436</v>
      </c>
      <c r="R174" s="103"/>
      <c r="S174" s="103">
        <v>11380</v>
      </c>
      <c r="T174" s="103"/>
      <c r="U174" s="103">
        <v>33062179519</v>
      </c>
      <c r="V174" s="103"/>
      <c r="W174" s="3">
        <v>26181568907</v>
      </c>
      <c r="X174" s="158"/>
      <c r="Y174" s="131">
        <f>W174/درآمدها!$J$6</f>
        <v>2.4155071400242876E-3</v>
      </c>
    </row>
    <row r="175" spans="1:25" s="35" customFormat="1">
      <c r="A175" s="155" t="s">
        <v>219</v>
      </c>
      <c r="B175" s="130"/>
      <c r="C175" s="156">
        <v>16963428</v>
      </c>
      <c r="D175" s="156"/>
      <c r="E175" s="156">
        <v>27737592833</v>
      </c>
      <c r="F175" s="156"/>
      <c r="G175" s="157">
        <v>24669831073</v>
      </c>
      <c r="H175" s="103"/>
      <c r="I175" s="103">
        <v>0</v>
      </c>
      <c r="J175" s="103"/>
      <c r="K175" s="103">
        <v>0</v>
      </c>
      <c r="L175" s="103"/>
      <c r="M175" s="103">
        <v>397005</v>
      </c>
      <c r="N175" s="103"/>
      <c r="O175" s="103">
        <v>620302629</v>
      </c>
      <c r="P175" s="103"/>
      <c r="Q175" s="103">
        <v>16566423</v>
      </c>
      <c r="R175" s="103"/>
      <c r="S175" s="103">
        <v>1711</v>
      </c>
      <c r="T175" s="103"/>
      <c r="U175" s="103">
        <v>27088433769</v>
      </c>
      <c r="V175" s="103"/>
      <c r="W175" s="3">
        <v>28176496117</v>
      </c>
      <c r="X175" s="158"/>
      <c r="Y175" s="131">
        <f>W175/درآمدها!$J$6</f>
        <v>2.5995587885981578E-3</v>
      </c>
    </row>
    <row r="176" spans="1:25" s="35" customFormat="1">
      <c r="A176" s="155" t="s">
        <v>80</v>
      </c>
      <c r="B176" s="130"/>
      <c r="C176" s="156">
        <v>5938452</v>
      </c>
      <c r="D176" s="156"/>
      <c r="E176" s="156">
        <v>29044971604</v>
      </c>
      <c r="F176" s="156"/>
      <c r="G176" s="157">
        <v>25619533037</v>
      </c>
      <c r="H176" s="103"/>
      <c r="I176" s="103">
        <v>0</v>
      </c>
      <c r="J176" s="103"/>
      <c r="K176" s="103">
        <v>0</v>
      </c>
      <c r="L176" s="103"/>
      <c r="M176" s="103">
        <v>138980</v>
      </c>
      <c r="N176" s="103"/>
      <c r="O176" s="103">
        <v>651134186</v>
      </c>
      <c r="P176" s="103"/>
      <c r="Q176" s="103">
        <v>5799472</v>
      </c>
      <c r="R176" s="103"/>
      <c r="S176" s="103">
        <v>4999</v>
      </c>
      <c r="T176" s="103"/>
      <c r="U176" s="103">
        <v>28365220357</v>
      </c>
      <c r="V176" s="103"/>
      <c r="W176" s="3">
        <v>28819060747</v>
      </c>
      <c r="X176" s="158"/>
      <c r="Y176" s="131">
        <f>W176/درآمدها!$J$6</f>
        <v>2.6588416931943404E-3</v>
      </c>
    </row>
    <row r="177" spans="1:25" s="35" customFormat="1">
      <c r="A177" s="130" t="s">
        <v>85</v>
      </c>
      <c r="B177" s="130"/>
      <c r="C177" s="156">
        <v>1788438</v>
      </c>
      <c r="D177" s="156"/>
      <c r="E177" s="156">
        <v>36863921599</v>
      </c>
      <c r="F177" s="156"/>
      <c r="G177" s="157">
        <v>24338038112</v>
      </c>
      <c r="H177" s="103"/>
      <c r="I177" s="103">
        <v>0</v>
      </c>
      <c r="J177" s="103"/>
      <c r="K177" s="103">
        <v>0</v>
      </c>
      <c r="L177" s="103"/>
      <c r="M177" s="103">
        <v>41854</v>
      </c>
      <c r="N177" s="103"/>
      <c r="O177" s="103">
        <v>651643457</v>
      </c>
      <c r="P177" s="103"/>
      <c r="Q177" s="103">
        <v>1746584</v>
      </c>
      <c r="R177" s="103"/>
      <c r="S177" s="103">
        <v>16580</v>
      </c>
      <c r="T177" s="103"/>
      <c r="U177" s="103">
        <v>36001212031</v>
      </c>
      <c r="V177" s="103"/>
      <c r="W177" s="3">
        <v>28786060466</v>
      </c>
      <c r="X177" s="158"/>
      <c r="Y177" s="131">
        <f>W177/درآمدها!$J$6</f>
        <v>2.65579709282446E-3</v>
      </c>
    </row>
    <row r="178" spans="1:25" s="35" customFormat="1">
      <c r="A178" s="155" t="s">
        <v>189</v>
      </c>
      <c r="B178" s="130"/>
      <c r="C178" s="156">
        <v>5024674</v>
      </c>
      <c r="D178" s="156"/>
      <c r="E178" s="156">
        <v>51199327368</v>
      </c>
      <c r="F178" s="156"/>
      <c r="G178" s="157">
        <v>26472319108</v>
      </c>
      <c r="H178" s="103"/>
      <c r="I178" s="103">
        <v>0</v>
      </c>
      <c r="J178" s="103"/>
      <c r="K178" s="103">
        <v>0</v>
      </c>
      <c r="L178" s="103"/>
      <c r="M178" s="103">
        <v>117594</v>
      </c>
      <c r="N178" s="103"/>
      <c r="O178" s="103">
        <v>654837297</v>
      </c>
      <c r="P178" s="103"/>
      <c r="Q178" s="103">
        <v>4907080</v>
      </c>
      <c r="R178" s="103"/>
      <c r="S178" s="103">
        <v>5840</v>
      </c>
      <c r="T178" s="103"/>
      <c r="U178" s="103">
        <v>50001093671</v>
      </c>
      <c r="V178" s="103"/>
      <c r="W178" s="3">
        <v>28486835987</v>
      </c>
      <c r="X178" s="158"/>
      <c r="Y178" s="131">
        <f>W178/درآمدها!$J$6</f>
        <v>2.6281906927625711E-3</v>
      </c>
    </row>
    <row r="179" spans="1:25" s="35" customFormat="1">
      <c r="A179" s="130" t="s">
        <v>296</v>
      </c>
      <c r="B179" s="130"/>
      <c r="C179" s="156">
        <v>9393548</v>
      </c>
      <c r="D179" s="156"/>
      <c r="E179" s="156">
        <v>29042425781</v>
      </c>
      <c r="F179" s="156"/>
      <c r="G179" s="157">
        <v>25024919126</v>
      </c>
      <c r="H179" s="103"/>
      <c r="I179" s="103">
        <v>0</v>
      </c>
      <c r="J179" s="103"/>
      <c r="K179" s="103">
        <v>0</v>
      </c>
      <c r="L179" s="103"/>
      <c r="M179" s="103">
        <v>219842</v>
      </c>
      <c r="N179" s="103"/>
      <c r="O179" s="103">
        <v>664443766</v>
      </c>
      <c r="P179" s="103"/>
      <c r="Q179" s="103">
        <v>9173706</v>
      </c>
      <c r="R179" s="103"/>
      <c r="S179" s="103">
        <v>3363</v>
      </c>
      <c r="T179" s="103"/>
      <c r="U179" s="103">
        <v>28362731062</v>
      </c>
      <c r="V179" s="103"/>
      <c r="W179" s="3">
        <v>30667608799</v>
      </c>
      <c r="X179" s="158"/>
      <c r="Y179" s="131">
        <f>W179/درآمدها!$J$6</f>
        <v>2.8293884252922081E-3</v>
      </c>
    </row>
    <row r="180" spans="1:25" s="35" customFormat="1">
      <c r="A180" s="130" t="s">
        <v>178</v>
      </c>
      <c r="B180" s="130"/>
      <c r="C180" s="156">
        <v>6334168</v>
      </c>
      <c r="D180" s="156"/>
      <c r="E180" s="156">
        <v>22140251808</v>
      </c>
      <c r="F180" s="156"/>
      <c r="G180" s="157">
        <v>26294099232</v>
      </c>
      <c r="H180" s="103"/>
      <c r="I180" s="103">
        <v>0</v>
      </c>
      <c r="J180" s="103"/>
      <c r="K180" s="103">
        <v>0</v>
      </c>
      <c r="L180" s="103"/>
      <c r="M180" s="103">
        <v>148241</v>
      </c>
      <c r="N180" s="103"/>
      <c r="O180" s="103">
        <v>692684356</v>
      </c>
      <c r="P180" s="103"/>
      <c r="Q180" s="103">
        <v>6185927</v>
      </c>
      <c r="R180" s="103"/>
      <c r="S180" s="103">
        <v>4888</v>
      </c>
      <c r="T180" s="103"/>
      <c r="U180" s="103">
        <v>21622094875</v>
      </c>
      <c r="V180" s="103"/>
      <c r="W180" s="3">
        <v>30056902154</v>
      </c>
      <c r="X180" s="158"/>
      <c r="Y180" s="131">
        <f>W180/درآمدها!$J$6</f>
        <v>2.7730447330292373E-3</v>
      </c>
    </row>
    <row r="181" spans="1:25" s="35" customFormat="1">
      <c r="A181" s="155" t="s">
        <v>274</v>
      </c>
      <c r="B181" s="130"/>
      <c r="C181" s="156">
        <v>1685586</v>
      </c>
      <c r="D181" s="156"/>
      <c r="E181" s="156">
        <v>64336485685</v>
      </c>
      <c r="F181" s="156"/>
      <c r="G181" s="157">
        <v>61291866403</v>
      </c>
      <c r="H181" s="103"/>
      <c r="I181" s="103">
        <v>0</v>
      </c>
      <c r="J181" s="103"/>
      <c r="K181" s="103">
        <v>0</v>
      </c>
      <c r="L181" s="103"/>
      <c r="M181" s="103">
        <v>21246</v>
      </c>
      <c r="N181" s="103"/>
      <c r="O181" s="103">
        <v>699835461</v>
      </c>
      <c r="P181" s="103"/>
      <c r="Q181" s="103">
        <v>1664340</v>
      </c>
      <c r="R181" s="103"/>
      <c r="S181" s="103">
        <v>33750</v>
      </c>
      <c r="T181" s="103"/>
      <c r="U181" s="103">
        <v>63525555258</v>
      </c>
      <c r="V181" s="103"/>
      <c r="W181" s="3">
        <v>55837254726</v>
      </c>
      <c r="X181" s="158"/>
      <c r="Y181" s="131">
        <f>W181/درآمدها!$J$6</f>
        <v>5.1515357215261137E-3</v>
      </c>
    </row>
    <row r="182" spans="1:25" s="35" customFormat="1">
      <c r="A182" s="130" t="s">
        <v>275</v>
      </c>
      <c r="B182" s="130"/>
      <c r="C182" s="156">
        <v>20351825</v>
      </c>
      <c r="D182" s="156"/>
      <c r="E182" s="156">
        <v>76822670542</v>
      </c>
      <c r="F182" s="156"/>
      <c r="G182" s="157">
        <v>71151483184</v>
      </c>
      <c r="H182" s="103"/>
      <c r="I182" s="103">
        <v>0</v>
      </c>
      <c r="J182" s="103"/>
      <c r="K182" s="103">
        <v>0</v>
      </c>
      <c r="L182" s="103"/>
      <c r="M182" s="103">
        <v>202267</v>
      </c>
      <c r="N182" s="103"/>
      <c r="O182" s="103">
        <v>716079249</v>
      </c>
      <c r="P182" s="103"/>
      <c r="Q182" s="103">
        <v>20149558</v>
      </c>
      <c r="R182" s="103"/>
      <c r="S182" s="103">
        <v>3935</v>
      </c>
      <c r="T182" s="103"/>
      <c r="U182" s="103">
        <v>76059166969</v>
      </c>
      <c r="V182" s="103"/>
      <c r="W182" s="3">
        <v>78816744094</v>
      </c>
      <c r="X182" s="158"/>
      <c r="Y182" s="131">
        <f>W182/درآمدها!$J$6</f>
        <v>7.2716195423117962E-3</v>
      </c>
    </row>
    <row r="183" spans="1:25" s="35" customFormat="1">
      <c r="A183" s="130" t="s">
        <v>134</v>
      </c>
      <c r="B183" s="130"/>
      <c r="C183" s="156">
        <v>8759297</v>
      </c>
      <c r="D183" s="156"/>
      <c r="E183" s="156">
        <v>38125493978</v>
      </c>
      <c r="F183" s="156"/>
      <c r="G183" s="157">
        <v>27932630824</v>
      </c>
      <c r="H183" s="103"/>
      <c r="I183" s="103">
        <v>0</v>
      </c>
      <c r="J183" s="103"/>
      <c r="K183" s="103">
        <v>0</v>
      </c>
      <c r="L183" s="103"/>
      <c r="M183" s="103">
        <v>204998</v>
      </c>
      <c r="N183" s="103"/>
      <c r="O183" s="103">
        <v>716722293</v>
      </c>
      <c r="P183" s="103"/>
      <c r="Q183" s="103">
        <v>8554299</v>
      </c>
      <c r="R183" s="103"/>
      <c r="S183" s="103">
        <v>3780</v>
      </c>
      <c r="T183" s="103"/>
      <c r="U183" s="103">
        <v>37233224881</v>
      </c>
      <c r="V183" s="103"/>
      <c r="W183" s="3">
        <v>32142855483</v>
      </c>
      <c r="X183" s="158"/>
      <c r="Y183" s="131">
        <f>W183/درآمدها!$J$6</f>
        <v>2.9654944360189531E-3</v>
      </c>
    </row>
    <row r="184" spans="1:25" s="35" customFormat="1">
      <c r="A184" s="155" t="s">
        <v>111</v>
      </c>
      <c r="B184" s="130"/>
      <c r="C184" s="156">
        <v>1955137</v>
      </c>
      <c r="D184" s="156"/>
      <c r="E184" s="156">
        <v>30049468649</v>
      </c>
      <c r="F184" s="156"/>
      <c r="G184" s="157">
        <v>28588942886</v>
      </c>
      <c r="H184" s="103"/>
      <c r="I184" s="103">
        <v>0</v>
      </c>
      <c r="J184" s="103"/>
      <c r="K184" s="103">
        <v>0</v>
      </c>
      <c r="L184" s="103"/>
      <c r="M184" s="103">
        <v>45756</v>
      </c>
      <c r="N184" s="103"/>
      <c r="O184" s="103">
        <v>727094819</v>
      </c>
      <c r="P184" s="103"/>
      <c r="Q184" s="103">
        <v>1909381</v>
      </c>
      <c r="R184" s="103"/>
      <c r="S184" s="103">
        <v>17460</v>
      </c>
      <c r="T184" s="103"/>
      <c r="U184" s="103">
        <v>29346222028</v>
      </c>
      <c r="V184" s="103"/>
      <c r="W184" s="3">
        <v>33139432400</v>
      </c>
      <c r="X184" s="158"/>
      <c r="Y184" s="131">
        <f>W184/درآمدها!$J$6</f>
        <v>3.0574384546202707E-3</v>
      </c>
    </row>
    <row r="185" spans="1:25" s="35" customFormat="1">
      <c r="A185" s="155" t="s">
        <v>136</v>
      </c>
      <c r="B185" s="130"/>
      <c r="C185" s="156">
        <v>2543728</v>
      </c>
      <c r="D185" s="156"/>
      <c r="E185" s="156">
        <v>51661790829</v>
      </c>
      <c r="F185" s="156"/>
      <c r="G185" s="157">
        <v>49813278525</v>
      </c>
      <c r="H185" s="103"/>
      <c r="I185" s="103">
        <v>0</v>
      </c>
      <c r="J185" s="103"/>
      <c r="K185" s="103">
        <v>0</v>
      </c>
      <c r="L185" s="103"/>
      <c r="M185" s="103">
        <v>37507</v>
      </c>
      <c r="N185" s="103"/>
      <c r="O185" s="103">
        <v>754739691</v>
      </c>
      <c r="P185" s="103"/>
      <c r="Q185" s="103">
        <v>2506221</v>
      </c>
      <c r="R185" s="103"/>
      <c r="S185" s="103">
        <v>21530</v>
      </c>
      <c r="T185" s="103"/>
      <c r="U185" s="103">
        <v>50900043194</v>
      </c>
      <c r="V185" s="103"/>
      <c r="W185" s="3">
        <v>53637882451</v>
      </c>
      <c r="X185" s="158"/>
      <c r="Y185" s="131">
        <f>W185/درآمدها!$J$6</f>
        <v>4.9486220056710805E-3</v>
      </c>
    </row>
    <row r="186" spans="1:25" s="35" customFormat="1">
      <c r="A186" s="155" t="s">
        <v>241</v>
      </c>
      <c r="B186" s="130"/>
      <c r="C186" s="156">
        <v>4067433</v>
      </c>
      <c r="D186" s="156"/>
      <c r="E186" s="156">
        <v>20808821507</v>
      </c>
      <c r="F186" s="156"/>
      <c r="G186" s="157">
        <v>30081644398</v>
      </c>
      <c r="H186" s="103"/>
      <c r="I186" s="103">
        <v>0</v>
      </c>
      <c r="J186" s="103"/>
      <c r="K186" s="103">
        <v>0</v>
      </c>
      <c r="L186" s="103"/>
      <c r="M186" s="103">
        <v>95191</v>
      </c>
      <c r="N186" s="103"/>
      <c r="O186" s="103">
        <v>754801463</v>
      </c>
      <c r="P186" s="103"/>
      <c r="Q186" s="103">
        <v>3972242</v>
      </c>
      <c r="R186" s="103"/>
      <c r="S186" s="103">
        <v>8120</v>
      </c>
      <c r="T186" s="103"/>
      <c r="U186" s="103">
        <v>20321828229</v>
      </c>
      <c r="V186" s="103"/>
      <c r="W186" s="3">
        <v>32062690143</v>
      </c>
      <c r="X186" s="158"/>
      <c r="Y186" s="131">
        <f>W186/درآمدها!$J$6</f>
        <v>2.9580983952453726E-3</v>
      </c>
    </row>
    <row r="187" spans="1:25" s="35" customFormat="1">
      <c r="A187" s="155" t="s">
        <v>170</v>
      </c>
      <c r="B187" s="130"/>
      <c r="C187" s="156">
        <v>3036870</v>
      </c>
      <c r="D187" s="156"/>
      <c r="E187" s="156">
        <v>28011695276</v>
      </c>
      <c r="F187" s="156"/>
      <c r="G187" s="157">
        <v>33508686924</v>
      </c>
      <c r="H187" s="103"/>
      <c r="I187" s="103">
        <v>0</v>
      </c>
      <c r="J187" s="103"/>
      <c r="K187" s="103">
        <v>0</v>
      </c>
      <c r="L187" s="103"/>
      <c r="M187" s="103">
        <v>71073</v>
      </c>
      <c r="N187" s="103"/>
      <c r="O187" s="103">
        <v>779310597</v>
      </c>
      <c r="P187" s="103"/>
      <c r="Q187" s="103">
        <v>2965797</v>
      </c>
      <c r="R187" s="103"/>
      <c r="S187" s="103">
        <v>11020</v>
      </c>
      <c r="T187" s="103"/>
      <c r="U187" s="103">
        <v>27356127135</v>
      </c>
      <c r="V187" s="103"/>
      <c r="W187" s="3">
        <v>32488618600</v>
      </c>
      <c r="X187" s="158"/>
      <c r="Y187" s="131">
        <f>W187/درآمدها!$J$6</f>
        <v>2.9973944829885316E-3</v>
      </c>
    </row>
    <row r="188" spans="1:25" s="35" customFormat="1">
      <c r="A188" s="155" t="s">
        <v>229</v>
      </c>
      <c r="B188" s="130"/>
      <c r="C188" s="156">
        <v>3204257</v>
      </c>
      <c r="D188" s="156"/>
      <c r="E188" s="156">
        <v>48903650420</v>
      </c>
      <c r="F188" s="156"/>
      <c r="G188" s="157">
        <v>33540068299</v>
      </c>
      <c r="H188" s="103"/>
      <c r="I188" s="103">
        <v>0</v>
      </c>
      <c r="J188" s="103"/>
      <c r="K188" s="103">
        <v>0</v>
      </c>
      <c r="L188" s="103"/>
      <c r="M188" s="103">
        <v>74990</v>
      </c>
      <c r="N188" s="103"/>
      <c r="O188" s="103">
        <v>892240231</v>
      </c>
      <c r="P188" s="103"/>
      <c r="Q188" s="103">
        <v>3129267</v>
      </c>
      <c r="R188" s="103"/>
      <c r="S188" s="103">
        <v>13070</v>
      </c>
      <c r="T188" s="103"/>
      <c r="U188" s="103">
        <v>47759146485</v>
      </c>
      <c r="V188" s="103"/>
      <c r="W188" s="3">
        <v>40656167551</v>
      </c>
      <c r="X188" s="158"/>
      <c r="Y188" s="131">
        <f>W188/درآمدها!$J$6</f>
        <v>3.7509311743043686E-3</v>
      </c>
    </row>
    <row r="189" spans="1:25" s="35" customFormat="1">
      <c r="A189" s="155" t="s">
        <v>256</v>
      </c>
      <c r="B189" s="130"/>
      <c r="C189" s="156">
        <v>10451838</v>
      </c>
      <c r="D189" s="156"/>
      <c r="E189" s="156">
        <v>60529179735</v>
      </c>
      <c r="F189" s="156"/>
      <c r="G189" s="157">
        <v>44041724504</v>
      </c>
      <c r="H189" s="103"/>
      <c r="I189" s="103">
        <v>0</v>
      </c>
      <c r="J189" s="103"/>
      <c r="K189" s="103">
        <v>0</v>
      </c>
      <c r="L189" s="103"/>
      <c r="M189" s="103">
        <v>196089</v>
      </c>
      <c r="N189" s="103"/>
      <c r="O189" s="103">
        <v>900451939</v>
      </c>
      <c r="P189" s="103"/>
      <c r="Q189" s="103">
        <v>10255749</v>
      </c>
      <c r="R189" s="103"/>
      <c r="S189" s="103">
        <v>5000</v>
      </c>
      <c r="T189" s="103"/>
      <c r="U189" s="103">
        <v>59393579822</v>
      </c>
      <c r="V189" s="103"/>
      <c r="W189" s="3">
        <v>50973636470</v>
      </c>
      <c r="X189" s="158"/>
      <c r="Y189" s="131">
        <f>W189/درآمدها!$J$6</f>
        <v>4.702819119956088E-3</v>
      </c>
    </row>
    <row r="190" spans="1:25" s="35" customFormat="1">
      <c r="A190" s="130" t="s">
        <v>118</v>
      </c>
      <c r="B190" s="130"/>
      <c r="C190" s="156">
        <v>11475045</v>
      </c>
      <c r="D190" s="156"/>
      <c r="E190" s="156">
        <v>44546007321</v>
      </c>
      <c r="F190" s="156"/>
      <c r="G190" s="157">
        <v>37117624646</v>
      </c>
      <c r="H190" s="103"/>
      <c r="I190" s="103">
        <v>0</v>
      </c>
      <c r="J190" s="103"/>
      <c r="K190" s="103">
        <v>0</v>
      </c>
      <c r="L190" s="103"/>
      <c r="M190" s="103">
        <v>268556</v>
      </c>
      <c r="N190" s="103"/>
      <c r="O190" s="103">
        <v>945506883</v>
      </c>
      <c r="P190" s="103"/>
      <c r="Q190" s="103">
        <v>11206489</v>
      </c>
      <c r="R190" s="103"/>
      <c r="S190" s="103">
        <v>3800</v>
      </c>
      <c r="T190" s="103"/>
      <c r="U190" s="103">
        <v>43503475676</v>
      </c>
      <c r="V190" s="103"/>
      <c r="W190" s="3">
        <v>42331279487</v>
      </c>
      <c r="X190" s="158"/>
      <c r="Y190" s="131">
        <f>W190/درآمدها!$J$6</f>
        <v>3.9054767195358499E-3</v>
      </c>
    </row>
    <row r="191" spans="1:25" s="35" customFormat="1">
      <c r="A191" s="130" t="s">
        <v>150</v>
      </c>
      <c r="B191" s="130"/>
      <c r="C191" s="156">
        <v>1576023</v>
      </c>
      <c r="D191" s="156"/>
      <c r="E191" s="156">
        <v>45210576469</v>
      </c>
      <c r="F191" s="156"/>
      <c r="G191" s="157">
        <v>39087809298</v>
      </c>
      <c r="H191" s="103"/>
      <c r="I191" s="103">
        <v>0</v>
      </c>
      <c r="J191" s="103"/>
      <c r="K191" s="103">
        <v>0</v>
      </c>
      <c r="L191" s="103"/>
      <c r="M191" s="103">
        <v>36883</v>
      </c>
      <c r="N191" s="103"/>
      <c r="O191" s="103">
        <v>956859296</v>
      </c>
      <c r="P191" s="103"/>
      <c r="Q191" s="103">
        <v>1539140</v>
      </c>
      <c r="R191" s="103"/>
      <c r="S191" s="103">
        <v>26210</v>
      </c>
      <c r="T191" s="103"/>
      <c r="U191" s="103">
        <v>44152532461</v>
      </c>
      <c r="V191" s="103"/>
      <c r="W191" s="3">
        <v>40100831289</v>
      </c>
      <c r="X191" s="158"/>
      <c r="Y191" s="131">
        <f>W191/درآمدها!$J$6</f>
        <v>3.699695944256075E-3</v>
      </c>
    </row>
    <row r="192" spans="1:25" s="35" customFormat="1">
      <c r="A192" s="130" t="s">
        <v>302</v>
      </c>
      <c r="B192" s="130"/>
      <c r="C192" s="156">
        <v>5953863</v>
      </c>
      <c r="D192" s="156"/>
      <c r="E192" s="156">
        <v>60222552125</v>
      </c>
      <c r="F192" s="156"/>
      <c r="G192" s="157">
        <v>39771900106</v>
      </c>
      <c r="H192" s="103"/>
      <c r="I192" s="103">
        <v>0</v>
      </c>
      <c r="J192" s="103"/>
      <c r="K192" s="103">
        <v>0</v>
      </c>
      <c r="L192" s="103"/>
      <c r="M192" s="103">
        <v>139342</v>
      </c>
      <c r="N192" s="103"/>
      <c r="O192" s="103">
        <v>985822913</v>
      </c>
      <c r="P192" s="103"/>
      <c r="Q192" s="103">
        <v>5814521</v>
      </c>
      <c r="R192" s="103"/>
      <c r="S192" s="103">
        <v>7400</v>
      </c>
      <c r="T192" s="103"/>
      <c r="U192" s="103">
        <v>58813125865</v>
      </c>
      <c r="V192" s="103"/>
      <c r="W192" s="3">
        <v>42771442043</v>
      </c>
      <c r="X192" s="158"/>
      <c r="Y192" s="131">
        <f>W192/درآمدها!$J$6</f>
        <v>3.9460860428566181E-3</v>
      </c>
    </row>
    <row r="193" spans="1:25" s="35" customFormat="1">
      <c r="A193" s="130" t="s">
        <v>171</v>
      </c>
      <c r="B193" s="130"/>
      <c r="C193" s="156">
        <v>11253320</v>
      </c>
      <c r="D193" s="156"/>
      <c r="E193" s="156">
        <v>50083096368</v>
      </c>
      <c r="F193" s="156"/>
      <c r="G193" s="157">
        <v>42083096654</v>
      </c>
      <c r="H193" s="103"/>
      <c r="I193" s="103">
        <v>0</v>
      </c>
      <c r="J193" s="103"/>
      <c r="K193" s="103">
        <v>0</v>
      </c>
      <c r="L193" s="103"/>
      <c r="M193" s="103">
        <v>261929</v>
      </c>
      <c r="N193" s="103"/>
      <c r="O193" s="103">
        <v>1078821706</v>
      </c>
      <c r="P193" s="103"/>
      <c r="Q193" s="103">
        <v>10991391</v>
      </c>
      <c r="R193" s="103"/>
      <c r="S193" s="103">
        <v>4165</v>
      </c>
      <c r="T193" s="103"/>
      <c r="U193" s="103">
        <v>48917376798</v>
      </c>
      <c r="V193" s="103"/>
      <c r="W193" s="3">
        <v>45506757614</v>
      </c>
      <c r="X193" s="158"/>
      <c r="Y193" s="131">
        <f>W193/درآمدها!$J$6</f>
        <v>4.1984457969813449E-3</v>
      </c>
    </row>
    <row r="194" spans="1:25" s="35" customFormat="1">
      <c r="A194" s="130" t="s">
        <v>300</v>
      </c>
      <c r="B194" s="130"/>
      <c r="C194" s="156">
        <v>824261</v>
      </c>
      <c r="D194" s="156"/>
      <c r="E194" s="156">
        <v>32464439162</v>
      </c>
      <c r="F194" s="156"/>
      <c r="G194" s="157">
        <v>26792962360</v>
      </c>
      <c r="H194" s="103"/>
      <c r="I194" s="103">
        <v>0</v>
      </c>
      <c r="J194" s="103"/>
      <c r="K194" s="103">
        <v>0</v>
      </c>
      <c r="L194" s="103"/>
      <c r="M194" s="103">
        <v>39295</v>
      </c>
      <c r="N194" s="103"/>
      <c r="O194" s="103">
        <v>1415594965</v>
      </c>
      <c r="P194" s="103"/>
      <c r="Q194" s="103">
        <v>784966</v>
      </c>
      <c r="R194" s="103"/>
      <c r="S194" s="103">
        <v>39210</v>
      </c>
      <c r="T194" s="103"/>
      <c r="U194" s="103">
        <v>30916761744</v>
      </c>
      <c r="V194" s="103"/>
      <c r="W194" s="3">
        <v>30595384687</v>
      </c>
      <c r="X194" s="158"/>
      <c r="Y194" s="131">
        <f>W194/درآمدها!$J$6</f>
        <v>2.8227250408771028E-3</v>
      </c>
    </row>
    <row r="195" spans="1:25" s="35" customFormat="1">
      <c r="A195" s="155" t="s">
        <v>235</v>
      </c>
      <c r="B195" s="130"/>
      <c r="C195" s="156">
        <v>14103107</v>
      </c>
      <c r="D195" s="156"/>
      <c r="E195" s="156">
        <v>242892809863</v>
      </c>
      <c r="F195" s="156"/>
      <c r="G195" s="157">
        <v>144678077062</v>
      </c>
      <c r="H195" s="103"/>
      <c r="I195" s="103">
        <v>0</v>
      </c>
      <c r="J195" s="103"/>
      <c r="K195" s="103">
        <v>0</v>
      </c>
      <c r="L195" s="103"/>
      <c r="M195" s="103">
        <v>141901</v>
      </c>
      <c r="N195" s="103"/>
      <c r="O195" s="103">
        <v>1458315530</v>
      </c>
      <c r="P195" s="103"/>
      <c r="Q195" s="103">
        <v>13961206</v>
      </c>
      <c r="R195" s="103"/>
      <c r="S195" s="103">
        <v>11570</v>
      </c>
      <c r="T195" s="103"/>
      <c r="U195" s="103">
        <v>240448899269</v>
      </c>
      <c r="V195" s="103"/>
      <c r="W195" s="3">
        <v>160570043061</v>
      </c>
      <c r="X195" s="158"/>
      <c r="Y195" s="131">
        <f>W195/درآمدها!$J$6</f>
        <v>1.4814165142874753E-2</v>
      </c>
    </row>
    <row r="196" spans="1:25" s="35" customFormat="1">
      <c r="A196" s="130" t="s">
        <v>177</v>
      </c>
      <c r="B196" s="130"/>
      <c r="C196" s="156">
        <v>15730150</v>
      </c>
      <c r="D196" s="156"/>
      <c r="E196" s="156">
        <v>37652371563</v>
      </c>
      <c r="F196" s="156"/>
      <c r="G196" s="157">
        <v>21343898409</v>
      </c>
      <c r="H196" s="103"/>
      <c r="I196" s="103">
        <v>0</v>
      </c>
      <c r="J196" s="103"/>
      <c r="K196" s="103">
        <v>0</v>
      </c>
      <c r="L196" s="103"/>
      <c r="M196" s="103">
        <v>957811</v>
      </c>
      <c r="N196" s="103"/>
      <c r="O196" s="103">
        <v>1566670458</v>
      </c>
      <c r="P196" s="103"/>
      <c r="Q196" s="103">
        <v>14772339</v>
      </c>
      <c r="R196" s="103"/>
      <c r="S196" s="103">
        <v>1759</v>
      </c>
      <c r="T196" s="103"/>
      <c r="U196" s="103">
        <v>35359713472</v>
      </c>
      <c r="V196" s="103"/>
      <c r="W196" s="3">
        <v>25829936266</v>
      </c>
      <c r="X196" s="158"/>
      <c r="Y196" s="131">
        <f>W196/درآمدها!$J$6</f>
        <v>2.3830655717585292E-3</v>
      </c>
    </row>
    <row r="197" spans="1:25" s="35" customFormat="1">
      <c r="A197" s="155" t="s">
        <v>307</v>
      </c>
      <c r="B197" s="130"/>
      <c r="C197" s="156">
        <v>2811591</v>
      </c>
      <c r="D197" s="156"/>
      <c r="E197" s="156">
        <v>36616918705</v>
      </c>
      <c r="F197" s="156"/>
      <c r="G197" s="157">
        <v>24175556595</v>
      </c>
      <c r="H197" s="103"/>
      <c r="I197" s="103">
        <v>0</v>
      </c>
      <c r="J197" s="103"/>
      <c r="K197" s="103">
        <v>0</v>
      </c>
      <c r="L197" s="103"/>
      <c r="M197" s="103">
        <v>185112</v>
      </c>
      <c r="N197" s="103"/>
      <c r="O197" s="103">
        <v>1768429892</v>
      </c>
      <c r="P197" s="103"/>
      <c r="Q197" s="103">
        <v>2626479</v>
      </c>
      <c r="R197" s="103"/>
      <c r="S197" s="103">
        <v>10320</v>
      </c>
      <c r="T197" s="103"/>
      <c r="U197" s="103">
        <v>34206101820</v>
      </c>
      <c r="V197" s="103"/>
      <c r="W197" s="3">
        <v>26943986968</v>
      </c>
      <c r="X197" s="158"/>
      <c r="Y197" s="131">
        <f>W197/درآمدها!$J$6</f>
        <v>2.485847701988723E-3</v>
      </c>
    </row>
    <row r="198" spans="1:25" s="35" customFormat="1">
      <c r="A198" s="155" t="s">
        <v>184</v>
      </c>
      <c r="B198" s="130"/>
      <c r="C198" s="156">
        <v>23778837</v>
      </c>
      <c r="D198" s="156"/>
      <c r="E198" s="156">
        <v>49255090029</v>
      </c>
      <c r="F198" s="156"/>
      <c r="G198" s="157">
        <v>43138169082</v>
      </c>
      <c r="H198" s="103"/>
      <c r="I198" s="103">
        <v>0</v>
      </c>
      <c r="J198" s="103"/>
      <c r="K198" s="103">
        <v>0</v>
      </c>
      <c r="L198" s="103"/>
      <c r="M198" s="103">
        <v>1105782</v>
      </c>
      <c r="N198" s="103"/>
      <c r="O198" s="103">
        <v>1927735923</v>
      </c>
      <c r="P198" s="103"/>
      <c r="Q198" s="103">
        <v>22673055</v>
      </c>
      <c r="R198" s="103"/>
      <c r="S198" s="103">
        <v>1887</v>
      </c>
      <c r="T198" s="103"/>
      <c r="U198" s="103">
        <v>46964591466</v>
      </c>
      <c r="V198" s="103"/>
      <c r="W198" s="3">
        <v>42529489663</v>
      </c>
      <c r="X198" s="158"/>
      <c r="Y198" s="131">
        <f>W198/درآمدها!$J$6</f>
        <v>3.923763557007437E-3</v>
      </c>
    </row>
    <row r="199" spans="1:25" s="35" customFormat="1">
      <c r="A199" s="130" t="s">
        <v>444</v>
      </c>
      <c r="B199" s="130"/>
      <c r="C199" s="156">
        <v>869685</v>
      </c>
      <c r="D199" s="156"/>
      <c r="E199" s="156">
        <v>25554715808</v>
      </c>
      <c r="F199" s="156"/>
      <c r="G199" s="157">
        <v>25485765836</v>
      </c>
      <c r="H199" s="103"/>
      <c r="I199" s="103">
        <v>0</v>
      </c>
      <c r="J199" s="103"/>
      <c r="K199" s="103">
        <v>0</v>
      </c>
      <c r="L199" s="103"/>
      <c r="M199" s="103">
        <v>69410</v>
      </c>
      <c r="N199" s="103"/>
      <c r="O199" s="103">
        <v>2165274720</v>
      </c>
      <c r="P199" s="103"/>
      <c r="Q199" s="103">
        <v>800275</v>
      </c>
      <c r="R199" s="103"/>
      <c r="S199" s="103">
        <v>39580</v>
      </c>
      <c r="T199" s="103"/>
      <c r="U199" s="103">
        <v>23515181006</v>
      </c>
      <c r="V199" s="103"/>
      <c r="W199" s="3">
        <v>31486418940</v>
      </c>
      <c r="X199" s="158"/>
      <c r="Y199" s="131">
        <f>W199/درآمدها!$J$6</f>
        <v>2.9049317110645513E-3</v>
      </c>
    </row>
    <row r="200" spans="1:25" s="35" customFormat="1">
      <c r="A200" s="130" t="s">
        <v>103</v>
      </c>
      <c r="B200" s="130"/>
      <c r="C200" s="156">
        <v>374686</v>
      </c>
      <c r="D200" s="156"/>
      <c r="E200" s="156">
        <v>17010877488</v>
      </c>
      <c r="F200" s="156"/>
      <c r="G200" s="157">
        <v>23218945588</v>
      </c>
      <c r="H200" s="103"/>
      <c r="I200" s="103">
        <v>0</v>
      </c>
      <c r="J200" s="103"/>
      <c r="K200" s="103">
        <v>0</v>
      </c>
      <c r="L200" s="103"/>
      <c r="M200" s="103">
        <v>31123</v>
      </c>
      <c r="N200" s="103"/>
      <c r="O200" s="103">
        <v>2166461384</v>
      </c>
      <c r="P200" s="103"/>
      <c r="Q200" s="103">
        <v>343563</v>
      </c>
      <c r="R200" s="103"/>
      <c r="S200" s="103">
        <v>73460</v>
      </c>
      <c r="T200" s="103"/>
      <c r="U200" s="103">
        <v>15597882233</v>
      </c>
      <c r="V200" s="103"/>
      <c r="W200" s="3">
        <v>25087971063</v>
      </c>
      <c r="X200" s="158"/>
      <c r="Y200" s="131">
        <f>W200/درآمدها!$J$6</f>
        <v>2.314611987030194E-3</v>
      </c>
    </row>
    <row r="201" spans="1:25" s="35" customFormat="1">
      <c r="A201" s="155" t="s">
        <v>419</v>
      </c>
      <c r="B201" s="130"/>
      <c r="C201" s="156">
        <v>1461770</v>
      </c>
      <c r="D201" s="156"/>
      <c r="E201" s="156">
        <v>15026018564</v>
      </c>
      <c r="F201" s="156"/>
      <c r="G201" s="157">
        <v>17189847305</v>
      </c>
      <c r="H201" s="103"/>
      <c r="I201" s="103">
        <v>0</v>
      </c>
      <c r="J201" s="103"/>
      <c r="K201" s="103">
        <v>0</v>
      </c>
      <c r="L201" s="103"/>
      <c r="M201" s="103">
        <v>159660</v>
      </c>
      <c r="N201" s="103"/>
      <c r="O201" s="103">
        <v>2255187766</v>
      </c>
      <c r="P201" s="103"/>
      <c r="Q201" s="103">
        <v>1302110</v>
      </c>
      <c r="R201" s="103"/>
      <c r="S201" s="103">
        <v>13750</v>
      </c>
      <c r="T201" s="103"/>
      <c r="U201" s="103">
        <v>13384820479</v>
      </c>
      <c r="V201" s="103"/>
      <c r="W201" s="3">
        <v>17797483629</v>
      </c>
      <c r="X201" s="158"/>
      <c r="Y201" s="131">
        <f>W201/درآمدها!$J$6</f>
        <v>1.6419928436305787E-3</v>
      </c>
    </row>
    <row r="202" spans="1:25" s="35" customFormat="1" ht="37.5" customHeight="1">
      <c r="A202" s="155" t="s">
        <v>281</v>
      </c>
      <c r="B202" s="130"/>
      <c r="C202" s="156">
        <v>989565</v>
      </c>
      <c r="D202" s="156"/>
      <c r="E202" s="156">
        <v>44441058795</v>
      </c>
      <c r="F202" s="156"/>
      <c r="G202" s="157">
        <v>34153268508</v>
      </c>
      <c r="H202" s="103"/>
      <c r="I202" s="103">
        <v>0</v>
      </c>
      <c r="J202" s="103"/>
      <c r="K202" s="103">
        <v>0</v>
      </c>
      <c r="L202" s="103"/>
      <c r="M202" s="103">
        <v>66271</v>
      </c>
      <c r="N202" s="103"/>
      <c r="O202" s="103">
        <v>2262177385</v>
      </c>
      <c r="P202" s="103"/>
      <c r="Q202" s="103">
        <v>923294</v>
      </c>
      <c r="R202" s="103"/>
      <c r="S202" s="103">
        <v>39840</v>
      </c>
      <c r="T202" s="103"/>
      <c r="U202" s="103">
        <v>41464848634</v>
      </c>
      <c r="V202" s="103"/>
      <c r="W202" s="3">
        <v>36565167968</v>
      </c>
      <c r="X202" s="158"/>
      <c r="Y202" s="131">
        <f>W202/درآمدها!$J$6</f>
        <v>3.3734962414447554E-3</v>
      </c>
    </row>
    <row r="203" spans="1:25" s="35" customFormat="1">
      <c r="A203" s="130" t="s">
        <v>279</v>
      </c>
      <c r="B203" s="130"/>
      <c r="C203" s="156">
        <v>1898050</v>
      </c>
      <c r="D203" s="156"/>
      <c r="E203" s="156">
        <v>25977388931</v>
      </c>
      <c r="F203" s="156"/>
      <c r="G203" s="157">
        <v>22037317120</v>
      </c>
      <c r="H203" s="103"/>
      <c r="I203" s="103">
        <v>0</v>
      </c>
      <c r="J203" s="103"/>
      <c r="K203" s="103">
        <v>0</v>
      </c>
      <c r="L203" s="103"/>
      <c r="M203" s="103">
        <v>187020</v>
      </c>
      <c r="N203" s="103"/>
      <c r="O203" s="103">
        <v>2354420332</v>
      </c>
      <c r="P203" s="103"/>
      <c r="Q203" s="103">
        <v>1711030</v>
      </c>
      <c r="R203" s="103"/>
      <c r="S203" s="103">
        <v>14300</v>
      </c>
      <c r="T203" s="103"/>
      <c r="U203" s="103">
        <v>23417766541</v>
      </c>
      <c r="V203" s="103"/>
      <c r="W203" s="3">
        <v>24322146016</v>
      </c>
      <c r="X203" s="158"/>
      <c r="Y203" s="131">
        <f>W203/درآمدها!$J$6</f>
        <v>2.2439570971109217E-3</v>
      </c>
    </row>
    <row r="204" spans="1:25" s="35" customFormat="1">
      <c r="A204" s="130" t="s">
        <v>168</v>
      </c>
      <c r="B204" s="130"/>
      <c r="C204" s="156">
        <v>8490998</v>
      </c>
      <c r="D204" s="156"/>
      <c r="E204" s="156">
        <v>37286975104</v>
      </c>
      <c r="F204" s="156"/>
      <c r="G204" s="157">
        <v>35087061071</v>
      </c>
      <c r="H204" s="103"/>
      <c r="I204" s="103">
        <v>0</v>
      </c>
      <c r="J204" s="103"/>
      <c r="K204" s="103">
        <v>0</v>
      </c>
      <c r="L204" s="103"/>
      <c r="M204" s="103">
        <v>576820</v>
      </c>
      <c r="N204" s="103"/>
      <c r="O204" s="103">
        <v>2543398556</v>
      </c>
      <c r="P204" s="103"/>
      <c r="Q204" s="103">
        <v>7914178</v>
      </c>
      <c r="R204" s="103"/>
      <c r="S204" s="103">
        <v>4884</v>
      </c>
      <c r="T204" s="103"/>
      <c r="U204" s="103">
        <v>34753954489</v>
      </c>
      <c r="V204" s="103"/>
      <c r="W204" s="3">
        <v>38422860925</v>
      </c>
      <c r="X204" s="158"/>
      <c r="Y204" s="131">
        <f>W204/درآمدها!$J$6</f>
        <v>3.5448866809384941E-3</v>
      </c>
    </row>
    <row r="205" spans="1:25" s="35" customFormat="1">
      <c r="A205" s="130" t="s">
        <v>236</v>
      </c>
      <c r="B205" s="130"/>
      <c r="C205" s="156">
        <v>7595035</v>
      </c>
      <c r="D205" s="156"/>
      <c r="E205" s="156">
        <v>33914215168</v>
      </c>
      <c r="F205" s="156"/>
      <c r="G205" s="157">
        <v>31573449877</v>
      </c>
      <c r="H205" s="103"/>
      <c r="I205" s="103">
        <v>0</v>
      </c>
      <c r="J205" s="103"/>
      <c r="K205" s="103">
        <v>0</v>
      </c>
      <c r="L205" s="103"/>
      <c r="M205" s="103">
        <v>705540</v>
      </c>
      <c r="N205" s="103"/>
      <c r="O205" s="103">
        <v>2674763340</v>
      </c>
      <c r="P205" s="103"/>
      <c r="Q205" s="103">
        <v>6889495</v>
      </c>
      <c r="R205" s="103"/>
      <c r="S205" s="103">
        <v>4248</v>
      </c>
      <c r="T205" s="103"/>
      <c r="U205" s="103">
        <v>30763757617</v>
      </c>
      <c r="V205" s="103"/>
      <c r="W205" s="3">
        <v>29092438644</v>
      </c>
      <c r="X205" s="158"/>
      <c r="Y205" s="131">
        <f>W205/درآمدها!$J$6</f>
        <v>2.6840634919518538E-3</v>
      </c>
    </row>
    <row r="206" spans="1:25" s="35" customFormat="1">
      <c r="A206" s="130" t="s">
        <v>442</v>
      </c>
      <c r="B206" s="130"/>
      <c r="C206" s="156">
        <v>10000000</v>
      </c>
      <c r="D206" s="156"/>
      <c r="E206" s="156">
        <v>38025254720</v>
      </c>
      <c r="F206" s="156"/>
      <c r="G206" s="157">
        <v>35676454500</v>
      </c>
      <c r="H206" s="103"/>
      <c r="I206" s="103">
        <v>0</v>
      </c>
      <c r="J206" s="103"/>
      <c r="K206" s="103">
        <v>0</v>
      </c>
      <c r="L206" s="103"/>
      <c r="M206" s="103">
        <v>797023</v>
      </c>
      <c r="N206" s="103"/>
      <c r="O206" s="103">
        <v>2845741925</v>
      </c>
      <c r="P206" s="103"/>
      <c r="Q206" s="103">
        <v>9202977</v>
      </c>
      <c r="R206" s="103"/>
      <c r="S206" s="103">
        <v>3969</v>
      </c>
      <c r="T206" s="103"/>
      <c r="U206" s="103">
        <v>34994554461</v>
      </c>
      <c r="V206" s="103"/>
      <c r="W206" s="3">
        <v>36309282354</v>
      </c>
      <c r="X206" s="158"/>
      <c r="Y206" s="131">
        <f>W206/درآمدها!$J$6</f>
        <v>3.3498882777722176E-3</v>
      </c>
    </row>
    <row r="207" spans="1:25" s="35" customFormat="1">
      <c r="A207" s="130" t="s">
        <v>156</v>
      </c>
      <c r="B207" s="130"/>
      <c r="C207" s="156">
        <v>13152744</v>
      </c>
      <c r="D207" s="156"/>
      <c r="E207" s="156">
        <v>24296469420</v>
      </c>
      <c r="F207" s="156"/>
      <c r="G207" s="157">
        <v>28253962463</v>
      </c>
      <c r="H207" s="103"/>
      <c r="I207" s="103">
        <v>0</v>
      </c>
      <c r="J207" s="103"/>
      <c r="K207" s="103">
        <v>0</v>
      </c>
      <c r="L207" s="103"/>
      <c r="M207" s="103">
        <v>1190545</v>
      </c>
      <c r="N207" s="103"/>
      <c r="O207" s="103">
        <v>2889566503</v>
      </c>
      <c r="P207" s="103"/>
      <c r="Q207" s="103">
        <v>11962199</v>
      </c>
      <c r="R207" s="103"/>
      <c r="S207" s="103">
        <v>2461</v>
      </c>
      <c r="T207" s="103"/>
      <c r="U207" s="103">
        <v>22097229460</v>
      </c>
      <c r="V207" s="103"/>
      <c r="W207" s="3">
        <v>29263809860</v>
      </c>
      <c r="X207" s="158"/>
      <c r="Y207" s="131">
        <f>W207/درآمدها!$J$6</f>
        <v>2.6998741714918404E-3</v>
      </c>
    </row>
    <row r="208" spans="1:25" s="35" customFormat="1">
      <c r="A208" s="155" t="s">
        <v>115</v>
      </c>
      <c r="B208" s="130"/>
      <c r="C208" s="156">
        <v>1587537</v>
      </c>
      <c r="D208" s="156"/>
      <c r="E208" s="156">
        <v>2735003409</v>
      </c>
      <c r="F208" s="156"/>
      <c r="G208" s="157">
        <v>2924202912</v>
      </c>
      <c r="H208" s="103"/>
      <c r="I208" s="103">
        <v>0</v>
      </c>
      <c r="J208" s="103"/>
      <c r="K208" s="103">
        <v>0</v>
      </c>
      <c r="L208" s="103"/>
      <c r="M208" s="103">
        <v>1587537</v>
      </c>
      <c r="N208" s="103"/>
      <c r="O208" s="103">
        <v>2923166887</v>
      </c>
      <c r="P208" s="103"/>
      <c r="Q208" s="103">
        <v>0</v>
      </c>
      <c r="R208" s="103"/>
      <c r="S208" s="103">
        <v>0</v>
      </c>
      <c r="T208" s="103"/>
      <c r="U208" s="103">
        <v>0</v>
      </c>
      <c r="V208" s="103"/>
      <c r="W208" s="3">
        <v>0</v>
      </c>
      <c r="X208" s="158"/>
      <c r="Y208" s="131">
        <f>W208/درآمدها!$J$6</f>
        <v>0</v>
      </c>
    </row>
    <row r="209" spans="1:25" s="35" customFormat="1">
      <c r="A209" s="155" t="s">
        <v>124</v>
      </c>
      <c r="B209" s="130"/>
      <c r="C209" s="156">
        <v>23299323</v>
      </c>
      <c r="D209" s="156"/>
      <c r="E209" s="156">
        <v>32652972821</v>
      </c>
      <c r="F209" s="156"/>
      <c r="G209" s="157">
        <v>35551662267</v>
      </c>
      <c r="H209" s="103"/>
      <c r="I209" s="103">
        <v>0</v>
      </c>
      <c r="J209" s="103"/>
      <c r="K209" s="103">
        <v>0</v>
      </c>
      <c r="L209" s="103"/>
      <c r="M209" s="103">
        <v>1876224</v>
      </c>
      <c r="N209" s="103"/>
      <c r="O209" s="103">
        <v>3016981738</v>
      </c>
      <c r="P209" s="103"/>
      <c r="Q209" s="103">
        <v>21423099</v>
      </c>
      <c r="R209" s="103"/>
      <c r="S209" s="103">
        <v>1585</v>
      </c>
      <c r="T209" s="103"/>
      <c r="U209" s="103">
        <v>30023527696</v>
      </c>
      <c r="V209" s="103"/>
      <c r="W209" s="3">
        <v>33753576027</v>
      </c>
      <c r="X209" s="158"/>
      <c r="Y209" s="131">
        <f>W209/درآمدها!$J$6</f>
        <v>3.1140992422639896E-3</v>
      </c>
    </row>
    <row r="210" spans="1:25" s="35" customFormat="1">
      <c r="A210" s="155" t="s">
        <v>109</v>
      </c>
      <c r="B210" s="130"/>
      <c r="C210" s="156">
        <v>12252364</v>
      </c>
      <c r="D210" s="156"/>
      <c r="E210" s="156">
        <v>40910011243</v>
      </c>
      <c r="F210" s="156"/>
      <c r="G210" s="157">
        <v>28487762638</v>
      </c>
      <c r="H210" s="103"/>
      <c r="I210" s="103">
        <v>0</v>
      </c>
      <c r="J210" s="103"/>
      <c r="K210" s="103">
        <v>0</v>
      </c>
      <c r="L210" s="103"/>
      <c r="M210" s="103">
        <v>1340573</v>
      </c>
      <c r="N210" s="103"/>
      <c r="O210" s="103">
        <v>3148413997</v>
      </c>
      <c r="P210" s="103"/>
      <c r="Q210" s="103">
        <v>10911791</v>
      </c>
      <c r="R210" s="103"/>
      <c r="S210" s="103">
        <v>2580</v>
      </c>
      <c r="T210" s="103"/>
      <c r="U210" s="103">
        <v>36433907161</v>
      </c>
      <c r="V210" s="103"/>
      <c r="W210" s="3">
        <v>27984913881</v>
      </c>
      <c r="X210" s="158"/>
      <c r="Y210" s="131">
        <f>W210/درآمدها!$J$6</f>
        <v>2.581883443755241E-3</v>
      </c>
    </row>
    <row r="211" spans="1:25" s="35" customFormat="1">
      <c r="A211" s="130" t="s">
        <v>191</v>
      </c>
      <c r="B211" s="130"/>
      <c r="C211" s="156">
        <v>3547789</v>
      </c>
      <c r="D211" s="156"/>
      <c r="E211" s="156">
        <v>38192321814</v>
      </c>
      <c r="F211" s="156"/>
      <c r="G211" s="157">
        <v>35266796558</v>
      </c>
      <c r="H211" s="103"/>
      <c r="I211" s="103">
        <v>0</v>
      </c>
      <c r="J211" s="103"/>
      <c r="K211" s="103">
        <v>0</v>
      </c>
      <c r="L211" s="103"/>
      <c r="M211" s="103">
        <v>327011</v>
      </c>
      <c r="N211" s="103"/>
      <c r="O211" s="103">
        <v>3379568833</v>
      </c>
      <c r="P211" s="103"/>
      <c r="Q211" s="103">
        <v>3220778</v>
      </c>
      <c r="R211" s="103"/>
      <c r="S211" s="103">
        <v>12730</v>
      </c>
      <c r="T211" s="103"/>
      <c r="U211" s="103">
        <v>34672013998</v>
      </c>
      <c r="V211" s="103"/>
      <c r="W211" s="3">
        <v>40756550944</v>
      </c>
      <c r="X211" s="158"/>
      <c r="Y211" s="131">
        <f>W211/درآمدها!$J$6</f>
        <v>3.7601925292442759E-3</v>
      </c>
    </row>
    <row r="212" spans="1:25" s="35" customFormat="1">
      <c r="A212" s="155" t="s">
        <v>217</v>
      </c>
      <c r="B212" s="130"/>
      <c r="C212" s="156">
        <v>5054170</v>
      </c>
      <c r="D212" s="156"/>
      <c r="E212" s="156">
        <v>39371566018</v>
      </c>
      <c r="F212" s="156"/>
      <c r="G212" s="157">
        <v>22744090241</v>
      </c>
      <c r="H212" s="103"/>
      <c r="I212" s="103">
        <v>0</v>
      </c>
      <c r="J212" s="103"/>
      <c r="K212" s="103">
        <v>0</v>
      </c>
      <c r="L212" s="103"/>
      <c r="M212" s="103">
        <v>688780</v>
      </c>
      <c r="N212" s="103"/>
      <c r="O212" s="103">
        <v>3381745707</v>
      </c>
      <c r="P212" s="103"/>
      <c r="Q212" s="103">
        <v>4365390</v>
      </c>
      <c r="R212" s="103"/>
      <c r="S212" s="103">
        <v>5760</v>
      </c>
      <c r="T212" s="103"/>
      <c r="U212" s="103">
        <v>34006026821</v>
      </c>
      <c r="V212" s="103"/>
      <c r="W212" s="3">
        <v>24995035757</v>
      </c>
      <c r="X212" s="158"/>
      <c r="Y212" s="131">
        <f>W212/درآمدها!$J$6</f>
        <v>2.306037791343116E-3</v>
      </c>
    </row>
    <row r="213" spans="1:25" s="35" customFormat="1">
      <c r="A213" s="130" t="s">
        <v>106</v>
      </c>
      <c r="B213" s="130"/>
      <c r="C213" s="156">
        <v>2846078</v>
      </c>
      <c r="D213" s="156"/>
      <c r="E213" s="156">
        <v>20616962764</v>
      </c>
      <c r="F213" s="156"/>
      <c r="G213" s="157">
        <v>25179380143</v>
      </c>
      <c r="H213" s="103"/>
      <c r="I213" s="103">
        <v>0</v>
      </c>
      <c r="J213" s="103"/>
      <c r="K213" s="103">
        <v>0</v>
      </c>
      <c r="L213" s="103"/>
      <c r="M213" s="103">
        <v>347250</v>
      </c>
      <c r="N213" s="103"/>
      <c r="O213" s="103">
        <v>3414182841</v>
      </c>
      <c r="P213" s="103"/>
      <c r="Q213" s="103">
        <v>2498828</v>
      </c>
      <c r="R213" s="103"/>
      <c r="S213" s="103">
        <v>10090</v>
      </c>
      <c r="T213" s="103"/>
      <c r="U213" s="103">
        <v>18101486969</v>
      </c>
      <c r="V213" s="103"/>
      <c r="W213" s="3">
        <v>25063156134</v>
      </c>
      <c r="X213" s="158"/>
      <c r="Y213" s="131">
        <f>W213/درآمدها!$J$6</f>
        <v>2.3123225658579333E-3</v>
      </c>
    </row>
    <row r="214" spans="1:25" s="35" customFormat="1">
      <c r="A214" s="155" t="s">
        <v>377</v>
      </c>
      <c r="B214" s="130"/>
      <c r="C214" s="156">
        <v>8071241</v>
      </c>
      <c r="D214" s="156"/>
      <c r="E214" s="156">
        <v>43858413006</v>
      </c>
      <c r="F214" s="156"/>
      <c r="G214" s="157">
        <v>41881193348</v>
      </c>
      <c r="H214" s="103"/>
      <c r="I214" s="103">
        <v>0</v>
      </c>
      <c r="J214" s="103"/>
      <c r="K214" s="103">
        <v>0</v>
      </c>
      <c r="L214" s="103"/>
      <c r="M214" s="103">
        <v>679899</v>
      </c>
      <c r="N214" s="103"/>
      <c r="O214" s="103">
        <v>3457980380</v>
      </c>
      <c r="P214" s="103"/>
      <c r="Q214" s="103">
        <v>7391342</v>
      </c>
      <c r="R214" s="103"/>
      <c r="S214" s="103">
        <v>4584</v>
      </c>
      <c r="T214" s="103"/>
      <c r="U214" s="103">
        <v>40163901698</v>
      </c>
      <c r="V214" s="103"/>
      <c r="W214" s="3">
        <v>33680314357</v>
      </c>
      <c r="X214" s="158"/>
      <c r="Y214" s="131">
        <f>W214/درآمدها!$J$6</f>
        <v>3.1073401329224639E-3</v>
      </c>
    </row>
    <row r="215" spans="1:25" s="35" customFormat="1">
      <c r="A215" s="130" t="s">
        <v>92</v>
      </c>
      <c r="B215" s="130"/>
      <c r="C215" s="156">
        <v>14916984</v>
      </c>
      <c r="D215" s="156"/>
      <c r="E215" s="156">
        <v>39247206363</v>
      </c>
      <c r="F215" s="156"/>
      <c r="G215" s="157">
        <v>24763140672</v>
      </c>
      <c r="H215" s="103"/>
      <c r="I215" s="103">
        <v>0</v>
      </c>
      <c r="J215" s="103"/>
      <c r="K215" s="103">
        <v>0</v>
      </c>
      <c r="L215" s="103"/>
      <c r="M215" s="103">
        <v>2071830</v>
      </c>
      <c r="N215" s="103"/>
      <c r="O215" s="103">
        <v>3484303974</v>
      </c>
      <c r="P215" s="103"/>
      <c r="Q215" s="103">
        <v>12845154</v>
      </c>
      <c r="R215" s="103"/>
      <c r="S215" s="103">
        <v>1800</v>
      </c>
      <c r="T215" s="103"/>
      <c r="U215" s="103">
        <v>33796135318</v>
      </c>
      <c r="V215" s="103"/>
      <c r="W215" s="3">
        <v>22983705604</v>
      </c>
      <c r="X215" s="158"/>
      <c r="Y215" s="131">
        <f>W215/درآمدها!$J$6</f>
        <v>2.1204728100092931E-3</v>
      </c>
    </row>
    <row r="216" spans="1:25" s="35" customFormat="1">
      <c r="A216" s="155" t="s">
        <v>198</v>
      </c>
      <c r="B216" s="130"/>
      <c r="C216" s="156">
        <v>10643020</v>
      </c>
      <c r="D216" s="156"/>
      <c r="E216" s="156">
        <v>34004488908</v>
      </c>
      <c r="F216" s="156"/>
      <c r="G216" s="157">
        <v>24132282089</v>
      </c>
      <c r="H216" s="103"/>
      <c r="I216" s="103">
        <v>0</v>
      </c>
      <c r="J216" s="103"/>
      <c r="K216" s="103">
        <v>0</v>
      </c>
      <c r="L216" s="103"/>
      <c r="M216" s="103">
        <v>1266655</v>
      </c>
      <c r="N216" s="103"/>
      <c r="O216" s="103">
        <v>3594185929</v>
      </c>
      <c r="P216" s="103"/>
      <c r="Q216" s="103">
        <v>9376365</v>
      </c>
      <c r="R216" s="103"/>
      <c r="S216" s="103">
        <v>2940</v>
      </c>
      <c r="T216" s="103"/>
      <c r="U216" s="103">
        <v>29957521421</v>
      </c>
      <c r="V216" s="103"/>
      <c r="W216" s="3">
        <v>27402492351</v>
      </c>
      <c r="X216" s="158"/>
      <c r="Y216" s="131">
        <f>W216/درآمدها!$J$6</f>
        <v>2.528149331440729E-3</v>
      </c>
    </row>
    <row r="217" spans="1:25" s="35" customFormat="1">
      <c r="A217" s="155" t="s">
        <v>116</v>
      </c>
      <c r="B217" s="130"/>
      <c r="C217" s="156">
        <v>4894423</v>
      </c>
      <c r="D217" s="156"/>
      <c r="E217" s="156">
        <v>24981185841</v>
      </c>
      <c r="F217" s="156"/>
      <c r="G217" s="157">
        <v>24764383026</v>
      </c>
      <c r="H217" s="103"/>
      <c r="I217" s="103">
        <v>0</v>
      </c>
      <c r="J217" s="103"/>
      <c r="K217" s="103">
        <v>0</v>
      </c>
      <c r="L217" s="103"/>
      <c r="M217" s="103">
        <v>690963</v>
      </c>
      <c r="N217" s="103"/>
      <c r="O217" s="103">
        <v>3611736283</v>
      </c>
      <c r="P217" s="103"/>
      <c r="Q217" s="103">
        <v>4203460</v>
      </c>
      <c r="R217" s="103"/>
      <c r="S217" s="103">
        <v>6000</v>
      </c>
      <c r="T217" s="103"/>
      <c r="U217" s="103">
        <v>21454503510</v>
      </c>
      <c r="V217" s="103"/>
      <c r="W217" s="3">
        <v>25070696482</v>
      </c>
      <c r="X217" s="158"/>
      <c r="Y217" s="131">
        <f>W217/درآمدها!$J$6</f>
        <v>2.313018237095091E-3</v>
      </c>
    </row>
    <row r="218" spans="1:25" s="35" customFormat="1">
      <c r="A218" s="130" t="s">
        <v>333</v>
      </c>
      <c r="B218" s="130"/>
      <c r="C218" s="156">
        <v>8972413</v>
      </c>
      <c r="D218" s="156"/>
      <c r="E218" s="156">
        <v>30817023744</v>
      </c>
      <c r="F218" s="156"/>
      <c r="G218" s="157">
        <v>25642203039</v>
      </c>
      <c r="H218" s="103"/>
      <c r="I218" s="103">
        <v>0</v>
      </c>
      <c r="J218" s="103"/>
      <c r="K218" s="103">
        <v>0</v>
      </c>
      <c r="L218" s="103"/>
      <c r="M218" s="103">
        <v>1236048</v>
      </c>
      <c r="N218" s="103"/>
      <c r="O218" s="103">
        <v>3612300707</v>
      </c>
      <c r="P218" s="103"/>
      <c r="Q218" s="103">
        <v>7736365</v>
      </c>
      <c r="R218" s="103"/>
      <c r="S218" s="103">
        <v>3264</v>
      </c>
      <c r="T218" s="103"/>
      <c r="U218" s="103">
        <v>26571641754</v>
      </c>
      <c r="V218" s="103"/>
      <c r="W218" s="3">
        <v>25101248968</v>
      </c>
      <c r="X218" s="158"/>
      <c r="Y218" s="131">
        <f>W218/درآمدها!$J$6</f>
        <v>2.3158370043103271E-3</v>
      </c>
    </row>
    <row r="219" spans="1:25" s="35" customFormat="1">
      <c r="A219" s="130" t="s">
        <v>227</v>
      </c>
      <c r="B219" s="140"/>
      <c r="C219" s="156">
        <v>354383</v>
      </c>
      <c r="D219" s="156"/>
      <c r="E219" s="156">
        <v>5681898058</v>
      </c>
      <c r="F219" s="156"/>
      <c r="G219" s="157">
        <v>4111042499</v>
      </c>
      <c r="H219" s="103"/>
      <c r="I219" s="103">
        <v>0</v>
      </c>
      <c r="J219" s="103"/>
      <c r="K219" s="103">
        <v>0</v>
      </c>
      <c r="L219" s="103"/>
      <c r="M219" s="103">
        <v>354383</v>
      </c>
      <c r="N219" s="103"/>
      <c r="O219" s="103">
        <v>4076407385</v>
      </c>
      <c r="P219" s="103"/>
      <c r="Q219" s="103">
        <v>0</v>
      </c>
      <c r="R219" s="103"/>
      <c r="S219" s="103">
        <v>0</v>
      </c>
      <c r="T219" s="103"/>
      <c r="U219" s="103">
        <v>0</v>
      </c>
      <c r="V219" s="103"/>
      <c r="W219" s="3">
        <v>0</v>
      </c>
      <c r="X219" s="165"/>
      <c r="Y219" s="131">
        <f>W219/درآمدها!$J$6</f>
        <v>0</v>
      </c>
    </row>
    <row r="220" spans="1:25" s="35" customFormat="1">
      <c r="A220" s="155" t="s">
        <v>316</v>
      </c>
      <c r="B220" s="130"/>
      <c r="C220" s="156">
        <v>3169016</v>
      </c>
      <c r="D220" s="156"/>
      <c r="E220" s="156">
        <v>15396654249</v>
      </c>
      <c r="F220" s="156"/>
      <c r="G220" s="157">
        <v>19152974960</v>
      </c>
      <c r="H220" s="103"/>
      <c r="I220" s="103">
        <v>0</v>
      </c>
      <c r="J220" s="103"/>
      <c r="K220" s="103">
        <v>0</v>
      </c>
      <c r="L220" s="103"/>
      <c r="M220" s="103">
        <v>747972</v>
      </c>
      <c r="N220" s="103"/>
      <c r="O220" s="103">
        <v>4906894739</v>
      </c>
      <c r="P220" s="103"/>
      <c r="Q220" s="103">
        <v>2421044</v>
      </c>
      <c r="R220" s="103"/>
      <c r="S220" s="103">
        <v>7190</v>
      </c>
      <c r="T220" s="103"/>
      <c r="U220" s="103">
        <v>11762634644</v>
      </c>
      <c r="V220" s="103"/>
      <c r="W220" s="3">
        <v>17303732891</v>
      </c>
      <c r="X220" s="158"/>
      <c r="Y220" s="131">
        <f>W220/درآمدها!$J$6</f>
        <v>1.5964394836593819E-3</v>
      </c>
    </row>
    <row r="221" spans="1:25" s="35" customFormat="1">
      <c r="A221" s="155" t="s">
        <v>160</v>
      </c>
      <c r="B221" s="130"/>
      <c r="C221" s="156">
        <v>2707654</v>
      </c>
      <c r="D221" s="156"/>
      <c r="E221" s="156">
        <v>52744969750</v>
      </c>
      <c r="F221" s="156"/>
      <c r="G221" s="157">
        <v>28691853274</v>
      </c>
      <c r="H221" s="103"/>
      <c r="I221" s="103">
        <v>0</v>
      </c>
      <c r="J221" s="103"/>
      <c r="K221" s="103">
        <v>0</v>
      </c>
      <c r="L221" s="103"/>
      <c r="M221" s="103">
        <v>497993</v>
      </c>
      <c r="N221" s="103"/>
      <c r="O221" s="103">
        <v>4940658810</v>
      </c>
      <c r="P221" s="103"/>
      <c r="Q221" s="103">
        <v>2209661</v>
      </c>
      <c r="R221" s="103"/>
      <c r="S221" s="103">
        <v>10450</v>
      </c>
      <c r="T221" s="103"/>
      <c r="U221" s="103">
        <v>43044090051</v>
      </c>
      <c r="V221" s="103"/>
      <c r="W221" s="3">
        <v>22953566257</v>
      </c>
      <c r="X221" s="158"/>
      <c r="Y221" s="131">
        <f>W221/درآمدها!$J$6</f>
        <v>2.1176921589286506E-3</v>
      </c>
    </row>
    <row r="222" spans="1:25" s="35" customFormat="1">
      <c r="A222" s="155" t="s">
        <v>346</v>
      </c>
      <c r="B222" s="130"/>
      <c r="C222" s="156">
        <v>6392711</v>
      </c>
      <c r="D222" s="156"/>
      <c r="E222" s="156">
        <v>40082938157</v>
      </c>
      <c r="F222" s="156"/>
      <c r="G222" s="157">
        <v>38191592965</v>
      </c>
      <c r="H222" s="103"/>
      <c r="I222" s="103">
        <v>0</v>
      </c>
      <c r="J222" s="103"/>
      <c r="K222" s="103">
        <v>0</v>
      </c>
      <c r="L222" s="103"/>
      <c r="M222" s="103">
        <v>814572</v>
      </c>
      <c r="N222" s="103"/>
      <c r="O222" s="103">
        <v>4959227992</v>
      </c>
      <c r="P222" s="103"/>
      <c r="Q222" s="103">
        <v>5578139</v>
      </c>
      <c r="R222" s="103"/>
      <c r="S222" s="103">
        <v>6490</v>
      </c>
      <c r="T222" s="103"/>
      <c r="U222" s="103">
        <v>34975490144</v>
      </c>
      <c r="V222" s="103"/>
      <c r="W222" s="3">
        <v>35986719488</v>
      </c>
      <c r="X222" s="158"/>
      <c r="Y222" s="131">
        <f>W222/درآمدها!$J$6</f>
        <v>3.320128682054431E-3</v>
      </c>
    </row>
    <row r="223" spans="1:25" s="35" customFormat="1">
      <c r="A223" s="155" t="s">
        <v>202</v>
      </c>
      <c r="B223" s="130"/>
      <c r="C223" s="156">
        <v>13957768</v>
      </c>
      <c r="D223" s="156"/>
      <c r="E223" s="156">
        <v>45452285454</v>
      </c>
      <c r="F223" s="156"/>
      <c r="G223" s="157">
        <v>47354416908</v>
      </c>
      <c r="H223" s="103"/>
      <c r="I223" s="103">
        <v>0</v>
      </c>
      <c r="J223" s="103"/>
      <c r="K223" s="103">
        <v>0</v>
      </c>
      <c r="L223" s="103"/>
      <c r="M223" s="103">
        <v>1348076</v>
      </c>
      <c r="N223" s="103"/>
      <c r="O223" s="103">
        <v>5256761235</v>
      </c>
      <c r="P223" s="103"/>
      <c r="Q223" s="103">
        <v>12609692</v>
      </c>
      <c r="R223" s="103"/>
      <c r="S223" s="103">
        <v>4045</v>
      </c>
      <c r="T223" s="103"/>
      <c r="U223" s="103">
        <v>41062390511</v>
      </c>
      <c r="V223" s="103"/>
      <c r="W223" s="3">
        <v>50702717227</v>
      </c>
      <c r="X223" s="158"/>
      <c r="Y223" s="131">
        <f>W223/درآمدها!$J$6</f>
        <v>4.6778241562027319E-3</v>
      </c>
    </row>
    <row r="224" spans="1:25" s="35" customFormat="1">
      <c r="A224" s="155" t="s">
        <v>137</v>
      </c>
      <c r="B224" s="130"/>
      <c r="C224" s="156">
        <v>7328874</v>
      </c>
      <c r="D224" s="156"/>
      <c r="E224" s="156">
        <v>81013624340</v>
      </c>
      <c r="F224" s="156"/>
      <c r="G224" s="157">
        <v>52381071168</v>
      </c>
      <c r="H224" s="103"/>
      <c r="I224" s="103">
        <v>0</v>
      </c>
      <c r="J224" s="103"/>
      <c r="K224" s="103">
        <v>0</v>
      </c>
      <c r="L224" s="103"/>
      <c r="M224" s="103">
        <v>804514</v>
      </c>
      <c r="N224" s="103"/>
      <c r="O224" s="103">
        <v>5511632814</v>
      </c>
      <c r="P224" s="103"/>
      <c r="Q224" s="103">
        <v>6524360</v>
      </c>
      <c r="R224" s="103"/>
      <c r="S224" s="103">
        <v>7510</v>
      </c>
      <c r="T224" s="103"/>
      <c r="U224" s="103">
        <v>72120499015</v>
      </c>
      <c r="V224" s="103"/>
      <c r="W224" s="3">
        <v>48706405838</v>
      </c>
      <c r="X224" s="158"/>
      <c r="Y224" s="131">
        <f>W224/درآمدها!$J$6</f>
        <v>4.4936448035073307E-3</v>
      </c>
    </row>
    <row r="225" spans="1:25" s="35" customFormat="1">
      <c r="A225" s="130" t="s">
        <v>142</v>
      </c>
      <c r="B225" s="130"/>
      <c r="C225" s="156">
        <v>17208349</v>
      </c>
      <c r="D225" s="156"/>
      <c r="E225" s="156">
        <v>74449873239</v>
      </c>
      <c r="F225" s="156"/>
      <c r="G225" s="157">
        <v>62077526390</v>
      </c>
      <c r="H225" s="103"/>
      <c r="I225" s="103">
        <v>0</v>
      </c>
      <c r="J225" s="103"/>
      <c r="K225" s="103">
        <v>0</v>
      </c>
      <c r="L225" s="103"/>
      <c r="M225" s="103">
        <v>2171479</v>
      </c>
      <c r="N225" s="103"/>
      <c r="O225" s="103">
        <v>10289139125</v>
      </c>
      <c r="P225" s="103"/>
      <c r="Q225" s="103">
        <v>15036870</v>
      </c>
      <c r="R225" s="103"/>
      <c r="S225" s="103">
        <v>4872</v>
      </c>
      <c r="T225" s="103"/>
      <c r="U225" s="103">
        <v>65055227867</v>
      </c>
      <c r="V225" s="103"/>
      <c r="W225" s="3">
        <v>72823735842</v>
      </c>
      <c r="X225" s="158"/>
      <c r="Y225" s="131">
        <f>W225/درآمدها!$J$6</f>
        <v>6.7187056098293139E-3</v>
      </c>
    </row>
    <row r="226" spans="1:25" s="35" customFormat="1">
      <c r="A226" s="155" t="s">
        <v>182</v>
      </c>
      <c r="B226" s="130"/>
      <c r="C226" s="156">
        <v>3918227</v>
      </c>
      <c r="D226" s="156"/>
      <c r="E226" s="156">
        <v>36458907578</v>
      </c>
      <c r="F226" s="156"/>
      <c r="G226" s="157">
        <v>23057888215</v>
      </c>
      <c r="H226" s="103"/>
      <c r="I226" s="103">
        <v>0</v>
      </c>
      <c r="J226" s="103"/>
      <c r="K226" s="103">
        <v>0</v>
      </c>
      <c r="L226" s="103"/>
      <c r="M226" s="103">
        <v>1805060</v>
      </c>
      <c r="N226" s="103"/>
      <c r="O226" s="103">
        <v>12222107114</v>
      </c>
      <c r="P226" s="103"/>
      <c r="Q226" s="103">
        <v>2113167</v>
      </c>
      <c r="R226" s="103"/>
      <c r="S226" s="103">
        <v>7080</v>
      </c>
      <c r="T226" s="103"/>
      <c r="U226" s="103">
        <v>19662913953</v>
      </c>
      <c r="V226" s="103"/>
      <c r="W226" s="3">
        <v>14872203091</v>
      </c>
      <c r="X226" s="158"/>
      <c r="Y226" s="131">
        <f>W226/درآمدها!$J$6</f>
        <v>1.3721069536286282E-3</v>
      </c>
    </row>
    <row r="227" spans="1:25" s="35" customFormat="1">
      <c r="A227" s="155" t="s">
        <v>418</v>
      </c>
      <c r="B227" s="130"/>
      <c r="C227" s="156">
        <v>1063581</v>
      </c>
      <c r="D227" s="156"/>
      <c r="E227" s="156">
        <v>22522739494</v>
      </c>
      <c r="F227" s="156"/>
      <c r="G227" s="157">
        <v>26167004158</v>
      </c>
      <c r="H227" s="103"/>
      <c r="I227" s="103">
        <v>0</v>
      </c>
      <c r="J227" s="103"/>
      <c r="K227" s="103">
        <v>0</v>
      </c>
      <c r="L227" s="103"/>
      <c r="M227" s="103">
        <v>383221</v>
      </c>
      <c r="N227" s="103"/>
      <c r="O227" s="103">
        <v>13133972837</v>
      </c>
      <c r="P227" s="103"/>
      <c r="Q227" s="103">
        <v>680360</v>
      </c>
      <c r="R227" s="103"/>
      <c r="S227" s="103">
        <v>36190</v>
      </c>
      <c r="T227" s="103"/>
      <c r="U227" s="103">
        <v>14407526123</v>
      </c>
      <c r="V227" s="103"/>
      <c r="W227" s="3">
        <v>24475726145</v>
      </c>
      <c r="X227" s="158"/>
      <c r="Y227" s="131">
        <f>W227/درآمدها!$J$6</f>
        <v>2.2581263739591918E-3</v>
      </c>
    </row>
    <row r="228" spans="1:25" s="35" customFormat="1">
      <c r="A228" s="155" t="s">
        <v>155</v>
      </c>
      <c r="B228" s="130"/>
      <c r="C228" s="156">
        <v>14454488</v>
      </c>
      <c r="D228" s="156"/>
      <c r="E228" s="156">
        <v>143706625719</v>
      </c>
      <c r="F228" s="156"/>
      <c r="G228" s="157">
        <v>101154125931</v>
      </c>
      <c r="H228" s="103"/>
      <c r="I228" s="103">
        <v>0</v>
      </c>
      <c r="J228" s="103"/>
      <c r="K228" s="103">
        <v>0</v>
      </c>
      <c r="L228" s="103"/>
      <c r="M228" s="103">
        <v>2219859</v>
      </c>
      <c r="N228" s="103"/>
      <c r="O228" s="103">
        <v>16726176431</v>
      </c>
      <c r="P228" s="103"/>
      <c r="Q228" s="103">
        <v>12234629</v>
      </c>
      <c r="R228" s="103"/>
      <c r="S228" s="103">
        <v>9080</v>
      </c>
      <c r="T228" s="103"/>
      <c r="U228" s="103">
        <v>121636771258</v>
      </c>
      <c r="V228" s="103"/>
      <c r="W228" s="3">
        <v>110429443259</v>
      </c>
      <c r="X228" s="158"/>
      <c r="Y228" s="131">
        <f>W228/درآمدها!$J$6</f>
        <v>1.0188201845677172E-2</v>
      </c>
    </row>
    <row r="229" spans="1:25" s="35" customFormat="1">
      <c r="A229" s="130" t="s">
        <v>176</v>
      </c>
      <c r="B229" s="130"/>
      <c r="C229" s="156">
        <v>9012212</v>
      </c>
      <c r="D229" s="156"/>
      <c r="E229" s="156">
        <v>65232212455</v>
      </c>
      <c r="F229" s="156"/>
      <c r="G229" s="157">
        <v>55184910330</v>
      </c>
      <c r="H229" s="103"/>
      <c r="I229" s="103">
        <v>0</v>
      </c>
      <c r="J229" s="103"/>
      <c r="K229" s="103">
        <v>0</v>
      </c>
      <c r="L229" s="103"/>
      <c r="M229" s="103">
        <v>4515033</v>
      </c>
      <c r="N229" s="103"/>
      <c r="O229" s="103">
        <v>26619142829</v>
      </c>
      <c r="P229" s="103"/>
      <c r="Q229" s="130">
        <v>4497179</v>
      </c>
      <c r="R229" s="130"/>
      <c r="S229" s="103">
        <v>5950</v>
      </c>
      <c r="T229" s="103"/>
      <c r="U229" s="103">
        <v>32551490796</v>
      </c>
      <c r="V229" s="103"/>
      <c r="W229" s="3">
        <v>26599003674</v>
      </c>
      <c r="X229" s="158"/>
      <c r="Y229" s="131">
        <f>W229/درآمدها!$J$6</f>
        <v>2.4540196013578515E-3</v>
      </c>
    </row>
    <row r="230" spans="1:25" s="35" customFormat="1">
      <c r="A230" s="130" t="s">
        <v>424</v>
      </c>
      <c r="B230" s="130"/>
      <c r="C230" s="156">
        <v>1789818</v>
      </c>
      <c r="D230" s="156"/>
      <c r="E230" s="156">
        <v>27712908399</v>
      </c>
      <c r="F230" s="156"/>
      <c r="G230" s="157">
        <v>26474028518</v>
      </c>
      <c r="H230" s="103"/>
      <c r="I230" s="103">
        <v>0</v>
      </c>
      <c r="J230" s="103"/>
      <c r="K230" s="103">
        <v>0</v>
      </c>
      <c r="L230" s="103"/>
      <c r="M230" s="103">
        <v>1789818</v>
      </c>
      <c r="N230" s="103"/>
      <c r="O230" s="103">
        <v>27369196550</v>
      </c>
      <c r="P230" s="103"/>
      <c r="Q230" s="103">
        <v>0</v>
      </c>
      <c r="R230" s="103"/>
      <c r="S230" s="103">
        <v>0</v>
      </c>
      <c r="T230" s="103"/>
      <c r="U230" s="103">
        <v>0</v>
      </c>
      <c r="V230" s="103"/>
      <c r="W230" s="3">
        <v>0</v>
      </c>
      <c r="X230" s="158"/>
      <c r="Y230" s="131">
        <f>W230/درآمدها!$J$6</f>
        <v>0</v>
      </c>
    </row>
    <row r="231" spans="1:25" s="35" customFormat="1">
      <c r="A231" s="130" t="s">
        <v>159</v>
      </c>
      <c r="B231" s="130"/>
      <c r="C231" s="156">
        <v>19342102</v>
      </c>
      <c r="D231" s="156"/>
      <c r="E231" s="156">
        <v>89089395493</v>
      </c>
      <c r="F231" s="156"/>
      <c r="G231" s="157">
        <v>100557296262</v>
      </c>
      <c r="H231" s="103"/>
      <c r="I231" s="103">
        <v>0</v>
      </c>
      <c r="J231" s="103"/>
      <c r="K231" s="103">
        <v>0</v>
      </c>
      <c r="L231" s="103"/>
      <c r="M231" s="103">
        <v>4580322</v>
      </c>
      <c r="N231" s="103"/>
      <c r="O231" s="103">
        <v>27653987226</v>
      </c>
      <c r="P231" s="103"/>
      <c r="Q231" s="103">
        <v>14761780</v>
      </c>
      <c r="R231" s="103"/>
      <c r="S231" s="103">
        <v>6130</v>
      </c>
      <c r="T231" s="103"/>
      <c r="U231" s="103">
        <v>67992509635</v>
      </c>
      <c r="V231" s="103"/>
      <c r="W231" s="3">
        <v>89951297620</v>
      </c>
      <c r="X231" s="158"/>
      <c r="Y231" s="131">
        <f>W231/درآمدها!$J$6</f>
        <v>8.2988915762594907E-3</v>
      </c>
    </row>
    <row r="232" spans="1:25" s="35" customFormat="1">
      <c r="A232" s="155" t="s">
        <v>272</v>
      </c>
      <c r="B232" s="130"/>
      <c r="C232" s="156">
        <v>14406678</v>
      </c>
      <c r="D232" s="156"/>
      <c r="E232" s="156">
        <v>29048594728</v>
      </c>
      <c r="F232" s="156"/>
      <c r="G232" s="157">
        <v>29501174031</v>
      </c>
      <c r="H232" s="103"/>
      <c r="I232" s="103">
        <v>0</v>
      </c>
      <c r="J232" s="103"/>
      <c r="K232" s="103">
        <v>0</v>
      </c>
      <c r="L232" s="103"/>
      <c r="M232" s="103">
        <v>14406678</v>
      </c>
      <c r="N232" s="103"/>
      <c r="O232" s="103">
        <v>35602044194</v>
      </c>
      <c r="P232" s="103"/>
      <c r="Q232" s="103">
        <v>0</v>
      </c>
      <c r="R232" s="103"/>
      <c r="S232" s="103">
        <v>0</v>
      </c>
      <c r="T232" s="103"/>
      <c r="U232" s="103">
        <v>0</v>
      </c>
      <c r="V232" s="103"/>
      <c r="W232" s="3">
        <v>0</v>
      </c>
      <c r="X232" s="158"/>
      <c r="Y232" s="131">
        <f>W232/درآمدها!$J$6</f>
        <v>0</v>
      </c>
    </row>
    <row r="233" spans="1:25" s="35" customFormat="1">
      <c r="A233" s="130" t="s">
        <v>445</v>
      </c>
      <c r="B233" s="130"/>
      <c r="C233" s="156">
        <v>11676697</v>
      </c>
      <c r="D233" s="156"/>
      <c r="E233" s="156">
        <v>104016703466</v>
      </c>
      <c r="F233" s="156"/>
      <c r="G233" s="157">
        <v>94250631705</v>
      </c>
      <c r="H233" s="103"/>
      <c r="I233" s="103">
        <v>0</v>
      </c>
      <c r="J233" s="103"/>
      <c r="K233" s="103">
        <v>0</v>
      </c>
      <c r="L233" s="103"/>
      <c r="M233" s="103">
        <v>5579991</v>
      </c>
      <c r="N233" s="103"/>
      <c r="O233" s="103">
        <v>50389684030</v>
      </c>
      <c r="P233" s="103"/>
      <c r="Q233" s="103">
        <v>6096706</v>
      </c>
      <c r="R233" s="103"/>
      <c r="S233" s="103">
        <v>9170</v>
      </c>
      <c r="T233" s="103"/>
      <c r="U233" s="103">
        <v>54309815535</v>
      </c>
      <c r="V233" s="103"/>
      <c r="W233" s="3">
        <v>55574148600</v>
      </c>
      <c r="X233" s="158"/>
      <c r="Y233" s="131">
        <f>W233/درآمدها!$J$6</f>
        <v>5.1272615946319376E-3</v>
      </c>
    </row>
    <row r="234" spans="1:25" s="35" customFormat="1">
      <c r="A234" s="155" t="s">
        <v>90</v>
      </c>
      <c r="B234" s="130"/>
      <c r="C234" s="156">
        <v>45589290</v>
      </c>
      <c r="D234" s="156"/>
      <c r="E234" s="156">
        <v>135274720606</v>
      </c>
      <c r="F234" s="156"/>
      <c r="G234" s="157">
        <v>173522751134</v>
      </c>
      <c r="H234" s="103"/>
      <c r="I234" s="103">
        <v>0</v>
      </c>
      <c r="J234" s="103"/>
      <c r="K234" s="103">
        <v>0</v>
      </c>
      <c r="L234" s="103"/>
      <c r="M234" s="103">
        <v>34313747</v>
      </c>
      <c r="N234" s="103"/>
      <c r="O234" s="103">
        <v>125377726771</v>
      </c>
      <c r="P234" s="103"/>
      <c r="Q234" s="103">
        <v>11275543</v>
      </c>
      <c r="R234" s="103"/>
      <c r="S234" s="103">
        <v>3850</v>
      </c>
      <c r="T234" s="103"/>
      <c r="U234" s="103">
        <v>33457330198</v>
      </c>
      <c r="V234" s="103"/>
      <c r="W234" s="3">
        <v>43152546052</v>
      </c>
      <c r="X234" s="158"/>
      <c r="Y234" s="131">
        <f>W234/درآمدها!$J$6</f>
        <v>3.9812466345729254E-3</v>
      </c>
    </row>
    <row r="235" spans="1:25" s="35" customFormat="1">
      <c r="A235" s="155" t="s">
        <v>181</v>
      </c>
      <c r="B235" s="130"/>
      <c r="C235" s="156">
        <v>1617183</v>
      </c>
      <c r="D235" s="156"/>
      <c r="E235" s="156">
        <v>87654145036</v>
      </c>
      <c r="F235" s="156"/>
      <c r="G235" s="157">
        <v>89348227110</v>
      </c>
      <c r="H235" s="103"/>
      <c r="I235" s="103">
        <v>35677</v>
      </c>
      <c r="J235" s="103"/>
      <c r="K235" s="103">
        <v>2044760731</v>
      </c>
      <c r="L235" s="103"/>
      <c r="M235" s="103">
        <v>504540</v>
      </c>
      <c r="N235" s="103"/>
      <c r="O235" s="103">
        <v>30380513463</v>
      </c>
      <c r="P235" s="103"/>
      <c r="Q235" s="103">
        <v>1148320</v>
      </c>
      <c r="R235" s="103"/>
      <c r="S235" s="103">
        <v>59280</v>
      </c>
      <c r="T235" s="103"/>
      <c r="U235" s="103">
        <v>62318071385</v>
      </c>
      <c r="V235" s="103"/>
      <c r="W235" s="3">
        <v>67667378765</v>
      </c>
      <c r="X235" s="158"/>
      <c r="Y235" s="131">
        <f>W235/درآمدها!$J$6</f>
        <v>6.2429809739127018E-3</v>
      </c>
    </row>
    <row r="236" spans="1:25" s="35" customFormat="1">
      <c r="A236" s="155" t="s">
        <v>339</v>
      </c>
      <c r="B236" s="130"/>
      <c r="C236" s="156">
        <v>457702</v>
      </c>
      <c r="D236" s="156"/>
      <c r="E236" s="156">
        <v>25886931201</v>
      </c>
      <c r="F236" s="156"/>
      <c r="G236" s="157">
        <v>20988166195</v>
      </c>
      <c r="H236" s="103"/>
      <c r="I236" s="103">
        <v>38616</v>
      </c>
      <c r="J236" s="103"/>
      <c r="K236" s="103">
        <v>1994434692</v>
      </c>
      <c r="L236" s="103"/>
      <c r="M236" s="103">
        <v>6688</v>
      </c>
      <c r="N236" s="103"/>
      <c r="O236" s="103">
        <v>333556873</v>
      </c>
      <c r="P236" s="103"/>
      <c r="Q236" s="103">
        <v>489630</v>
      </c>
      <c r="R236" s="103"/>
      <c r="S236" s="103">
        <v>50130</v>
      </c>
      <c r="T236" s="103"/>
      <c r="U236" s="103">
        <v>27505658031</v>
      </c>
      <c r="V236" s="103"/>
      <c r="W236" s="3">
        <v>24399108250</v>
      </c>
      <c r="X236" s="158"/>
      <c r="Y236" s="131">
        <f>W236/درآمدها!$J$6</f>
        <v>2.2510576198641443E-3</v>
      </c>
    </row>
    <row r="237" spans="1:25" s="35" customFormat="1">
      <c r="A237" s="155" t="s">
        <v>426</v>
      </c>
      <c r="B237" s="130"/>
      <c r="C237" s="156">
        <v>716615</v>
      </c>
      <c r="D237" s="156"/>
      <c r="E237" s="156">
        <v>2863779586</v>
      </c>
      <c r="F237" s="156"/>
      <c r="G237" s="157">
        <v>2729729573</v>
      </c>
      <c r="H237" s="103"/>
      <c r="I237" s="103">
        <v>90574</v>
      </c>
      <c r="J237" s="103"/>
      <c r="K237" s="103">
        <v>368162337</v>
      </c>
      <c r="L237" s="103"/>
      <c r="M237" s="103">
        <v>10994</v>
      </c>
      <c r="N237" s="103"/>
      <c r="O237" s="103">
        <v>41941474</v>
      </c>
      <c r="P237" s="103"/>
      <c r="Q237" s="103">
        <v>796195</v>
      </c>
      <c r="R237" s="103"/>
      <c r="S237" s="103">
        <v>3990</v>
      </c>
      <c r="T237" s="103"/>
      <c r="U237" s="103">
        <v>3187977694</v>
      </c>
      <c r="V237" s="103"/>
      <c r="W237" s="3">
        <v>3157915986</v>
      </c>
      <c r="X237" s="158"/>
      <c r="Y237" s="131">
        <f>W237/درآمدها!$J$6</f>
        <v>2.913487972731992E-4</v>
      </c>
    </row>
    <row r="238" spans="1:25" s="35" customFormat="1">
      <c r="A238" s="130" t="s">
        <v>290</v>
      </c>
      <c r="B238" s="130"/>
      <c r="C238" s="156">
        <v>2513617</v>
      </c>
      <c r="D238" s="156"/>
      <c r="E238" s="156">
        <v>28457072211</v>
      </c>
      <c r="F238" s="156"/>
      <c r="G238" s="157">
        <v>23637332863</v>
      </c>
      <c r="H238" s="103"/>
      <c r="I238" s="103">
        <v>106556</v>
      </c>
      <c r="J238" s="103"/>
      <c r="K238" s="103">
        <v>984973514</v>
      </c>
      <c r="L238" s="103"/>
      <c r="M238" s="103">
        <v>35313</v>
      </c>
      <c r="N238" s="103"/>
      <c r="O238" s="103">
        <v>344110987</v>
      </c>
      <c r="P238" s="103"/>
      <c r="Q238" s="103">
        <v>2584860</v>
      </c>
      <c r="R238" s="103"/>
      <c r="S238" s="103">
        <v>9990</v>
      </c>
      <c r="T238" s="103"/>
      <c r="U238" s="103">
        <v>29045244842</v>
      </c>
      <c r="V238" s="103"/>
      <c r="W238" s="3">
        <v>25669106031</v>
      </c>
      <c r="X238" s="158"/>
      <c r="Y238" s="131">
        <f>W238/درآمدها!$J$6</f>
        <v>2.3682274013511625E-3</v>
      </c>
    </row>
    <row r="239" spans="1:25" s="35" customFormat="1">
      <c r="A239" s="130" t="s">
        <v>432</v>
      </c>
      <c r="B239" s="130"/>
      <c r="C239" s="156">
        <v>120316</v>
      </c>
      <c r="D239" s="156"/>
      <c r="E239" s="156">
        <v>4270539883</v>
      </c>
      <c r="F239" s="156"/>
      <c r="G239" s="157">
        <v>4189592199</v>
      </c>
      <c r="H239" s="103"/>
      <c r="I239" s="103">
        <v>130065</v>
      </c>
      <c r="J239" s="103"/>
      <c r="K239" s="103">
        <v>4986112306</v>
      </c>
      <c r="L239" s="103"/>
      <c r="M239" s="103">
        <v>2331</v>
      </c>
      <c r="N239" s="103"/>
      <c r="O239" s="103">
        <v>87571585</v>
      </c>
      <c r="P239" s="103"/>
      <c r="Q239" s="103">
        <v>248050</v>
      </c>
      <c r="R239" s="103"/>
      <c r="S239" s="103">
        <v>37330</v>
      </c>
      <c r="T239" s="103"/>
      <c r="U239" s="103">
        <v>9170474499</v>
      </c>
      <c r="V239" s="103"/>
      <c r="W239" s="3">
        <v>9204611249</v>
      </c>
      <c r="X239" s="158"/>
      <c r="Y239" s="131">
        <f>W239/درآمدها!$J$6</f>
        <v>8.4921588435301384E-4</v>
      </c>
    </row>
    <row r="240" spans="1:25" s="35" customFormat="1">
      <c r="A240" s="155" t="s">
        <v>328</v>
      </c>
      <c r="B240" s="130"/>
      <c r="C240" s="164">
        <v>595486</v>
      </c>
      <c r="D240" s="156"/>
      <c r="E240" s="164">
        <v>6695892096</v>
      </c>
      <c r="F240" s="156"/>
      <c r="G240" s="159">
        <v>4753301156</v>
      </c>
      <c r="H240" s="103"/>
      <c r="I240" s="160">
        <v>133911</v>
      </c>
      <c r="J240" s="160"/>
      <c r="K240" s="160">
        <v>1026895645</v>
      </c>
      <c r="L240" s="160"/>
      <c r="M240" s="160">
        <v>15740</v>
      </c>
      <c r="N240" s="160"/>
      <c r="O240" s="160">
        <v>120811678</v>
      </c>
      <c r="P240" s="160"/>
      <c r="Q240" s="103">
        <v>713657</v>
      </c>
      <c r="R240" s="103"/>
      <c r="S240" s="103">
        <v>7530</v>
      </c>
      <c r="T240" s="103"/>
      <c r="U240" s="103">
        <v>7552253945</v>
      </c>
      <c r="V240" s="103"/>
      <c r="W240" s="3">
        <v>5341862880</v>
      </c>
      <c r="X240" s="158"/>
      <c r="Y240" s="131">
        <f>W240/درآمدها!$J$6</f>
        <v>4.9283937007383954E-4</v>
      </c>
    </row>
    <row r="241" spans="1:25" s="35" customFormat="1">
      <c r="A241" s="155" t="s">
        <v>466</v>
      </c>
      <c r="B241" s="130"/>
      <c r="C241" s="156">
        <v>0</v>
      </c>
      <c r="D241" s="156"/>
      <c r="E241" s="156">
        <v>0</v>
      </c>
      <c r="F241" s="156"/>
      <c r="G241" s="157">
        <v>0</v>
      </c>
      <c r="H241" s="103"/>
      <c r="I241" s="103">
        <v>182487</v>
      </c>
      <c r="J241" s="103"/>
      <c r="K241" s="103">
        <v>20979946362</v>
      </c>
      <c r="L241" s="103"/>
      <c r="M241" s="103">
        <v>2458</v>
      </c>
      <c r="N241" s="103"/>
      <c r="O241" s="103">
        <v>324940597</v>
      </c>
      <c r="P241" s="103"/>
      <c r="Q241" s="103">
        <v>180029</v>
      </c>
      <c r="R241" s="103"/>
      <c r="S241" s="103">
        <v>132350</v>
      </c>
      <c r="T241" s="103"/>
      <c r="U241" s="103">
        <v>20697357968</v>
      </c>
      <c r="V241" s="103"/>
      <c r="W241" s="3">
        <v>23685068466</v>
      </c>
      <c r="X241" s="158"/>
      <c r="Y241" s="131">
        <f>W241/درآمدها!$J$6</f>
        <v>2.1851804295918583E-3</v>
      </c>
    </row>
    <row r="242" spans="1:25" s="35" customFormat="1">
      <c r="A242" s="130" t="s">
        <v>152</v>
      </c>
      <c r="B242" s="130"/>
      <c r="C242" s="156">
        <v>3915036</v>
      </c>
      <c r="D242" s="156"/>
      <c r="E242" s="156">
        <v>85905753163</v>
      </c>
      <c r="F242" s="156"/>
      <c r="G242" s="157">
        <v>100095592305</v>
      </c>
      <c r="H242" s="103"/>
      <c r="I242" s="103">
        <v>194286</v>
      </c>
      <c r="J242" s="103"/>
      <c r="K242" s="103">
        <v>4986115834</v>
      </c>
      <c r="L242" s="103"/>
      <c r="M242" s="103">
        <v>0</v>
      </c>
      <c r="N242" s="103"/>
      <c r="O242" s="103">
        <v>0</v>
      </c>
      <c r="P242" s="103"/>
      <c r="Q242" s="103">
        <v>4109322</v>
      </c>
      <c r="R242" s="103"/>
      <c r="S242" s="103">
        <v>31900</v>
      </c>
      <c r="T242" s="103"/>
      <c r="U242" s="103">
        <v>90891868997</v>
      </c>
      <c r="V242" s="103"/>
      <c r="W242" s="3">
        <v>130307401940</v>
      </c>
      <c r="X242" s="158"/>
      <c r="Y242" s="131">
        <f>W242/درآمدها!$J$6</f>
        <v>1.2022138967383644E-2</v>
      </c>
    </row>
    <row r="243" spans="1:25" s="35" customFormat="1">
      <c r="A243" s="130" t="s">
        <v>308</v>
      </c>
      <c r="B243" s="130"/>
      <c r="C243" s="156">
        <v>1413009</v>
      </c>
      <c r="D243" s="156"/>
      <c r="E243" s="156">
        <v>24112475508</v>
      </c>
      <c r="F243" s="156"/>
      <c r="G243" s="157">
        <v>18667155220</v>
      </c>
      <c r="H243" s="103"/>
      <c r="I243" s="103">
        <v>204439</v>
      </c>
      <c r="J243" s="103"/>
      <c r="K243" s="103">
        <v>3010584945</v>
      </c>
      <c r="L243" s="103"/>
      <c r="M243" s="103">
        <v>35824</v>
      </c>
      <c r="N243" s="103"/>
      <c r="O243" s="103">
        <v>491793743</v>
      </c>
      <c r="P243" s="103"/>
      <c r="Q243" s="103">
        <v>1581624</v>
      </c>
      <c r="R243" s="103"/>
      <c r="S243" s="103">
        <v>14040</v>
      </c>
      <c r="T243" s="103"/>
      <c r="U243" s="103">
        <v>26518180462</v>
      </c>
      <c r="V243" s="103"/>
      <c r="W243" s="3">
        <v>22073875256</v>
      </c>
      <c r="X243" s="158"/>
      <c r="Y243" s="131">
        <f>W243/درآمدها!$J$6</f>
        <v>2.0365320152612291E-3</v>
      </c>
    </row>
    <row r="244" spans="1:25" s="35" customFormat="1">
      <c r="A244" s="130" t="s">
        <v>166</v>
      </c>
      <c r="B244" s="130"/>
      <c r="C244" s="156">
        <v>1741719</v>
      </c>
      <c r="D244" s="156"/>
      <c r="E244" s="156">
        <v>104393643860</v>
      </c>
      <c r="F244" s="156"/>
      <c r="G244" s="157">
        <v>113161413258</v>
      </c>
      <c r="H244" s="103"/>
      <c r="I244" s="103">
        <v>217257</v>
      </c>
      <c r="J244" s="103"/>
      <c r="K244" s="103">
        <v>15800088227</v>
      </c>
      <c r="L244" s="103"/>
      <c r="M244" s="103">
        <v>0</v>
      </c>
      <c r="N244" s="103"/>
      <c r="O244" s="103">
        <v>0</v>
      </c>
      <c r="P244" s="103"/>
      <c r="Q244" s="103">
        <v>1958976</v>
      </c>
      <c r="R244" s="103"/>
      <c r="S244" s="103">
        <v>78340</v>
      </c>
      <c r="T244" s="103"/>
      <c r="U244" s="103">
        <v>120193732087</v>
      </c>
      <c r="V244" s="103"/>
      <c r="W244" s="3">
        <v>152553056073</v>
      </c>
      <c r="X244" s="158"/>
      <c r="Y244" s="131">
        <f>W244/درآمدها!$J$6</f>
        <v>1.4074519272920095E-2</v>
      </c>
    </row>
    <row r="245" spans="1:25" s="35" customFormat="1">
      <c r="A245" s="130" t="s">
        <v>161</v>
      </c>
      <c r="B245" s="130"/>
      <c r="C245" s="156">
        <v>827604</v>
      </c>
      <c r="D245" s="156"/>
      <c r="E245" s="156">
        <v>17076193116</v>
      </c>
      <c r="F245" s="156"/>
      <c r="G245" s="157">
        <v>17128192528</v>
      </c>
      <c r="H245" s="103"/>
      <c r="I245" s="103">
        <v>246731</v>
      </c>
      <c r="J245" s="103"/>
      <c r="K245" s="103">
        <v>4999119022</v>
      </c>
      <c r="L245" s="103"/>
      <c r="M245" s="103">
        <v>8327</v>
      </c>
      <c r="N245" s="103"/>
      <c r="O245" s="103">
        <v>153960666</v>
      </c>
      <c r="P245" s="103"/>
      <c r="Q245" s="103">
        <v>1066008</v>
      </c>
      <c r="R245" s="103"/>
      <c r="S245" s="103">
        <v>19130</v>
      </c>
      <c r="T245" s="103"/>
      <c r="U245" s="103">
        <v>21903498734</v>
      </c>
      <c r="V245" s="103"/>
      <c r="W245" s="3">
        <v>20271396283</v>
      </c>
      <c r="X245" s="158"/>
      <c r="Y245" s="131">
        <f>W245/درآمدها!$J$6</f>
        <v>1.8702356086367558E-3</v>
      </c>
    </row>
    <row r="246" spans="1:25" s="35" customFormat="1">
      <c r="A246" s="155" t="s">
        <v>132</v>
      </c>
      <c r="B246" s="130"/>
      <c r="C246" s="156">
        <v>1203586</v>
      </c>
      <c r="D246" s="156"/>
      <c r="E246" s="156">
        <v>32625941012</v>
      </c>
      <c r="F246" s="156"/>
      <c r="G246" s="157">
        <v>23820815051</v>
      </c>
      <c r="H246" s="103"/>
      <c r="I246" s="103">
        <v>251973</v>
      </c>
      <c r="J246" s="103"/>
      <c r="K246" s="103">
        <v>4897472520</v>
      </c>
      <c r="L246" s="103"/>
      <c r="M246" s="103">
        <v>19616</v>
      </c>
      <c r="N246" s="103"/>
      <c r="O246" s="103">
        <v>396908039</v>
      </c>
      <c r="P246" s="103"/>
      <c r="Q246" s="103">
        <v>1435943</v>
      </c>
      <c r="R246" s="103"/>
      <c r="S246" s="103">
        <v>20450</v>
      </c>
      <c r="T246" s="103"/>
      <c r="U246" s="144">
        <v>37017725147</v>
      </c>
      <c r="V246" s="103"/>
      <c r="W246" s="166">
        <v>29190312397</v>
      </c>
      <c r="X246" s="158"/>
      <c r="Y246" s="131">
        <f>W246/درآمدها!$J$6</f>
        <v>2.6930933079278275E-3</v>
      </c>
    </row>
    <row r="247" spans="1:25" s="35" customFormat="1">
      <c r="A247" s="130" t="s">
        <v>158</v>
      </c>
      <c r="B247" s="130"/>
      <c r="C247" s="156">
        <v>978871</v>
      </c>
      <c r="D247" s="156"/>
      <c r="E247" s="156">
        <v>32152564861</v>
      </c>
      <c r="F247" s="156"/>
      <c r="G247" s="157">
        <v>17514840918</v>
      </c>
      <c r="H247" s="103"/>
      <c r="I247" s="103">
        <v>273270</v>
      </c>
      <c r="J247" s="103"/>
      <c r="K247" s="103">
        <v>5060186489</v>
      </c>
      <c r="L247" s="103"/>
      <c r="M247" s="103">
        <v>8278</v>
      </c>
      <c r="N247" s="103"/>
      <c r="O247" s="103">
        <v>145073845</v>
      </c>
      <c r="P247" s="103"/>
      <c r="Q247" s="103">
        <v>1243863</v>
      </c>
      <c r="R247" s="103"/>
      <c r="S247" s="103">
        <v>17650</v>
      </c>
      <c r="T247" s="103"/>
      <c r="U247" s="103">
        <v>36966735002</v>
      </c>
      <c r="V247" s="103"/>
      <c r="W247" s="3">
        <v>21823554571</v>
      </c>
      <c r="X247" s="158"/>
      <c r="Y247" s="131">
        <f>W247/درآمدها!$J$6</f>
        <v>2.0134374710014465E-3</v>
      </c>
    </row>
    <row r="248" spans="1:25" s="35" customFormat="1">
      <c r="A248" s="155" t="s">
        <v>341</v>
      </c>
      <c r="B248" s="130"/>
      <c r="C248" s="156">
        <v>1112774</v>
      </c>
      <c r="D248" s="156"/>
      <c r="E248" s="156">
        <v>22437569330</v>
      </c>
      <c r="F248" s="156"/>
      <c r="G248" s="157">
        <v>18406385836</v>
      </c>
      <c r="H248" s="103"/>
      <c r="I248" s="103">
        <v>298472</v>
      </c>
      <c r="J248" s="103"/>
      <c r="K248" s="103">
        <v>5004045418</v>
      </c>
      <c r="L248" s="103"/>
      <c r="M248" s="103">
        <v>19020</v>
      </c>
      <c r="N248" s="103"/>
      <c r="O248" s="103">
        <v>317691434</v>
      </c>
      <c r="P248" s="103"/>
      <c r="Q248" s="103">
        <v>1392226</v>
      </c>
      <c r="R248" s="103"/>
      <c r="S248" s="103">
        <v>16850</v>
      </c>
      <c r="T248" s="103"/>
      <c r="U248" s="103">
        <v>27062900798</v>
      </c>
      <c r="V248" s="103"/>
      <c r="W248" s="3">
        <v>23319427004</v>
      </c>
      <c r="X248" s="158"/>
      <c r="Y248" s="131">
        <f>W248/درآمدها!$J$6</f>
        <v>2.1514464098588478E-3</v>
      </c>
    </row>
    <row r="249" spans="1:25" s="35" customFormat="1">
      <c r="A249" s="130" t="s">
        <v>293</v>
      </c>
      <c r="B249" s="130"/>
      <c r="C249" s="156">
        <v>759371</v>
      </c>
      <c r="D249" s="156"/>
      <c r="E249" s="156">
        <v>33181319125</v>
      </c>
      <c r="F249" s="156"/>
      <c r="G249" s="157">
        <v>17172899896</v>
      </c>
      <c r="H249" s="103"/>
      <c r="I249" s="103">
        <v>309170</v>
      </c>
      <c r="J249" s="103"/>
      <c r="K249" s="103">
        <v>7975129905</v>
      </c>
      <c r="L249" s="103"/>
      <c r="M249" s="103">
        <v>17231</v>
      </c>
      <c r="N249" s="103"/>
      <c r="O249" s="103">
        <v>449565673</v>
      </c>
      <c r="P249" s="103"/>
      <c r="Q249" s="103">
        <v>1051310</v>
      </c>
      <c r="R249" s="103"/>
      <c r="S249" s="103">
        <v>27050</v>
      </c>
      <c r="T249" s="103"/>
      <c r="U249" s="103">
        <v>40453559230</v>
      </c>
      <c r="V249" s="103"/>
      <c r="W249" s="3">
        <v>28268729787</v>
      </c>
      <c r="X249" s="158"/>
      <c r="Y249" s="131">
        <f>W249/درآمدها!$J$6</f>
        <v>2.6080682514659876E-3</v>
      </c>
    </row>
    <row r="250" spans="1:25" s="35" customFormat="1">
      <c r="A250" s="155" t="s">
        <v>345</v>
      </c>
      <c r="B250" s="130"/>
      <c r="C250" s="156">
        <v>2958011</v>
      </c>
      <c r="D250" s="156"/>
      <c r="E250" s="156">
        <v>14949007273</v>
      </c>
      <c r="F250" s="156"/>
      <c r="G250" s="157">
        <v>13802288460</v>
      </c>
      <c r="H250" s="103"/>
      <c r="I250" s="103">
        <v>390247</v>
      </c>
      <c r="J250" s="103"/>
      <c r="K250" s="103">
        <v>2008144643</v>
      </c>
      <c r="L250" s="103"/>
      <c r="M250" s="103">
        <v>23587</v>
      </c>
      <c r="N250" s="103"/>
      <c r="O250" s="103">
        <v>113199728</v>
      </c>
      <c r="P250" s="103"/>
      <c r="Q250" s="103">
        <v>3324671</v>
      </c>
      <c r="R250" s="103"/>
      <c r="S250" s="103">
        <v>4971</v>
      </c>
      <c r="T250" s="103"/>
      <c r="U250" s="103">
        <v>16837868473</v>
      </c>
      <c r="V250" s="103"/>
      <c r="W250" s="3">
        <v>16428604253</v>
      </c>
      <c r="X250" s="158"/>
      <c r="Y250" s="131">
        <f>W250/درآمدها!$J$6</f>
        <v>1.5157002628343244E-3</v>
      </c>
    </row>
    <row r="251" spans="1:25" s="35" customFormat="1">
      <c r="A251" s="155" t="s">
        <v>138</v>
      </c>
      <c r="B251" s="130"/>
      <c r="C251" s="156">
        <v>688094</v>
      </c>
      <c r="D251" s="156"/>
      <c r="E251" s="156">
        <v>10499944988</v>
      </c>
      <c r="F251" s="156"/>
      <c r="G251" s="157">
        <v>8632077993</v>
      </c>
      <c r="H251" s="103"/>
      <c r="I251" s="103">
        <v>398520</v>
      </c>
      <c r="J251" s="103"/>
      <c r="K251" s="103">
        <v>4986122808</v>
      </c>
      <c r="L251" s="103"/>
      <c r="M251" s="103">
        <v>11756</v>
      </c>
      <c r="N251" s="103"/>
      <c r="O251" s="103">
        <v>140597796</v>
      </c>
      <c r="P251" s="103"/>
      <c r="Q251" s="103">
        <v>1074858</v>
      </c>
      <c r="R251" s="103"/>
      <c r="S251" s="103">
        <v>12080</v>
      </c>
      <c r="T251" s="103"/>
      <c r="U251" s="103">
        <v>15318525124</v>
      </c>
      <c r="V251" s="103"/>
      <c r="W251" s="3">
        <v>12907028149</v>
      </c>
      <c r="X251" s="158"/>
      <c r="Y251" s="131">
        <f>W251/درآمدها!$J$6</f>
        <v>1.1908002442920203E-3</v>
      </c>
    </row>
    <row r="252" spans="1:25" s="35" customFormat="1">
      <c r="A252" s="155" t="s">
        <v>278</v>
      </c>
      <c r="B252" s="130"/>
      <c r="C252" s="156">
        <v>13052455</v>
      </c>
      <c r="D252" s="156"/>
      <c r="E252" s="156">
        <v>32057376487</v>
      </c>
      <c r="F252" s="156"/>
      <c r="G252" s="157">
        <v>28129350994</v>
      </c>
      <c r="H252" s="103"/>
      <c r="I252" s="103">
        <v>400000</v>
      </c>
      <c r="J252" s="103"/>
      <c r="K252" s="103">
        <v>971700896</v>
      </c>
      <c r="L252" s="103"/>
      <c r="M252" s="103">
        <v>83506</v>
      </c>
      <c r="N252" s="103"/>
      <c r="O252" s="103">
        <v>242425510</v>
      </c>
      <c r="P252" s="103"/>
      <c r="Q252" s="103">
        <v>13368949</v>
      </c>
      <c r="R252" s="103"/>
      <c r="S252" s="103">
        <v>2960</v>
      </c>
      <c r="T252" s="103"/>
      <c r="U252" s="103">
        <v>32824049666</v>
      </c>
      <c r="V252" s="103"/>
      <c r="W252" s="3">
        <v>39336635114</v>
      </c>
      <c r="X252" s="158"/>
      <c r="Y252" s="131">
        <f>W252/درآمدها!$J$6</f>
        <v>3.6291913337933223E-3</v>
      </c>
    </row>
    <row r="253" spans="1:25" s="35" customFormat="1">
      <c r="A253" s="130" t="s">
        <v>366</v>
      </c>
      <c r="B253" s="130"/>
      <c r="C253" s="156">
        <v>1185335</v>
      </c>
      <c r="D253" s="156"/>
      <c r="E253" s="156">
        <v>14091253346</v>
      </c>
      <c r="F253" s="156"/>
      <c r="G253" s="157">
        <v>12195221360</v>
      </c>
      <c r="H253" s="103"/>
      <c r="I253" s="103">
        <v>440841</v>
      </c>
      <c r="J253" s="103"/>
      <c r="K253" s="103">
        <v>5021734893</v>
      </c>
      <c r="L253" s="103"/>
      <c r="M253" s="103">
        <v>14290</v>
      </c>
      <c r="N253" s="103"/>
      <c r="O253" s="103">
        <v>174437091</v>
      </c>
      <c r="P253" s="103"/>
      <c r="Q253" s="103">
        <v>1611886</v>
      </c>
      <c r="R253" s="103"/>
      <c r="S253" s="103">
        <v>12240</v>
      </c>
      <c r="T253" s="103"/>
      <c r="U253" s="103">
        <v>18945033109</v>
      </c>
      <c r="V253" s="103"/>
      <c r="W253" s="3">
        <v>19612094209</v>
      </c>
      <c r="X253" s="158"/>
      <c r="Y253" s="131">
        <f>W253/درآمدها!$J$6</f>
        <v>1.8094085102746697E-3</v>
      </c>
    </row>
    <row r="254" spans="1:25" s="35" customFormat="1">
      <c r="A254" s="155" t="s">
        <v>246</v>
      </c>
      <c r="B254" s="130"/>
      <c r="C254" s="156">
        <v>1351076</v>
      </c>
      <c r="D254" s="156"/>
      <c r="E254" s="156">
        <v>23174716492</v>
      </c>
      <c r="F254" s="156"/>
      <c r="G254" s="157">
        <v>21555745421</v>
      </c>
      <c r="H254" s="103"/>
      <c r="I254" s="103">
        <v>563837</v>
      </c>
      <c r="J254" s="103"/>
      <c r="K254" s="103">
        <v>9972245417</v>
      </c>
      <c r="L254" s="103"/>
      <c r="M254" s="103">
        <v>39218</v>
      </c>
      <c r="N254" s="103"/>
      <c r="O254" s="103">
        <v>668841809</v>
      </c>
      <c r="P254" s="103"/>
      <c r="Q254" s="103">
        <v>1875695</v>
      </c>
      <c r="R254" s="103"/>
      <c r="S254" s="103">
        <v>17110</v>
      </c>
      <c r="T254" s="103"/>
      <c r="U254" s="103">
        <v>32470209158</v>
      </c>
      <c r="V254" s="103"/>
      <c r="W254" s="3">
        <v>31902187261</v>
      </c>
      <c r="X254" s="158"/>
      <c r="Y254" s="131">
        <f>W254/درآمدها!$J$6</f>
        <v>2.94329042637068E-3</v>
      </c>
    </row>
    <row r="255" spans="1:25" s="35" customFormat="1">
      <c r="A255" s="155" t="s">
        <v>234</v>
      </c>
      <c r="B255" s="130"/>
      <c r="C255" s="156">
        <v>2520491</v>
      </c>
      <c r="D255" s="156"/>
      <c r="E255" s="156">
        <v>25869072120</v>
      </c>
      <c r="F255" s="156"/>
      <c r="G255" s="157">
        <v>18164832074</v>
      </c>
      <c r="H255" s="103"/>
      <c r="I255" s="103">
        <v>611152</v>
      </c>
      <c r="J255" s="103"/>
      <c r="K255" s="103">
        <v>4506059352</v>
      </c>
      <c r="L255" s="103"/>
      <c r="M255" s="103">
        <v>42206</v>
      </c>
      <c r="N255" s="103"/>
      <c r="O255" s="103">
        <v>326620072</v>
      </c>
      <c r="P255" s="103"/>
      <c r="Q255" s="103">
        <v>3089437</v>
      </c>
      <c r="R255" s="103"/>
      <c r="S255" s="103">
        <v>7980</v>
      </c>
      <c r="T255" s="103"/>
      <c r="U255" s="103">
        <v>29965757607</v>
      </c>
      <c r="V255" s="103"/>
      <c r="W255" s="3">
        <v>24507017704</v>
      </c>
      <c r="X255" s="158"/>
      <c r="Y255" s="131">
        <f>W255/درآمدها!$J$6</f>
        <v>2.2610133279249941E-3</v>
      </c>
    </row>
    <row r="256" spans="1:25" s="35" customFormat="1">
      <c r="A256" s="155" t="s">
        <v>342</v>
      </c>
      <c r="B256" s="130"/>
      <c r="C256" s="156">
        <v>5060912</v>
      </c>
      <c r="D256" s="156"/>
      <c r="E256" s="156">
        <v>37782655372</v>
      </c>
      <c r="F256" s="156"/>
      <c r="G256" s="157">
        <v>30939417381</v>
      </c>
      <c r="H256" s="103"/>
      <c r="I256" s="103">
        <v>672268</v>
      </c>
      <c r="J256" s="103"/>
      <c r="K256" s="103">
        <v>4933538642</v>
      </c>
      <c r="L256" s="103"/>
      <c r="M256" s="103">
        <v>27124</v>
      </c>
      <c r="N256" s="103"/>
      <c r="O256" s="103">
        <v>192243435</v>
      </c>
      <c r="P256" s="103"/>
      <c r="Q256" s="103">
        <v>5706056</v>
      </c>
      <c r="R256" s="103"/>
      <c r="S256" s="103">
        <v>7260</v>
      </c>
      <c r="T256" s="103"/>
      <c r="U256" s="103">
        <v>42514101276</v>
      </c>
      <c r="V256" s="103"/>
      <c r="W256" s="3">
        <v>41179482065</v>
      </c>
      <c r="X256" s="158"/>
      <c r="Y256" s="131">
        <f>W256/درآمدها!$J$6</f>
        <v>3.7992120832726381E-3</v>
      </c>
    </row>
    <row r="257" spans="1:25" s="35" customFormat="1">
      <c r="A257" s="130" t="s">
        <v>467</v>
      </c>
      <c r="B257" s="130"/>
      <c r="C257" s="156">
        <v>0</v>
      </c>
      <c r="D257" s="156"/>
      <c r="E257" s="156">
        <v>0</v>
      </c>
      <c r="F257" s="156"/>
      <c r="G257" s="157">
        <v>0</v>
      </c>
      <c r="H257" s="103"/>
      <c r="I257" s="103">
        <v>681464</v>
      </c>
      <c r="J257" s="103"/>
      <c r="K257" s="103">
        <v>4986124651</v>
      </c>
      <c r="L257" s="103"/>
      <c r="M257" s="103">
        <v>9183</v>
      </c>
      <c r="N257" s="103"/>
      <c r="O257" s="103">
        <v>65343088</v>
      </c>
      <c r="P257" s="103"/>
      <c r="Q257" s="103">
        <v>672281</v>
      </c>
      <c r="R257" s="103"/>
      <c r="S257" s="103">
        <v>7080</v>
      </c>
      <c r="T257" s="103"/>
      <c r="U257" s="103">
        <v>4918934627</v>
      </c>
      <c r="V257" s="103"/>
      <c r="W257" s="3">
        <v>4731428975</v>
      </c>
      <c r="X257" s="158"/>
      <c r="Y257" s="131">
        <f>W257/درآمدها!$J$6</f>
        <v>4.3652084075735623E-4</v>
      </c>
    </row>
    <row r="258" spans="1:25" s="35" customFormat="1">
      <c r="A258" s="155" t="s">
        <v>108</v>
      </c>
      <c r="B258" s="130"/>
      <c r="C258" s="156">
        <v>3039091</v>
      </c>
      <c r="D258" s="156"/>
      <c r="E258" s="156">
        <v>65529404631</v>
      </c>
      <c r="F258" s="156"/>
      <c r="G258" s="157">
        <v>45284916047</v>
      </c>
      <c r="H258" s="103"/>
      <c r="I258" s="103">
        <v>700000</v>
      </c>
      <c r="J258" s="103"/>
      <c r="K258" s="103">
        <v>10974174461</v>
      </c>
      <c r="L258" s="103"/>
      <c r="M258" s="103">
        <v>0</v>
      </c>
      <c r="N258" s="103"/>
      <c r="O258" s="103">
        <v>0</v>
      </c>
      <c r="P258" s="103"/>
      <c r="Q258" s="103">
        <v>3739091</v>
      </c>
      <c r="R258" s="103"/>
      <c r="S258" s="103">
        <v>16550</v>
      </c>
      <c r="T258" s="103"/>
      <c r="U258" s="103">
        <v>76503579092</v>
      </c>
      <c r="V258" s="103"/>
      <c r="W258" s="3">
        <v>61513758415</v>
      </c>
      <c r="X258" s="158"/>
      <c r="Y258" s="131">
        <f>W258/درآمدها!$J$6</f>
        <v>5.6752489963057514E-3</v>
      </c>
    </row>
    <row r="259" spans="1:25" s="35" customFormat="1">
      <c r="A259" s="155" t="s">
        <v>406</v>
      </c>
      <c r="B259" s="130"/>
      <c r="C259" s="156">
        <v>78580</v>
      </c>
      <c r="D259" s="156"/>
      <c r="E259" s="156">
        <v>3732238653</v>
      </c>
      <c r="F259" s="156"/>
      <c r="G259" s="157">
        <v>3757208801</v>
      </c>
      <c r="H259" s="103"/>
      <c r="I259" s="103">
        <v>721552</v>
      </c>
      <c r="J259" s="103"/>
      <c r="K259" s="103">
        <v>39558437460</v>
      </c>
      <c r="L259" s="103"/>
      <c r="M259" s="103">
        <v>11562</v>
      </c>
      <c r="N259" s="103"/>
      <c r="O259" s="103">
        <v>619433273</v>
      </c>
      <c r="P259" s="103"/>
      <c r="Q259" s="103">
        <v>788570</v>
      </c>
      <c r="R259" s="103"/>
      <c r="S259" s="103">
        <v>54390</v>
      </c>
      <c r="T259" s="103"/>
      <c r="U259" s="103">
        <v>42670271100</v>
      </c>
      <c r="V259" s="103"/>
      <c r="W259" s="3">
        <v>42635124887</v>
      </c>
      <c r="X259" s="158"/>
      <c r="Y259" s="131">
        <f>W259/درآمدها!$J$6</f>
        <v>3.933509444991325E-3</v>
      </c>
    </row>
    <row r="260" spans="1:25" s="35" customFormat="1">
      <c r="A260" s="130" t="s">
        <v>347</v>
      </c>
      <c r="B260" s="130"/>
      <c r="C260" s="156">
        <v>611629</v>
      </c>
      <c r="D260" s="156"/>
      <c r="E260" s="156">
        <v>12151397563</v>
      </c>
      <c r="F260" s="156"/>
      <c r="G260" s="157">
        <v>12074677580</v>
      </c>
      <c r="H260" s="103"/>
      <c r="I260" s="103">
        <v>725462</v>
      </c>
      <c r="J260" s="103"/>
      <c r="K260" s="103">
        <v>15314126871</v>
      </c>
      <c r="L260" s="103"/>
      <c r="M260" s="103">
        <v>95698</v>
      </c>
      <c r="N260" s="103"/>
      <c r="O260" s="103">
        <v>2138712223</v>
      </c>
      <c r="P260" s="103"/>
      <c r="Q260" s="103">
        <v>1241393</v>
      </c>
      <c r="R260" s="103"/>
      <c r="S260" s="103">
        <v>23000</v>
      </c>
      <c r="T260" s="103"/>
      <c r="U260" s="103">
        <v>25499767610</v>
      </c>
      <c r="V260" s="103"/>
      <c r="W260" s="3">
        <v>28382154370</v>
      </c>
      <c r="X260" s="158"/>
      <c r="Y260" s="131">
        <f>W260/درآمدها!$J$6</f>
        <v>2.6185327843999758E-3</v>
      </c>
    </row>
    <row r="261" spans="1:25" s="35" customFormat="1">
      <c r="A261" s="130" t="s">
        <v>112</v>
      </c>
      <c r="B261" s="130"/>
      <c r="C261" s="156">
        <v>4240124</v>
      </c>
      <c r="D261" s="156"/>
      <c r="E261" s="156">
        <v>19319950154</v>
      </c>
      <c r="F261" s="156"/>
      <c r="G261" s="157">
        <v>19359013943</v>
      </c>
      <c r="H261" s="103"/>
      <c r="I261" s="103">
        <v>728661</v>
      </c>
      <c r="J261" s="103"/>
      <c r="K261" s="103">
        <v>3012052546</v>
      </c>
      <c r="L261" s="103"/>
      <c r="M261" s="103">
        <v>72139</v>
      </c>
      <c r="N261" s="103"/>
      <c r="O261" s="103">
        <v>294660464</v>
      </c>
      <c r="P261" s="103"/>
      <c r="Q261" s="103">
        <v>4896646</v>
      </c>
      <c r="R261" s="103"/>
      <c r="S261" s="103">
        <v>4049</v>
      </c>
      <c r="T261" s="103"/>
      <c r="U261" s="103">
        <v>22005147640</v>
      </c>
      <c r="V261" s="103"/>
      <c r="W261" s="3">
        <v>19708551865</v>
      </c>
      <c r="X261" s="158"/>
      <c r="Y261" s="131">
        <f>W261/درآمدها!$J$6</f>
        <v>1.8183076773798049E-3</v>
      </c>
    </row>
    <row r="262" spans="1:25" s="35" customFormat="1">
      <c r="A262" s="155" t="s">
        <v>423</v>
      </c>
      <c r="B262" s="130"/>
      <c r="C262" s="156">
        <v>4311768</v>
      </c>
      <c r="D262" s="156"/>
      <c r="E262" s="156">
        <v>22627588349</v>
      </c>
      <c r="F262" s="156"/>
      <c r="G262" s="157">
        <v>22930704449</v>
      </c>
      <c r="H262" s="103"/>
      <c r="I262" s="103">
        <v>804782</v>
      </c>
      <c r="J262" s="103"/>
      <c r="K262" s="103">
        <v>4478740245</v>
      </c>
      <c r="L262" s="103"/>
      <c r="M262" s="103">
        <v>68958</v>
      </c>
      <c r="N262" s="103"/>
      <c r="O262" s="103">
        <v>410183828</v>
      </c>
      <c r="P262" s="103"/>
      <c r="Q262" s="103">
        <v>5047592</v>
      </c>
      <c r="R262" s="103"/>
      <c r="S262" s="103">
        <v>6010</v>
      </c>
      <c r="T262" s="103"/>
      <c r="U262" s="103">
        <v>26741004653</v>
      </c>
      <c r="V262" s="103"/>
      <c r="W262" s="3">
        <v>30155528558</v>
      </c>
      <c r="X262" s="158"/>
      <c r="Y262" s="131">
        <f>W262/درآمدها!$J$6</f>
        <v>2.782143988459771E-3</v>
      </c>
    </row>
    <row r="263" spans="1:25" s="35" customFormat="1">
      <c r="A263" s="155" t="s">
        <v>119</v>
      </c>
      <c r="B263" s="130"/>
      <c r="C263" s="156">
        <v>1032111</v>
      </c>
      <c r="D263" s="156"/>
      <c r="E263" s="156">
        <v>25454306331</v>
      </c>
      <c r="F263" s="156"/>
      <c r="G263" s="157">
        <v>23617828012</v>
      </c>
      <c r="H263" s="103"/>
      <c r="I263" s="103">
        <v>842894</v>
      </c>
      <c r="J263" s="103"/>
      <c r="K263" s="103">
        <v>20100102896</v>
      </c>
      <c r="L263" s="103"/>
      <c r="M263" s="103">
        <v>15768</v>
      </c>
      <c r="N263" s="103"/>
      <c r="O263" s="103">
        <v>405237855</v>
      </c>
      <c r="P263" s="103"/>
      <c r="Q263" s="103">
        <v>1859237</v>
      </c>
      <c r="R263" s="103"/>
      <c r="S263" s="103">
        <v>25930</v>
      </c>
      <c r="T263" s="103"/>
      <c r="U263" s="103">
        <v>45171315888</v>
      </c>
      <c r="V263" s="103"/>
      <c r="W263" s="3">
        <v>47923165822</v>
      </c>
      <c r="X263" s="158"/>
      <c r="Y263" s="131">
        <f>W263/درآمدها!$J$6</f>
        <v>4.4213832114797071E-3</v>
      </c>
    </row>
    <row r="264" spans="1:25" s="35" customFormat="1">
      <c r="A264" s="130" t="s">
        <v>239</v>
      </c>
      <c r="B264" s="130"/>
      <c r="C264" s="156">
        <v>7198565</v>
      </c>
      <c r="D264" s="156"/>
      <c r="E264" s="156">
        <v>30386123607</v>
      </c>
      <c r="F264" s="156"/>
      <c r="G264" s="157">
        <v>22297265710</v>
      </c>
      <c r="H264" s="103"/>
      <c r="I264" s="103">
        <v>982223</v>
      </c>
      <c r="J264" s="103"/>
      <c r="K264" s="103">
        <v>2991678275</v>
      </c>
      <c r="L264" s="103"/>
      <c r="M264" s="103">
        <v>38704</v>
      </c>
      <c r="N264" s="103"/>
      <c r="O264" s="103">
        <v>126474985</v>
      </c>
      <c r="P264" s="103"/>
      <c r="Q264" s="103">
        <v>8142084</v>
      </c>
      <c r="R264" s="103"/>
      <c r="S264" s="103">
        <v>3298</v>
      </c>
      <c r="T264" s="103"/>
      <c r="U264" s="103">
        <v>33219888678</v>
      </c>
      <c r="V264" s="103"/>
      <c r="W264" s="3">
        <v>26692820108</v>
      </c>
      <c r="X264" s="158"/>
      <c r="Y264" s="131">
        <f>W264/درآمدها!$J$6</f>
        <v>2.4626750897658832E-3</v>
      </c>
    </row>
    <row r="265" spans="1:25" s="35" customFormat="1">
      <c r="A265" s="155" t="s">
        <v>126</v>
      </c>
      <c r="B265" s="130"/>
      <c r="C265" s="156">
        <v>11350833</v>
      </c>
      <c r="D265" s="156"/>
      <c r="E265" s="156">
        <v>44721571384</v>
      </c>
      <c r="F265" s="156"/>
      <c r="G265" s="157">
        <v>22194242338</v>
      </c>
      <c r="H265" s="103"/>
      <c r="I265" s="103">
        <v>1015080</v>
      </c>
      <c r="J265" s="103"/>
      <c r="K265" s="103">
        <v>2040143209</v>
      </c>
      <c r="L265" s="103"/>
      <c r="M265" s="103">
        <v>80295</v>
      </c>
      <c r="N265" s="103"/>
      <c r="O265" s="103">
        <v>171590951</v>
      </c>
      <c r="P265" s="103"/>
      <c r="Q265" s="103">
        <v>12285618</v>
      </c>
      <c r="R265" s="103"/>
      <c r="S265" s="103">
        <v>2115</v>
      </c>
      <c r="T265" s="103"/>
      <c r="U265" s="103">
        <v>46458078956</v>
      </c>
      <c r="V265" s="103"/>
      <c r="W265" s="3">
        <v>25829476785</v>
      </c>
      <c r="X265" s="158"/>
      <c r="Y265" s="131">
        <f>W265/درآمدها!$J$6</f>
        <v>2.3830231801188172E-3</v>
      </c>
    </row>
    <row r="266" spans="1:25" s="35" customFormat="1">
      <c r="A266" s="155" t="s">
        <v>222</v>
      </c>
      <c r="B266" s="130"/>
      <c r="C266" s="156">
        <v>3935969</v>
      </c>
      <c r="D266" s="156"/>
      <c r="E266" s="156">
        <v>22108243506</v>
      </c>
      <c r="F266" s="156"/>
      <c r="G266" s="157">
        <v>18975867429</v>
      </c>
      <c r="H266" s="103"/>
      <c r="I266" s="103">
        <v>1018713</v>
      </c>
      <c r="J266" s="103"/>
      <c r="K266" s="103">
        <v>4997345622</v>
      </c>
      <c r="L266" s="103"/>
      <c r="M266" s="103">
        <v>105844</v>
      </c>
      <c r="N266" s="103"/>
      <c r="O266" s="103">
        <v>549570662</v>
      </c>
      <c r="P266" s="103"/>
      <c r="Q266" s="103">
        <v>4848838</v>
      </c>
      <c r="R266" s="103"/>
      <c r="S266" s="103">
        <v>5500</v>
      </c>
      <c r="T266" s="103"/>
      <c r="U266" s="103">
        <v>26520833466</v>
      </c>
      <c r="V266" s="103"/>
      <c r="W266" s="3">
        <v>26509930780</v>
      </c>
      <c r="X266" s="158"/>
      <c r="Y266" s="131">
        <f>W266/درآمدها!$J$6</f>
        <v>2.4458017511517051E-3</v>
      </c>
    </row>
    <row r="267" spans="1:25" s="35" customFormat="1">
      <c r="A267" s="130" t="s">
        <v>464</v>
      </c>
      <c r="B267" s="130"/>
      <c r="C267" s="156">
        <v>0</v>
      </c>
      <c r="D267" s="156"/>
      <c r="E267" s="156">
        <v>0</v>
      </c>
      <c r="F267" s="156"/>
      <c r="G267" s="157">
        <v>0</v>
      </c>
      <c r="H267" s="103"/>
      <c r="I267" s="103">
        <v>1042955</v>
      </c>
      <c r="J267" s="103"/>
      <c r="K267" s="103">
        <v>35748557970</v>
      </c>
      <c r="L267" s="103"/>
      <c r="M267" s="103">
        <v>17917</v>
      </c>
      <c r="N267" s="103"/>
      <c r="O267" s="103">
        <v>619279462</v>
      </c>
      <c r="P267" s="103"/>
      <c r="Q267" s="103">
        <v>1025038</v>
      </c>
      <c r="R267" s="103"/>
      <c r="S267" s="103">
        <v>36500</v>
      </c>
      <c r="T267" s="103"/>
      <c r="U267" s="103">
        <v>35141093061</v>
      </c>
      <c r="V267" s="103"/>
      <c r="W267" s="3">
        <v>37191274375</v>
      </c>
      <c r="X267" s="158"/>
      <c r="Y267" s="131">
        <f>W267/درآمدها!$J$6</f>
        <v>3.4312607131574916E-3</v>
      </c>
    </row>
    <row r="268" spans="1:25" s="35" customFormat="1">
      <c r="A268" s="155" t="s">
        <v>294</v>
      </c>
      <c r="B268" s="130"/>
      <c r="C268" s="156">
        <v>4332488</v>
      </c>
      <c r="D268" s="156"/>
      <c r="E268" s="156">
        <v>29048260787</v>
      </c>
      <c r="F268" s="156"/>
      <c r="G268" s="157">
        <v>19819478026</v>
      </c>
      <c r="H268" s="103"/>
      <c r="I268" s="103">
        <v>1127038</v>
      </c>
      <c r="J268" s="103"/>
      <c r="K268" s="103">
        <v>4986130780</v>
      </c>
      <c r="L268" s="103"/>
      <c r="M268" s="103">
        <v>59942</v>
      </c>
      <c r="N268" s="103"/>
      <c r="O268" s="103">
        <v>284182114</v>
      </c>
      <c r="P268" s="103"/>
      <c r="Q268" s="103">
        <v>5399584</v>
      </c>
      <c r="R268" s="103"/>
      <c r="S268" s="103">
        <v>4805</v>
      </c>
      <c r="T268" s="103"/>
      <c r="U268" s="103">
        <v>33660716362</v>
      </c>
      <c r="V268" s="103"/>
      <c r="W268" s="3">
        <v>25790628365</v>
      </c>
      <c r="X268" s="158"/>
      <c r="Y268" s="131">
        <f>W268/درآمدها!$J$6</f>
        <v>2.3794390314292565E-3</v>
      </c>
    </row>
    <row r="269" spans="1:25" s="35" customFormat="1">
      <c r="A269" s="155" t="s">
        <v>197</v>
      </c>
      <c r="B269" s="130"/>
      <c r="C269" s="156">
        <v>4321733</v>
      </c>
      <c r="D269" s="156"/>
      <c r="E269" s="156">
        <v>30833086914</v>
      </c>
      <c r="F269" s="156"/>
      <c r="G269" s="157">
        <v>20174103766</v>
      </c>
      <c r="H269" s="103"/>
      <c r="I269" s="103">
        <v>1212303</v>
      </c>
      <c r="J269" s="103"/>
      <c r="K269" s="103">
        <v>5779248409</v>
      </c>
      <c r="L269" s="103"/>
      <c r="M269" s="103">
        <v>74585</v>
      </c>
      <c r="N269" s="103"/>
      <c r="O269" s="103">
        <v>366881593</v>
      </c>
      <c r="P269" s="103"/>
      <c r="Q269" s="103">
        <v>5459451</v>
      </c>
      <c r="R269" s="103"/>
      <c r="S269" s="103">
        <v>4950</v>
      </c>
      <c r="T269" s="103"/>
      <c r="U269" s="103">
        <v>36118892376</v>
      </c>
      <c r="V269" s="103"/>
      <c r="W269" s="3">
        <v>26863487973</v>
      </c>
      <c r="X269" s="158"/>
      <c r="Y269" s="131">
        <f>W269/درآمدها!$J$6</f>
        <v>2.4784208782610093E-3</v>
      </c>
    </row>
    <row r="270" spans="1:25" s="35" customFormat="1">
      <c r="A270" s="155" t="s">
        <v>334</v>
      </c>
      <c r="B270" s="130"/>
      <c r="C270" s="156">
        <v>982839</v>
      </c>
      <c r="D270" s="156"/>
      <c r="E270" s="156">
        <v>14329337829</v>
      </c>
      <c r="F270" s="156"/>
      <c r="G270" s="157">
        <v>12564105652</v>
      </c>
      <c r="H270" s="103"/>
      <c r="I270" s="103">
        <v>1245386</v>
      </c>
      <c r="J270" s="103"/>
      <c r="K270" s="103">
        <v>16648713506</v>
      </c>
      <c r="L270" s="103"/>
      <c r="M270" s="103">
        <v>44892</v>
      </c>
      <c r="N270" s="103"/>
      <c r="O270" s="103">
        <v>700710187</v>
      </c>
      <c r="P270" s="103"/>
      <c r="Q270" s="130">
        <v>2183333</v>
      </c>
      <c r="R270" s="130"/>
      <c r="S270" s="103">
        <v>17230</v>
      </c>
      <c r="T270" s="103"/>
      <c r="U270" s="103">
        <v>30352118951</v>
      </c>
      <c r="V270" s="103"/>
      <c r="W270" s="3">
        <v>37394995572</v>
      </c>
      <c r="X270" s="158"/>
      <c r="Y270" s="131">
        <f>W270/درآمدها!$J$6</f>
        <v>3.4500559964988284E-3</v>
      </c>
    </row>
    <row r="271" spans="1:25" s="35" customFormat="1">
      <c r="A271" s="155" t="s">
        <v>421</v>
      </c>
      <c r="B271" s="130"/>
      <c r="C271" s="156">
        <v>2318208</v>
      </c>
      <c r="D271" s="156"/>
      <c r="E271" s="156">
        <v>3983836622</v>
      </c>
      <c r="F271" s="156"/>
      <c r="G271" s="157">
        <v>3952071150</v>
      </c>
      <c r="H271" s="103"/>
      <c r="I271" s="103">
        <v>1253998</v>
      </c>
      <c r="J271" s="103"/>
      <c r="K271" s="103">
        <v>2021567741</v>
      </c>
      <c r="L271" s="103"/>
      <c r="M271" s="103">
        <v>48144</v>
      </c>
      <c r="N271" s="103"/>
      <c r="O271" s="103">
        <v>76614223</v>
      </c>
      <c r="P271" s="103"/>
      <c r="Q271" s="3">
        <v>3524062</v>
      </c>
      <c r="R271" s="103"/>
      <c r="S271" s="103">
        <v>1619</v>
      </c>
      <c r="T271" s="103"/>
      <c r="U271" s="103">
        <v>5924467209</v>
      </c>
      <c r="V271" s="103"/>
      <c r="W271" s="3">
        <v>5671508917</v>
      </c>
      <c r="X271" s="158"/>
      <c r="Y271" s="131">
        <f>W271/درآمدها!$J$6</f>
        <v>5.2325245795572422E-4</v>
      </c>
    </row>
    <row r="272" spans="1:25" s="35" customFormat="1">
      <c r="A272" s="155" t="s">
        <v>145</v>
      </c>
      <c r="B272" s="130"/>
      <c r="C272" s="156">
        <v>3784002</v>
      </c>
      <c r="D272" s="156"/>
      <c r="E272" s="156">
        <v>25110929485</v>
      </c>
      <c r="F272" s="156"/>
      <c r="G272" s="157">
        <v>26067106216</v>
      </c>
      <c r="H272" s="103"/>
      <c r="I272" s="103">
        <v>1257956</v>
      </c>
      <c r="J272" s="103"/>
      <c r="K272" s="103">
        <v>9972257102</v>
      </c>
      <c r="L272" s="103"/>
      <c r="M272" s="103">
        <v>67952</v>
      </c>
      <c r="N272" s="103"/>
      <c r="O272" s="103">
        <v>539421009</v>
      </c>
      <c r="P272" s="103"/>
      <c r="Q272" s="103">
        <v>4974006</v>
      </c>
      <c r="R272" s="103"/>
      <c r="S272" s="103">
        <v>8140</v>
      </c>
      <c r="T272" s="103"/>
      <c r="U272" s="103">
        <v>34611271953</v>
      </c>
      <c r="V272" s="103"/>
      <c r="W272" s="3">
        <v>40247502810</v>
      </c>
      <c r="X272" s="158"/>
      <c r="Y272" s="131">
        <f>W272/درآمدها!$J$6</f>
        <v>3.7132278340932419E-3</v>
      </c>
    </row>
    <row r="273" spans="1:25" s="35" customFormat="1">
      <c r="A273" s="155" t="s">
        <v>244</v>
      </c>
      <c r="B273" s="130"/>
      <c r="C273" s="156">
        <v>1303661</v>
      </c>
      <c r="D273" s="156"/>
      <c r="E273" s="156">
        <v>10116444402</v>
      </c>
      <c r="F273" s="156"/>
      <c r="G273" s="157">
        <v>8915821016</v>
      </c>
      <c r="H273" s="103"/>
      <c r="I273" s="103">
        <v>1280000</v>
      </c>
      <c r="J273" s="103"/>
      <c r="K273" s="103">
        <v>9980453228</v>
      </c>
      <c r="L273" s="103"/>
      <c r="M273" s="103">
        <v>47760</v>
      </c>
      <c r="N273" s="103"/>
      <c r="O273" s="103">
        <v>366406145</v>
      </c>
      <c r="P273" s="103"/>
      <c r="Q273" s="130">
        <v>2535901</v>
      </c>
      <c r="R273" s="130"/>
      <c r="S273" s="103">
        <v>7900</v>
      </c>
      <c r="T273" s="130"/>
      <c r="U273" s="3">
        <v>19725636991</v>
      </c>
      <c r="V273" s="130"/>
      <c r="W273" s="3">
        <v>19914417877</v>
      </c>
      <c r="X273" s="158"/>
      <c r="Y273" s="131">
        <f>W273/درآمدها!$J$6</f>
        <v>1.8373008409919892E-3</v>
      </c>
    </row>
    <row r="274" spans="1:25" s="35" customFormat="1">
      <c r="A274" s="130" t="s">
        <v>180</v>
      </c>
      <c r="B274" s="130"/>
      <c r="C274" s="156">
        <v>10492108</v>
      </c>
      <c r="D274" s="156"/>
      <c r="E274" s="156">
        <v>33009603120</v>
      </c>
      <c r="F274" s="156"/>
      <c r="G274" s="157">
        <v>23779670305</v>
      </c>
      <c r="H274" s="103"/>
      <c r="I274" s="103">
        <v>1305198</v>
      </c>
      <c r="J274" s="103"/>
      <c r="K274" s="103">
        <v>2975253677</v>
      </c>
      <c r="L274" s="103"/>
      <c r="M274" s="103">
        <v>275208</v>
      </c>
      <c r="N274" s="103"/>
      <c r="O274" s="103">
        <v>618592494</v>
      </c>
      <c r="P274" s="103"/>
      <c r="Q274" s="103">
        <v>11522098</v>
      </c>
      <c r="R274" s="103"/>
      <c r="S274" s="103">
        <v>2360</v>
      </c>
      <c r="T274" s="103"/>
      <c r="U274" s="103">
        <v>35145400698</v>
      </c>
      <c r="V274" s="103"/>
      <c r="W274" s="3">
        <v>27030357984</v>
      </c>
      <c r="X274" s="158"/>
      <c r="Y274" s="131">
        <f>W274/درآمدها!$J$6</f>
        <v>2.4938162773854165E-3</v>
      </c>
    </row>
    <row r="275" spans="1:25" s="35" customFormat="1">
      <c r="A275" s="130" t="s">
        <v>84</v>
      </c>
      <c r="B275" s="130"/>
      <c r="C275" s="156">
        <v>1405234</v>
      </c>
      <c r="D275" s="156"/>
      <c r="E275" s="156">
        <v>28203516429</v>
      </c>
      <c r="F275" s="156"/>
      <c r="G275" s="157">
        <v>28007300800</v>
      </c>
      <c r="H275" s="103"/>
      <c r="I275" s="103">
        <v>1938788</v>
      </c>
      <c r="J275" s="103"/>
      <c r="K275" s="103">
        <v>27395989644</v>
      </c>
      <c r="L275" s="103"/>
      <c r="M275" s="103">
        <v>0</v>
      </c>
      <c r="N275" s="103"/>
      <c r="O275" s="103">
        <v>0</v>
      </c>
      <c r="P275" s="103"/>
      <c r="Q275" s="103">
        <v>3344022</v>
      </c>
      <c r="R275" s="103"/>
      <c r="S275" s="103">
        <v>14641</v>
      </c>
      <c r="T275" s="103"/>
      <c r="U275" s="103">
        <v>39713841264</v>
      </c>
      <c r="V275" s="103"/>
      <c r="W275" s="3">
        <v>48668515142</v>
      </c>
      <c r="X275" s="158"/>
      <c r="Y275" s="131">
        <f>W275/درآمدها!$J$6</f>
        <v>4.4901490142727893E-3</v>
      </c>
    </row>
    <row r="276" spans="1:25" s="107" customFormat="1">
      <c r="A276" s="155" t="s">
        <v>469</v>
      </c>
      <c r="B276" s="130"/>
      <c r="C276" s="156">
        <v>0</v>
      </c>
      <c r="D276" s="156"/>
      <c r="E276" s="156">
        <v>0</v>
      </c>
      <c r="F276" s="156"/>
      <c r="G276" s="157">
        <v>0</v>
      </c>
      <c r="H276" s="103"/>
      <c r="I276" s="103">
        <v>1460607</v>
      </c>
      <c r="J276" s="103"/>
      <c r="K276" s="103">
        <v>0</v>
      </c>
      <c r="L276" s="103"/>
      <c r="M276" s="103">
        <v>0</v>
      </c>
      <c r="N276" s="103"/>
      <c r="O276" s="103">
        <v>0</v>
      </c>
      <c r="P276" s="103"/>
      <c r="Q276" s="103">
        <v>1460607</v>
      </c>
      <c r="R276" s="103"/>
      <c r="S276" s="103">
        <v>13641</v>
      </c>
      <c r="T276" s="103"/>
      <c r="U276" s="103">
        <v>15885664809</v>
      </c>
      <c r="V276" s="103"/>
      <c r="W276" s="3">
        <v>19805591457</v>
      </c>
      <c r="X276" s="158"/>
      <c r="Y276" s="131">
        <f>W276/درآمدها!$J$6</f>
        <v>1.8272605338023387E-3</v>
      </c>
    </row>
    <row r="277" spans="1:25" s="35" customFormat="1">
      <c r="A277" s="155" t="s">
        <v>175</v>
      </c>
      <c r="B277" s="130"/>
      <c r="C277" s="156">
        <v>3790105</v>
      </c>
      <c r="D277" s="156"/>
      <c r="E277" s="156">
        <v>31441325756</v>
      </c>
      <c r="F277" s="156"/>
      <c r="G277" s="157">
        <v>22266243406</v>
      </c>
      <c r="H277" s="103"/>
      <c r="I277" s="103">
        <v>1468468</v>
      </c>
      <c r="J277" s="103"/>
      <c r="K277" s="103">
        <v>9131226927</v>
      </c>
      <c r="L277" s="103"/>
      <c r="M277" s="103">
        <v>102349</v>
      </c>
      <c r="N277" s="103"/>
      <c r="O277" s="103">
        <v>599769204</v>
      </c>
      <c r="P277" s="103"/>
      <c r="Q277" s="103">
        <v>5156224</v>
      </c>
      <c r="R277" s="103"/>
      <c r="S277" s="103">
        <v>6050</v>
      </c>
      <c r="T277" s="103"/>
      <c r="U277" s="103">
        <v>39761027272</v>
      </c>
      <c r="V277" s="103"/>
      <c r="W277" s="3">
        <v>31009544031</v>
      </c>
      <c r="X277" s="158"/>
      <c r="Y277" s="131">
        <f>W277/درآمدها!$J$6</f>
        <v>2.8609353122360623E-3</v>
      </c>
    </row>
    <row r="278" spans="1:25" s="35" customFormat="1">
      <c r="A278" s="155" t="s">
        <v>370</v>
      </c>
      <c r="B278" s="130"/>
      <c r="C278" s="156">
        <v>6019099</v>
      </c>
      <c r="D278" s="156"/>
      <c r="E278" s="156">
        <v>27675722582</v>
      </c>
      <c r="F278" s="156"/>
      <c r="G278" s="157">
        <v>21791125289</v>
      </c>
      <c r="H278" s="103"/>
      <c r="I278" s="103">
        <v>1568036</v>
      </c>
      <c r="J278" s="103"/>
      <c r="K278" s="103">
        <v>0</v>
      </c>
      <c r="L278" s="103"/>
      <c r="M278" s="103">
        <v>88752</v>
      </c>
      <c r="N278" s="103"/>
      <c r="O278" s="103">
        <v>269292863</v>
      </c>
      <c r="P278" s="103"/>
      <c r="Q278" s="103">
        <v>7498383</v>
      </c>
      <c r="R278" s="103"/>
      <c r="S278" s="103">
        <v>2615</v>
      </c>
      <c r="T278" s="103"/>
      <c r="U278" s="103">
        <v>27294645859</v>
      </c>
      <c r="V278" s="103"/>
      <c r="W278" s="3">
        <v>19491602332</v>
      </c>
      <c r="X278" s="158"/>
      <c r="Y278" s="131">
        <f>W278/درآمدها!$J$6</f>
        <v>1.7982919499859311E-3</v>
      </c>
    </row>
    <row r="279" spans="1:25" s="35" customFormat="1">
      <c r="A279" s="130" t="s">
        <v>98</v>
      </c>
      <c r="B279" s="130"/>
      <c r="C279" s="156">
        <v>12668548</v>
      </c>
      <c r="D279" s="156"/>
      <c r="E279" s="156">
        <v>31255025183</v>
      </c>
      <c r="F279" s="156"/>
      <c r="G279" s="157">
        <v>21987675066</v>
      </c>
      <c r="H279" s="103"/>
      <c r="I279" s="103">
        <v>1625288</v>
      </c>
      <c r="J279" s="103"/>
      <c r="K279" s="103">
        <v>2927986116</v>
      </c>
      <c r="L279" s="103"/>
      <c r="M279" s="103">
        <v>143820</v>
      </c>
      <c r="N279" s="103"/>
      <c r="O279" s="103">
        <v>263083366</v>
      </c>
      <c r="P279" s="103"/>
      <c r="Q279" s="103">
        <v>14150016</v>
      </c>
      <c r="R279" s="103"/>
      <c r="S279" s="103">
        <v>2058</v>
      </c>
      <c r="T279" s="103"/>
      <c r="U279" s="103">
        <v>33839072787</v>
      </c>
      <c r="V279" s="103"/>
      <c r="W279" s="3">
        <v>28947464572</v>
      </c>
      <c r="X279" s="158"/>
      <c r="Y279" s="131">
        <f>W279/درآمدها!$J$6</f>
        <v>2.6706882084736828E-3</v>
      </c>
    </row>
    <row r="280" spans="1:25" s="35" customFormat="1">
      <c r="A280" s="155" t="s">
        <v>317</v>
      </c>
      <c r="B280" s="130"/>
      <c r="C280" s="156">
        <v>14939985</v>
      </c>
      <c r="D280" s="156"/>
      <c r="E280" s="156">
        <v>27489513688</v>
      </c>
      <c r="F280" s="156"/>
      <c r="G280" s="157">
        <v>22499404519</v>
      </c>
      <c r="H280" s="103"/>
      <c r="I280" s="103">
        <v>1837065</v>
      </c>
      <c r="J280" s="103"/>
      <c r="K280" s="103">
        <v>2991678421</v>
      </c>
      <c r="L280" s="103"/>
      <c r="M280" s="103">
        <v>0</v>
      </c>
      <c r="N280" s="103"/>
      <c r="O280" s="103">
        <v>0</v>
      </c>
      <c r="P280" s="103"/>
      <c r="Q280" s="103">
        <v>16777050</v>
      </c>
      <c r="R280" s="103"/>
      <c r="S280" s="103">
        <v>1570</v>
      </c>
      <c r="T280" s="103"/>
      <c r="U280" s="103">
        <v>30481192109</v>
      </c>
      <c r="V280" s="103"/>
      <c r="W280" s="3">
        <v>26183245690</v>
      </c>
      <c r="X280" s="158"/>
      <c r="Y280" s="131">
        <f>W280/درآمدها!$J$6</f>
        <v>2.4156618397416026E-3</v>
      </c>
    </row>
    <row r="281" spans="1:25" s="35" customFormat="1">
      <c r="A281" s="130" t="s">
        <v>128</v>
      </c>
      <c r="B281" s="130"/>
      <c r="C281" s="156">
        <v>3772544</v>
      </c>
      <c r="D281" s="156"/>
      <c r="E281" s="156">
        <v>14425268329</v>
      </c>
      <c r="F281" s="156"/>
      <c r="G281" s="157">
        <v>11449047253</v>
      </c>
      <c r="H281" s="103"/>
      <c r="I281" s="103">
        <v>1840064</v>
      </c>
      <c r="J281" s="103"/>
      <c r="K281" s="103">
        <v>5720083081</v>
      </c>
      <c r="L281" s="103"/>
      <c r="M281" s="103">
        <v>57665</v>
      </c>
      <c r="N281" s="103"/>
      <c r="O281" s="103">
        <v>178027080</v>
      </c>
      <c r="P281" s="103"/>
      <c r="Q281" s="103">
        <v>5554943</v>
      </c>
      <c r="R281" s="103"/>
      <c r="S281" s="103">
        <v>3160</v>
      </c>
      <c r="T281" s="103"/>
      <c r="U281" s="103">
        <v>19931467601</v>
      </c>
      <c r="V281" s="103"/>
      <c r="W281" s="3">
        <v>17449175845</v>
      </c>
      <c r="X281" s="158"/>
      <c r="Y281" s="131">
        <f>W281/درآمدها!$J$6</f>
        <v>1.6098580261119427E-3</v>
      </c>
    </row>
    <row r="282" spans="1:25" s="35" customFormat="1">
      <c r="A282" s="155" t="s">
        <v>179</v>
      </c>
      <c r="B282" s="130"/>
      <c r="C282" s="156">
        <v>3955187</v>
      </c>
      <c r="D282" s="156"/>
      <c r="E282" s="156">
        <v>17142727849</v>
      </c>
      <c r="F282" s="156"/>
      <c r="G282" s="157">
        <v>19461685507</v>
      </c>
      <c r="H282" s="103"/>
      <c r="I282" s="103">
        <v>1935318</v>
      </c>
      <c r="J282" s="103"/>
      <c r="K282" s="103">
        <v>10227961756</v>
      </c>
      <c r="L282" s="103"/>
      <c r="M282" s="103">
        <v>51765</v>
      </c>
      <c r="N282" s="103"/>
      <c r="O282" s="103">
        <v>298599710</v>
      </c>
      <c r="P282" s="103"/>
      <c r="Q282" s="103">
        <v>5838740</v>
      </c>
      <c r="R282" s="103"/>
      <c r="S282" s="103">
        <v>5800</v>
      </c>
      <c r="T282" s="103"/>
      <c r="U282" s="103">
        <v>27130159507</v>
      </c>
      <c r="V282" s="103"/>
      <c r="W282" s="3">
        <v>33663197086</v>
      </c>
      <c r="X282" s="158"/>
      <c r="Y282" s="131">
        <f>W282/درآمدها!$J$6</f>
        <v>3.1057608963814794E-3</v>
      </c>
    </row>
    <row r="283" spans="1:25" s="35" customFormat="1">
      <c r="A283" s="130" t="s">
        <v>129</v>
      </c>
      <c r="B283" s="130"/>
      <c r="C283" s="156">
        <v>5075042</v>
      </c>
      <c r="D283" s="156"/>
      <c r="E283" s="156">
        <v>19464892859</v>
      </c>
      <c r="F283" s="156"/>
      <c r="G283" s="157">
        <v>35011227775</v>
      </c>
      <c r="H283" s="103"/>
      <c r="I283" s="103">
        <v>2093324</v>
      </c>
      <c r="J283" s="103"/>
      <c r="K283" s="103">
        <v>0</v>
      </c>
      <c r="L283" s="103"/>
      <c r="M283" s="103">
        <v>51063</v>
      </c>
      <c r="N283" s="103"/>
      <c r="O283" s="103">
        <v>374192765</v>
      </c>
      <c r="P283" s="103"/>
      <c r="Q283" s="103">
        <v>7117303</v>
      </c>
      <c r="R283" s="103"/>
      <c r="S283" s="103">
        <v>5152.9411764540573</v>
      </c>
      <c r="T283" s="103"/>
      <c r="U283" s="103">
        <v>19269045056</v>
      </c>
      <c r="V283" s="103"/>
      <c r="W283" s="3">
        <v>36456827187</v>
      </c>
      <c r="X283" s="158"/>
      <c r="Y283" s="131">
        <f>W283/درآمدها!$J$6</f>
        <v>3.3635007392274936E-3</v>
      </c>
    </row>
    <row r="284" spans="1:25" s="35" customFormat="1">
      <c r="A284" s="155" t="s">
        <v>205</v>
      </c>
      <c r="B284" s="130"/>
      <c r="C284" s="156">
        <v>12609164</v>
      </c>
      <c r="D284" s="156"/>
      <c r="E284" s="156">
        <v>55309370007</v>
      </c>
      <c r="F284" s="156"/>
      <c r="G284" s="157">
        <v>55250486806</v>
      </c>
      <c r="H284" s="103"/>
      <c r="I284" s="103">
        <v>2200000</v>
      </c>
      <c r="J284" s="103"/>
      <c r="K284" s="103">
        <v>9997268817</v>
      </c>
      <c r="L284" s="103"/>
      <c r="M284" s="103">
        <v>2060601</v>
      </c>
      <c r="N284" s="103"/>
      <c r="O284" s="103">
        <v>10406171835</v>
      </c>
      <c r="P284" s="103"/>
      <c r="Q284" s="103">
        <v>12748563</v>
      </c>
      <c r="R284" s="103"/>
      <c r="S284" s="103">
        <v>5110</v>
      </c>
      <c r="T284" s="103"/>
      <c r="U284" s="103">
        <v>56219635313</v>
      </c>
      <c r="V284" s="103"/>
      <c r="W284" s="3">
        <v>64757543250</v>
      </c>
      <c r="X284" s="158"/>
      <c r="Y284" s="131">
        <f>W284/درآمدها!$J$6</f>
        <v>5.9745200391327566E-3</v>
      </c>
    </row>
    <row r="285" spans="1:25" s="35" customFormat="1">
      <c r="A285" s="155" t="s">
        <v>157</v>
      </c>
      <c r="B285" s="130"/>
      <c r="C285" s="156">
        <v>6769059</v>
      </c>
      <c r="D285" s="156"/>
      <c r="E285" s="156">
        <v>30730334837</v>
      </c>
      <c r="F285" s="156"/>
      <c r="G285" s="157">
        <v>25838527104</v>
      </c>
      <c r="H285" s="103"/>
      <c r="I285" s="103">
        <v>2342035</v>
      </c>
      <c r="J285" s="103"/>
      <c r="K285" s="103">
        <v>9963505989</v>
      </c>
      <c r="L285" s="103"/>
      <c r="M285" s="103">
        <v>122795</v>
      </c>
      <c r="N285" s="103"/>
      <c r="O285" s="103">
        <v>570316513</v>
      </c>
      <c r="P285" s="103"/>
      <c r="Q285" s="103">
        <v>8988299</v>
      </c>
      <c r="R285" s="103"/>
      <c r="S285" s="103">
        <v>4669</v>
      </c>
      <c r="T285" s="103"/>
      <c r="U285" s="103">
        <v>40145388556</v>
      </c>
      <c r="V285" s="103"/>
      <c r="W285" s="3">
        <v>41716668143</v>
      </c>
      <c r="X285" s="158"/>
      <c r="Y285" s="131">
        <f>W285/درآمدها!$J$6</f>
        <v>3.8487727804004455E-3</v>
      </c>
    </row>
    <row r="286" spans="1:25" s="35" customFormat="1">
      <c r="A286" s="155" t="s">
        <v>192</v>
      </c>
      <c r="B286" s="130"/>
      <c r="C286" s="156">
        <v>4092184</v>
      </c>
      <c r="D286" s="156"/>
      <c r="E286" s="156">
        <v>24688485222</v>
      </c>
      <c r="F286" s="156"/>
      <c r="G286" s="157">
        <v>25139223427</v>
      </c>
      <c r="H286" s="103"/>
      <c r="I286" s="103">
        <v>2455310</v>
      </c>
      <c r="J286" s="103"/>
      <c r="K286" s="103">
        <v>0</v>
      </c>
      <c r="L286" s="103"/>
      <c r="M286" s="103">
        <v>55152</v>
      </c>
      <c r="N286" s="103"/>
      <c r="O286" s="103">
        <v>216483475</v>
      </c>
      <c r="P286" s="103"/>
      <c r="Q286" s="103">
        <v>6492342</v>
      </c>
      <c r="R286" s="103"/>
      <c r="S286" s="103">
        <v>4025</v>
      </c>
      <c r="T286" s="103"/>
      <c r="U286" s="103">
        <v>24480524843</v>
      </c>
      <c r="V286" s="103"/>
      <c r="W286" s="3">
        <v>25976193077</v>
      </c>
      <c r="X286" s="158"/>
      <c r="Y286" s="131">
        <f>W286/درآمدها!$J$6</f>
        <v>2.3965592005209075E-3</v>
      </c>
    </row>
    <row r="287" spans="1:25" s="35" customFormat="1">
      <c r="A287" s="130" t="s">
        <v>266</v>
      </c>
      <c r="B287" s="130"/>
      <c r="C287" s="156">
        <v>12270418</v>
      </c>
      <c r="D287" s="156"/>
      <c r="E287" s="156">
        <v>58752614895</v>
      </c>
      <c r="F287" s="156"/>
      <c r="G287" s="157">
        <v>50753418905</v>
      </c>
      <c r="H287" s="103"/>
      <c r="I287" s="103">
        <v>2544180</v>
      </c>
      <c r="J287" s="103"/>
      <c r="K287" s="103">
        <v>11259910189</v>
      </c>
      <c r="L287" s="103"/>
      <c r="M287" s="103">
        <v>131044</v>
      </c>
      <c r="N287" s="103"/>
      <c r="O287" s="103">
        <v>607363491</v>
      </c>
      <c r="P287" s="103"/>
      <c r="Q287" s="103">
        <v>14683554</v>
      </c>
      <c r="R287" s="103"/>
      <c r="S287" s="103">
        <v>4690</v>
      </c>
      <c r="T287" s="103"/>
      <c r="U287" s="160">
        <v>69393222331</v>
      </c>
      <c r="V287" s="103"/>
      <c r="W287" s="161">
        <v>68456116346</v>
      </c>
      <c r="X287" s="158"/>
      <c r="Y287" s="131">
        <f>W287/درآمدها!$J$6</f>
        <v>6.3157497703617794E-3</v>
      </c>
    </row>
    <row r="288" spans="1:25" s="35" customFormat="1">
      <c r="A288" s="155" t="s">
        <v>430</v>
      </c>
      <c r="B288" s="130"/>
      <c r="C288" s="156">
        <v>10124727</v>
      </c>
      <c r="D288" s="156"/>
      <c r="E288" s="156">
        <v>25498719127</v>
      </c>
      <c r="F288" s="156"/>
      <c r="G288" s="157">
        <v>19223166115</v>
      </c>
      <c r="H288" s="103"/>
      <c r="I288" s="103">
        <v>2575353</v>
      </c>
      <c r="J288" s="103"/>
      <c r="K288" s="103">
        <v>5048655079</v>
      </c>
      <c r="L288" s="103"/>
      <c r="M288" s="103">
        <v>171165</v>
      </c>
      <c r="N288" s="103"/>
      <c r="O288" s="103">
        <v>330835280</v>
      </c>
      <c r="P288" s="103"/>
      <c r="Q288" s="103">
        <v>12528915</v>
      </c>
      <c r="R288" s="103"/>
      <c r="S288" s="103">
        <v>1940</v>
      </c>
      <c r="T288" s="103"/>
      <c r="U288" s="103">
        <v>30135672759</v>
      </c>
      <c r="V288" s="103"/>
      <c r="W288" s="3">
        <v>24161473838</v>
      </c>
      <c r="X288" s="158"/>
      <c r="Y288" s="131">
        <f>W288/درآمدها!$J$6</f>
        <v>2.2291335090157678E-3</v>
      </c>
    </row>
    <row r="289" spans="1:25" s="35" customFormat="1">
      <c r="A289" s="155" t="s">
        <v>188</v>
      </c>
      <c r="B289" s="130"/>
      <c r="C289" s="156">
        <v>21801070</v>
      </c>
      <c r="D289" s="156"/>
      <c r="E289" s="156">
        <v>28891358626</v>
      </c>
      <c r="F289" s="156"/>
      <c r="G289" s="157">
        <v>20522771894</v>
      </c>
      <c r="H289" s="103"/>
      <c r="I289" s="103">
        <v>2945256</v>
      </c>
      <c r="J289" s="103"/>
      <c r="K289" s="103">
        <v>2764920604</v>
      </c>
      <c r="L289" s="103"/>
      <c r="M289" s="103">
        <v>330613</v>
      </c>
      <c r="N289" s="103"/>
      <c r="O289" s="103">
        <v>347518372</v>
      </c>
      <c r="P289" s="103"/>
      <c r="Q289" s="103">
        <v>24415713</v>
      </c>
      <c r="R289" s="103"/>
      <c r="S289" s="103">
        <v>1051</v>
      </c>
      <c r="T289" s="103"/>
      <c r="U289" s="103">
        <v>31233348673</v>
      </c>
      <c r="V289" s="103"/>
      <c r="W289" s="3">
        <v>25508231927</v>
      </c>
      <c r="X289" s="158"/>
      <c r="Y289" s="131">
        <f>W289/درآمدها!$J$6</f>
        <v>2.3533851835972402E-3</v>
      </c>
    </row>
    <row r="290" spans="1:25" s="35" customFormat="1">
      <c r="A290" s="155" t="s">
        <v>127</v>
      </c>
      <c r="B290" s="130"/>
      <c r="C290" s="156">
        <v>14015416</v>
      </c>
      <c r="D290" s="156"/>
      <c r="E290" s="156">
        <v>123850968172</v>
      </c>
      <c r="F290" s="156"/>
      <c r="G290" s="157">
        <v>112292115658</v>
      </c>
      <c r="H290" s="103"/>
      <c r="I290" s="103">
        <v>3302657</v>
      </c>
      <c r="J290" s="103"/>
      <c r="K290" s="103">
        <v>30776270458</v>
      </c>
      <c r="L290" s="103"/>
      <c r="M290" s="103">
        <v>0</v>
      </c>
      <c r="N290" s="103"/>
      <c r="O290" s="103">
        <v>0</v>
      </c>
      <c r="P290" s="103"/>
      <c r="Q290" s="103">
        <v>17318073</v>
      </c>
      <c r="R290" s="103"/>
      <c r="S290" s="103">
        <v>9660</v>
      </c>
      <c r="T290" s="103"/>
      <c r="U290" s="103">
        <v>154627238630</v>
      </c>
      <c r="V290" s="103"/>
      <c r="W290" s="3">
        <v>166297194302</v>
      </c>
      <c r="X290" s="158"/>
      <c r="Y290" s="131">
        <f>W290/درآمدها!$J$6</f>
        <v>1.5342551152276037E-2</v>
      </c>
    </row>
    <row r="291" spans="1:25" s="35" customFormat="1">
      <c r="A291" s="130" t="s">
        <v>107</v>
      </c>
      <c r="B291" s="130"/>
      <c r="C291" s="156">
        <v>3652026</v>
      </c>
      <c r="D291" s="156"/>
      <c r="E291" s="156">
        <v>96353609517</v>
      </c>
      <c r="F291" s="156"/>
      <c r="G291" s="157">
        <v>98381033670</v>
      </c>
      <c r="H291" s="103"/>
      <c r="I291" s="103">
        <v>3341239</v>
      </c>
      <c r="J291" s="103"/>
      <c r="K291" s="103">
        <v>98436577661</v>
      </c>
      <c r="L291" s="103"/>
      <c r="M291" s="103">
        <v>0</v>
      </c>
      <c r="N291" s="103"/>
      <c r="O291" s="103">
        <v>0</v>
      </c>
      <c r="P291" s="103"/>
      <c r="Q291" s="130">
        <v>6993265</v>
      </c>
      <c r="R291" s="130"/>
      <c r="S291" s="103">
        <v>31990</v>
      </c>
      <c r="T291" s="130"/>
      <c r="U291" s="3">
        <v>194790187178</v>
      </c>
      <c r="V291" s="3"/>
      <c r="W291" s="3">
        <v>222383445797</v>
      </c>
      <c r="X291" s="158"/>
      <c r="Y291" s="131">
        <f>W291/درآمدها!$J$6</f>
        <v>2.0517059273794637E-2</v>
      </c>
    </row>
    <row r="292" spans="1:25" s="35" customFormat="1">
      <c r="A292" s="130" t="s">
        <v>86</v>
      </c>
      <c r="B292" s="130"/>
      <c r="C292" s="156">
        <v>6966147</v>
      </c>
      <c r="D292" s="156"/>
      <c r="E292" s="156">
        <v>22255440476</v>
      </c>
      <c r="F292" s="156"/>
      <c r="G292" s="157">
        <v>17858797243</v>
      </c>
      <c r="H292" s="103"/>
      <c r="I292" s="103">
        <v>3510576</v>
      </c>
      <c r="J292" s="103"/>
      <c r="K292" s="103">
        <v>9969790511</v>
      </c>
      <c r="L292" s="103"/>
      <c r="M292" s="103">
        <v>141200</v>
      </c>
      <c r="N292" s="103"/>
      <c r="O292" s="103">
        <v>433391624</v>
      </c>
      <c r="P292" s="103"/>
      <c r="Q292" s="103">
        <v>10335523</v>
      </c>
      <c r="R292" s="103"/>
      <c r="S292" s="103">
        <v>3198</v>
      </c>
      <c r="T292" s="103"/>
      <c r="U292" s="103">
        <v>31790915542</v>
      </c>
      <c r="V292" s="103"/>
      <c r="W292" s="3">
        <v>32856337191</v>
      </c>
      <c r="X292" s="158"/>
      <c r="Y292" s="131">
        <f>W292/درآمدها!$J$6</f>
        <v>3.0313201382934237E-3</v>
      </c>
    </row>
    <row r="293" spans="1:25" s="35" customFormat="1">
      <c r="A293" s="155" t="s">
        <v>450</v>
      </c>
      <c r="B293" s="130"/>
      <c r="C293" s="156">
        <v>17277822</v>
      </c>
      <c r="D293" s="156"/>
      <c r="E293" s="156">
        <v>31302270439</v>
      </c>
      <c r="F293" s="156"/>
      <c r="G293" s="157">
        <v>27754830643</v>
      </c>
      <c r="H293" s="103"/>
      <c r="I293" s="103">
        <v>3637902</v>
      </c>
      <c r="J293" s="103"/>
      <c r="K293" s="103">
        <v>0</v>
      </c>
      <c r="L293" s="103"/>
      <c r="M293" s="103">
        <v>0</v>
      </c>
      <c r="N293" s="103"/>
      <c r="O293" s="103">
        <v>0</v>
      </c>
      <c r="P293" s="103"/>
      <c r="Q293" s="103">
        <v>20915724</v>
      </c>
      <c r="R293" s="103"/>
      <c r="S293" s="103">
        <v>1494.3579890899305</v>
      </c>
      <c r="T293" s="103"/>
      <c r="U293" s="103">
        <v>31302270439</v>
      </c>
      <c r="V293" s="103"/>
      <c r="W293" s="3">
        <v>31069608563</v>
      </c>
      <c r="X293" s="158"/>
      <c r="Y293" s="131">
        <f>W293/درآمدها!$J$6</f>
        <v>2.8664768558472791E-3</v>
      </c>
    </row>
    <row r="294" spans="1:25" s="35" customFormat="1">
      <c r="A294" s="130" t="s">
        <v>196</v>
      </c>
      <c r="B294" s="130"/>
      <c r="C294" s="156">
        <v>11669183</v>
      </c>
      <c r="D294" s="156"/>
      <c r="E294" s="156">
        <v>98236601677</v>
      </c>
      <c r="F294" s="156"/>
      <c r="G294" s="157">
        <v>93609993487</v>
      </c>
      <c r="H294" s="103"/>
      <c r="I294" s="103">
        <v>3890324</v>
      </c>
      <c r="J294" s="103"/>
      <c r="K294" s="103">
        <v>32971581111</v>
      </c>
      <c r="L294" s="103"/>
      <c r="M294" s="103">
        <v>0</v>
      </c>
      <c r="N294" s="103"/>
      <c r="O294" s="103">
        <v>0</v>
      </c>
      <c r="P294" s="103"/>
      <c r="Q294" s="103">
        <v>15559507</v>
      </c>
      <c r="R294" s="103"/>
      <c r="S294" s="103">
        <v>8760</v>
      </c>
      <c r="T294" s="103"/>
      <c r="U294" s="103">
        <v>131208182788</v>
      </c>
      <c r="V294" s="103"/>
      <c r="W294" s="3">
        <v>135490288700</v>
      </c>
      <c r="X294" s="158"/>
      <c r="Y294" s="131">
        <f>W294/درآمدها!$J$6</f>
        <v>1.25003112273879E-2</v>
      </c>
    </row>
    <row r="295" spans="1:25" s="35" customFormat="1">
      <c r="A295" s="155" t="s">
        <v>87</v>
      </c>
      <c r="B295" s="130"/>
      <c r="C295" s="156">
        <v>0</v>
      </c>
      <c r="D295" s="156"/>
      <c r="E295" s="156">
        <v>0</v>
      </c>
      <c r="F295" s="156"/>
      <c r="G295" s="157">
        <v>0</v>
      </c>
      <c r="H295" s="103"/>
      <c r="I295" s="103">
        <v>4000000</v>
      </c>
      <c r="J295" s="103"/>
      <c r="K295" s="103">
        <v>23221529600</v>
      </c>
      <c r="L295" s="103"/>
      <c r="M295" s="103">
        <v>53909</v>
      </c>
      <c r="N295" s="103"/>
      <c r="O295" s="103">
        <v>323323572</v>
      </c>
      <c r="P295" s="103"/>
      <c r="Q295" s="103">
        <v>3946091</v>
      </c>
      <c r="R295" s="103"/>
      <c r="S295" s="103">
        <v>6040</v>
      </c>
      <c r="T295" s="103"/>
      <c r="U295" s="103">
        <v>22908567240</v>
      </c>
      <c r="V295" s="103"/>
      <c r="W295" s="3">
        <v>23692575025</v>
      </c>
      <c r="X295" s="158"/>
      <c r="Y295" s="131">
        <f>W295/درآمدها!$J$6</f>
        <v>2.1858729834615641E-3</v>
      </c>
    </row>
    <row r="296" spans="1:25" s="35" customFormat="1">
      <c r="A296" s="155" t="s">
        <v>97</v>
      </c>
      <c r="B296" s="130"/>
      <c r="C296" s="156">
        <v>1658060</v>
      </c>
      <c r="D296" s="156"/>
      <c r="E296" s="156">
        <v>17249240769</v>
      </c>
      <c r="F296" s="156"/>
      <c r="G296" s="157">
        <v>11339578459</v>
      </c>
      <c r="H296" s="103"/>
      <c r="I296" s="103">
        <v>4138769</v>
      </c>
      <c r="J296" s="103"/>
      <c r="K296" s="103">
        <v>35420856776</v>
      </c>
      <c r="L296" s="103"/>
      <c r="M296" s="103">
        <v>49901</v>
      </c>
      <c r="N296" s="103"/>
      <c r="O296" s="103">
        <v>410256231</v>
      </c>
      <c r="P296" s="103"/>
      <c r="Q296" s="103">
        <v>5746928</v>
      </c>
      <c r="R296" s="103"/>
      <c r="S296" s="103">
        <v>8730</v>
      </c>
      <c r="T296" s="103"/>
      <c r="U296" s="103">
        <v>52190911084</v>
      </c>
      <c r="V296" s="103"/>
      <c r="W296" s="3">
        <v>49872165889</v>
      </c>
      <c r="X296" s="158"/>
      <c r="Y296" s="131">
        <f>W296/درآمدها!$J$6</f>
        <v>4.6011976295716505E-3</v>
      </c>
    </row>
    <row r="297" spans="1:25" s="35" customFormat="1">
      <c r="A297" s="155" t="s">
        <v>378</v>
      </c>
      <c r="B297" s="130"/>
      <c r="C297" s="156">
        <v>14317533</v>
      </c>
      <c r="D297" s="156"/>
      <c r="E297" s="156">
        <v>31190222656</v>
      </c>
      <c r="F297" s="156"/>
      <c r="G297" s="157">
        <v>26600250338</v>
      </c>
      <c r="H297" s="103"/>
      <c r="I297" s="103">
        <v>4358275</v>
      </c>
      <c r="J297" s="103"/>
      <c r="K297" s="103">
        <v>9972207315</v>
      </c>
      <c r="L297" s="103"/>
      <c r="M297" s="103">
        <v>88357</v>
      </c>
      <c r="N297" s="103"/>
      <c r="O297" s="103">
        <v>210748516</v>
      </c>
      <c r="P297" s="103"/>
      <c r="Q297" s="103">
        <v>18587451</v>
      </c>
      <c r="R297" s="103"/>
      <c r="S297" s="103">
        <v>2425</v>
      </c>
      <c r="T297" s="103"/>
      <c r="U297" s="103">
        <v>40967686653</v>
      </c>
      <c r="V297" s="103"/>
      <c r="W297" s="3">
        <v>44806374993</v>
      </c>
      <c r="X297" s="158"/>
      <c r="Y297" s="131">
        <f>W297/درآمدها!$J$6</f>
        <v>4.1338286142684286E-3</v>
      </c>
    </row>
    <row r="298" spans="1:25" s="35" customFormat="1">
      <c r="A298" s="155" t="s">
        <v>254</v>
      </c>
      <c r="B298" s="130"/>
      <c r="C298" s="156">
        <v>6741393</v>
      </c>
      <c r="D298" s="156"/>
      <c r="E298" s="156">
        <v>39557208323</v>
      </c>
      <c r="F298" s="156"/>
      <c r="G298" s="157">
        <v>32300177854</v>
      </c>
      <c r="H298" s="103"/>
      <c r="I298" s="103">
        <v>4748088</v>
      </c>
      <c r="J298" s="103"/>
      <c r="K298" s="103">
        <v>24289997587</v>
      </c>
      <c r="L298" s="103"/>
      <c r="M298" s="103">
        <v>54358</v>
      </c>
      <c r="N298" s="103"/>
      <c r="O298" s="103">
        <v>315561904</v>
      </c>
      <c r="P298" s="103"/>
      <c r="Q298" s="103">
        <v>11435123</v>
      </c>
      <c r="R298" s="103"/>
      <c r="S298" s="103">
        <v>5840</v>
      </c>
      <c r="T298" s="103"/>
      <c r="U298" s="103">
        <v>63545137747</v>
      </c>
      <c r="V298" s="103"/>
      <c r="W298" s="3">
        <v>66383770670</v>
      </c>
      <c r="X298" s="158"/>
      <c r="Y298" s="131">
        <f>W298/درآمدها!$J$6</f>
        <v>6.1245555071471674E-3</v>
      </c>
    </row>
    <row r="299" spans="1:25" s="35" customFormat="1">
      <c r="A299" s="130" t="s">
        <v>291</v>
      </c>
      <c r="B299" s="130"/>
      <c r="C299" s="156">
        <v>25780702</v>
      </c>
      <c r="D299" s="156"/>
      <c r="E299" s="156">
        <v>39089636073</v>
      </c>
      <c r="F299" s="156"/>
      <c r="G299" s="157">
        <v>24371568792</v>
      </c>
      <c r="H299" s="103"/>
      <c r="I299" s="103">
        <v>5463001</v>
      </c>
      <c r="J299" s="103"/>
      <c r="K299" s="103">
        <v>4837223708</v>
      </c>
      <c r="L299" s="103"/>
      <c r="M299" s="103">
        <v>421088</v>
      </c>
      <c r="N299" s="103"/>
      <c r="O299" s="103">
        <v>378951587</v>
      </c>
      <c r="P299" s="103"/>
      <c r="Q299" s="103">
        <v>30822615</v>
      </c>
      <c r="R299" s="103"/>
      <c r="S299" s="103">
        <v>912</v>
      </c>
      <c r="T299" s="103"/>
      <c r="U299" s="103">
        <v>43334834133</v>
      </c>
      <c r="V299" s="103"/>
      <c r="W299" s="3">
        <v>27942969046</v>
      </c>
      <c r="X299" s="158"/>
      <c r="Y299" s="131">
        <f>W299/درآمدها!$J$6</f>
        <v>2.5780136203390224E-3</v>
      </c>
    </row>
    <row r="300" spans="1:25" s="35" customFormat="1">
      <c r="A300" s="130" t="s">
        <v>465</v>
      </c>
      <c r="B300" s="130"/>
      <c r="C300" s="156">
        <v>0</v>
      </c>
      <c r="D300" s="156"/>
      <c r="E300" s="156">
        <v>0</v>
      </c>
      <c r="F300" s="156"/>
      <c r="G300" s="157">
        <v>0</v>
      </c>
      <c r="H300" s="103"/>
      <c r="I300" s="103">
        <v>6147627</v>
      </c>
      <c r="J300" s="103"/>
      <c r="K300" s="103">
        <v>9932198873</v>
      </c>
      <c r="L300" s="103"/>
      <c r="M300" s="103">
        <v>29085</v>
      </c>
      <c r="N300" s="103"/>
      <c r="O300" s="103">
        <v>46245602</v>
      </c>
      <c r="P300" s="103"/>
      <c r="Q300" s="103">
        <v>6118542</v>
      </c>
      <c r="R300" s="103"/>
      <c r="S300" s="103">
        <v>1600</v>
      </c>
      <c r="T300" s="103"/>
      <c r="U300" s="103">
        <v>9885208708</v>
      </c>
      <c r="V300" s="103"/>
      <c r="W300" s="3">
        <v>9731418681</v>
      </c>
      <c r="X300" s="158"/>
      <c r="Y300" s="131">
        <f>W300/درآمدها!$J$6</f>
        <v>8.9781904934797482E-4</v>
      </c>
    </row>
    <row r="301" spans="1:25" s="35" customFormat="1">
      <c r="A301" s="155" t="s">
        <v>223</v>
      </c>
      <c r="B301" s="130"/>
      <c r="C301" s="156">
        <v>24861238</v>
      </c>
      <c r="D301" s="156"/>
      <c r="E301" s="156">
        <v>30491465003</v>
      </c>
      <c r="F301" s="156"/>
      <c r="G301" s="157">
        <v>31608328141</v>
      </c>
      <c r="H301" s="103"/>
      <c r="I301" s="103">
        <v>6382458</v>
      </c>
      <c r="J301" s="103"/>
      <c r="K301" s="103">
        <v>9971161744</v>
      </c>
      <c r="L301" s="103"/>
      <c r="M301" s="103">
        <v>265690</v>
      </c>
      <c r="N301" s="103"/>
      <c r="O301" s="103">
        <v>399204630</v>
      </c>
      <c r="P301" s="103"/>
      <c r="Q301" s="103">
        <v>30978006</v>
      </c>
      <c r="R301" s="103"/>
      <c r="S301" s="103">
        <v>1518</v>
      </c>
      <c r="T301" s="103"/>
      <c r="U301" s="103">
        <v>40126626821</v>
      </c>
      <c r="V301" s="103"/>
      <c r="W301" s="3">
        <v>46744816664</v>
      </c>
      <c r="X301" s="158"/>
      <c r="Y301" s="131">
        <f>W301/درآمدها!$J$6</f>
        <v>4.3126689165227843E-3</v>
      </c>
    </row>
    <row r="302" spans="1:25" s="35" customFormat="1">
      <c r="A302" s="130" t="s">
        <v>232</v>
      </c>
      <c r="B302" s="130"/>
      <c r="C302" s="156">
        <v>5693057</v>
      </c>
      <c r="D302" s="156"/>
      <c r="E302" s="156">
        <v>39870429175</v>
      </c>
      <c r="F302" s="156"/>
      <c r="G302" s="157">
        <v>23321494428</v>
      </c>
      <c r="H302" s="103"/>
      <c r="I302" s="103">
        <v>6399000</v>
      </c>
      <c r="J302" s="103"/>
      <c r="K302" s="103">
        <v>29844278656</v>
      </c>
      <c r="L302" s="103"/>
      <c r="M302" s="103">
        <v>0</v>
      </c>
      <c r="N302" s="103"/>
      <c r="O302" s="103">
        <v>0</v>
      </c>
      <c r="P302" s="103"/>
      <c r="Q302" s="103">
        <v>12092057</v>
      </c>
      <c r="R302" s="103"/>
      <c r="S302" s="103">
        <v>5980</v>
      </c>
      <c r="T302" s="103"/>
      <c r="U302" s="103">
        <v>69714707831</v>
      </c>
      <c r="V302" s="103"/>
      <c r="W302" s="3">
        <v>71880253381</v>
      </c>
      <c r="X302" s="158"/>
      <c r="Y302" s="131">
        <f>W302/درآمدها!$J$6</f>
        <v>6.6316600768007768E-3</v>
      </c>
    </row>
    <row r="303" spans="1:25" s="35" customFormat="1">
      <c r="A303" s="155" t="s">
        <v>83</v>
      </c>
      <c r="B303" s="130"/>
      <c r="C303" s="156">
        <v>17464234</v>
      </c>
      <c r="D303" s="156"/>
      <c r="E303" s="156">
        <v>66107699690</v>
      </c>
      <c r="F303" s="156"/>
      <c r="G303" s="157">
        <v>46664545023</v>
      </c>
      <c r="H303" s="103"/>
      <c r="I303" s="103">
        <v>7508620</v>
      </c>
      <c r="J303" s="103"/>
      <c r="K303" s="103">
        <v>20279783151</v>
      </c>
      <c r="L303" s="103"/>
      <c r="M303" s="103">
        <v>0</v>
      </c>
      <c r="N303" s="103"/>
      <c r="O303" s="103">
        <v>0</v>
      </c>
      <c r="P303" s="103"/>
      <c r="Q303" s="103">
        <v>24972854</v>
      </c>
      <c r="R303" s="103"/>
      <c r="S303" s="103">
        <v>2868</v>
      </c>
      <c r="T303" s="103"/>
      <c r="U303" s="103">
        <v>86387482841</v>
      </c>
      <c r="V303" s="103"/>
      <c r="W303" s="3">
        <v>71195993511</v>
      </c>
      <c r="X303" s="158"/>
      <c r="Y303" s="131">
        <f>W303/درآمدها!$J$6</f>
        <v>6.5685303763810595E-3</v>
      </c>
    </row>
    <row r="304" spans="1:25" s="35" customFormat="1">
      <c r="A304" s="155" t="s">
        <v>114</v>
      </c>
      <c r="B304" s="130"/>
      <c r="C304" s="156">
        <v>7252559</v>
      </c>
      <c r="D304" s="156"/>
      <c r="E304" s="156">
        <v>29424339606</v>
      </c>
      <c r="F304" s="156"/>
      <c r="G304" s="157">
        <v>25578973463</v>
      </c>
      <c r="H304" s="103"/>
      <c r="I304" s="103">
        <v>9028084</v>
      </c>
      <c r="J304" s="103"/>
      <c r="K304" s="103">
        <v>35147234600</v>
      </c>
      <c r="L304" s="103"/>
      <c r="M304" s="103">
        <v>0</v>
      </c>
      <c r="N304" s="103"/>
      <c r="O304" s="103">
        <v>0</v>
      </c>
      <c r="P304" s="103"/>
      <c r="Q304" s="103">
        <v>16280643</v>
      </c>
      <c r="R304" s="103"/>
      <c r="S304" s="103">
        <v>4000</v>
      </c>
      <c r="T304" s="103"/>
      <c r="U304" s="103">
        <v>64571574206</v>
      </c>
      <c r="V304" s="103"/>
      <c r="W304" s="3">
        <v>64735092699</v>
      </c>
      <c r="X304" s="158"/>
      <c r="Y304" s="131">
        <f>W304/درآمدها!$J$6</f>
        <v>5.9724487550767633E-3</v>
      </c>
    </row>
    <row r="305" spans="1:25" s="35" customFormat="1">
      <c r="A305" s="155" t="s">
        <v>448</v>
      </c>
      <c r="B305" s="130"/>
      <c r="C305" s="156">
        <v>45912522</v>
      </c>
      <c r="D305" s="156"/>
      <c r="E305" s="156">
        <v>19944525149</v>
      </c>
      <c r="F305" s="156"/>
      <c r="G305" s="157">
        <v>16703999357</v>
      </c>
      <c r="H305" s="103"/>
      <c r="I305" s="103">
        <v>10000000</v>
      </c>
      <c r="J305" s="103"/>
      <c r="K305" s="103">
        <v>3809316532</v>
      </c>
      <c r="L305" s="103"/>
      <c r="M305" s="103">
        <v>1209296</v>
      </c>
      <c r="N305" s="103"/>
      <c r="O305" s="103">
        <v>484211087</v>
      </c>
      <c r="P305" s="103"/>
      <c r="Q305" s="103">
        <v>54703226</v>
      </c>
      <c r="R305" s="103"/>
      <c r="S305" s="103">
        <v>418</v>
      </c>
      <c r="T305" s="103"/>
      <c r="U305" s="103">
        <v>23235726776</v>
      </c>
      <c r="V305" s="103"/>
      <c r="W305" s="3">
        <v>22729896079</v>
      </c>
      <c r="X305" s="158"/>
      <c r="Y305" s="131">
        <f>W305/درآمدها!$J$6</f>
        <v>2.0970563859584123E-3</v>
      </c>
    </row>
    <row r="306" spans="1:25" s="35" customFormat="1">
      <c r="A306" s="155" t="s">
        <v>228</v>
      </c>
      <c r="B306" s="130"/>
      <c r="C306" s="156">
        <v>4215642</v>
      </c>
      <c r="D306" s="156"/>
      <c r="E306" s="156">
        <v>38388238362</v>
      </c>
      <c r="F306" s="156"/>
      <c r="G306" s="157">
        <v>28076744833</v>
      </c>
      <c r="H306" s="103"/>
      <c r="I306" s="103">
        <v>11286896</v>
      </c>
      <c r="J306" s="103"/>
      <c r="K306" s="103">
        <v>90127826740</v>
      </c>
      <c r="L306" s="103"/>
      <c r="M306" s="103">
        <v>0</v>
      </c>
      <c r="N306" s="103"/>
      <c r="O306" s="103">
        <v>0</v>
      </c>
      <c r="P306" s="103"/>
      <c r="Q306" s="103">
        <v>15502538</v>
      </c>
      <c r="R306" s="103"/>
      <c r="S306" s="103">
        <v>8530</v>
      </c>
      <c r="T306" s="103"/>
      <c r="U306" s="103">
        <v>128516065102</v>
      </c>
      <c r="V306" s="103"/>
      <c r="W306" s="3">
        <v>131449841082</v>
      </c>
      <c r="X306" s="158"/>
      <c r="Y306" s="131">
        <f>W306/درآمدها!$J$6</f>
        <v>1.2127540210309404E-2</v>
      </c>
    </row>
    <row r="307" spans="1:25" s="35" customFormat="1">
      <c r="A307" s="130" t="s">
        <v>321</v>
      </c>
      <c r="B307" s="130"/>
      <c r="C307" s="156">
        <v>21827419</v>
      </c>
      <c r="D307" s="156"/>
      <c r="E307" s="156">
        <v>38937548917</v>
      </c>
      <c r="F307" s="156"/>
      <c r="G307" s="157">
        <v>30137891199</v>
      </c>
      <c r="H307" s="103"/>
      <c r="I307" s="103">
        <v>14000000</v>
      </c>
      <c r="J307" s="103"/>
      <c r="K307" s="103">
        <v>20732821971</v>
      </c>
      <c r="L307" s="103"/>
      <c r="M307" s="103">
        <v>11921549</v>
      </c>
      <c r="N307" s="103"/>
      <c r="O307" s="103">
        <v>17685624006</v>
      </c>
      <c r="P307" s="103"/>
      <c r="Q307" s="103">
        <v>23905870</v>
      </c>
      <c r="R307" s="103"/>
      <c r="S307" s="103">
        <v>1701</v>
      </c>
      <c r="T307" s="103"/>
      <c r="U307" s="103">
        <v>39815096066</v>
      </c>
      <c r="V307" s="103"/>
      <c r="W307" s="3">
        <v>40421934758</v>
      </c>
      <c r="X307" s="158"/>
      <c r="Y307" s="131">
        <f>W307/درآمدها!$J$6</f>
        <v>3.7293208962523128E-3</v>
      </c>
    </row>
    <row r="308" spans="1:25" s="35" customFormat="1">
      <c r="A308" s="130" t="s">
        <v>468</v>
      </c>
      <c r="B308" s="130"/>
      <c r="C308" s="156">
        <v>0</v>
      </c>
      <c r="D308" s="156"/>
      <c r="E308" s="156">
        <v>0</v>
      </c>
      <c r="F308" s="156"/>
      <c r="G308" s="157">
        <v>0</v>
      </c>
      <c r="H308" s="103"/>
      <c r="I308" s="103">
        <v>14025479</v>
      </c>
      <c r="J308" s="103"/>
      <c r="K308" s="103">
        <v>89739106438</v>
      </c>
      <c r="L308" s="103"/>
      <c r="M308" s="103">
        <v>66356</v>
      </c>
      <c r="N308" s="103"/>
      <c r="O308" s="103">
        <v>429407299</v>
      </c>
      <c r="P308" s="103"/>
      <c r="Q308" s="103">
        <v>13959123</v>
      </c>
      <c r="R308" s="103"/>
      <c r="S308" s="103">
        <v>6510</v>
      </c>
      <c r="T308" s="103"/>
      <c r="U308" s="103">
        <v>89314541391</v>
      </c>
      <c r="V308" s="103"/>
      <c r="W308" s="3">
        <v>90333191084</v>
      </c>
      <c r="X308" s="158"/>
      <c r="Y308" s="131">
        <f>W308/درآمدها!$J$6</f>
        <v>8.3341250029612037E-3</v>
      </c>
    </row>
    <row r="309" spans="1:25" s="35" customFormat="1">
      <c r="A309" s="130" t="s">
        <v>169</v>
      </c>
      <c r="B309" s="130"/>
      <c r="C309" s="156">
        <v>6114856</v>
      </c>
      <c r="D309" s="156"/>
      <c r="E309" s="156">
        <v>20538498134</v>
      </c>
      <c r="F309" s="156"/>
      <c r="G309" s="157">
        <v>18940520646</v>
      </c>
      <c r="H309" s="103"/>
      <c r="I309" s="103">
        <v>14121892</v>
      </c>
      <c r="J309" s="103"/>
      <c r="K309" s="103">
        <v>49123174351</v>
      </c>
      <c r="L309" s="103"/>
      <c r="M309" s="103">
        <v>61526</v>
      </c>
      <c r="N309" s="103"/>
      <c r="O309" s="103">
        <v>194026286</v>
      </c>
      <c r="P309" s="103"/>
      <c r="Q309" s="103">
        <v>20175222</v>
      </c>
      <c r="R309" s="103"/>
      <c r="S309" s="103">
        <v>3562</v>
      </c>
      <c r="T309" s="103"/>
      <c r="U309" s="103">
        <v>69455019763</v>
      </c>
      <c r="V309" s="103"/>
      <c r="W309" s="3">
        <v>71436549130</v>
      </c>
      <c r="X309" s="158"/>
      <c r="Y309" s="131">
        <f>W309/درآمدها!$J$6</f>
        <v>6.5907239972955072E-3</v>
      </c>
    </row>
    <row r="310" spans="1:25" s="35" customFormat="1">
      <c r="A310" s="155" t="s">
        <v>162</v>
      </c>
      <c r="B310" s="130"/>
      <c r="C310" s="156">
        <v>16395375</v>
      </c>
      <c r="D310" s="156"/>
      <c r="E310" s="156">
        <v>51647751787</v>
      </c>
      <c r="F310" s="156"/>
      <c r="G310" s="157">
        <v>45487222654</v>
      </c>
      <c r="H310" s="103"/>
      <c r="I310" s="103">
        <v>14812235</v>
      </c>
      <c r="J310" s="103"/>
      <c r="K310" s="103">
        <v>48293873038</v>
      </c>
      <c r="L310" s="103"/>
      <c r="M310" s="103">
        <v>0</v>
      </c>
      <c r="N310" s="103"/>
      <c r="O310" s="103">
        <v>0</v>
      </c>
      <c r="P310" s="103"/>
      <c r="Q310" s="103">
        <v>31207610</v>
      </c>
      <c r="R310" s="103"/>
      <c r="S310" s="103">
        <v>3822</v>
      </c>
      <c r="T310" s="103"/>
      <c r="U310" s="103">
        <v>99941624825</v>
      </c>
      <c r="V310" s="103"/>
      <c r="W310" s="3">
        <v>118565796285</v>
      </c>
      <c r="X310" s="158"/>
      <c r="Y310" s="131">
        <f>W310/درآمدها!$J$6</f>
        <v>1.0938860406203947E-2</v>
      </c>
    </row>
    <row r="311" spans="1:25" s="35" customFormat="1">
      <c r="A311" s="155" t="s">
        <v>102</v>
      </c>
      <c r="B311" s="130"/>
      <c r="C311" s="156">
        <v>3050553</v>
      </c>
      <c r="D311" s="156"/>
      <c r="E311" s="156">
        <v>30670041069</v>
      </c>
      <c r="F311" s="156"/>
      <c r="G311" s="157">
        <v>20408066874</v>
      </c>
      <c r="H311" s="103"/>
      <c r="I311" s="103">
        <v>16442073</v>
      </c>
      <c r="J311" s="103"/>
      <c r="K311" s="103">
        <v>113563495415</v>
      </c>
      <c r="L311" s="103"/>
      <c r="M311" s="103">
        <v>30693</v>
      </c>
      <c r="N311" s="103"/>
      <c r="O311" s="103">
        <v>194351125</v>
      </c>
      <c r="P311" s="103"/>
      <c r="Q311" s="103">
        <v>19461933</v>
      </c>
      <c r="R311" s="103"/>
      <c r="S311" s="103">
        <v>7020</v>
      </c>
      <c r="T311" s="103"/>
      <c r="U311" s="103">
        <v>143924951263</v>
      </c>
      <c r="V311" s="103"/>
      <c r="W311" s="3">
        <v>135809864183</v>
      </c>
      <c r="X311" s="158"/>
      <c r="Y311" s="131">
        <f>W311/درآمدها!$J$6</f>
        <v>1.2529795207652995E-2</v>
      </c>
    </row>
    <row r="312" spans="1:25" s="35" customFormat="1" ht="30" thickBot="1">
      <c r="A312" s="130" t="s">
        <v>238</v>
      </c>
      <c r="B312" s="130"/>
      <c r="C312" s="156">
        <v>41884878</v>
      </c>
      <c r="D312" s="156"/>
      <c r="E312" s="156">
        <v>46183616843</v>
      </c>
      <c r="F312" s="156"/>
      <c r="G312" s="157">
        <v>39137523201</v>
      </c>
      <c r="H312" s="103"/>
      <c r="I312" s="103">
        <v>48800000</v>
      </c>
      <c r="J312" s="103"/>
      <c r="K312" s="103">
        <v>47403948739</v>
      </c>
      <c r="L312" s="103"/>
      <c r="M312" s="103">
        <v>1186675</v>
      </c>
      <c r="N312" s="103"/>
      <c r="O312" s="103">
        <v>1291551395</v>
      </c>
      <c r="P312" s="103"/>
      <c r="Q312" s="103">
        <v>89498203</v>
      </c>
      <c r="R312" s="103"/>
      <c r="S312" s="103">
        <v>1105</v>
      </c>
      <c r="T312" s="103"/>
      <c r="U312" s="103">
        <v>92362906887</v>
      </c>
      <c r="V312" s="103"/>
      <c r="W312" s="3">
        <v>98307086009</v>
      </c>
      <c r="X312" s="158"/>
      <c r="Y312" s="131">
        <f>W312/درآمدها!$J$6</f>
        <v>9.0697952064374837E-3</v>
      </c>
    </row>
    <row r="313" spans="1:25" s="35" customFormat="1" ht="30" thickBot="1">
      <c r="A313" s="155" t="s">
        <v>2</v>
      </c>
      <c r="B313" s="130"/>
      <c r="C313" s="130"/>
      <c r="D313" s="103"/>
      <c r="E313" s="167">
        <f>SUM(E11:E312)</f>
        <v>10242521929364</v>
      </c>
      <c r="F313" s="103"/>
      <c r="G313" s="167">
        <f>SUM(G11:G312)</f>
        <v>8705782893056</v>
      </c>
      <c r="H313" s="103"/>
      <c r="I313" s="130"/>
      <c r="J313" s="3"/>
      <c r="K313" s="167">
        <f>SUM(K11:K312)</f>
        <v>1248376124845</v>
      </c>
      <c r="L313" s="164"/>
      <c r="M313" s="130"/>
      <c r="N313" s="3"/>
      <c r="O313" s="167">
        <f>SUM(O11:O312)</f>
        <v>589166463944</v>
      </c>
      <c r="P313" s="164"/>
      <c r="Q313" s="130"/>
      <c r="R313" s="103"/>
      <c r="S313" s="168"/>
      <c r="T313" s="103"/>
      <c r="U313" s="167">
        <f>SUM(U11:U312)</f>
        <v>10904746600188</v>
      </c>
      <c r="V313" s="103"/>
      <c r="W313" s="167">
        <f>SUM(W11:W312)</f>
        <v>10446200890969</v>
      </c>
      <c r="X313" s="158"/>
      <c r="Y313" s="169">
        <f>SUM(Y11:Y312)</f>
        <v>0.96376473571518229</v>
      </c>
    </row>
    <row r="314" spans="1:25" s="35" customFormat="1" ht="30" thickTop="1">
      <c r="A314" s="155"/>
      <c r="B314" s="130"/>
      <c r="C314" s="103"/>
      <c r="D314" s="103"/>
      <c r="E314" s="164"/>
      <c r="F314" s="103"/>
      <c r="G314" s="160"/>
      <c r="H314" s="103"/>
      <c r="I314" s="3"/>
      <c r="J314" s="3"/>
      <c r="K314" s="160"/>
      <c r="L314" s="160"/>
      <c r="M314" s="3"/>
      <c r="N314" s="3"/>
      <c r="O314" s="160"/>
      <c r="P314" s="160"/>
      <c r="Q314" s="103"/>
      <c r="R314" s="103"/>
      <c r="S314" s="168"/>
      <c r="T314" s="103"/>
      <c r="U314" s="160"/>
      <c r="V314" s="103"/>
      <c r="W314" s="160"/>
      <c r="X314" s="158"/>
      <c r="Y314" s="170"/>
    </row>
  </sheetData>
  <sortState xmlns:xlrd2="http://schemas.microsoft.com/office/spreadsheetml/2017/richdata2" ref="A11:A309">
    <sortCondition ref="A11:A309"/>
  </sortState>
  <mergeCells count="19">
    <mergeCell ref="C8:G8"/>
    <mergeCell ref="Q8:Y8"/>
    <mergeCell ref="G9:G10"/>
    <mergeCell ref="W9:W10"/>
    <mergeCell ref="S9:S10"/>
    <mergeCell ref="Y9:Y10"/>
    <mergeCell ref="A1:Y1"/>
    <mergeCell ref="A2:Y2"/>
    <mergeCell ref="A3:Y3"/>
    <mergeCell ref="A9:A10"/>
    <mergeCell ref="I9:K9"/>
    <mergeCell ref="M9:O9"/>
    <mergeCell ref="U9:U10"/>
    <mergeCell ref="Q9:Q10"/>
    <mergeCell ref="E9:E10"/>
    <mergeCell ref="C9:C10"/>
    <mergeCell ref="A6:Y6"/>
    <mergeCell ref="A5:Y5"/>
    <mergeCell ref="I8:O8"/>
  </mergeCells>
  <phoneticPr fontId="23" type="noConversion"/>
  <conditionalFormatting sqref="A11:A41 A43:A314">
    <cfRule type="duplicateValues" dxfId="1" priority="69"/>
  </conditionalFormatting>
  <conditionalFormatting sqref="A315:A1048576 A1:A9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K18" sqref="K18"/>
    </sheetView>
  </sheetViews>
  <sheetFormatPr defaultColWidth="9.109375" defaultRowHeight="16.2"/>
  <cols>
    <col min="1" max="1" width="29" style="86" customWidth="1"/>
    <col min="2" max="2" width="0.5546875" style="86" customWidth="1"/>
    <col min="3" max="3" width="12.5546875" style="86" customWidth="1"/>
    <col min="4" max="4" width="0.5546875" style="86" customWidth="1"/>
    <col min="5" max="5" width="29.109375" style="86" customWidth="1"/>
    <col min="6" max="6" width="0.5546875" style="86" customWidth="1"/>
    <col min="7" max="7" width="20.33203125" style="86" bestFit="1" customWidth="1"/>
    <col min="8" max="8" width="0.5546875" style="86" customWidth="1"/>
    <col min="9" max="9" width="16.5546875" style="86" bestFit="1" customWidth="1"/>
    <col min="10" max="10" width="0.44140625" style="86" customWidth="1"/>
    <col min="11" max="11" width="17.33203125" style="86" bestFit="1" customWidth="1"/>
    <col min="12" max="12" width="0.6640625" style="86" customWidth="1"/>
    <col min="13" max="13" width="7.88671875" style="86" bestFit="1" customWidth="1"/>
    <col min="14" max="14" width="1.109375" style="86" customWidth="1"/>
    <col min="15" max="15" width="17.33203125" style="86" bestFit="1" customWidth="1"/>
    <col min="16" max="16" width="0.5546875" style="86" customWidth="1"/>
    <col min="17" max="17" width="22.5546875" style="86" bestFit="1" customWidth="1"/>
    <col min="18" max="18" width="0.5546875" style="86" customWidth="1"/>
    <col min="19" max="19" width="13.6640625" style="86" bestFit="1" customWidth="1"/>
    <col min="20" max="20" width="17.33203125" style="86" bestFit="1" customWidth="1"/>
    <col min="21" max="21" width="0.5546875" style="86" customWidth="1"/>
    <col min="22" max="22" width="7.88671875" style="86" bestFit="1" customWidth="1"/>
    <col min="23" max="23" width="13.109375" style="86" bestFit="1" customWidth="1"/>
    <col min="24" max="24" width="0.5546875" style="86" customWidth="1"/>
    <col min="25" max="25" width="7.88671875" style="86" bestFit="1" customWidth="1"/>
    <col min="26" max="26" width="0.44140625" style="86" customWidth="1"/>
    <col min="27" max="27" width="21" style="86" bestFit="1" customWidth="1"/>
    <col min="28" max="28" width="0.6640625" style="86" customWidth="1"/>
    <col min="29" max="29" width="17.33203125" style="86" bestFit="1" customWidth="1"/>
    <col min="30" max="30" width="0.6640625" style="86" customWidth="1"/>
    <col min="31" max="31" width="22.5546875" style="86" bestFit="1" customWidth="1"/>
    <col min="32" max="32" width="0.6640625" style="86" customWidth="1"/>
    <col min="33" max="33" width="16.5546875" style="86" customWidth="1"/>
    <col min="34" max="34" width="20.44140625" style="86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112" t="s">
        <v>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39"/>
    </row>
    <row r="2" spans="1:36" s="1" customFormat="1" ht="25.2">
      <c r="A2" s="112" t="s">
        <v>43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39"/>
    </row>
    <row r="3" spans="1:36" s="1" customFormat="1" ht="25.2">
      <c r="A3" s="112" t="str">
        <f>' سهام'!A3</f>
        <v>برای ماه منتهی به 1403/08/30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39"/>
    </row>
    <row r="4" spans="1:36" s="1" customFormat="1" ht="25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39"/>
    </row>
    <row r="5" spans="1:36" ht="25.2">
      <c r="A5" s="118" t="s">
        <v>56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</row>
    <row r="6" spans="1:36" ht="25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6" ht="27.75" customHeight="1" thickBot="1">
      <c r="A7" s="111" t="s">
        <v>57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 t="str">
        <f>' سهام'!$C$8</f>
        <v>1403/07/30</v>
      </c>
      <c r="N7" s="111"/>
      <c r="O7" s="111"/>
      <c r="P7" s="111"/>
      <c r="Q7" s="111"/>
      <c r="R7" s="87"/>
      <c r="S7" s="119" t="s">
        <v>7</v>
      </c>
      <c r="T7" s="119"/>
      <c r="U7" s="119"/>
      <c r="V7" s="119"/>
      <c r="W7" s="119"/>
      <c r="X7" s="72"/>
      <c r="Y7" s="111" t="str">
        <f>' سهام'!Q8</f>
        <v>1403/08/30</v>
      </c>
      <c r="Z7" s="111"/>
      <c r="AA7" s="111"/>
      <c r="AB7" s="111"/>
      <c r="AC7" s="111"/>
      <c r="AD7" s="111"/>
      <c r="AE7" s="111"/>
      <c r="AF7" s="111"/>
      <c r="AG7" s="111"/>
    </row>
    <row r="8" spans="1:36" ht="26.25" customHeight="1">
      <c r="A8" s="109" t="s">
        <v>58</v>
      </c>
      <c r="B8" s="88"/>
      <c r="C8" s="115" t="s">
        <v>59</v>
      </c>
      <c r="D8" s="88"/>
      <c r="E8" s="117" t="s">
        <v>64</v>
      </c>
      <c r="F8" s="88"/>
      <c r="G8" s="110" t="s">
        <v>60</v>
      </c>
      <c r="H8" s="88"/>
      <c r="I8" s="115" t="s">
        <v>20</v>
      </c>
      <c r="J8" s="88"/>
      <c r="K8" s="117" t="s">
        <v>61</v>
      </c>
      <c r="L8" s="89"/>
      <c r="M8" s="113" t="s">
        <v>3</v>
      </c>
      <c r="N8" s="110"/>
      <c r="O8" s="110" t="s">
        <v>0</v>
      </c>
      <c r="P8" s="110"/>
      <c r="Q8" s="110" t="s">
        <v>18</v>
      </c>
      <c r="R8" s="88"/>
      <c r="S8" s="112" t="s">
        <v>4</v>
      </c>
      <c r="T8" s="112"/>
      <c r="U8" s="72"/>
      <c r="V8" s="112" t="s">
        <v>5</v>
      </c>
      <c r="W8" s="112"/>
      <c r="X8" s="72"/>
      <c r="Y8" s="113" t="s">
        <v>3</v>
      </c>
      <c r="Z8" s="109"/>
      <c r="AA8" s="110" t="s">
        <v>62</v>
      </c>
      <c r="AB8" s="88"/>
      <c r="AC8" s="110" t="s">
        <v>0</v>
      </c>
      <c r="AD8" s="109"/>
      <c r="AE8" s="110" t="s">
        <v>18</v>
      </c>
      <c r="AF8" s="90"/>
      <c r="AG8" s="110" t="s">
        <v>19</v>
      </c>
    </row>
    <row r="9" spans="1:36" s="7" customFormat="1" ht="55.5" customHeight="1" thickBot="1">
      <c r="A9" s="111"/>
      <c r="B9" s="88"/>
      <c r="C9" s="116"/>
      <c r="D9" s="88"/>
      <c r="E9" s="116"/>
      <c r="F9" s="88"/>
      <c r="G9" s="111"/>
      <c r="H9" s="88"/>
      <c r="I9" s="116"/>
      <c r="J9" s="88"/>
      <c r="K9" s="116"/>
      <c r="L9" s="87"/>
      <c r="M9" s="114"/>
      <c r="N9" s="109"/>
      <c r="O9" s="111"/>
      <c r="P9" s="109"/>
      <c r="Q9" s="111"/>
      <c r="R9" s="88"/>
      <c r="S9" s="91" t="s">
        <v>3</v>
      </c>
      <c r="T9" s="91" t="s">
        <v>0</v>
      </c>
      <c r="U9" s="92"/>
      <c r="V9" s="91" t="s">
        <v>3</v>
      </c>
      <c r="W9" s="91" t="s">
        <v>42</v>
      </c>
      <c r="X9" s="92"/>
      <c r="Y9" s="114"/>
      <c r="Z9" s="109"/>
      <c r="AA9" s="111"/>
      <c r="AB9" s="88"/>
      <c r="AC9" s="111"/>
      <c r="AD9" s="109"/>
      <c r="AE9" s="111"/>
      <c r="AF9" s="90"/>
      <c r="AG9" s="111"/>
      <c r="AH9" s="93"/>
      <c r="AJ9" s="6"/>
    </row>
    <row r="10" spans="1:36" s="7" customFormat="1" ht="55.5" customHeight="1" thickBot="1">
      <c r="A10" s="94" t="s">
        <v>74</v>
      </c>
      <c r="B10" s="88"/>
      <c r="C10" s="95" t="s">
        <v>204</v>
      </c>
      <c r="D10" s="84"/>
      <c r="E10" s="95" t="s">
        <v>187</v>
      </c>
      <c r="F10" s="84"/>
      <c r="G10" s="95" t="s">
        <v>74</v>
      </c>
      <c r="H10" s="84"/>
      <c r="I10" s="95" t="s">
        <v>74</v>
      </c>
      <c r="J10" s="95"/>
      <c r="K10" s="36">
        <v>0</v>
      </c>
      <c r="L10" s="87"/>
      <c r="M10" s="37">
        <v>0</v>
      </c>
      <c r="N10" s="96"/>
      <c r="O10" s="37">
        <v>0</v>
      </c>
      <c r="P10" s="37"/>
      <c r="Q10" s="37">
        <v>0</v>
      </c>
      <c r="R10" s="37"/>
      <c r="S10" s="37">
        <v>0</v>
      </c>
      <c r="T10" s="37">
        <v>0</v>
      </c>
      <c r="U10" s="37"/>
      <c r="V10" s="37">
        <v>0</v>
      </c>
      <c r="W10" s="37">
        <v>0</v>
      </c>
      <c r="X10" s="37"/>
      <c r="Y10" s="37">
        <v>0</v>
      </c>
      <c r="Z10" s="37"/>
      <c r="AA10" s="37">
        <v>0</v>
      </c>
      <c r="AB10" s="37"/>
      <c r="AC10" s="37">
        <v>0</v>
      </c>
      <c r="AD10" s="37"/>
      <c r="AE10" s="37">
        <v>0</v>
      </c>
      <c r="AF10" s="97"/>
      <c r="AG10" s="38">
        <f>AE10/درآمدها!$J$6</f>
        <v>0</v>
      </c>
      <c r="AH10" s="93"/>
      <c r="AI10" s="3"/>
      <c r="AJ10" s="6"/>
    </row>
    <row r="11" spans="1:36" s="7" customFormat="1" ht="55.5" customHeight="1" thickBot="1">
      <c r="A11" s="85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/>
      <c r="N11" s="86"/>
      <c r="O11" s="99">
        <f>SUM(O10:O10)</f>
        <v>0</v>
      </c>
      <c r="P11" s="86"/>
      <c r="Q11" s="99">
        <f>SUM(Q10:Q10)</f>
        <v>0</v>
      </c>
      <c r="R11" s="86"/>
      <c r="S11" s="86"/>
      <c r="T11" s="99">
        <f>SUM(T10:T10)</f>
        <v>0</v>
      </c>
      <c r="U11" s="86"/>
      <c r="V11" s="86"/>
      <c r="W11" s="99">
        <f>SUM(W10:W10)</f>
        <v>0</v>
      </c>
      <c r="X11" s="86"/>
      <c r="Y11" s="86"/>
      <c r="Z11" s="86"/>
      <c r="AA11" s="86"/>
      <c r="AB11" s="86"/>
      <c r="AC11" s="99">
        <f>SUM(AC10:AC10)</f>
        <v>0</v>
      </c>
      <c r="AD11" s="86"/>
      <c r="AE11" s="99">
        <f>SUM(AE10:AE10)</f>
        <v>0</v>
      </c>
      <c r="AF11" s="86"/>
      <c r="AG11" s="100">
        <f>SUM(AG10:AG10)</f>
        <v>0</v>
      </c>
      <c r="AH11" s="93"/>
      <c r="AI11" s="3"/>
      <c r="AJ11" s="6"/>
    </row>
    <row r="12" spans="1:36" s="7" customFormat="1" ht="55.5" customHeight="1" thickTop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86"/>
      <c r="N12" s="86"/>
      <c r="O12" s="101"/>
      <c r="P12" s="86"/>
      <c r="Q12" s="101"/>
      <c r="R12" s="86"/>
      <c r="S12" s="86"/>
      <c r="T12" s="101"/>
      <c r="U12" s="86"/>
      <c r="V12" s="86"/>
      <c r="W12" s="101"/>
      <c r="X12" s="86"/>
      <c r="Y12" s="86"/>
      <c r="Z12" s="86"/>
      <c r="AA12" s="86"/>
      <c r="AB12" s="86"/>
      <c r="AC12" s="101"/>
      <c r="AD12" s="86"/>
      <c r="AE12" s="101"/>
      <c r="AF12" s="86"/>
      <c r="AG12" s="101"/>
      <c r="AH12" s="93"/>
      <c r="AJ12" s="6"/>
    </row>
    <row r="13" spans="1:36" s="7" customFormat="1" ht="55.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93"/>
      <c r="AI13" s="3"/>
      <c r="AJ13" s="6"/>
    </row>
    <row r="14" spans="1:36" s="8" customFormat="1" ht="29.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102"/>
      <c r="AJ14" s="6"/>
    </row>
    <row r="15" spans="1:36" s="9" customFormat="1" ht="30.6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"/>
      <c r="AE15" s="37"/>
      <c r="AF15" s="37"/>
      <c r="AG15" s="38"/>
      <c r="AH15" s="101"/>
    </row>
    <row r="16" spans="1:36" s="3" customFormat="1" ht="29.4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"/>
      <c r="AE16" s="37"/>
      <c r="AF16" s="37"/>
      <c r="AG16" s="38"/>
      <c r="AH16" s="37"/>
    </row>
    <row r="17" spans="1:34" s="3" customFormat="1" ht="29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"/>
      <c r="AE17" s="37"/>
      <c r="AF17" s="37"/>
      <c r="AG17" s="40"/>
      <c r="AH17" s="37"/>
    </row>
    <row r="18" spans="1:34" s="3" customFormat="1" ht="29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s="3" customFormat="1" ht="29.4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s="3" customFormat="1" ht="29.4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34" s="3" customFormat="1" ht="29.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s="3" customFormat="1" ht="29.4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s="3" customFormat="1" ht="29.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s="3" customFormat="1" ht="29.4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37"/>
    </row>
    <row r="25" spans="1:34" s="3" customFormat="1" ht="29.4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37"/>
    </row>
    <row r="26" spans="1:34" s="3" customFormat="1" ht="29.4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37"/>
    </row>
  </sheetData>
  <mergeCells count="28">
    <mergeCell ref="A1:AG1"/>
    <mergeCell ref="A2:AG2"/>
    <mergeCell ref="A3:AG3"/>
    <mergeCell ref="A5:AG5"/>
    <mergeCell ref="A7:L7"/>
    <mergeCell ref="M7:Q7"/>
    <mergeCell ref="S7:W7"/>
    <mergeCell ref="Y7:AG7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D8:AD9"/>
    <mergeCell ref="AE8:AE9"/>
    <mergeCell ref="AG8:AG9"/>
    <mergeCell ref="S8:T8"/>
    <mergeCell ref="V8:W8"/>
    <mergeCell ref="Y8:Y9"/>
    <mergeCell ref="Z8:Z9"/>
    <mergeCell ref="AA8:AA9"/>
    <mergeCell ref="AC8:AC9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6"/>
  <sheetViews>
    <sheetView rightToLeft="1" view="pageBreakPreview" topLeftCell="A4" zoomScale="90" zoomScaleNormal="100" zoomScaleSheetLayoutView="90" workbookViewId="0">
      <selection activeCell="C23" sqref="C23"/>
    </sheetView>
  </sheetViews>
  <sheetFormatPr defaultColWidth="9.109375" defaultRowHeight="15.6"/>
  <cols>
    <col min="1" max="1" width="34.6640625" style="204" bestFit="1" customWidth="1"/>
    <col min="2" max="2" width="0.6640625" style="204" customWidth="1"/>
    <col min="3" max="3" width="22.88671875" style="205" bestFit="1" customWidth="1"/>
    <col min="4" max="4" width="0.6640625" style="204" customWidth="1"/>
    <col min="5" max="5" width="21.88671875" style="204" customWidth="1"/>
    <col min="6" max="6" width="0.44140625" style="204" customWidth="1"/>
    <col min="7" max="7" width="22.109375" style="204" customWidth="1"/>
    <col min="8" max="8" width="0.44140625" style="204" customWidth="1"/>
    <col min="9" max="9" width="22.6640625" style="204" bestFit="1" customWidth="1"/>
    <col min="10" max="10" width="0.5546875" style="204" customWidth="1"/>
    <col min="11" max="11" width="12.109375" style="204" customWidth="1"/>
    <col min="12" max="16384" width="9.109375" style="27"/>
  </cols>
  <sheetData>
    <row r="1" spans="1:11" ht="18.600000000000001">
      <c r="A1" s="171" t="s">
        <v>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8.600000000000001">
      <c r="A2" s="171" t="s">
        <v>43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8.600000000000001">
      <c r="A3" s="171" t="str">
        <f>' سهام'!A3</f>
        <v>برای ماه منتهی به 1403/08/30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8.60000000000000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18.600000000000001">
      <c r="A5" s="173" t="s">
        <v>44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1" ht="18.600000000000001" thickBot="1">
      <c r="A6" s="174"/>
      <c r="B6" s="174"/>
      <c r="C6" s="175"/>
      <c r="D6" s="176"/>
      <c r="E6" s="176"/>
      <c r="F6" s="176"/>
      <c r="G6" s="176"/>
      <c r="H6" s="176"/>
      <c r="I6" s="176"/>
      <c r="J6" s="176"/>
      <c r="K6" s="176"/>
    </row>
    <row r="7" spans="1:11" ht="18.75" customHeight="1" thickBot="1">
      <c r="A7" s="177"/>
      <c r="B7" s="174"/>
      <c r="C7" s="178" t="str">
        <f>اوراق!M7</f>
        <v>1403/07/30</v>
      </c>
      <c r="D7" s="179"/>
      <c r="E7" s="180" t="s">
        <v>7</v>
      </c>
      <c r="F7" s="180"/>
      <c r="G7" s="180"/>
      <c r="H7" s="174"/>
      <c r="I7" s="181" t="str">
        <f>اوراق!Y7</f>
        <v>1403/08/30</v>
      </c>
      <c r="J7" s="181"/>
      <c r="K7" s="181"/>
    </row>
    <row r="8" spans="1:11" ht="24" customHeight="1">
      <c r="A8" s="182" t="s">
        <v>8</v>
      </c>
      <c r="B8" s="183"/>
      <c r="C8" s="184" t="s">
        <v>6</v>
      </c>
      <c r="D8" s="183"/>
      <c r="E8" s="185" t="s">
        <v>31</v>
      </c>
      <c r="F8" s="186"/>
      <c r="G8" s="185" t="s">
        <v>32</v>
      </c>
      <c r="H8" s="174"/>
      <c r="I8" s="187" t="s">
        <v>6</v>
      </c>
      <c r="J8" s="182"/>
      <c r="K8" s="188" t="s">
        <v>19</v>
      </c>
    </row>
    <row r="9" spans="1:11" ht="18.600000000000001" thickBot="1">
      <c r="A9" s="189"/>
      <c r="B9" s="183"/>
      <c r="C9" s="190"/>
      <c r="D9" s="183"/>
      <c r="E9" s="191"/>
      <c r="F9" s="174"/>
      <c r="G9" s="191"/>
      <c r="H9" s="174"/>
      <c r="I9" s="192"/>
      <c r="J9" s="182"/>
      <c r="K9" s="193"/>
    </row>
    <row r="10" spans="1:11" ht="18">
      <c r="A10" s="194" t="s">
        <v>358</v>
      </c>
      <c r="B10" s="183"/>
      <c r="C10" s="195">
        <v>404003</v>
      </c>
      <c r="D10" s="183"/>
      <c r="E10" s="196">
        <v>1653</v>
      </c>
      <c r="F10" s="197"/>
      <c r="G10" s="196">
        <v>0</v>
      </c>
      <c r="H10" s="198"/>
      <c r="I10" s="195">
        <f>C10+E10-G10</f>
        <v>405656</v>
      </c>
      <c r="J10" s="194"/>
      <c r="K10" s="199">
        <f>I10/درآمدها!$J$6</f>
        <v>3.7425754272950089E-8</v>
      </c>
    </row>
    <row r="11" spans="1:11" ht="18">
      <c r="A11" s="194" t="s">
        <v>359</v>
      </c>
      <c r="B11" s="183"/>
      <c r="C11" s="195">
        <v>1048181</v>
      </c>
      <c r="D11" s="183"/>
      <c r="E11" s="196">
        <v>4296</v>
      </c>
      <c r="F11" s="197"/>
      <c r="G11" s="196">
        <v>0</v>
      </c>
      <c r="H11" s="198"/>
      <c r="I11" s="195">
        <f t="shared" ref="I11:I13" si="0">C11+E11-G11</f>
        <v>1052477</v>
      </c>
      <c r="J11" s="194"/>
      <c r="K11" s="199">
        <f>I11/درآمدها!$J$6</f>
        <v>9.710135084882682E-8</v>
      </c>
    </row>
    <row r="12" spans="1:11" s="2" customFormat="1" ht="18">
      <c r="A12" s="200" t="s">
        <v>360</v>
      </c>
      <c r="B12" s="174"/>
      <c r="C12" s="201">
        <v>3371098</v>
      </c>
      <c r="D12" s="201"/>
      <c r="E12" s="196">
        <v>13795</v>
      </c>
      <c r="F12" s="201"/>
      <c r="G12" s="196">
        <v>0</v>
      </c>
      <c r="H12" s="201"/>
      <c r="I12" s="195">
        <f t="shared" si="0"/>
        <v>3384893</v>
      </c>
      <c r="J12" s="174"/>
      <c r="K12" s="199">
        <f>I12/درآمدها!$J$6</f>
        <v>3.1228965837613359E-7</v>
      </c>
    </row>
    <row r="13" spans="1:11" s="2" customFormat="1" ht="18.600000000000001" thickBot="1">
      <c r="A13" s="200" t="s">
        <v>361</v>
      </c>
      <c r="B13" s="174"/>
      <c r="C13" s="201">
        <v>51246894351</v>
      </c>
      <c r="D13" s="201"/>
      <c r="E13" s="196">
        <v>1148151888101</v>
      </c>
      <c r="F13" s="201"/>
      <c r="G13" s="196">
        <v>1095244835173</v>
      </c>
      <c r="H13" s="201"/>
      <c r="I13" s="195">
        <f t="shared" si="0"/>
        <v>104153947279</v>
      </c>
      <c r="J13" s="174"/>
      <c r="K13" s="199">
        <f>I13/درآمدها!$J$6</f>
        <v>9.6092256429626387E-3</v>
      </c>
    </row>
    <row r="14" spans="1:11" s="2" customFormat="1" ht="18.600000000000001" thickBot="1">
      <c r="A14" s="194" t="s">
        <v>2</v>
      </c>
      <c r="B14" s="183"/>
      <c r="C14" s="202">
        <f>SUM(C10:C13)</f>
        <v>51251717633</v>
      </c>
      <c r="D14" s="174"/>
      <c r="E14" s="202">
        <f>SUM(E10:E13)</f>
        <v>1148151907845</v>
      </c>
      <c r="F14" s="174"/>
      <c r="G14" s="202">
        <f>SUM(G10:G13)</f>
        <v>1095244835173</v>
      </c>
      <c r="H14" s="174"/>
      <c r="I14" s="202">
        <f>SUM(I10:I13)</f>
        <v>104158790305</v>
      </c>
      <c r="J14" s="174"/>
      <c r="K14" s="203">
        <f>SUM(K10:K13)</f>
        <v>9.609672459726137E-3</v>
      </c>
    </row>
    <row r="15" spans="1:11" s="2" customFormat="1" ht="18.600000000000001" thickTop="1">
      <c r="A15" s="204"/>
      <c r="B15" s="204"/>
      <c r="C15" s="205"/>
      <c r="D15" s="174"/>
      <c r="E15" s="204"/>
      <c r="F15" s="174"/>
      <c r="G15" s="204"/>
      <c r="H15" s="174"/>
      <c r="I15" s="204"/>
      <c r="J15" s="174"/>
      <c r="K15" s="204"/>
    </row>
    <row r="16" spans="1:11" s="2" customFormat="1" ht="24" customHeight="1">
      <c r="A16" s="204"/>
      <c r="B16" s="204"/>
      <c r="C16" s="205"/>
      <c r="D16" s="174"/>
      <c r="E16" s="204"/>
      <c r="F16" s="174"/>
      <c r="G16" s="204"/>
      <c r="H16" s="174"/>
      <c r="I16" s="204"/>
      <c r="J16" s="174"/>
      <c r="K16" s="204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G17" sqref="G17"/>
    </sheetView>
  </sheetViews>
  <sheetFormatPr defaultColWidth="9.109375" defaultRowHeight="16.8"/>
  <cols>
    <col min="1" max="1" width="60.109375" style="61" customWidth="1"/>
    <col min="2" max="2" width="1" style="61" customWidth="1"/>
    <col min="3" max="3" width="9.109375" style="62"/>
    <col min="4" max="4" width="1.109375" style="62" customWidth="1"/>
    <col min="5" max="5" width="25.33203125" style="63" bestFit="1" customWidth="1"/>
    <col min="6" max="6" width="1" style="62" customWidth="1"/>
    <col min="7" max="7" width="19.6640625" style="62" customWidth="1"/>
    <col min="8" max="8" width="0.44140625" style="62" customWidth="1"/>
    <col min="9" max="9" width="24.5546875" style="62" customWidth="1"/>
    <col min="10" max="10" width="25.5546875" style="21" bestFit="1" customWidth="1"/>
    <col min="11" max="11" width="7.6640625" style="21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6"/>
      <c r="K1" s="16"/>
    </row>
    <row r="2" spans="1:11" ht="20.399999999999999">
      <c r="A2" s="120" t="s">
        <v>43</v>
      </c>
      <c r="B2" s="120"/>
      <c r="C2" s="120"/>
      <c r="D2" s="120"/>
      <c r="E2" s="120"/>
      <c r="F2" s="120"/>
      <c r="G2" s="120"/>
      <c r="H2" s="120"/>
      <c r="I2" s="120"/>
      <c r="J2" s="17"/>
      <c r="K2" s="16"/>
    </row>
    <row r="3" spans="1:11" ht="20.399999999999999">
      <c r="A3" s="120" t="str">
        <f>سپرده!A3</f>
        <v>برای ماه منتهی به 1403/08/30</v>
      </c>
      <c r="B3" s="120"/>
      <c r="C3" s="120"/>
      <c r="D3" s="120"/>
      <c r="E3" s="120"/>
      <c r="F3" s="120"/>
      <c r="G3" s="120"/>
      <c r="H3" s="120"/>
      <c r="I3" s="120"/>
      <c r="J3" s="16"/>
      <c r="K3" s="16"/>
    </row>
    <row r="4" spans="1:11" ht="21" thickBo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21" thickBot="1">
      <c r="A5" s="45" t="s">
        <v>24</v>
      </c>
      <c r="B5" s="46"/>
      <c r="C5" s="46"/>
      <c r="D5" s="46"/>
      <c r="E5" s="46"/>
      <c r="F5" s="46"/>
      <c r="G5" s="46"/>
      <c r="H5" s="46"/>
      <c r="I5" s="46"/>
      <c r="J5" s="4">
        <v>1315665481114</v>
      </c>
      <c r="K5" s="18" t="s">
        <v>73</v>
      </c>
    </row>
    <row r="6" spans="1:11" ht="21.75" customHeight="1" thickBot="1">
      <c r="A6" s="45"/>
      <c r="B6" s="45"/>
      <c r="C6" s="45"/>
      <c r="D6" s="45"/>
      <c r="E6" s="122" t="str">
        <f>اوراق!Y7</f>
        <v>1403/08/30</v>
      </c>
      <c r="F6" s="122"/>
      <c r="G6" s="122"/>
      <c r="H6" s="122"/>
      <c r="I6" s="122"/>
      <c r="J6" s="4">
        <v>10838953225672</v>
      </c>
      <c r="K6" s="18" t="s">
        <v>415</v>
      </c>
    </row>
    <row r="7" spans="1:11" ht="21.75" customHeight="1" thickBot="1">
      <c r="A7" s="47" t="s">
        <v>33</v>
      </c>
      <c r="B7" s="48"/>
      <c r="C7" s="49" t="s">
        <v>34</v>
      </c>
      <c r="D7" s="43"/>
      <c r="E7" s="50" t="s">
        <v>6</v>
      </c>
      <c r="F7" s="43"/>
      <c r="G7" s="49" t="s">
        <v>16</v>
      </c>
      <c r="H7" s="43"/>
      <c r="I7" s="49" t="s">
        <v>72</v>
      </c>
      <c r="J7" s="19"/>
      <c r="K7" s="19"/>
    </row>
    <row r="8" spans="1:11" ht="21" customHeight="1">
      <c r="A8" s="45" t="s">
        <v>39</v>
      </c>
      <c r="B8" s="45"/>
      <c r="C8" s="51" t="s">
        <v>45</v>
      </c>
      <c r="D8" s="46"/>
      <c r="E8" s="52">
        <f>'درآمد سرمایه گذاری در سهام '!T336</f>
        <v>1267754045155</v>
      </c>
      <c r="F8" s="46"/>
      <c r="G8" s="53">
        <f>E8/$J$5</f>
        <v>0.96358387702135928</v>
      </c>
      <c r="H8" s="54"/>
      <c r="I8" s="53">
        <f>E8/$J$6</f>
        <v>0.11696277479566308</v>
      </c>
      <c r="J8" s="23"/>
      <c r="K8" s="20"/>
    </row>
    <row r="9" spans="1:11" ht="18.75" customHeight="1">
      <c r="A9" s="45" t="s">
        <v>40</v>
      </c>
      <c r="B9" s="45"/>
      <c r="C9" s="51" t="s">
        <v>46</v>
      </c>
      <c r="D9" s="46"/>
      <c r="E9" s="55">
        <f>'درآمد سرمایه گذاری در اوراق بها'!Q12</f>
        <v>0</v>
      </c>
      <c r="F9" s="46"/>
      <c r="G9" s="53">
        <f t="shared" ref="G9:G11" si="0">E9/$J$5</f>
        <v>0</v>
      </c>
      <c r="H9" s="56"/>
      <c r="I9" s="53">
        <f>E9/$J$6</f>
        <v>0</v>
      </c>
      <c r="J9" s="23"/>
      <c r="K9" s="11"/>
    </row>
    <row r="10" spans="1:11" ht="18.75" customHeight="1">
      <c r="A10" s="45" t="s">
        <v>41</v>
      </c>
      <c r="B10" s="45"/>
      <c r="C10" s="51" t="s">
        <v>47</v>
      </c>
      <c r="D10" s="46"/>
      <c r="E10" s="55">
        <f>'درآمد سپرده بانکی'!G13</f>
        <v>419997292</v>
      </c>
      <c r="F10" s="46"/>
      <c r="G10" s="53">
        <f t="shared" si="0"/>
        <v>3.1922802416643173E-4</v>
      </c>
      <c r="H10" s="56"/>
      <c r="I10" s="53">
        <f>E10/$J$6</f>
        <v>3.8748879458695216E-5</v>
      </c>
      <c r="J10" s="23"/>
      <c r="K10" s="12"/>
    </row>
    <row r="11" spans="1:11" ht="19.5" customHeight="1" thickBot="1">
      <c r="A11" s="45" t="s">
        <v>29</v>
      </c>
      <c r="B11" s="45"/>
      <c r="C11" s="51" t="s">
        <v>48</v>
      </c>
      <c r="D11" s="46"/>
      <c r="E11" s="57">
        <f>'سایر درآمدها'!E11</f>
        <v>18281957623</v>
      </c>
      <c r="F11" s="46"/>
      <c r="G11" s="53">
        <f t="shared" si="0"/>
        <v>1.3895597236100095E-2</v>
      </c>
      <c r="H11" s="56"/>
      <c r="I11" s="53">
        <f>E11/$J$6</f>
        <v>1.6866903327619575E-3</v>
      </c>
      <c r="J11" s="23"/>
      <c r="K11" s="12"/>
    </row>
    <row r="12" spans="1:11" ht="19.5" customHeight="1" thickBot="1">
      <c r="A12" s="45"/>
      <c r="B12" s="58"/>
      <c r="C12" s="42"/>
      <c r="D12" s="42"/>
      <c r="E12" s="59">
        <f>SUM(E8:E11)</f>
        <v>1286456000070</v>
      </c>
      <c r="F12" s="42"/>
      <c r="G12" s="60">
        <f>SUM(G8:G11)</f>
        <v>0.9777987022816258</v>
      </c>
      <c r="H12" s="54"/>
      <c r="I12" s="60">
        <f>SUM(I8:I11)</f>
        <v>0.11868821400788374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CX339"/>
  <sheetViews>
    <sheetView rightToLeft="1" view="pageBreakPreview" zoomScale="60" zoomScaleNormal="100" workbookViewId="0">
      <selection activeCell="D343" sqref="D343"/>
    </sheetView>
  </sheetViews>
  <sheetFormatPr defaultColWidth="9.109375" defaultRowHeight="29.4"/>
  <cols>
    <col min="1" max="1" width="2.44140625" style="24" customWidth="1"/>
    <col min="2" max="2" width="55.33203125" style="130" customWidth="1"/>
    <col min="3" max="3" width="2.33203125" style="130" customWidth="1"/>
    <col min="4" max="4" width="28.6640625" style="3" bestFit="1" customWidth="1"/>
    <col min="5" max="5" width="1.6640625" style="3" customWidth="1"/>
    <col min="6" max="6" width="35.109375" style="207" bestFit="1" customWidth="1"/>
    <col min="7" max="7" width="1.33203125" style="207" customWidth="1"/>
    <col min="8" max="8" width="31.88671875" style="207" bestFit="1" customWidth="1"/>
    <col min="9" max="9" width="1.33203125" style="207" customWidth="1"/>
    <col min="10" max="10" width="35.109375" style="208" bestFit="1" customWidth="1"/>
    <col min="11" max="11" width="1.6640625" style="208" customWidth="1"/>
    <col min="12" max="12" width="21.44140625" style="209" customWidth="1"/>
    <col min="13" max="13" width="1" style="209" customWidth="1"/>
    <col min="14" max="14" width="31.5546875" style="3" bestFit="1" customWidth="1"/>
    <col min="15" max="15" width="1.109375" style="3" customWidth="1"/>
    <col min="16" max="16" width="33.6640625" style="207" customWidth="1"/>
    <col min="17" max="17" width="1.5546875" style="207" customWidth="1"/>
    <col min="18" max="18" width="31" style="207" bestFit="1" customWidth="1"/>
    <col min="19" max="19" width="1.88671875" style="207" customWidth="1"/>
    <col min="20" max="20" width="35.109375" style="207" bestFit="1" customWidth="1"/>
    <col min="21" max="21" width="1.44140625" style="207" customWidth="1"/>
    <col min="22" max="22" width="19" style="209" customWidth="1"/>
    <col min="23" max="23" width="9.109375" style="130" customWidth="1"/>
    <col min="24" max="16325" width="9.109375" style="26"/>
    <col min="16326" max="16326" width="22.88671875" style="26" bestFit="1" customWidth="1"/>
    <col min="16327" max="16384" width="9.109375" style="26"/>
  </cols>
  <sheetData>
    <row r="1" spans="1:23" ht="30.6">
      <c r="B1" s="127" t="s">
        <v>77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3" ht="30.6">
      <c r="B2" s="127" t="s">
        <v>49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3" ht="30.6">
      <c r="B3" s="127" t="str">
        <f>' سهام'!A3</f>
        <v>برای ماه منتهی به 1403/08/30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5" spans="1:23" ht="30.6">
      <c r="B5" s="129" t="s">
        <v>25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1:23" ht="9.75" customHeight="1"/>
    <row r="7" spans="1:23" ht="31.2" thickBot="1">
      <c r="B7" s="210"/>
      <c r="C7" s="133"/>
      <c r="D7" s="211" t="str">
        <f>'درآمد سود سهام'!$I$7</f>
        <v>طی آبان  ماه</v>
      </c>
      <c r="E7" s="211"/>
      <c r="F7" s="138"/>
      <c r="G7" s="138"/>
      <c r="H7" s="138"/>
      <c r="I7" s="138"/>
      <c r="J7" s="138"/>
      <c r="K7" s="138"/>
      <c r="L7" s="138"/>
      <c r="M7" s="212"/>
      <c r="N7" s="211" t="str">
        <f>'درآمد سود سهام'!$O$7</f>
        <v>از ابتدای سال مالی تا پایان آبان ماه</v>
      </c>
      <c r="O7" s="211"/>
      <c r="P7" s="138"/>
      <c r="Q7" s="138"/>
      <c r="R7" s="138"/>
      <c r="S7" s="138"/>
      <c r="T7" s="138"/>
      <c r="U7" s="138"/>
      <c r="V7" s="138"/>
    </row>
    <row r="8" spans="1:23" s="28" customFormat="1" ht="24.75" customHeight="1">
      <c r="A8" s="25"/>
      <c r="B8" s="213" t="s">
        <v>21</v>
      </c>
      <c r="C8" s="214"/>
      <c r="D8" s="215" t="s">
        <v>9</v>
      </c>
      <c r="E8" s="216"/>
      <c r="F8" s="217" t="s">
        <v>10</v>
      </c>
      <c r="G8" s="218"/>
      <c r="H8" s="217" t="s">
        <v>11</v>
      </c>
      <c r="I8" s="218"/>
      <c r="J8" s="219" t="s">
        <v>2</v>
      </c>
      <c r="K8" s="219"/>
      <c r="L8" s="219"/>
      <c r="M8" s="220"/>
      <c r="N8" s="215" t="s">
        <v>9</v>
      </c>
      <c r="O8" s="216"/>
      <c r="P8" s="217" t="s">
        <v>10</v>
      </c>
      <c r="Q8" s="218"/>
      <c r="R8" s="217" t="s">
        <v>11</v>
      </c>
      <c r="S8" s="218"/>
      <c r="T8" s="219" t="s">
        <v>2</v>
      </c>
      <c r="U8" s="219"/>
      <c r="V8" s="219"/>
      <c r="W8" s="165"/>
    </row>
    <row r="9" spans="1:23" s="28" customFormat="1" ht="6" customHeight="1" thickBot="1">
      <c r="A9" s="25"/>
      <c r="B9" s="214"/>
      <c r="C9" s="214"/>
      <c r="D9" s="221"/>
      <c r="E9" s="222"/>
      <c r="F9" s="223"/>
      <c r="G9" s="224"/>
      <c r="H9" s="223"/>
      <c r="I9" s="224"/>
      <c r="J9" s="138"/>
      <c r="K9" s="138"/>
      <c r="L9" s="138"/>
      <c r="M9" s="132"/>
      <c r="N9" s="221"/>
      <c r="O9" s="222"/>
      <c r="P9" s="223"/>
      <c r="Q9" s="224"/>
      <c r="R9" s="223"/>
      <c r="S9" s="224"/>
      <c r="T9" s="138"/>
      <c r="U9" s="138"/>
      <c r="V9" s="138"/>
      <c r="W9" s="165"/>
    </row>
    <row r="10" spans="1:23" s="28" customFormat="1" ht="61.8" thickBot="1">
      <c r="A10" s="25"/>
      <c r="B10" s="225"/>
      <c r="C10" s="214"/>
      <c r="D10" s="226" t="s">
        <v>52</v>
      </c>
      <c r="E10" s="226"/>
      <c r="F10" s="227" t="s">
        <v>53</v>
      </c>
      <c r="G10" s="227"/>
      <c r="H10" s="227" t="s">
        <v>54</v>
      </c>
      <c r="I10" s="227"/>
      <c r="J10" s="228" t="s">
        <v>6</v>
      </c>
      <c r="K10" s="228"/>
      <c r="L10" s="229" t="s">
        <v>16</v>
      </c>
      <c r="M10" s="212"/>
      <c r="N10" s="226" t="s">
        <v>52</v>
      </c>
      <c r="O10" s="226"/>
      <c r="P10" s="227" t="s">
        <v>53</v>
      </c>
      <c r="Q10" s="227"/>
      <c r="R10" s="227" t="s">
        <v>54</v>
      </c>
      <c r="S10" s="227"/>
      <c r="T10" s="230" t="s">
        <v>6</v>
      </c>
      <c r="U10" s="230"/>
      <c r="V10" s="229" t="s">
        <v>16</v>
      </c>
      <c r="W10" s="165"/>
    </row>
    <row r="11" spans="1:23" s="28" customFormat="1" ht="42.75" customHeight="1">
      <c r="A11" s="25"/>
      <c r="B11" s="231" t="s">
        <v>246</v>
      </c>
      <c r="C11" s="232"/>
      <c r="D11" s="144">
        <v>0</v>
      </c>
      <c r="E11" s="144"/>
      <c r="F11" s="144">
        <v>990391245</v>
      </c>
      <c r="G11" s="144"/>
      <c r="H11" s="144">
        <v>52646987</v>
      </c>
      <c r="I11" s="144"/>
      <c r="J11" s="233">
        <f t="shared" ref="J11:J74" si="0">D11+F11+H11</f>
        <v>1043038232</v>
      </c>
      <c r="K11" s="233"/>
      <c r="L11" s="170">
        <f>J11/1091033641153</f>
        <v>9.5600923074903659E-4</v>
      </c>
      <c r="M11" s="170"/>
      <c r="N11" s="144">
        <v>3450443700</v>
      </c>
      <c r="O11" s="144"/>
      <c r="P11" s="144">
        <v>1959037393</v>
      </c>
      <c r="Q11" s="144"/>
      <c r="R11" s="144">
        <v>400916924</v>
      </c>
      <c r="S11" s="144"/>
      <c r="T11" s="233">
        <f>N11+P11+R11</f>
        <v>5810398017</v>
      </c>
      <c r="U11" s="224"/>
      <c r="V11" s="170">
        <f>T11/درآمدها!$J$5</f>
        <v>4.4163186618533315E-3</v>
      </c>
      <c r="W11" s="165"/>
    </row>
    <row r="12" spans="1:23" s="28" customFormat="1" ht="42.75" customHeight="1">
      <c r="A12" s="25"/>
      <c r="B12" s="231" t="s">
        <v>326</v>
      </c>
      <c r="C12" s="232"/>
      <c r="D12" s="144">
        <v>0</v>
      </c>
      <c r="E12" s="144"/>
      <c r="F12" s="144">
        <v>2841839991</v>
      </c>
      <c r="G12" s="144"/>
      <c r="H12" s="144">
        <v>-134130021</v>
      </c>
      <c r="I12" s="144"/>
      <c r="J12" s="233">
        <f t="shared" si="0"/>
        <v>2707709970</v>
      </c>
      <c r="K12" s="233"/>
      <c r="L12" s="170">
        <f t="shared" ref="L12:L75" si="1">J12/1091033641153</f>
        <v>2.4817841245834572E-3</v>
      </c>
      <c r="M12" s="170"/>
      <c r="N12" s="144">
        <v>824393540</v>
      </c>
      <c r="O12" s="144"/>
      <c r="P12" s="144">
        <v>-4244062124</v>
      </c>
      <c r="Q12" s="144"/>
      <c r="R12" s="144">
        <v>-2748964046</v>
      </c>
      <c r="S12" s="144"/>
      <c r="T12" s="233">
        <f t="shared" ref="T12:T75" si="2">N12+P12+R12</f>
        <v>-6168632630</v>
      </c>
      <c r="U12" s="224"/>
      <c r="V12" s="170">
        <f>T12/درآمدها!$J$5</f>
        <v>-4.6886026262366451E-3</v>
      </c>
      <c r="W12" s="165"/>
    </row>
    <row r="13" spans="1:23" s="28" customFormat="1" ht="42.75" customHeight="1">
      <c r="A13" s="25"/>
      <c r="B13" s="231" t="s">
        <v>229</v>
      </c>
      <c r="C13" s="232"/>
      <c r="D13" s="144">
        <v>0</v>
      </c>
      <c r="E13" s="144"/>
      <c r="F13" s="144">
        <v>8003170585</v>
      </c>
      <c r="G13" s="144"/>
      <c r="H13" s="144">
        <v>5168898</v>
      </c>
      <c r="I13" s="144"/>
      <c r="J13" s="233">
        <f t="shared" si="0"/>
        <v>8008339483</v>
      </c>
      <c r="K13" s="233"/>
      <c r="L13" s="170">
        <f t="shared" si="1"/>
        <v>7.3401398278946E-3</v>
      </c>
      <c r="M13" s="170"/>
      <c r="N13" s="144">
        <v>0</v>
      </c>
      <c r="O13" s="144"/>
      <c r="P13" s="144">
        <v>3639457999</v>
      </c>
      <c r="Q13" s="144"/>
      <c r="R13" s="144">
        <v>-599855942</v>
      </c>
      <c r="S13" s="144"/>
      <c r="T13" s="233">
        <f t="shared" si="2"/>
        <v>3039602057</v>
      </c>
      <c r="U13" s="224"/>
      <c r="V13" s="170">
        <f>T13/درآمدها!$J$5</f>
        <v>2.3103152743859396E-3</v>
      </c>
      <c r="W13" s="165"/>
    </row>
    <row r="14" spans="1:23" s="28" customFormat="1" ht="42.75" customHeight="1">
      <c r="A14" s="25"/>
      <c r="B14" s="231" t="s">
        <v>304</v>
      </c>
      <c r="C14" s="232"/>
      <c r="D14" s="144">
        <v>0</v>
      </c>
      <c r="E14" s="144"/>
      <c r="F14" s="144">
        <v>4193841853</v>
      </c>
      <c r="G14" s="144"/>
      <c r="H14" s="144">
        <v>13576190</v>
      </c>
      <c r="I14" s="144"/>
      <c r="J14" s="233">
        <f t="shared" si="0"/>
        <v>4207418043</v>
      </c>
      <c r="K14" s="233"/>
      <c r="L14" s="170">
        <f t="shared" si="1"/>
        <v>3.856359588099976E-3</v>
      </c>
      <c r="M14" s="170"/>
      <c r="N14" s="144">
        <v>2041884000</v>
      </c>
      <c r="O14" s="144"/>
      <c r="P14" s="144">
        <v>3971845172</v>
      </c>
      <c r="Q14" s="144"/>
      <c r="R14" s="144">
        <v>1239436925</v>
      </c>
      <c r="S14" s="144"/>
      <c r="T14" s="233">
        <f t="shared" si="2"/>
        <v>7253166097</v>
      </c>
      <c r="U14" s="224"/>
      <c r="V14" s="170">
        <f>T14/درآمدها!$J$5</f>
        <v>5.512925740712298E-3</v>
      </c>
      <c r="W14" s="165"/>
    </row>
    <row r="15" spans="1:23" s="28" customFormat="1" ht="42.75" customHeight="1">
      <c r="A15" s="25"/>
      <c r="B15" s="231" t="s">
        <v>239</v>
      </c>
      <c r="C15" s="232"/>
      <c r="D15" s="144">
        <v>0</v>
      </c>
      <c r="E15" s="144"/>
      <c r="F15" s="144">
        <v>1536907379</v>
      </c>
      <c r="G15" s="144"/>
      <c r="H15" s="144">
        <v>-6556271</v>
      </c>
      <c r="I15" s="144"/>
      <c r="J15" s="233">
        <f t="shared" si="0"/>
        <v>1530351108</v>
      </c>
      <c r="K15" s="233"/>
      <c r="L15" s="170">
        <f t="shared" si="1"/>
        <v>1.4026617056305717E-3</v>
      </c>
      <c r="M15" s="170"/>
      <c r="N15" s="144">
        <v>0</v>
      </c>
      <c r="O15" s="144"/>
      <c r="P15" s="144">
        <v>-1292702600</v>
      </c>
      <c r="Q15" s="144"/>
      <c r="R15" s="144">
        <v>-941661043</v>
      </c>
      <c r="S15" s="144"/>
      <c r="T15" s="233">
        <f t="shared" si="2"/>
        <v>-2234363643</v>
      </c>
      <c r="U15" s="224"/>
      <c r="V15" s="170">
        <f>T15/درآمدها!$J$5</f>
        <v>-1.6982764046588196E-3</v>
      </c>
      <c r="W15" s="165"/>
    </row>
    <row r="16" spans="1:23" s="28" customFormat="1" ht="42.75" customHeight="1">
      <c r="A16" s="25"/>
      <c r="B16" s="231" t="s">
        <v>221</v>
      </c>
      <c r="C16" s="232"/>
      <c r="D16" s="144">
        <v>0</v>
      </c>
      <c r="E16" s="144"/>
      <c r="F16" s="144">
        <v>11442946835</v>
      </c>
      <c r="G16" s="144"/>
      <c r="H16" s="144">
        <v>6314329</v>
      </c>
      <c r="I16" s="144"/>
      <c r="J16" s="233">
        <f t="shared" si="0"/>
        <v>11449261164</v>
      </c>
      <c r="K16" s="233"/>
      <c r="L16" s="170">
        <f t="shared" si="1"/>
        <v>1.0493957960728384E-2</v>
      </c>
      <c r="M16" s="170"/>
      <c r="N16" s="144">
        <v>1650693553</v>
      </c>
      <c r="O16" s="144"/>
      <c r="P16" s="144">
        <v>1309355671</v>
      </c>
      <c r="Q16" s="144"/>
      <c r="R16" s="144">
        <v>-154490753</v>
      </c>
      <c r="S16" s="144"/>
      <c r="T16" s="233">
        <f t="shared" si="2"/>
        <v>2805558471</v>
      </c>
      <c r="U16" s="224"/>
      <c r="V16" s="170">
        <f>T16/درآمدها!$J$5</f>
        <v>2.1324253856873088E-3</v>
      </c>
      <c r="W16" s="165"/>
    </row>
    <row r="17" spans="1:23" s="28" customFormat="1" ht="42.75" customHeight="1">
      <c r="A17" s="25"/>
      <c r="B17" s="231" t="s">
        <v>129</v>
      </c>
      <c r="C17" s="232"/>
      <c r="D17" s="144">
        <v>0</v>
      </c>
      <c r="E17" s="144"/>
      <c r="F17" s="144">
        <v>1738987446</v>
      </c>
      <c r="G17" s="144"/>
      <c r="H17" s="144">
        <v>80804731</v>
      </c>
      <c r="I17" s="144"/>
      <c r="J17" s="233">
        <f t="shared" si="0"/>
        <v>1819792177</v>
      </c>
      <c r="K17" s="233"/>
      <c r="L17" s="170">
        <f t="shared" si="1"/>
        <v>1.6679523970286113E-3</v>
      </c>
      <c r="M17" s="170"/>
      <c r="N17" s="144">
        <v>3920371560</v>
      </c>
      <c r="O17" s="144"/>
      <c r="P17" s="144">
        <v>7591008226</v>
      </c>
      <c r="Q17" s="144"/>
      <c r="R17" s="144">
        <v>1088800840</v>
      </c>
      <c r="S17" s="144"/>
      <c r="T17" s="233">
        <f t="shared" si="2"/>
        <v>12600180626</v>
      </c>
      <c r="U17" s="224"/>
      <c r="V17" s="170">
        <f>T17/درآمدها!$J$5</f>
        <v>9.5770397619090661E-3</v>
      </c>
      <c r="W17" s="165"/>
    </row>
    <row r="18" spans="1:23" s="28" customFormat="1" ht="42.75" customHeight="1">
      <c r="A18" s="25"/>
      <c r="B18" s="231" t="s">
        <v>363</v>
      </c>
      <c r="C18" s="232"/>
      <c r="D18" s="144">
        <v>0</v>
      </c>
      <c r="E18" s="144"/>
      <c r="F18" s="144">
        <v>9549643</v>
      </c>
      <c r="G18" s="144"/>
      <c r="H18" s="144">
        <v>0</v>
      </c>
      <c r="I18" s="144"/>
      <c r="J18" s="233">
        <f t="shared" si="0"/>
        <v>9549643</v>
      </c>
      <c r="K18" s="233"/>
      <c r="L18" s="170">
        <f t="shared" si="1"/>
        <v>8.7528400956619221E-6</v>
      </c>
      <c r="M18" s="170"/>
      <c r="N18" s="144">
        <v>0</v>
      </c>
      <c r="O18" s="144"/>
      <c r="P18" s="144">
        <v>54555901</v>
      </c>
      <c r="Q18" s="144"/>
      <c r="R18" s="144">
        <v>118333759</v>
      </c>
      <c r="S18" s="144"/>
      <c r="T18" s="233">
        <f t="shared" si="2"/>
        <v>172889660</v>
      </c>
      <c r="U18" s="224"/>
      <c r="V18" s="170">
        <f>T18/درآمدها!$J$5</f>
        <v>1.3140852479736026E-4</v>
      </c>
      <c r="W18" s="165"/>
    </row>
    <row r="19" spans="1:23" s="28" customFormat="1" ht="42.75" customHeight="1">
      <c r="A19" s="25"/>
      <c r="B19" s="231" t="s">
        <v>114</v>
      </c>
      <c r="C19" s="232"/>
      <c r="D19" s="144">
        <v>0</v>
      </c>
      <c r="E19" s="144"/>
      <c r="F19" s="144">
        <v>4008884636</v>
      </c>
      <c r="G19" s="144"/>
      <c r="H19" s="144">
        <v>0</v>
      </c>
      <c r="I19" s="144"/>
      <c r="J19" s="233">
        <f t="shared" si="0"/>
        <v>4008884636</v>
      </c>
      <c r="K19" s="233"/>
      <c r="L19" s="170">
        <f t="shared" si="1"/>
        <v>3.6743914071828499E-3</v>
      </c>
      <c r="M19" s="170"/>
      <c r="N19" s="144">
        <v>231798510</v>
      </c>
      <c r="O19" s="144"/>
      <c r="P19" s="144">
        <v>-119495954</v>
      </c>
      <c r="Q19" s="144"/>
      <c r="R19" s="144">
        <v>-542899551</v>
      </c>
      <c r="S19" s="144"/>
      <c r="T19" s="233">
        <f t="shared" si="2"/>
        <v>-430596995</v>
      </c>
      <c r="U19" s="224"/>
      <c r="V19" s="170">
        <f>T19/درآمدها!$J$5</f>
        <v>-3.2728455764865474E-4</v>
      </c>
      <c r="W19" s="165"/>
    </row>
    <row r="20" spans="1:23" s="28" customFormat="1" ht="42.75" customHeight="1">
      <c r="A20" s="25"/>
      <c r="B20" s="231" t="s">
        <v>196</v>
      </c>
      <c r="C20" s="232"/>
      <c r="D20" s="144">
        <v>0</v>
      </c>
      <c r="E20" s="144"/>
      <c r="F20" s="144">
        <v>8908714102</v>
      </c>
      <c r="G20" s="144"/>
      <c r="H20" s="144">
        <v>0</v>
      </c>
      <c r="I20" s="144"/>
      <c r="J20" s="233">
        <f t="shared" si="0"/>
        <v>8908714102</v>
      </c>
      <c r="K20" s="233"/>
      <c r="L20" s="170">
        <f t="shared" si="1"/>
        <v>8.1653890090733657E-3</v>
      </c>
      <c r="M20" s="170"/>
      <c r="N20" s="144">
        <v>2543365000</v>
      </c>
      <c r="O20" s="144"/>
      <c r="P20" s="144">
        <v>5296769330</v>
      </c>
      <c r="Q20" s="144"/>
      <c r="R20" s="144">
        <v>12578714775</v>
      </c>
      <c r="S20" s="144"/>
      <c r="T20" s="233">
        <f t="shared" si="2"/>
        <v>20418849105</v>
      </c>
      <c r="U20" s="224"/>
      <c r="V20" s="170">
        <f>T20/درآمدها!$J$5</f>
        <v>1.5519787816969216E-2</v>
      </c>
      <c r="W20" s="165"/>
    </row>
    <row r="21" spans="1:23" s="28" customFormat="1" ht="42.75" customHeight="1">
      <c r="A21" s="25"/>
      <c r="B21" s="231" t="s">
        <v>312</v>
      </c>
      <c r="C21" s="232"/>
      <c r="D21" s="144">
        <v>0</v>
      </c>
      <c r="E21" s="144"/>
      <c r="F21" s="144">
        <v>3773240788</v>
      </c>
      <c r="G21" s="144"/>
      <c r="H21" s="144">
        <v>-33932604</v>
      </c>
      <c r="I21" s="144"/>
      <c r="J21" s="233">
        <f t="shared" si="0"/>
        <v>3739308184</v>
      </c>
      <c r="K21" s="233"/>
      <c r="L21" s="170">
        <f t="shared" si="1"/>
        <v>3.4273078693048491E-3</v>
      </c>
      <c r="M21" s="170"/>
      <c r="N21" s="144">
        <v>0</v>
      </c>
      <c r="O21" s="144"/>
      <c r="P21" s="144">
        <v>-58868736</v>
      </c>
      <c r="Q21" s="144"/>
      <c r="R21" s="144">
        <v>-144363659</v>
      </c>
      <c r="S21" s="144"/>
      <c r="T21" s="233">
        <f t="shared" si="2"/>
        <v>-203232395</v>
      </c>
      <c r="U21" s="224"/>
      <c r="V21" s="170">
        <f>T21/درآمدها!$J$5</f>
        <v>-1.5447117669144828E-4</v>
      </c>
      <c r="W21" s="165"/>
    </row>
    <row r="22" spans="1:23" s="28" customFormat="1" ht="42.75" customHeight="1">
      <c r="A22" s="25"/>
      <c r="B22" s="231" t="s">
        <v>84</v>
      </c>
      <c r="C22" s="232"/>
      <c r="D22" s="144">
        <v>0</v>
      </c>
      <c r="E22" s="144"/>
      <c r="F22" s="144">
        <v>9150889507</v>
      </c>
      <c r="G22" s="144"/>
      <c r="H22" s="144">
        <v>0</v>
      </c>
      <c r="I22" s="144"/>
      <c r="J22" s="233">
        <f t="shared" si="0"/>
        <v>9150889507</v>
      </c>
      <c r="K22" s="233"/>
      <c r="L22" s="170">
        <f t="shared" si="1"/>
        <v>8.387357787913283E-3</v>
      </c>
      <c r="M22" s="170"/>
      <c r="N22" s="144">
        <v>0</v>
      </c>
      <c r="O22" s="144"/>
      <c r="P22" s="144">
        <v>6971767851</v>
      </c>
      <c r="Q22" s="144"/>
      <c r="R22" s="144">
        <v>963794941</v>
      </c>
      <c r="S22" s="144"/>
      <c r="T22" s="233">
        <f t="shared" si="2"/>
        <v>7935562792</v>
      </c>
      <c r="U22" s="224"/>
      <c r="V22" s="170">
        <f>T22/درآمدها!$J$5</f>
        <v>6.0315961054787284E-3</v>
      </c>
      <c r="W22" s="165"/>
    </row>
    <row r="23" spans="1:23" s="28" customFormat="1" ht="42.75" customHeight="1">
      <c r="A23" s="25"/>
      <c r="B23" s="231" t="s">
        <v>333</v>
      </c>
      <c r="C23" s="232"/>
      <c r="D23" s="144">
        <v>0</v>
      </c>
      <c r="E23" s="144"/>
      <c r="F23" s="144">
        <v>2758088017</v>
      </c>
      <c r="G23" s="144"/>
      <c r="H23" s="144">
        <v>313258619</v>
      </c>
      <c r="I23" s="144"/>
      <c r="J23" s="233">
        <f t="shared" si="0"/>
        <v>3071346636</v>
      </c>
      <c r="K23" s="233"/>
      <c r="L23" s="170">
        <f t="shared" si="1"/>
        <v>2.8150796823773585E-3</v>
      </c>
      <c r="M23" s="170"/>
      <c r="N23" s="144">
        <v>4192630200</v>
      </c>
      <c r="O23" s="144"/>
      <c r="P23" s="144">
        <v>4452703174</v>
      </c>
      <c r="Q23" s="144"/>
      <c r="R23" s="144">
        <v>300749003</v>
      </c>
      <c r="S23" s="144"/>
      <c r="T23" s="233">
        <f t="shared" si="2"/>
        <v>8946082377</v>
      </c>
      <c r="U23" s="224"/>
      <c r="V23" s="170">
        <f>T23/درآمدها!$J$5</f>
        <v>6.799663368400587E-3</v>
      </c>
      <c r="W23" s="165"/>
    </row>
    <row r="24" spans="1:23" s="28" customFormat="1" ht="42.6" customHeight="1">
      <c r="A24" s="25"/>
      <c r="B24" s="231" t="s">
        <v>108</v>
      </c>
      <c r="C24" s="232"/>
      <c r="D24" s="144">
        <v>0</v>
      </c>
      <c r="E24" s="144"/>
      <c r="F24" s="144">
        <v>5254667907</v>
      </c>
      <c r="G24" s="144"/>
      <c r="H24" s="144">
        <v>0</v>
      </c>
      <c r="I24" s="144"/>
      <c r="J24" s="233">
        <f t="shared" si="0"/>
        <v>5254667907</v>
      </c>
      <c r="K24" s="233"/>
      <c r="L24" s="170">
        <f t="shared" si="1"/>
        <v>4.8162290407900606E-3</v>
      </c>
      <c r="M24" s="170"/>
      <c r="N24" s="144">
        <v>6858530100</v>
      </c>
      <c r="O24" s="144"/>
      <c r="P24" s="144">
        <v>1171099734</v>
      </c>
      <c r="Q24" s="144"/>
      <c r="R24" s="144">
        <v>-79075119</v>
      </c>
      <c r="S24" s="144"/>
      <c r="T24" s="233">
        <f t="shared" si="2"/>
        <v>7950554715</v>
      </c>
      <c r="U24" s="224"/>
      <c r="V24" s="170">
        <f>T24/درآمدها!$J$5</f>
        <v>6.042991040753086E-3</v>
      </c>
      <c r="W24" s="165"/>
    </row>
    <row r="25" spans="1:23" s="28" customFormat="1" ht="42.75" customHeight="1">
      <c r="A25" s="25"/>
      <c r="B25" s="231" t="s">
        <v>143</v>
      </c>
      <c r="C25" s="232"/>
      <c r="D25" s="144">
        <v>0</v>
      </c>
      <c r="E25" s="144"/>
      <c r="F25" s="144">
        <v>188589059</v>
      </c>
      <c r="G25" s="144"/>
      <c r="H25" s="144">
        <v>-33426267</v>
      </c>
      <c r="I25" s="144"/>
      <c r="J25" s="233">
        <f t="shared" si="0"/>
        <v>155162792</v>
      </c>
      <c r="K25" s="233"/>
      <c r="L25" s="170">
        <f t="shared" si="1"/>
        <v>1.4221632234550036E-4</v>
      </c>
      <c r="M25" s="170"/>
      <c r="N25" s="144">
        <v>0</v>
      </c>
      <c r="O25" s="144"/>
      <c r="P25" s="144">
        <v>-3831511796</v>
      </c>
      <c r="Q25" s="144"/>
      <c r="R25" s="144">
        <v>-2302961695</v>
      </c>
      <c r="S25" s="144"/>
      <c r="T25" s="233">
        <f t="shared" si="2"/>
        <v>-6134473491</v>
      </c>
      <c r="U25" s="224"/>
      <c r="V25" s="170">
        <f>T25/درآمدها!$J$5</f>
        <v>-4.6626392339531629E-3</v>
      </c>
      <c r="W25" s="165"/>
    </row>
    <row r="26" spans="1:23" s="28" customFormat="1" ht="42.75" customHeight="1">
      <c r="A26" s="25"/>
      <c r="B26" s="231" t="s">
        <v>339</v>
      </c>
      <c r="C26" s="232"/>
      <c r="D26" s="144">
        <v>0</v>
      </c>
      <c r="E26" s="144"/>
      <c r="F26" s="144">
        <v>1761420434</v>
      </c>
      <c r="G26" s="144"/>
      <c r="H26" s="144">
        <v>-11356198</v>
      </c>
      <c r="I26" s="144"/>
      <c r="J26" s="233">
        <f t="shared" si="0"/>
        <v>1750064236</v>
      </c>
      <c r="K26" s="233"/>
      <c r="L26" s="170">
        <f t="shared" si="1"/>
        <v>1.6040424144488699E-3</v>
      </c>
      <c r="M26" s="170"/>
      <c r="N26" s="144">
        <v>0</v>
      </c>
      <c r="O26" s="144"/>
      <c r="P26" s="144">
        <v>-852056182</v>
      </c>
      <c r="Q26" s="144"/>
      <c r="R26" s="144">
        <v>-120239306</v>
      </c>
      <c r="S26" s="144"/>
      <c r="T26" s="233">
        <f t="shared" si="2"/>
        <v>-972295488</v>
      </c>
      <c r="U26" s="224"/>
      <c r="V26" s="170">
        <f>T26/درآمدها!$J$5</f>
        <v>-7.3901421140633577E-4</v>
      </c>
      <c r="W26" s="165"/>
    </row>
    <row r="27" spans="1:23" s="28" customFormat="1" ht="44.4" customHeight="1">
      <c r="A27" s="25"/>
      <c r="B27" s="231" t="s">
        <v>103</v>
      </c>
      <c r="C27" s="232"/>
      <c r="D27" s="144">
        <v>0</v>
      </c>
      <c r="E27" s="144"/>
      <c r="F27" s="144">
        <v>3428600888</v>
      </c>
      <c r="G27" s="144"/>
      <c r="H27" s="144">
        <v>606885971</v>
      </c>
      <c r="I27" s="144"/>
      <c r="J27" s="233">
        <f t="shared" si="0"/>
        <v>4035486859</v>
      </c>
      <c r="K27" s="233"/>
      <c r="L27" s="170">
        <f t="shared" si="1"/>
        <v>3.698773994480421E-3</v>
      </c>
      <c r="M27" s="170"/>
      <c r="N27" s="144">
        <v>0</v>
      </c>
      <c r="O27" s="144"/>
      <c r="P27" s="144">
        <v>7872008347</v>
      </c>
      <c r="Q27" s="144"/>
      <c r="R27" s="144">
        <v>5085918823</v>
      </c>
      <c r="S27" s="144"/>
      <c r="T27" s="233">
        <f t="shared" si="2"/>
        <v>12957927170</v>
      </c>
      <c r="U27" s="224"/>
      <c r="V27" s="170">
        <f>T27/درآمدها!$J$5</f>
        <v>9.8489527588945074E-3</v>
      </c>
      <c r="W27" s="165"/>
    </row>
    <row r="28" spans="1:23" s="28" customFormat="1" ht="42.75" customHeight="1">
      <c r="A28" s="25"/>
      <c r="B28" s="231" t="s">
        <v>322</v>
      </c>
      <c r="C28" s="232"/>
      <c r="D28" s="144">
        <v>0</v>
      </c>
      <c r="E28" s="144"/>
      <c r="F28" s="144">
        <v>4384568531</v>
      </c>
      <c r="G28" s="144"/>
      <c r="H28" s="144">
        <v>-23902145</v>
      </c>
      <c r="I28" s="144"/>
      <c r="J28" s="233">
        <f t="shared" si="0"/>
        <v>4360666386</v>
      </c>
      <c r="K28" s="233"/>
      <c r="L28" s="170">
        <f t="shared" si="1"/>
        <v>3.9968211991993803E-3</v>
      </c>
      <c r="M28" s="170"/>
      <c r="N28" s="144">
        <v>0</v>
      </c>
      <c r="O28" s="144"/>
      <c r="P28" s="144">
        <v>1268964548</v>
      </c>
      <c r="Q28" s="144"/>
      <c r="R28" s="144">
        <v>-445260020</v>
      </c>
      <c r="S28" s="144"/>
      <c r="T28" s="233">
        <f t="shared" si="2"/>
        <v>823704528</v>
      </c>
      <c r="U28" s="224"/>
      <c r="V28" s="170">
        <f>T28/درآمدها!$J$5</f>
        <v>6.2607443899991434E-4</v>
      </c>
      <c r="W28" s="165"/>
    </row>
    <row r="29" spans="1:23" s="28" customFormat="1" ht="42.75" customHeight="1">
      <c r="A29" s="25"/>
      <c r="B29" s="231" t="s">
        <v>130</v>
      </c>
      <c r="C29" s="232"/>
      <c r="D29" s="144">
        <v>0</v>
      </c>
      <c r="E29" s="144"/>
      <c r="F29" s="144">
        <v>0</v>
      </c>
      <c r="G29" s="144"/>
      <c r="H29" s="144">
        <v>0</v>
      </c>
      <c r="I29" s="144"/>
      <c r="J29" s="233">
        <f t="shared" si="0"/>
        <v>0</v>
      </c>
      <c r="K29" s="233"/>
      <c r="L29" s="170">
        <f t="shared" si="1"/>
        <v>0</v>
      </c>
      <c r="M29" s="170"/>
      <c r="N29" s="144">
        <v>0</v>
      </c>
      <c r="O29" s="144"/>
      <c r="P29" s="144">
        <v>0</v>
      </c>
      <c r="Q29" s="144"/>
      <c r="R29" s="144">
        <v>1404259122</v>
      </c>
      <c r="S29" s="144"/>
      <c r="T29" s="233">
        <f t="shared" si="2"/>
        <v>1404259122</v>
      </c>
      <c r="U29" s="224"/>
      <c r="V29" s="170">
        <f>T29/درآمدها!$J$5</f>
        <v>1.0673375125803148E-3</v>
      </c>
      <c r="W29" s="165"/>
    </row>
    <row r="30" spans="1:23" s="28" customFormat="1" ht="42.75" customHeight="1">
      <c r="A30" s="25"/>
      <c r="B30" s="231" t="s">
        <v>218</v>
      </c>
      <c r="C30" s="232"/>
      <c r="D30" s="144">
        <v>0</v>
      </c>
      <c r="E30" s="144"/>
      <c r="F30" s="144">
        <v>1176374852</v>
      </c>
      <c r="G30" s="144"/>
      <c r="H30" s="144">
        <v>-219833</v>
      </c>
      <c r="I30" s="144"/>
      <c r="J30" s="233">
        <f t="shared" si="0"/>
        <v>1176155019</v>
      </c>
      <c r="K30" s="233"/>
      <c r="L30" s="170">
        <f t="shared" si="1"/>
        <v>1.0780190221788616E-3</v>
      </c>
      <c r="M30" s="170"/>
      <c r="N30" s="144">
        <v>0</v>
      </c>
      <c r="O30" s="144"/>
      <c r="P30" s="144">
        <v>683157124</v>
      </c>
      <c r="Q30" s="144"/>
      <c r="R30" s="144">
        <v>-158395430</v>
      </c>
      <c r="S30" s="144"/>
      <c r="T30" s="233">
        <f t="shared" si="2"/>
        <v>524761694</v>
      </c>
      <c r="U30" s="224"/>
      <c r="V30" s="170">
        <f>T30/درآمدها!$J$5</f>
        <v>3.9885647342185635E-4</v>
      </c>
      <c r="W30" s="165"/>
    </row>
    <row r="31" spans="1:23" s="28" customFormat="1" ht="42.75" customHeight="1">
      <c r="A31" s="25"/>
      <c r="B31" s="231" t="s">
        <v>164</v>
      </c>
      <c r="C31" s="232"/>
      <c r="D31" s="144">
        <v>0</v>
      </c>
      <c r="E31" s="144"/>
      <c r="F31" s="144">
        <v>1715276763</v>
      </c>
      <c r="G31" s="144"/>
      <c r="H31" s="144">
        <v>-34675111</v>
      </c>
      <c r="I31" s="144"/>
      <c r="J31" s="233">
        <f t="shared" si="0"/>
        <v>1680601652</v>
      </c>
      <c r="K31" s="233"/>
      <c r="L31" s="170">
        <f t="shared" si="1"/>
        <v>1.5403756480175505E-3</v>
      </c>
      <c r="M31" s="170"/>
      <c r="N31" s="144">
        <v>552243300</v>
      </c>
      <c r="O31" s="144"/>
      <c r="P31" s="144">
        <v>-366337449</v>
      </c>
      <c r="Q31" s="144"/>
      <c r="R31" s="144">
        <v>-1619610137</v>
      </c>
      <c r="S31" s="144"/>
      <c r="T31" s="233">
        <f t="shared" si="2"/>
        <v>-1433704286</v>
      </c>
      <c r="U31" s="224"/>
      <c r="V31" s="170">
        <f>T31/درآمدها!$J$5</f>
        <v>-1.0897179462260073E-3</v>
      </c>
      <c r="W31" s="165"/>
    </row>
    <row r="32" spans="1:23" s="28" customFormat="1" ht="42.75" customHeight="1">
      <c r="A32" s="25"/>
      <c r="B32" s="231" t="s">
        <v>150</v>
      </c>
      <c r="C32" s="232"/>
      <c r="D32" s="144">
        <v>0</v>
      </c>
      <c r="E32" s="144"/>
      <c r="F32" s="144">
        <v>1888180840</v>
      </c>
      <c r="G32" s="144"/>
      <c r="H32" s="144">
        <v>81700447</v>
      </c>
      <c r="I32" s="144"/>
      <c r="J32" s="233">
        <f t="shared" si="0"/>
        <v>1969881287</v>
      </c>
      <c r="K32" s="233"/>
      <c r="L32" s="170">
        <f t="shared" si="1"/>
        <v>1.8055183751421609E-3</v>
      </c>
      <c r="M32" s="170"/>
      <c r="N32" s="144">
        <v>0</v>
      </c>
      <c r="O32" s="144"/>
      <c r="P32" s="144">
        <v>3580158155</v>
      </c>
      <c r="Q32" s="144"/>
      <c r="R32" s="144">
        <v>471646198</v>
      </c>
      <c r="S32" s="144"/>
      <c r="T32" s="233">
        <f t="shared" si="2"/>
        <v>4051804353</v>
      </c>
      <c r="U32" s="224"/>
      <c r="V32" s="170">
        <f>T32/درآمدها!$J$5</f>
        <v>3.0796615181917343E-3</v>
      </c>
      <c r="W32" s="165"/>
    </row>
    <row r="33" spans="1:23" s="28" customFormat="1" ht="42.75" customHeight="1">
      <c r="A33" s="25"/>
      <c r="B33" s="231" t="s">
        <v>345</v>
      </c>
      <c r="C33" s="232"/>
      <c r="D33" s="144">
        <v>0</v>
      </c>
      <c r="E33" s="144"/>
      <c r="F33" s="144">
        <v>736656076</v>
      </c>
      <c r="G33" s="144"/>
      <c r="H33" s="144">
        <v>-5285198</v>
      </c>
      <c r="I33" s="144"/>
      <c r="J33" s="233">
        <f t="shared" si="0"/>
        <v>731370878</v>
      </c>
      <c r="K33" s="233"/>
      <c r="L33" s="170">
        <f t="shared" si="1"/>
        <v>6.703467706340294E-4</v>
      </c>
      <c r="M33" s="170"/>
      <c r="N33" s="144">
        <v>0</v>
      </c>
      <c r="O33" s="144"/>
      <c r="P33" s="144">
        <v>-306044812</v>
      </c>
      <c r="Q33" s="144"/>
      <c r="R33" s="144">
        <v>-65067357</v>
      </c>
      <c r="S33" s="144"/>
      <c r="T33" s="233">
        <f t="shared" si="2"/>
        <v>-371112169</v>
      </c>
      <c r="U33" s="224"/>
      <c r="V33" s="170">
        <f>T33/درآمدها!$J$5</f>
        <v>-2.820718292964348E-4</v>
      </c>
      <c r="W33" s="165"/>
    </row>
    <row r="34" spans="1:23" s="28" customFormat="1" ht="42.75" customHeight="1">
      <c r="A34" s="25"/>
      <c r="B34" s="231" t="s">
        <v>283</v>
      </c>
      <c r="C34" s="232"/>
      <c r="D34" s="144">
        <v>0</v>
      </c>
      <c r="E34" s="144"/>
      <c r="F34" s="144">
        <v>1684979578</v>
      </c>
      <c r="G34" s="144"/>
      <c r="H34" s="144">
        <v>-2539691</v>
      </c>
      <c r="I34" s="144"/>
      <c r="J34" s="233">
        <f t="shared" si="0"/>
        <v>1682439887</v>
      </c>
      <c r="K34" s="233"/>
      <c r="L34" s="170">
        <f t="shared" si="1"/>
        <v>1.5420605044057158E-3</v>
      </c>
      <c r="M34" s="170"/>
      <c r="N34" s="144">
        <v>0</v>
      </c>
      <c r="O34" s="144"/>
      <c r="P34" s="144">
        <v>-286457714</v>
      </c>
      <c r="Q34" s="144"/>
      <c r="R34" s="144">
        <v>-1298898857</v>
      </c>
      <c r="S34" s="144"/>
      <c r="T34" s="233">
        <f t="shared" si="2"/>
        <v>-1585356571</v>
      </c>
      <c r="U34" s="224"/>
      <c r="V34" s="170">
        <f>T34/درآمدها!$J$5</f>
        <v>-1.2049845448993974E-3</v>
      </c>
      <c r="W34" s="165"/>
    </row>
    <row r="35" spans="1:23" s="28" customFormat="1" ht="42.75" customHeight="1">
      <c r="A35" s="25"/>
      <c r="B35" s="231" t="s">
        <v>135</v>
      </c>
      <c r="C35" s="232"/>
      <c r="D35" s="144">
        <v>0</v>
      </c>
      <c r="E35" s="144"/>
      <c r="F35" s="144">
        <v>1046934111</v>
      </c>
      <c r="G35" s="144"/>
      <c r="H35" s="144">
        <v>22881059</v>
      </c>
      <c r="I35" s="144"/>
      <c r="J35" s="233">
        <f t="shared" si="0"/>
        <v>1069815170</v>
      </c>
      <c r="K35" s="233"/>
      <c r="L35" s="170">
        <f t="shared" si="1"/>
        <v>9.8055195518024878E-4</v>
      </c>
      <c r="M35" s="170"/>
      <c r="N35" s="144">
        <v>0</v>
      </c>
      <c r="O35" s="144"/>
      <c r="P35" s="144">
        <v>4964052530</v>
      </c>
      <c r="Q35" s="144"/>
      <c r="R35" s="144">
        <v>1073237354</v>
      </c>
      <c r="S35" s="144"/>
      <c r="T35" s="233">
        <f t="shared" si="2"/>
        <v>6037289884</v>
      </c>
      <c r="U35" s="224"/>
      <c r="V35" s="170">
        <f>T35/درآمدها!$J$5</f>
        <v>4.5887727318711042E-3</v>
      </c>
      <c r="W35" s="165"/>
    </row>
    <row r="36" spans="1:23" s="28" customFormat="1" ht="42.75" customHeight="1">
      <c r="A36" s="25"/>
      <c r="B36" s="231" t="s">
        <v>266</v>
      </c>
      <c r="C36" s="232"/>
      <c r="D36" s="144">
        <f>'درآمد سود سهام'!M36</f>
        <v>-660107</v>
      </c>
      <c r="E36" s="144"/>
      <c r="F36" s="144">
        <v>7030063888</v>
      </c>
      <c r="G36" s="144"/>
      <c r="H36" s="144">
        <v>20086855</v>
      </c>
      <c r="I36" s="144"/>
      <c r="J36" s="233">
        <f t="shared" si="0"/>
        <v>7049490636</v>
      </c>
      <c r="K36" s="233"/>
      <c r="L36" s="170">
        <f t="shared" si="1"/>
        <v>6.4612953900762644E-3</v>
      </c>
      <c r="M36" s="170"/>
      <c r="N36" s="144">
        <v>6060717192</v>
      </c>
      <c r="O36" s="144"/>
      <c r="P36" s="144">
        <v>2651438719</v>
      </c>
      <c r="Q36" s="144"/>
      <c r="R36" s="144">
        <v>29505632</v>
      </c>
      <c r="S36" s="144"/>
      <c r="T36" s="233">
        <f t="shared" si="2"/>
        <v>8741661543</v>
      </c>
      <c r="U36" s="224"/>
      <c r="V36" s="170">
        <f>T36/درآمدها!$J$5</f>
        <v>6.6442888929473636E-3</v>
      </c>
      <c r="W36" s="165"/>
    </row>
    <row r="37" spans="1:23" s="28" customFormat="1" ht="42.75" customHeight="1">
      <c r="A37" s="25"/>
      <c r="B37" s="231" t="s">
        <v>431</v>
      </c>
      <c r="C37" s="232"/>
      <c r="D37" s="144">
        <v>0</v>
      </c>
      <c r="E37" s="144"/>
      <c r="F37" s="144">
        <v>2110130726</v>
      </c>
      <c r="G37" s="144"/>
      <c r="H37" s="144">
        <v>-17937989</v>
      </c>
      <c r="I37" s="144"/>
      <c r="J37" s="233">
        <f t="shared" si="0"/>
        <v>2092192737</v>
      </c>
      <c r="K37" s="233"/>
      <c r="L37" s="170">
        <f t="shared" si="1"/>
        <v>1.9176244050449068E-3</v>
      </c>
      <c r="M37" s="170"/>
      <c r="N37" s="144">
        <v>0</v>
      </c>
      <c r="O37" s="144"/>
      <c r="P37" s="144">
        <v>328449182</v>
      </c>
      <c r="Q37" s="144"/>
      <c r="R37" s="144">
        <v>-17937989</v>
      </c>
      <c r="S37" s="144"/>
      <c r="T37" s="233">
        <f t="shared" si="2"/>
        <v>310511193</v>
      </c>
      <c r="U37" s="224"/>
      <c r="V37" s="170">
        <f>T37/درآمدها!$J$5</f>
        <v>2.3601074700012957E-4</v>
      </c>
      <c r="W37" s="165"/>
    </row>
    <row r="38" spans="1:23" s="28" customFormat="1" ht="42.75" customHeight="1">
      <c r="A38" s="25"/>
      <c r="B38" s="231" t="s">
        <v>433</v>
      </c>
      <c r="C38" s="232"/>
      <c r="D38" s="144">
        <v>0</v>
      </c>
      <c r="E38" s="144"/>
      <c r="F38" s="144">
        <v>3632994138</v>
      </c>
      <c r="G38" s="144"/>
      <c r="H38" s="144">
        <v>20456799</v>
      </c>
      <c r="I38" s="144"/>
      <c r="J38" s="233">
        <f t="shared" si="0"/>
        <v>3653450937</v>
      </c>
      <c r="K38" s="233"/>
      <c r="L38" s="170">
        <f t="shared" si="1"/>
        <v>3.3486143774073252E-3</v>
      </c>
      <c r="M38" s="170"/>
      <c r="N38" s="144">
        <v>0</v>
      </c>
      <c r="O38" s="144"/>
      <c r="P38" s="144">
        <v>2027524468</v>
      </c>
      <c r="Q38" s="144"/>
      <c r="R38" s="144">
        <v>20456799</v>
      </c>
      <c r="S38" s="144"/>
      <c r="T38" s="233">
        <f t="shared" si="2"/>
        <v>2047981267</v>
      </c>
      <c r="U38" s="224"/>
      <c r="V38" s="170">
        <f>T38/درآمدها!$J$5</f>
        <v>1.5566124492875908E-3</v>
      </c>
      <c r="W38" s="165"/>
    </row>
    <row r="39" spans="1:23" s="28" customFormat="1" ht="42.75" customHeight="1">
      <c r="A39" s="25"/>
      <c r="B39" s="231" t="s">
        <v>79</v>
      </c>
      <c r="C39" s="232"/>
      <c r="D39" s="144">
        <v>0</v>
      </c>
      <c r="E39" s="144"/>
      <c r="F39" s="144">
        <v>9466299921</v>
      </c>
      <c r="G39" s="144"/>
      <c r="H39" s="144">
        <v>101890804</v>
      </c>
      <c r="I39" s="144"/>
      <c r="J39" s="233">
        <f t="shared" si="0"/>
        <v>9568190725</v>
      </c>
      <c r="K39" s="233"/>
      <c r="L39" s="170">
        <f t="shared" si="1"/>
        <v>8.7698402359879333E-3</v>
      </c>
      <c r="M39" s="170"/>
      <c r="N39" s="144">
        <v>0</v>
      </c>
      <c r="O39" s="144"/>
      <c r="P39" s="144">
        <v>11845031519</v>
      </c>
      <c r="Q39" s="144"/>
      <c r="R39" s="144">
        <v>960988603</v>
      </c>
      <c r="S39" s="144"/>
      <c r="T39" s="233">
        <f t="shared" si="2"/>
        <v>12806020122</v>
      </c>
      <c r="U39" s="224"/>
      <c r="V39" s="170">
        <f>T39/درآمدها!$J$5</f>
        <v>9.7334925220937535E-3</v>
      </c>
      <c r="W39" s="165"/>
    </row>
    <row r="40" spans="1:23" s="28" customFormat="1" ht="42.75" customHeight="1">
      <c r="A40" s="25"/>
      <c r="B40" s="231" t="s">
        <v>365</v>
      </c>
      <c r="C40" s="232"/>
      <c r="D40" s="144">
        <v>0</v>
      </c>
      <c r="E40" s="144"/>
      <c r="F40" s="144">
        <v>3828155084</v>
      </c>
      <c r="G40" s="144"/>
      <c r="H40" s="144">
        <v>21684186</v>
      </c>
      <c r="I40" s="144"/>
      <c r="J40" s="233">
        <f t="shared" si="0"/>
        <v>3849839270</v>
      </c>
      <c r="K40" s="233"/>
      <c r="L40" s="170">
        <f t="shared" si="1"/>
        <v>3.528616464962075E-3</v>
      </c>
      <c r="M40" s="170"/>
      <c r="N40" s="144">
        <v>613661000</v>
      </c>
      <c r="O40" s="144"/>
      <c r="P40" s="144">
        <v>2415199353</v>
      </c>
      <c r="Q40" s="144"/>
      <c r="R40" s="144">
        <v>-285349827</v>
      </c>
      <c r="S40" s="144"/>
      <c r="T40" s="233">
        <f t="shared" si="2"/>
        <v>2743510526</v>
      </c>
      <c r="U40" s="224"/>
      <c r="V40" s="170">
        <f>T40/درآمدها!$J$5</f>
        <v>2.0852645033120542E-3</v>
      </c>
      <c r="W40" s="165"/>
    </row>
    <row r="41" spans="1:23" s="28" customFormat="1" ht="42.75" customHeight="1">
      <c r="A41" s="25"/>
      <c r="B41" s="231" t="s">
        <v>307</v>
      </c>
      <c r="C41" s="232"/>
      <c r="D41" s="144">
        <v>0</v>
      </c>
      <c r="E41" s="144"/>
      <c r="F41" s="144">
        <v>4598565707</v>
      </c>
      <c r="G41" s="144"/>
      <c r="H41" s="144">
        <v>-61705442</v>
      </c>
      <c r="I41" s="144"/>
      <c r="J41" s="233">
        <f t="shared" si="0"/>
        <v>4536860265</v>
      </c>
      <c r="K41" s="233"/>
      <c r="L41" s="170">
        <f t="shared" si="1"/>
        <v>4.1583138171665032E-3</v>
      </c>
      <c r="M41" s="170"/>
      <c r="N41" s="144">
        <v>0</v>
      </c>
      <c r="O41" s="144"/>
      <c r="P41" s="144">
        <v>976939877</v>
      </c>
      <c r="Q41" s="144"/>
      <c r="R41" s="144">
        <v>-78019801</v>
      </c>
      <c r="S41" s="144"/>
      <c r="T41" s="233">
        <f t="shared" si="2"/>
        <v>898920076</v>
      </c>
      <c r="U41" s="224"/>
      <c r="V41" s="170">
        <f>T41/درآمدها!$J$5</f>
        <v>6.8324364278286496E-4</v>
      </c>
      <c r="W41" s="165"/>
    </row>
    <row r="42" spans="1:23" s="28" customFormat="1" ht="42.75" customHeight="1">
      <c r="A42" s="25"/>
      <c r="B42" s="231" t="s">
        <v>324</v>
      </c>
      <c r="C42" s="232"/>
      <c r="D42" s="144">
        <v>0</v>
      </c>
      <c r="E42" s="144"/>
      <c r="F42" s="144">
        <v>3136887636</v>
      </c>
      <c r="G42" s="144"/>
      <c r="H42" s="144">
        <v>-24032669</v>
      </c>
      <c r="I42" s="144"/>
      <c r="J42" s="233">
        <f t="shared" si="0"/>
        <v>3112854967</v>
      </c>
      <c r="K42" s="233"/>
      <c r="L42" s="170">
        <f t="shared" si="1"/>
        <v>2.8531246421607563E-3</v>
      </c>
      <c r="M42" s="170"/>
      <c r="N42" s="144">
        <v>0</v>
      </c>
      <c r="O42" s="144"/>
      <c r="P42" s="144">
        <v>689873392</v>
      </c>
      <c r="Q42" s="144"/>
      <c r="R42" s="144">
        <v>-433689090</v>
      </c>
      <c r="S42" s="144"/>
      <c r="T42" s="233">
        <f t="shared" si="2"/>
        <v>256184302</v>
      </c>
      <c r="U42" s="224"/>
      <c r="V42" s="170">
        <f>T42/درآمدها!$J$5</f>
        <v>1.9471841868427199E-4</v>
      </c>
      <c r="W42" s="165"/>
    </row>
    <row r="43" spans="1:23" s="28" customFormat="1" ht="42.75" customHeight="1">
      <c r="A43" s="25"/>
      <c r="B43" s="231" t="s">
        <v>300</v>
      </c>
      <c r="C43" s="232"/>
      <c r="D43" s="144">
        <v>0</v>
      </c>
      <c r="E43" s="144"/>
      <c r="F43" s="144">
        <v>4903166795</v>
      </c>
      <c r="G43" s="144"/>
      <c r="H43" s="144">
        <v>314850497</v>
      </c>
      <c r="I43" s="144"/>
      <c r="J43" s="233">
        <f t="shared" si="0"/>
        <v>5218017292</v>
      </c>
      <c r="K43" s="233"/>
      <c r="L43" s="170">
        <f t="shared" si="1"/>
        <v>4.7826364790050108E-3</v>
      </c>
      <c r="M43" s="170"/>
      <c r="N43" s="144">
        <v>0</v>
      </c>
      <c r="O43" s="144"/>
      <c r="P43" s="144">
        <v>8606658835</v>
      </c>
      <c r="Q43" s="144"/>
      <c r="R43" s="144">
        <v>621328671</v>
      </c>
      <c r="S43" s="144"/>
      <c r="T43" s="233">
        <f t="shared" si="2"/>
        <v>9227987506</v>
      </c>
      <c r="U43" s="224"/>
      <c r="V43" s="170">
        <f>T43/درآمدها!$J$5</f>
        <v>7.0139314578554421E-3</v>
      </c>
      <c r="W43" s="165"/>
    </row>
    <row r="44" spans="1:23" s="28" customFormat="1" ht="42.75" customHeight="1">
      <c r="A44" s="25"/>
      <c r="B44" s="231" t="s">
        <v>199</v>
      </c>
      <c r="C44" s="232"/>
      <c r="D44" s="144">
        <v>0</v>
      </c>
      <c r="E44" s="144"/>
      <c r="F44" s="144">
        <v>15997923953</v>
      </c>
      <c r="G44" s="144"/>
      <c r="H44" s="144">
        <v>0</v>
      </c>
      <c r="I44" s="144"/>
      <c r="J44" s="233">
        <f t="shared" si="0"/>
        <v>15997923953</v>
      </c>
      <c r="K44" s="233"/>
      <c r="L44" s="170">
        <f t="shared" si="1"/>
        <v>1.4663089523154812E-2</v>
      </c>
      <c r="M44" s="170"/>
      <c r="N44" s="144">
        <v>0</v>
      </c>
      <c r="O44" s="144"/>
      <c r="P44" s="144">
        <v>229295656</v>
      </c>
      <c r="Q44" s="144"/>
      <c r="R44" s="144">
        <v>-247414224</v>
      </c>
      <c r="S44" s="144"/>
      <c r="T44" s="233">
        <f t="shared" si="2"/>
        <v>-18118568</v>
      </c>
      <c r="U44" s="224"/>
      <c r="V44" s="170">
        <f>T44/درآمدها!$J$5</f>
        <v>-1.3771409419861536E-5</v>
      </c>
      <c r="W44" s="165"/>
    </row>
    <row r="45" spans="1:23" s="28" customFormat="1" ht="42.75" customHeight="1">
      <c r="A45" s="25"/>
      <c r="B45" s="231" t="s">
        <v>299</v>
      </c>
      <c r="C45" s="232"/>
      <c r="D45" s="144">
        <v>0</v>
      </c>
      <c r="E45" s="144"/>
      <c r="F45" s="144">
        <v>172736674</v>
      </c>
      <c r="G45" s="144"/>
      <c r="H45" s="144">
        <v>-68455158</v>
      </c>
      <c r="I45" s="144"/>
      <c r="J45" s="233">
        <f t="shared" si="0"/>
        <v>104281516</v>
      </c>
      <c r="K45" s="233"/>
      <c r="L45" s="170">
        <f t="shared" si="1"/>
        <v>9.5580477142570696E-5</v>
      </c>
      <c r="M45" s="170"/>
      <c r="N45" s="144">
        <v>658704260</v>
      </c>
      <c r="O45" s="144"/>
      <c r="P45" s="144">
        <v>-3614524718</v>
      </c>
      <c r="Q45" s="144"/>
      <c r="R45" s="144">
        <v>-435477452</v>
      </c>
      <c r="S45" s="144"/>
      <c r="T45" s="233">
        <f t="shared" si="2"/>
        <v>-3391297910</v>
      </c>
      <c r="U45" s="224"/>
      <c r="V45" s="170">
        <f>T45/درآمدها!$J$5</f>
        <v>-2.5776293128314965E-3</v>
      </c>
      <c r="W45" s="165"/>
    </row>
    <row r="46" spans="1:23" s="28" customFormat="1" ht="42.75" customHeight="1">
      <c r="A46" s="25"/>
      <c r="B46" s="231" t="s">
        <v>423</v>
      </c>
      <c r="C46" s="232"/>
      <c r="D46" s="144">
        <v>0</v>
      </c>
      <c r="E46" s="144"/>
      <c r="F46" s="144">
        <v>3111407804</v>
      </c>
      <c r="G46" s="144"/>
      <c r="H46" s="144">
        <v>44859888</v>
      </c>
      <c r="I46" s="144"/>
      <c r="J46" s="233">
        <f t="shared" si="0"/>
        <v>3156267692</v>
      </c>
      <c r="K46" s="233"/>
      <c r="L46" s="170">
        <f t="shared" si="1"/>
        <v>2.8929150971591204E-3</v>
      </c>
      <c r="M46" s="170"/>
      <c r="N46" s="144">
        <v>0</v>
      </c>
      <c r="O46" s="144"/>
      <c r="P46" s="144">
        <v>3414523905</v>
      </c>
      <c r="Q46" s="144"/>
      <c r="R46" s="144">
        <v>52347872</v>
      </c>
      <c r="S46" s="144"/>
      <c r="T46" s="233">
        <f t="shared" si="2"/>
        <v>3466871777</v>
      </c>
      <c r="U46" s="224"/>
      <c r="V46" s="170">
        <f>T46/درآمدها!$J$5</f>
        <v>2.6350708647189945E-3</v>
      </c>
      <c r="W46" s="165"/>
    </row>
    <row r="47" spans="1:23" s="28" customFormat="1" ht="42.75" customHeight="1">
      <c r="A47" s="25"/>
      <c r="B47" s="231" t="s">
        <v>294</v>
      </c>
      <c r="C47" s="232"/>
      <c r="D47" s="144">
        <v>0</v>
      </c>
      <c r="E47" s="144"/>
      <c r="F47" s="144">
        <v>1313158480</v>
      </c>
      <c r="G47" s="144"/>
      <c r="H47" s="144">
        <v>-43956807</v>
      </c>
      <c r="I47" s="144"/>
      <c r="J47" s="233">
        <f t="shared" si="0"/>
        <v>1269201673</v>
      </c>
      <c r="K47" s="233"/>
      <c r="L47" s="170">
        <f t="shared" si="1"/>
        <v>1.1633020514919346E-3</v>
      </c>
      <c r="M47" s="170"/>
      <c r="N47" s="144">
        <v>0</v>
      </c>
      <c r="O47" s="144"/>
      <c r="P47" s="144">
        <v>-3768172914</v>
      </c>
      <c r="Q47" s="144"/>
      <c r="R47" s="144">
        <v>-531928411</v>
      </c>
      <c r="S47" s="144"/>
      <c r="T47" s="233">
        <f t="shared" si="2"/>
        <v>-4300101325</v>
      </c>
      <c r="U47" s="224"/>
      <c r="V47" s="170">
        <f>T47/درآمدها!$J$5</f>
        <v>-3.2683850011471145E-3</v>
      </c>
      <c r="W47" s="165"/>
    </row>
    <row r="48" spans="1:23" s="28" customFormat="1" ht="42.75" customHeight="1">
      <c r="A48" s="25"/>
      <c r="B48" s="231" t="s">
        <v>321</v>
      </c>
      <c r="C48" s="232"/>
      <c r="D48" s="144">
        <v>0</v>
      </c>
      <c r="E48" s="144"/>
      <c r="F48" s="144">
        <v>7413290444</v>
      </c>
      <c r="G48" s="144"/>
      <c r="H48" s="144">
        <v>-176444850</v>
      </c>
      <c r="I48" s="144"/>
      <c r="J48" s="233">
        <f t="shared" si="0"/>
        <v>7236845594</v>
      </c>
      <c r="K48" s="233"/>
      <c r="L48" s="170">
        <f t="shared" si="1"/>
        <v>6.6330178291772292E-3</v>
      </c>
      <c r="M48" s="170"/>
      <c r="N48" s="144">
        <v>6548225700</v>
      </c>
      <c r="O48" s="144"/>
      <c r="P48" s="144">
        <v>4603745701</v>
      </c>
      <c r="Q48" s="144"/>
      <c r="R48" s="144">
        <v>1806740343</v>
      </c>
      <c r="S48" s="144"/>
      <c r="T48" s="233">
        <f t="shared" si="2"/>
        <v>12958711744</v>
      </c>
      <c r="U48" s="224"/>
      <c r="V48" s="170">
        <f>T48/درآمدها!$J$5</f>
        <v>9.849549091329509E-3</v>
      </c>
      <c r="W48" s="165"/>
    </row>
    <row r="49" spans="1:23" s="28" customFormat="1" ht="42.75" customHeight="1">
      <c r="A49" s="25"/>
      <c r="B49" s="231" t="s">
        <v>260</v>
      </c>
      <c r="C49" s="232"/>
      <c r="D49" s="144">
        <v>0</v>
      </c>
      <c r="E49" s="144"/>
      <c r="F49" s="144">
        <v>190577065</v>
      </c>
      <c r="G49" s="144"/>
      <c r="H49" s="144">
        <v>-79178428</v>
      </c>
      <c r="I49" s="144"/>
      <c r="J49" s="233">
        <f t="shared" si="0"/>
        <v>111398637</v>
      </c>
      <c r="K49" s="233"/>
      <c r="L49" s="170">
        <f t="shared" si="1"/>
        <v>1.0210375995581068E-4</v>
      </c>
      <c r="M49" s="170"/>
      <c r="N49" s="144">
        <v>0</v>
      </c>
      <c r="O49" s="144"/>
      <c r="P49" s="144">
        <v>-5928978874</v>
      </c>
      <c r="Q49" s="144"/>
      <c r="R49" s="144">
        <v>-1348287643</v>
      </c>
      <c r="S49" s="144"/>
      <c r="T49" s="233">
        <f t="shared" si="2"/>
        <v>-7277266517</v>
      </c>
      <c r="U49" s="224"/>
      <c r="V49" s="170">
        <f>T49/درآمدها!$J$5</f>
        <v>-5.5312437861014599E-3</v>
      </c>
      <c r="W49" s="165"/>
    </row>
    <row r="50" spans="1:23" s="28" customFormat="1" ht="42.75" customHeight="1">
      <c r="A50" s="25"/>
      <c r="B50" s="231" t="s">
        <v>134</v>
      </c>
      <c r="C50" s="232"/>
      <c r="D50" s="144">
        <v>0</v>
      </c>
      <c r="E50" s="144"/>
      <c r="F50" s="144">
        <v>4971228963</v>
      </c>
      <c r="G50" s="144"/>
      <c r="H50" s="144">
        <v>-44282011</v>
      </c>
      <c r="I50" s="144"/>
      <c r="J50" s="233">
        <f t="shared" si="0"/>
        <v>4926946952</v>
      </c>
      <c r="K50" s="233"/>
      <c r="L50" s="170">
        <f t="shared" si="1"/>
        <v>4.515852459685131E-3</v>
      </c>
      <c r="M50" s="170"/>
      <c r="N50" s="144">
        <v>243112032</v>
      </c>
      <c r="O50" s="144"/>
      <c r="P50" s="144">
        <v>387139026</v>
      </c>
      <c r="Q50" s="144"/>
      <c r="R50" s="144">
        <v>-940000247</v>
      </c>
      <c r="S50" s="144"/>
      <c r="T50" s="233">
        <f t="shared" si="2"/>
        <v>-309749189</v>
      </c>
      <c r="U50" s="224"/>
      <c r="V50" s="170">
        <f>T50/درآمدها!$J$5</f>
        <v>-2.3543156938170121E-4</v>
      </c>
      <c r="W50" s="165"/>
    </row>
    <row r="51" spans="1:23" s="28" customFormat="1" ht="42.75" customHeight="1">
      <c r="A51" s="25"/>
      <c r="B51" s="231" t="s">
        <v>279</v>
      </c>
      <c r="C51" s="232"/>
      <c r="D51" s="144">
        <v>0</v>
      </c>
      <c r="E51" s="144"/>
      <c r="F51" s="144">
        <v>4571924445</v>
      </c>
      <c r="G51" s="144"/>
      <c r="H51" s="144">
        <v>67324783</v>
      </c>
      <c r="I51" s="144"/>
      <c r="J51" s="233">
        <f t="shared" si="0"/>
        <v>4639249228</v>
      </c>
      <c r="K51" s="233"/>
      <c r="L51" s="170">
        <f t="shared" si="1"/>
        <v>4.2521596521050073E-3</v>
      </c>
      <c r="M51" s="170"/>
      <c r="N51" s="144">
        <v>0</v>
      </c>
      <c r="O51" s="144"/>
      <c r="P51" s="144">
        <v>3397704259</v>
      </c>
      <c r="Q51" s="144"/>
      <c r="R51" s="144">
        <v>-156460266</v>
      </c>
      <c r="S51" s="144"/>
      <c r="T51" s="233">
        <f t="shared" si="2"/>
        <v>3241243993</v>
      </c>
      <c r="U51" s="224"/>
      <c r="V51" s="170">
        <f>T51/درآمدها!$J$5</f>
        <v>2.4635775883209876E-3</v>
      </c>
      <c r="W51" s="165"/>
    </row>
    <row r="52" spans="1:23" s="28" customFormat="1" ht="42.75" customHeight="1">
      <c r="A52" s="25"/>
      <c r="B52" s="231" t="s">
        <v>181</v>
      </c>
      <c r="C52" s="232"/>
      <c r="D52" s="144">
        <v>0</v>
      </c>
      <c r="E52" s="144"/>
      <c r="F52" s="144">
        <v>3113244335</v>
      </c>
      <c r="G52" s="144"/>
      <c r="H52" s="144">
        <v>3541660052</v>
      </c>
      <c r="I52" s="144"/>
      <c r="J52" s="233">
        <f t="shared" si="0"/>
        <v>6654904387</v>
      </c>
      <c r="K52" s="233"/>
      <c r="L52" s="170">
        <f t="shared" si="1"/>
        <v>6.099632619913648E-3</v>
      </c>
      <c r="M52" s="170"/>
      <c r="N52" s="144">
        <v>0</v>
      </c>
      <c r="O52" s="144"/>
      <c r="P52" s="144">
        <v>6582842063</v>
      </c>
      <c r="Q52" s="144"/>
      <c r="R52" s="144">
        <v>4636382496</v>
      </c>
      <c r="S52" s="144"/>
      <c r="T52" s="233">
        <f t="shared" si="2"/>
        <v>11219224559</v>
      </c>
      <c r="U52" s="224"/>
      <c r="V52" s="170">
        <f>T52/درآمدها!$J$5</f>
        <v>8.5274142402067595E-3</v>
      </c>
      <c r="W52" s="165"/>
    </row>
    <row r="53" spans="1:23" s="28" customFormat="1" ht="42.75" customHeight="1">
      <c r="A53" s="25"/>
      <c r="B53" s="231" t="s">
        <v>291</v>
      </c>
      <c r="C53" s="232"/>
      <c r="D53" s="144">
        <v>0</v>
      </c>
      <c r="E53" s="144"/>
      <c r="F53" s="144">
        <v>-754666752</v>
      </c>
      <c r="G53" s="144"/>
      <c r="H53" s="144">
        <v>-132205115</v>
      </c>
      <c r="I53" s="144"/>
      <c r="J53" s="233">
        <f t="shared" si="0"/>
        <v>-886871867</v>
      </c>
      <c r="K53" s="233"/>
      <c r="L53" s="170">
        <f t="shared" si="1"/>
        <v>-8.1287307150562042E-4</v>
      </c>
      <c r="M53" s="170"/>
      <c r="N53" s="144">
        <v>0</v>
      </c>
      <c r="O53" s="144"/>
      <c r="P53" s="144">
        <v>-9472455479</v>
      </c>
      <c r="Q53" s="144"/>
      <c r="R53" s="144">
        <v>-201233726</v>
      </c>
      <c r="S53" s="144"/>
      <c r="T53" s="233">
        <f t="shared" si="2"/>
        <v>-9673689205</v>
      </c>
      <c r="U53" s="224"/>
      <c r="V53" s="170">
        <f>T53/درآمدها!$J$5</f>
        <v>-7.3526966724163775E-3</v>
      </c>
      <c r="W53" s="165"/>
    </row>
    <row r="54" spans="1:23" s="28" customFormat="1" ht="42.75" customHeight="1">
      <c r="A54" s="25"/>
      <c r="B54" s="231" t="s">
        <v>109</v>
      </c>
      <c r="C54" s="232"/>
      <c r="D54" s="144">
        <v>0</v>
      </c>
      <c r="E54" s="144"/>
      <c r="F54" s="144">
        <v>3574896811</v>
      </c>
      <c r="G54" s="144"/>
      <c r="H54" s="144">
        <v>-929331571</v>
      </c>
      <c r="I54" s="144"/>
      <c r="J54" s="233">
        <f t="shared" si="0"/>
        <v>2645565240</v>
      </c>
      <c r="K54" s="233"/>
      <c r="L54" s="170">
        <f t="shared" si="1"/>
        <v>2.4248246252097021E-3</v>
      </c>
      <c r="M54" s="170"/>
      <c r="N54" s="144">
        <v>273272991</v>
      </c>
      <c r="O54" s="144"/>
      <c r="P54" s="144">
        <v>-5206495599</v>
      </c>
      <c r="Q54" s="144"/>
      <c r="R54" s="144">
        <v>-2312305794</v>
      </c>
      <c r="S54" s="144"/>
      <c r="T54" s="233">
        <f t="shared" si="2"/>
        <v>-7245528402</v>
      </c>
      <c r="U54" s="224"/>
      <c r="V54" s="170">
        <f>T54/درآمدها!$J$5</f>
        <v>-5.5071205454634772E-3</v>
      </c>
      <c r="W54" s="165"/>
    </row>
    <row r="55" spans="1:23" s="28" customFormat="1" ht="42.75" customHeight="1">
      <c r="A55" s="25"/>
      <c r="B55" s="231" t="s">
        <v>118</v>
      </c>
      <c r="C55" s="232"/>
      <c r="D55" s="144">
        <v>0</v>
      </c>
      <c r="E55" s="144"/>
      <c r="F55" s="144">
        <v>6143550979</v>
      </c>
      <c r="G55" s="144"/>
      <c r="H55" s="144">
        <v>15610745</v>
      </c>
      <c r="I55" s="144"/>
      <c r="J55" s="233">
        <f t="shared" si="0"/>
        <v>6159161724</v>
      </c>
      <c r="K55" s="233"/>
      <c r="L55" s="170">
        <f t="shared" si="1"/>
        <v>5.6452537224159494E-3</v>
      </c>
      <c r="M55" s="170"/>
      <c r="N55" s="144">
        <v>70371801</v>
      </c>
      <c r="O55" s="144"/>
      <c r="P55" s="144">
        <v>3527935540</v>
      </c>
      <c r="Q55" s="144"/>
      <c r="R55" s="144">
        <v>-1136744756</v>
      </c>
      <c r="S55" s="144"/>
      <c r="T55" s="233">
        <f t="shared" si="2"/>
        <v>2461562585</v>
      </c>
      <c r="U55" s="224"/>
      <c r="V55" s="170">
        <f>T55/درآمدها!$J$5</f>
        <v>1.8709638736707952E-3</v>
      </c>
      <c r="W55" s="165"/>
    </row>
    <row r="56" spans="1:23" s="28" customFormat="1" ht="42.75" customHeight="1">
      <c r="A56" s="25"/>
      <c r="B56" s="231" t="s">
        <v>262</v>
      </c>
      <c r="C56" s="232"/>
      <c r="D56" s="144">
        <v>0</v>
      </c>
      <c r="E56" s="144"/>
      <c r="F56" s="144">
        <v>-662402063</v>
      </c>
      <c r="G56" s="144"/>
      <c r="H56" s="144">
        <v>-17519913</v>
      </c>
      <c r="I56" s="144"/>
      <c r="J56" s="233">
        <f t="shared" si="0"/>
        <v>-679921976</v>
      </c>
      <c r="K56" s="233"/>
      <c r="L56" s="170">
        <f t="shared" si="1"/>
        <v>-6.2319066099690676E-4</v>
      </c>
      <c r="M56" s="170"/>
      <c r="N56" s="144">
        <v>407919500</v>
      </c>
      <c r="O56" s="144"/>
      <c r="P56" s="144">
        <v>-1472912272</v>
      </c>
      <c r="Q56" s="144"/>
      <c r="R56" s="144">
        <v>-285001227</v>
      </c>
      <c r="S56" s="144"/>
      <c r="T56" s="233">
        <f t="shared" si="2"/>
        <v>-1349993999</v>
      </c>
      <c r="U56" s="224"/>
      <c r="V56" s="170">
        <f>T56/درآمدها!$J$5</f>
        <v>-1.0260921323685815E-3</v>
      </c>
      <c r="W56" s="165"/>
    </row>
    <row r="57" spans="1:23" s="28" customFormat="1" ht="42.75" customHeight="1">
      <c r="A57" s="25"/>
      <c r="B57" s="231" t="s">
        <v>206</v>
      </c>
      <c r="C57" s="232"/>
      <c r="D57" s="144">
        <v>0</v>
      </c>
      <c r="E57" s="144"/>
      <c r="F57" s="144">
        <v>-703558717</v>
      </c>
      <c r="G57" s="144"/>
      <c r="H57" s="144">
        <v>29999684</v>
      </c>
      <c r="I57" s="144"/>
      <c r="J57" s="233">
        <f t="shared" si="0"/>
        <v>-673559033</v>
      </c>
      <c r="K57" s="233"/>
      <c r="L57" s="170">
        <f t="shared" si="1"/>
        <v>-6.1735862909615281E-4</v>
      </c>
      <c r="M57" s="170"/>
      <c r="N57" s="144">
        <v>0</v>
      </c>
      <c r="O57" s="144"/>
      <c r="P57" s="144">
        <v>4121595956</v>
      </c>
      <c r="Q57" s="144"/>
      <c r="R57" s="144">
        <v>71105488</v>
      </c>
      <c r="S57" s="144"/>
      <c r="T57" s="233">
        <f t="shared" si="2"/>
        <v>4192701444</v>
      </c>
      <c r="U57" s="224"/>
      <c r="V57" s="170">
        <f>T57/درآمدها!$J$5</f>
        <v>3.1867533990858807E-3</v>
      </c>
      <c r="W57" s="165"/>
    </row>
    <row r="58" spans="1:23" s="28" customFormat="1" ht="42.75" customHeight="1">
      <c r="A58" s="25"/>
      <c r="B58" s="231" t="s">
        <v>178</v>
      </c>
      <c r="C58" s="232"/>
      <c r="D58" s="144">
        <v>0</v>
      </c>
      <c r="E58" s="144"/>
      <c r="F58" s="144">
        <v>4326311481</v>
      </c>
      <c r="G58" s="144"/>
      <c r="H58" s="144">
        <v>129175797</v>
      </c>
      <c r="I58" s="144"/>
      <c r="J58" s="233">
        <f t="shared" si="0"/>
        <v>4455487278</v>
      </c>
      <c r="K58" s="233"/>
      <c r="L58" s="170">
        <f t="shared" si="1"/>
        <v>4.0837304276809087E-3</v>
      </c>
      <c r="M58" s="170"/>
      <c r="N58" s="144">
        <v>2331908400</v>
      </c>
      <c r="O58" s="144"/>
      <c r="P58" s="144">
        <v>6542335923</v>
      </c>
      <c r="Q58" s="144"/>
      <c r="R58" s="144">
        <v>70645225</v>
      </c>
      <c r="S58" s="144"/>
      <c r="T58" s="233">
        <f t="shared" si="2"/>
        <v>8944889548</v>
      </c>
      <c r="U58" s="224"/>
      <c r="V58" s="170">
        <f>T58/درآمدها!$J$5</f>
        <v>6.7987567329243787E-3</v>
      </c>
      <c r="W58" s="165"/>
    </row>
    <row r="59" spans="1:23" s="28" customFormat="1" ht="42.75" customHeight="1">
      <c r="A59" s="25"/>
      <c r="B59" s="231" t="s">
        <v>298</v>
      </c>
      <c r="C59" s="232"/>
      <c r="D59" s="144">
        <v>0</v>
      </c>
      <c r="E59" s="144"/>
      <c r="F59" s="144">
        <v>2732714711</v>
      </c>
      <c r="G59" s="144"/>
      <c r="H59" s="144">
        <v>35659715</v>
      </c>
      <c r="I59" s="144"/>
      <c r="J59" s="233">
        <f t="shared" si="0"/>
        <v>2768374426</v>
      </c>
      <c r="K59" s="233"/>
      <c r="L59" s="170">
        <f t="shared" si="1"/>
        <v>2.5373868610269368E-3</v>
      </c>
      <c r="M59" s="170"/>
      <c r="N59" s="144">
        <v>0</v>
      </c>
      <c r="O59" s="144"/>
      <c r="P59" s="144">
        <v>2423887181</v>
      </c>
      <c r="Q59" s="144"/>
      <c r="R59" s="144">
        <v>-88339207</v>
      </c>
      <c r="S59" s="144"/>
      <c r="T59" s="233">
        <f t="shared" si="2"/>
        <v>2335547974</v>
      </c>
      <c r="U59" s="224"/>
      <c r="V59" s="170">
        <f>T59/درآمدها!$J$5</f>
        <v>1.7751837435321669E-3</v>
      </c>
      <c r="W59" s="165"/>
    </row>
    <row r="60" spans="1:23" s="28" customFormat="1" ht="42.75" customHeight="1">
      <c r="A60" s="25"/>
      <c r="B60" s="231" t="s">
        <v>364</v>
      </c>
      <c r="C60" s="232"/>
      <c r="D60" s="144">
        <v>0</v>
      </c>
      <c r="E60" s="144"/>
      <c r="F60" s="144">
        <v>-502135107</v>
      </c>
      <c r="G60" s="144"/>
      <c r="H60" s="144">
        <v>-15929439</v>
      </c>
      <c r="I60" s="144"/>
      <c r="J60" s="233">
        <f t="shared" si="0"/>
        <v>-518064546</v>
      </c>
      <c r="K60" s="233"/>
      <c r="L60" s="170">
        <f t="shared" si="1"/>
        <v>-4.7483828771082754E-4</v>
      </c>
      <c r="M60" s="170"/>
      <c r="N60" s="144">
        <v>0</v>
      </c>
      <c r="O60" s="144"/>
      <c r="P60" s="144">
        <v>-757781557</v>
      </c>
      <c r="Q60" s="144"/>
      <c r="R60" s="144">
        <v>-108295214</v>
      </c>
      <c r="S60" s="144"/>
      <c r="T60" s="233">
        <f t="shared" si="2"/>
        <v>-866076771</v>
      </c>
      <c r="U60" s="224"/>
      <c r="V60" s="170">
        <f>T60/درآمدها!$J$5</f>
        <v>-6.5828037858580563E-4</v>
      </c>
      <c r="W60" s="165"/>
    </row>
    <row r="61" spans="1:23" s="28" customFormat="1" ht="42.75" customHeight="1">
      <c r="A61" s="25"/>
      <c r="B61" s="231" t="s">
        <v>146</v>
      </c>
      <c r="C61" s="232"/>
      <c r="D61" s="144">
        <f>'درآمد سود سهام'!M140</f>
        <v>297895366</v>
      </c>
      <c r="E61" s="144"/>
      <c r="F61" s="144">
        <v>1182923597</v>
      </c>
      <c r="G61" s="144"/>
      <c r="H61" s="144">
        <v>-5382947</v>
      </c>
      <c r="I61" s="144"/>
      <c r="J61" s="233">
        <f t="shared" si="0"/>
        <v>1475436016</v>
      </c>
      <c r="K61" s="233"/>
      <c r="L61" s="170">
        <f t="shared" si="1"/>
        <v>1.3523286178790648E-3</v>
      </c>
      <c r="M61" s="170"/>
      <c r="N61" s="144">
        <v>297895366</v>
      </c>
      <c r="O61" s="144"/>
      <c r="P61" s="144">
        <v>-164341711</v>
      </c>
      <c r="Q61" s="144"/>
      <c r="R61" s="144">
        <v>-14506126</v>
      </c>
      <c r="S61" s="144"/>
      <c r="T61" s="233">
        <f t="shared" si="2"/>
        <v>119047529</v>
      </c>
      <c r="U61" s="224"/>
      <c r="V61" s="170">
        <f>T61/درآمدها!$J$5</f>
        <v>9.0484648802368895E-5</v>
      </c>
      <c r="W61" s="165"/>
    </row>
    <row r="62" spans="1:23" s="28" customFormat="1" ht="42.75" customHeight="1">
      <c r="A62" s="25"/>
      <c r="B62" s="231" t="s">
        <v>264</v>
      </c>
      <c r="C62" s="232"/>
      <c r="D62" s="144">
        <v>0</v>
      </c>
      <c r="E62" s="144"/>
      <c r="F62" s="144">
        <v>3439562424</v>
      </c>
      <c r="G62" s="144"/>
      <c r="H62" s="144">
        <v>54462534</v>
      </c>
      <c r="I62" s="144"/>
      <c r="J62" s="233">
        <f t="shared" si="0"/>
        <v>3494024958</v>
      </c>
      <c r="K62" s="233"/>
      <c r="L62" s="170">
        <f t="shared" si="1"/>
        <v>3.2024905797657425E-3</v>
      </c>
      <c r="M62" s="170"/>
      <c r="N62" s="144">
        <v>1100063238</v>
      </c>
      <c r="O62" s="144"/>
      <c r="P62" s="144">
        <v>4096681309</v>
      </c>
      <c r="Q62" s="144"/>
      <c r="R62" s="144">
        <v>233692835</v>
      </c>
      <c r="S62" s="144"/>
      <c r="T62" s="233">
        <f t="shared" si="2"/>
        <v>5430437382</v>
      </c>
      <c r="U62" s="224"/>
      <c r="V62" s="170">
        <f>T62/درآمدها!$J$5</f>
        <v>4.1275213646267753E-3</v>
      </c>
      <c r="W62" s="165"/>
    </row>
    <row r="63" spans="1:23" s="28" customFormat="1" ht="42.75" customHeight="1">
      <c r="A63" s="25"/>
      <c r="B63" s="231" t="s">
        <v>245</v>
      </c>
      <c r="C63" s="232"/>
      <c r="D63" s="144">
        <v>0</v>
      </c>
      <c r="E63" s="144"/>
      <c r="F63" s="144">
        <v>2348624159</v>
      </c>
      <c r="G63" s="144"/>
      <c r="H63" s="144">
        <v>82264468</v>
      </c>
      <c r="I63" s="144"/>
      <c r="J63" s="233">
        <f t="shared" si="0"/>
        <v>2430888627</v>
      </c>
      <c r="K63" s="233"/>
      <c r="L63" s="170">
        <f t="shared" si="1"/>
        <v>2.2280601947626899E-3</v>
      </c>
      <c r="M63" s="170"/>
      <c r="N63" s="144">
        <v>0</v>
      </c>
      <c r="O63" s="144"/>
      <c r="P63" s="144">
        <v>4653229210</v>
      </c>
      <c r="Q63" s="144"/>
      <c r="R63" s="144">
        <v>352248378</v>
      </c>
      <c r="S63" s="144"/>
      <c r="T63" s="233">
        <f t="shared" si="2"/>
        <v>5005477588</v>
      </c>
      <c r="U63" s="224"/>
      <c r="V63" s="170">
        <f>T63/درآمدها!$J$5</f>
        <v>3.8045214835018422E-3</v>
      </c>
      <c r="W63" s="165"/>
    </row>
    <row r="64" spans="1:23" s="28" customFormat="1" ht="42.75" customHeight="1">
      <c r="A64" s="25"/>
      <c r="B64" s="231" t="s">
        <v>170</v>
      </c>
      <c r="C64" s="232"/>
      <c r="D64" s="144">
        <v>0</v>
      </c>
      <c r="E64" s="144"/>
      <c r="F64" s="144">
        <v>-243623552</v>
      </c>
      <c r="G64" s="144"/>
      <c r="H64" s="144">
        <v>2865825</v>
      </c>
      <c r="I64" s="144"/>
      <c r="J64" s="233">
        <f t="shared" si="0"/>
        <v>-240757727</v>
      </c>
      <c r="K64" s="233"/>
      <c r="L64" s="170">
        <f t="shared" si="1"/>
        <v>-2.2066938902595909E-4</v>
      </c>
      <c r="M64" s="170"/>
      <c r="N64" s="144">
        <v>799884833</v>
      </c>
      <c r="O64" s="144"/>
      <c r="P64" s="144">
        <v>88444517</v>
      </c>
      <c r="Q64" s="144"/>
      <c r="R64" s="144">
        <v>-440993080</v>
      </c>
      <c r="S64" s="144"/>
      <c r="T64" s="233">
        <f t="shared" si="2"/>
        <v>447336270</v>
      </c>
      <c r="U64" s="224"/>
      <c r="V64" s="170">
        <f>T64/درآمدها!$J$5</f>
        <v>3.400076055968509E-4</v>
      </c>
      <c r="W64" s="165"/>
    </row>
    <row r="65" spans="1:23" s="28" customFormat="1" ht="42.75" customHeight="1">
      <c r="A65" s="25"/>
      <c r="B65" s="231" t="s">
        <v>350</v>
      </c>
      <c r="C65" s="232"/>
      <c r="D65" s="144">
        <v>0</v>
      </c>
      <c r="E65" s="144"/>
      <c r="F65" s="144">
        <v>2246317330</v>
      </c>
      <c r="G65" s="144"/>
      <c r="H65" s="144">
        <v>5571326</v>
      </c>
      <c r="I65" s="144"/>
      <c r="J65" s="233">
        <f t="shared" si="0"/>
        <v>2251888656</v>
      </c>
      <c r="K65" s="233"/>
      <c r="L65" s="170">
        <f t="shared" si="1"/>
        <v>2.0639956194386574E-3</v>
      </c>
      <c r="M65" s="170"/>
      <c r="N65" s="144">
        <v>0</v>
      </c>
      <c r="O65" s="144"/>
      <c r="P65" s="144">
        <v>1587814063</v>
      </c>
      <c r="Q65" s="144"/>
      <c r="R65" s="144">
        <v>-158662192</v>
      </c>
      <c r="S65" s="144"/>
      <c r="T65" s="233">
        <f t="shared" si="2"/>
        <v>1429151871</v>
      </c>
      <c r="U65" s="224"/>
      <c r="V65" s="170">
        <f>T65/درآمدها!$J$5</f>
        <v>1.0862577847599291E-3</v>
      </c>
      <c r="W65" s="165"/>
    </row>
    <row r="66" spans="1:23" s="28" customFormat="1" ht="42.75" customHeight="1">
      <c r="A66" s="25"/>
      <c r="B66" s="231" t="s">
        <v>132</v>
      </c>
      <c r="C66" s="232"/>
      <c r="D66" s="144">
        <v>0</v>
      </c>
      <c r="E66" s="144"/>
      <c r="F66" s="144">
        <v>946581478</v>
      </c>
      <c r="G66" s="144"/>
      <c r="H66" s="144">
        <v>-77648613</v>
      </c>
      <c r="I66" s="144"/>
      <c r="J66" s="233">
        <f t="shared" si="0"/>
        <v>868932865</v>
      </c>
      <c r="K66" s="233"/>
      <c r="L66" s="170">
        <f t="shared" si="1"/>
        <v>7.9643086356321257E-4</v>
      </c>
      <c r="M66" s="170"/>
      <c r="N66" s="144">
        <v>2959026923</v>
      </c>
      <c r="O66" s="144"/>
      <c r="P66" s="144">
        <v>-5548487634</v>
      </c>
      <c r="Q66" s="144"/>
      <c r="R66" s="144">
        <v>-1096570807</v>
      </c>
      <c r="S66" s="144"/>
      <c r="T66" s="233">
        <f t="shared" si="2"/>
        <v>-3686031518</v>
      </c>
      <c r="U66" s="224"/>
      <c r="V66" s="170">
        <f>T66/درآمدها!$J$5</f>
        <v>-2.8016479651643395E-3</v>
      </c>
      <c r="W66" s="165"/>
    </row>
    <row r="67" spans="1:23" s="28" customFormat="1" ht="42.75" customHeight="1">
      <c r="A67" s="25"/>
      <c r="B67" s="231" t="s">
        <v>332</v>
      </c>
      <c r="C67" s="232"/>
      <c r="D67" s="144">
        <v>0</v>
      </c>
      <c r="E67" s="144"/>
      <c r="F67" s="144">
        <v>678458608</v>
      </c>
      <c r="G67" s="144"/>
      <c r="H67" s="144">
        <v>0</v>
      </c>
      <c r="I67" s="144"/>
      <c r="J67" s="233">
        <f t="shared" si="0"/>
        <v>678458608</v>
      </c>
      <c r="K67" s="233"/>
      <c r="L67" s="170">
        <f t="shared" si="1"/>
        <v>6.2184939346417189E-4</v>
      </c>
      <c r="M67" s="170"/>
      <c r="N67" s="144">
        <v>0</v>
      </c>
      <c r="O67" s="144"/>
      <c r="P67" s="144">
        <v>4549202234</v>
      </c>
      <c r="Q67" s="144"/>
      <c r="R67" s="144">
        <v>2133568884</v>
      </c>
      <c r="S67" s="144"/>
      <c r="T67" s="233">
        <f t="shared" si="2"/>
        <v>6682771118</v>
      </c>
      <c r="U67" s="224"/>
      <c r="V67" s="170">
        <f>T67/درآمدها!$J$5</f>
        <v>5.07938470221288E-3</v>
      </c>
      <c r="W67" s="165"/>
    </row>
    <row r="68" spans="1:23" s="28" customFormat="1" ht="42.75" customHeight="1">
      <c r="A68" s="25"/>
      <c r="B68" s="231" t="s">
        <v>81</v>
      </c>
      <c r="C68" s="232"/>
      <c r="D68" s="144">
        <v>0</v>
      </c>
      <c r="E68" s="144"/>
      <c r="F68" s="144">
        <v>5147109082</v>
      </c>
      <c r="G68" s="144"/>
      <c r="H68" s="144">
        <v>32402755</v>
      </c>
      <c r="I68" s="144"/>
      <c r="J68" s="233">
        <f t="shared" si="0"/>
        <v>5179511837</v>
      </c>
      <c r="K68" s="233"/>
      <c r="L68" s="170">
        <f t="shared" si="1"/>
        <v>4.7473438413194232E-3</v>
      </c>
      <c r="M68" s="170"/>
      <c r="N68" s="144">
        <v>986991880</v>
      </c>
      <c r="O68" s="144"/>
      <c r="P68" s="144">
        <v>2857680193</v>
      </c>
      <c r="Q68" s="144"/>
      <c r="R68" s="144">
        <v>-1519058264</v>
      </c>
      <c r="S68" s="144"/>
      <c r="T68" s="233">
        <f t="shared" si="2"/>
        <v>2325613809</v>
      </c>
      <c r="U68" s="224"/>
      <c r="V68" s="170">
        <f>T68/درآمدها!$J$5</f>
        <v>1.7676330665990087E-3</v>
      </c>
      <c r="W68" s="165"/>
    </row>
    <row r="69" spans="1:23" s="28" customFormat="1" ht="42.75" customHeight="1">
      <c r="A69" s="25"/>
      <c r="B69" s="231" t="s">
        <v>278</v>
      </c>
      <c r="C69" s="232"/>
      <c r="D69" s="144">
        <v>0</v>
      </c>
      <c r="E69" s="144"/>
      <c r="F69" s="144">
        <v>10460830406</v>
      </c>
      <c r="G69" s="144"/>
      <c r="H69" s="144">
        <v>17178328</v>
      </c>
      <c r="I69" s="144"/>
      <c r="J69" s="233">
        <f t="shared" si="0"/>
        <v>10478008734</v>
      </c>
      <c r="K69" s="233"/>
      <c r="L69" s="170">
        <f t="shared" si="1"/>
        <v>9.6037448697978579E-3</v>
      </c>
      <c r="M69" s="170"/>
      <c r="N69" s="144">
        <v>0</v>
      </c>
      <c r="O69" s="144"/>
      <c r="P69" s="144">
        <v>3275536542</v>
      </c>
      <c r="Q69" s="144"/>
      <c r="R69" s="144">
        <v>-165743302</v>
      </c>
      <c r="S69" s="144"/>
      <c r="T69" s="233">
        <f t="shared" si="2"/>
        <v>3109793240</v>
      </c>
      <c r="U69" s="224"/>
      <c r="V69" s="170">
        <f>T69/درآمدها!$J$5</f>
        <v>2.36366560089946E-3</v>
      </c>
      <c r="W69" s="165"/>
    </row>
    <row r="70" spans="1:23" s="28" customFormat="1" ht="42.75" customHeight="1">
      <c r="A70" s="25"/>
      <c r="B70" s="231" t="s">
        <v>157</v>
      </c>
      <c r="C70" s="232"/>
      <c r="D70" s="144">
        <v>0</v>
      </c>
      <c r="E70" s="144"/>
      <c r="F70" s="144">
        <v>6468479081</v>
      </c>
      <c r="G70" s="144"/>
      <c r="H70" s="144">
        <v>16472482</v>
      </c>
      <c r="I70" s="144"/>
      <c r="J70" s="233">
        <f t="shared" si="0"/>
        <v>6484951563</v>
      </c>
      <c r="K70" s="233"/>
      <c r="L70" s="170">
        <f t="shared" si="1"/>
        <v>5.9438603159355646E-3</v>
      </c>
      <c r="M70" s="170"/>
      <c r="N70" s="144">
        <v>6114372000</v>
      </c>
      <c r="O70" s="144"/>
      <c r="P70" s="144">
        <v>1176615433</v>
      </c>
      <c r="Q70" s="144"/>
      <c r="R70" s="144">
        <v>-3762778643</v>
      </c>
      <c r="S70" s="144"/>
      <c r="T70" s="233">
        <f t="shared" si="2"/>
        <v>3528208790</v>
      </c>
      <c r="U70" s="224"/>
      <c r="V70" s="170">
        <f>T70/درآمدها!$J$5</f>
        <v>2.6816913878538453E-3</v>
      </c>
      <c r="W70" s="165"/>
    </row>
    <row r="71" spans="1:23" s="28" customFormat="1" ht="42.75" customHeight="1">
      <c r="A71" s="25"/>
      <c r="B71" s="231" t="s">
        <v>186</v>
      </c>
      <c r="C71" s="232"/>
      <c r="D71" s="144">
        <v>0</v>
      </c>
      <c r="E71" s="144"/>
      <c r="F71" s="144">
        <v>4292937618</v>
      </c>
      <c r="G71" s="144"/>
      <c r="H71" s="144">
        <v>-3728299</v>
      </c>
      <c r="I71" s="144"/>
      <c r="J71" s="233">
        <f t="shared" si="0"/>
        <v>4289209319</v>
      </c>
      <c r="K71" s="233"/>
      <c r="L71" s="170">
        <f t="shared" si="1"/>
        <v>3.9313263653971116E-3</v>
      </c>
      <c r="M71" s="170"/>
      <c r="N71" s="144">
        <v>0</v>
      </c>
      <c r="O71" s="144"/>
      <c r="P71" s="144">
        <v>2347853634</v>
      </c>
      <c r="Q71" s="144"/>
      <c r="R71" s="144">
        <v>-346986263</v>
      </c>
      <c r="S71" s="144"/>
      <c r="T71" s="233">
        <f t="shared" si="2"/>
        <v>2000867371</v>
      </c>
      <c r="U71" s="224"/>
      <c r="V71" s="170">
        <f>T71/درآمدها!$J$5</f>
        <v>1.5208025138014763E-3</v>
      </c>
      <c r="W71" s="165"/>
    </row>
    <row r="72" spans="1:23" s="28" customFormat="1" ht="42.75" customHeight="1">
      <c r="A72" s="25"/>
      <c r="B72" s="231" t="s">
        <v>241</v>
      </c>
      <c r="C72" s="232"/>
      <c r="D72" s="144">
        <v>0</v>
      </c>
      <c r="E72" s="144"/>
      <c r="F72" s="144">
        <v>2685052870</v>
      </c>
      <c r="G72" s="144"/>
      <c r="H72" s="144">
        <v>50794338</v>
      </c>
      <c r="I72" s="144"/>
      <c r="J72" s="233">
        <f t="shared" si="0"/>
        <v>2735847208</v>
      </c>
      <c r="K72" s="233"/>
      <c r="L72" s="170">
        <f t="shared" si="1"/>
        <v>2.5075736483329402E-3</v>
      </c>
      <c r="M72" s="170"/>
      <c r="N72" s="144">
        <v>5393113920</v>
      </c>
      <c r="O72" s="144"/>
      <c r="P72" s="144">
        <v>2685052869</v>
      </c>
      <c r="Q72" s="144"/>
      <c r="R72" s="144">
        <v>530470377</v>
      </c>
      <c r="S72" s="144"/>
      <c r="T72" s="233">
        <f t="shared" si="2"/>
        <v>8608637166</v>
      </c>
      <c r="U72" s="224"/>
      <c r="V72" s="170">
        <f>T72/درآمدها!$J$5</f>
        <v>6.5431808385752405E-3</v>
      </c>
      <c r="W72" s="165"/>
    </row>
    <row r="73" spans="1:23" s="28" customFormat="1" ht="42.75" customHeight="1">
      <c r="A73" s="25"/>
      <c r="B73" s="231" t="s">
        <v>95</v>
      </c>
      <c r="C73" s="232"/>
      <c r="D73" s="144">
        <v>0</v>
      </c>
      <c r="E73" s="144"/>
      <c r="F73" s="144">
        <v>354341375</v>
      </c>
      <c r="G73" s="144"/>
      <c r="H73" s="144">
        <v>-16746811</v>
      </c>
      <c r="I73" s="144"/>
      <c r="J73" s="233">
        <f t="shared" si="0"/>
        <v>337594564</v>
      </c>
      <c r="K73" s="233"/>
      <c r="L73" s="170">
        <f t="shared" si="1"/>
        <v>3.0942635613254914E-4</v>
      </c>
      <c r="M73" s="170"/>
      <c r="N73" s="144">
        <v>850244649</v>
      </c>
      <c r="O73" s="144"/>
      <c r="P73" s="144">
        <v>-1315881395</v>
      </c>
      <c r="Q73" s="144"/>
      <c r="R73" s="144">
        <v>-135988546</v>
      </c>
      <c r="S73" s="144"/>
      <c r="T73" s="233">
        <f t="shared" si="2"/>
        <v>-601625292</v>
      </c>
      <c r="U73" s="224"/>
      <c r="V73" s="170">
        <f>T73/درآمدها!$J$5</f>
        <v>-4.5727831324615431E-4</v>
      </c>
      <c r="W73" s="165"/>
    </row>
    <row r="74" spans="1:23" s="28" customFormat="1" ht="42.75" customHeight="1">
      <c r="A74" s="25"/>
      <c r="B74" s="231" t="s">
        <v>120</v>
      </c>
      <c r="C74" s="232"/>
      <c r="D74" s="144">
        <v>0</v>
      </c>
      <c r="E74" s="144"/>
      <c r="F74" s="144">
        <v>-135834673</v>
      </c>
      <c r="G74" s="144"/>
      <c r="H74" s="144">
        <v>22566859</v>
      </c>
      <c r="I74" s="144"/>
      <c r="J74" s="233">
        <f t="shared" si="0"/>
        <v>-113267814</v>
      </c>
      <c r="K74" s="233"/>
      <c r="L74" s="170">
        <f t="shared" si="1"/>
        <v>-1.0381697660605499E-4</v>
      </c>
      <c r="M74" s="170"/>
      <c r="N74" s="144">
        <v>0</v>
      </c>
      <c r="O74" s="144"/>
      <c r="P74" s="144">
        <v>1473661355</v>
      </c>
      <c r="Q74" s="144"/>
      <c r="R74" s="144">
        <v>148031484</v>
      </c>
      <c r="S74" s="144"/>
      <c r="T74" s="233">
        <f t="shared" si="2"/>
        <v>1621692839</v>
      </c>
      <c r="U74" s="224"/>
      <c r="V74" s="170">
        <f>T74/درآمدها!$J$5</f>
        <v>1.232602711159436E-3</v>
      </c>
      <c r="W74" s="165"/>
    </row>
    <row r="75" spans="1:23" s="28" customFormat="1" ht="42.6" customHeight="1">
      <c r="A75" s="25"/>
      <c r="B75" s="231" t="s">
        <v>198</v>
      </c>
      <c r="C75" s="232"/>
      <c r="D75" s="144">
        <v>0</v>
      </c>
      <c r="E75" s="144"/>
      <c r="F75" s="144">
        <v>6599505294</v>
      </c>
      <c r="G75" s="144"/>
      <c r="H75" s="144">
        <v>264890897</v>
      </c>
      <c r="I75" s="144"/>
      <c r="J75" s="233">
        <f t="shared" ref="J75:J138" si="3">D75+F75+H75</f>
        <v>6864396191</v>
      </c>
      <c r="K75" s="233"/>
      <c r="L75" s="170">
        <f t="shared" si="1"/>
        <v>6.2916448513409117E-3</v>
      </c>
      <c r="M75" s="170"/>
      <c r="N75" s="144">
        <v>298459560</v>
      </c>
      <c r="O75" s="144"/>
      <c r="P75" s="144">
        <v>2757513725</v>
      </c>
      <c r="Q75" s="144"/>
      <c r="R75" s="144">
        <v>-362330169</v>
      </c>
      <c r="S75" s="144"/>
      <c r="T75" s="233">
        <f t="shared" si="2"/>
        <v>2693643116</v>
      </c>
      <c r="U75" s="224"/>
      <c r="V75" s="170">
        <f>T75/درآمدها!$J$5</f>
        <v>2.0473616999658905E-3</v>
      </c>
      <c r="W75" s="165"/>
    </row>
    <row r="76" spans="1:23" s="28" customFormat="1" ht="42.75" customHeight="1">
      <c r="A76" s="25"/>
      <c r="B76" s="231" t="s">
        <v>138</v>
      </c>
      <c r="C76" s="232"/>
      <c r="D76" s="144">
        <v>0</v>
      </c>
      <c r="E76" s="144"/>
      <c r="F76" s="144">
        <v>-552935294</v>
      </c>
      <c r="G76" s="144"/>
      <c r="H76" s="144">
        <v>-17639562</v>
      </c>
      <c r="I76" s="144"/>
      <c r="J76" s="233">
        <f t="shared" si="3"/>
        <v>-570574856</v>
      </c>
      <c r="K76" s="233"/>
      <c r="L76" s="170">
        <f t="shared" ref="L76:L139" si="4">J76/1091033641153</f>
        <v>-5.2296724361039753E-4</v>
      </c>
      <c r="M76" s="170"/>
      <c r="N76" s="144">
        <v>1339363461</v>
      </c>
      <c r="O76" s="144"/>
      <c r="P76" s="144">
        <v>-1560706568</v>
      </c>
      <c r="Q76" s="144"/>
      <c r="R76" s="144">
        <v>-2127160247</v>
      </c>
      <c r="S76" s="144"/>
      <c r="T76" s="233">
        <f t="shared" ref="T76:T139" si="5">N76+P76+R76</f>
        <v>-2348503354</v>
      </c>
      <c r="U76" s="224"/>
      <c r="V76" s="170">
        <f>T76/درآمدها!$J$5</f>
        <v>-1.7850307602594207E-3</v>
      </c>
      <c r="W76" s="165"/>
    </row>
    <row r="77" spans="1:23" s="28" customFormat="1" ht="42.75" customHeight="1">
      <c r="A77" s="25"/>
      <c r="B77" s="231" t="s">
        <v>306</v>
      </c>
      <c r="C77" s="232"/>
      <c r="D77" s="144">
        <v>0</v>
      </c>
      <c r="E77" s="144"/>
      <c r="F77" s="144">
        <v>-50209728</v>
      </c>
      <c r="G77" s="144"/>
      <c r="H77" s="144">
        <v>11838859</v>
      </c>
      <c r="I77" s="144"/>
      <c r="J77" s="233">
        <f t="shared" si="3"/>
        <v>-38370869</v>
      </c>
      <c r="K77" s="233"/>
      <c r="L77" s="170">
        <f t="shared" si="4"/>
        <v>-3.5169281269319814E-5</v>
      </c>
      <c r="M77" s="170"/>
      <c r="N77" s="144">
        <v>0</v>
      </c>
      <c r="O77" s="144"/>
      <c r="P77" s="144">
        <v>-223341846</v>
      </c>
      <c r="Q77" s="144"/>
      <c r="R77" s="144">
        <v>-812009228</v>
      </c>
      <c r="S77" s="144"/>
      <c r="T77" s="233">
        <f t="shared" si="5"/>
        <v>-1035351074</v>
      </c>
      <c r="U77" s="224"/>
      <c r="V77" s="170">
        <f>T77/درآمدها!$J$5</f>
        <v>-7.8694097311373388E-4</v>
      </c>
      <c r="W77" s="165"/>
    </row>
    <row r="78" spans="1:23" s="28" customFormat="1" ht="42.75" customHeight="1">
      <c r="A78" s="25"/>
      <c r="B78" s="231" t="s">
        <v>189</v>
      </c>
      <c r="C78" s="232"/>
      <c r="D78" s="144">
        <v>0</v>
      </c>
      <c r="E78" s="144"/>
      <c r="F78" s="144">
        <v>2743937408</v>
      </c>
      <c r="G78" s="144"/>
      <c r="H78" s="144">
        <v>-74583232</v>
      </c>
      <c r="I78" s="144"/>
      <c r="J78" s="233">
        <f t="shared" si="3"/>
        <v>2669354176</v>
      </c>
      <c r="K78" s="233"/>
      <c r="L78" s="170">
        <f t="shared" si="4"/>
        <v>2.4466286604866161E-3</v>
      </c>
      <c r="M78" s="170"/>
      <c r="N78" s="144">
        <v>0</v>
      </c>
      <c r="O78" s="144"/>
      <c r="P78" s="144">
        <v>-1951153150</v>
      </c>
      <c r="Q78" s="144"/>
      <c r="R78" s="144">
        <v>-614361378</v>
      </c>
      <c r="S78" s="144"/>
      <c r="T78" s="233">
        <f t="shared" si="5"/>
        <v>-2565514528</v>
      </c>
      <c r="U78" s="224"/>
      <c r="V78" s="170">
        <f>T78/درآمدها!$J$5</f>
        <v>-1.9499747958939594E-3</v>
      </c>
      <c r="W78" s="165"/>
    </row>
    <row r="79" spans="1:23" s="28" customFormat="1" ht="42.75" customHeight="1">
      <c r="A79" s="25"/>
      <c r="B79" s="231" t="s">
        <v>340</v>
      </c>
      <c r="C79" s="232"/>
      <c r="D79" s="144">
        <v>0</v>
      </c>
      <c r="E79" s="144"/>
      <c r="F79" s="144">
        <v>1063743707</v>
      </c>
      <c r="G79" s="144"/>
      <c r="H79" s="144">
        <v>-1742659</v>
      </c>
      <c r="I79" s="144"/>
      <c r="J79" s="233">
        <f t="shared" si="3"/>
        <v>1062001048</v>
      </c>
      <c r="K79" s="233"/>
      <c r="L79" s="170">
        <f t="shared" si="4"/>
        <v>9.7338982772124383E-4</v>
      </c>
      <c r="M79" s="170"/>
      <c r="N79" s="144">
        <v>2115900800</v>
      </c>
      <c r="O79" s="144"/>
      <c r="P79" s="144">
        <v>-241336933</v>
      </c>
      <c r="Q79" s="144"/>
      <c r="R79" s="144">
        <v>-1246846542</v>
      </c>
      <c r="S79" s="144"/>
      <c r="T79" s="233">
        <f t="shared" si="5"/>
        <v>627717325</v>
      </c>
      <c r="U79" s="224"/>
      <c r="V79" s="170">
        <f>T79/درآمدها!$J$5</f>
        <v>4.7711012716431482E-4</v>
      </c>
      <c r="W79" s="165"/>
    </row>
    <row r="80" spans="1:23" s="28" customFormat="1" ht="42.75" customHeight="1">
      <c r="A80" s="25"/>
      <c r="B80" s="231" t="s">
        <v>126</v>
      </c>
      <c r="C80" s="232"/>
      <c r="D80" s="144">
        <v>0</v>
      </c>
      <c r="E80" s="144"/>
      <c r="F80" s="144">
        <v>1776262452</v>
      </c>
      <c r="G80" s="144"/>
      <c r="H80" s="144">
        <v>-9580263</v>
      </c>
      <c r="I80" s="144"/>
      <c r="J80" s="233">
        <f t="shared" si="3"/>
        <v>1766682189</v>
      </c>
      <c r="K80" s="233"/>
      <c r="L80" s="170">
        <f t="shared" si="4"/>
        <v>1.6192737990489252E-3</v>
      </c>
      <c r="M80" s="170"/>
      <c r="N80" s="144">
        <v>451176464</v>
      </c>
      <c r="O80" s="144"/>
      <c r="P80" s="144">
        <v>-1890808599</v>
      </c>
      <c r="Q80" s="144"/>
      <c r="R80" s="144">
        <v>-682288236</v>
      </c>
      <c r="S80" s="144"/>
      <c r="T80" s="233">
        <f t="shared" si="5"/>
        <v>-2121920371</v>
      </c>
      <c r="U80" s="224"/>
      <c r="V80" s="170">
        <f>T80/درآمدها!$J$5</f>
        <v>-1.6128114642054211E-3</v>
      </c>
      <c r="W80" s="165"/>
    </row>
    <row r="81" spans="1:23" s="28" customFormat="1" ht="42.75" customHeight="1">
      <c r="A81" s="25"/>
      <c r="B81" s="231" t="s">
        <v>405</v>
      </c>
      <c r="C81" s="232"/>
      <c r="D81" s="144">
        <v>0</v>
      </c>
      <c r="E81" s="144"/>
      <c r="F81" s="144">
        <v>0</v>
      </c>
      <c r="G81" s="144"/>
      <c r="H81" s="144">
        <v>0</v>
      </c>
      <c r="I81" s="144"/>
      <c r="J81" s="233">
        <f t="shared" si="3"/>
        <v>0</v>
      </c>
      <c r="K81" s="233"/>
      <c r="L81" s="170">
        <f t="shared" si="4"/>
        <v>0</v>
      </c>
      <c r="M81" s="170"/>
      <c r="N81" s="144">
        <v>5480605000</v>
      </c>
      <c r="O81" s="144"/>
      <c r="P81" s="144">
        <v>0</v>
      </c>
      <c r="Q81" s="144"/>
      <c r="R81" s="144">
        <v>-3562321862</v>
      </c>
      <c r="S81" s="144"/>
      <c r="T81" s="233">
        <f t="shared" si="5"/>
        <v>1918283138</v>
      </c>
      <c r="U81" s="224"/>
      <c r="V81" s="170">
        <f>T81/درآمدها!$J$5</f>
        <v>1.4580325816375085E-3</v>
      </c>
      <c r="W81" s="165"/>
    </row>
    <row r="82" spans="1:23" s="28" customFormat="1" ht="42.75" customHeight="1">
      <c r="A82" s="25"/>
      <c r="B82" s="231" t="s">
        <v>403</v>
      </c>
      <c r="C82" s="232"/>
      <c r="D82" s="144">
        <v>0</v>
      </c>
      <c r="E82" s="144"/>
      <c r="F82" s="144">
        <v>2942046605</v>
      </c>
      <c r="G82" s="144"/>
      <c r="H82" s="144">
        <v>45661345</v>
      </c>
      <c r="I82" s="144"/>
      <c r="J82" s="233">
        <f t="shared" si="3"/>
        <v>2987707950</v>
      </c>
      <c r="K82" s="233"/>
      <c r="L82" s="170">
        <f t="shared" si="4"/>
        <v>2.7384196392355072E-3</v>
      </c>
      <c r="M82" s="170"/>
      <c r="N82" s="144">
        <v>0</v>
      </c>
      <c r="O82" s="144"/>
      <c r="P82" s="144">
        <v>2978312228</v>
      </c>
      <c r="Q82" s="144"/>
      <c r="R82" s="144">
        <v>55545264</v>
      </c>
      <c r="S82" s="144"/>
      <c r="T82" s="233">
        <f t="shared" si="5"/>
        <v>3033857492</v>
      </c>
      <c r="U82" s="224"/>
      <c r="V82" s="170">
        <f>T82/درآمدها!$J$5</f>
        <v>2.3059489935322868E-3</v>
      </c>
      <c r="W82" s="165"/>
    </row>
    <row r="83" spans="1:23" s="28" customFormat="1" ht="42.75" customHeight="1">
      <c r="A83" s="25"/>
      <c r="B83" s="231" t="s">
        <v>346</v>
      </c>
      <c r="C83" s="232"/>
      <c r="D83" s="144">
        <v>0</v>
      </c>
      <c r="E83" s="144"/>
      <c r="F83" s="144">
        <v>2831617866</v>
      </c>
      <c r="G83" s="144"/>
      <c r="H83" s="144">
        <v>-77263351</v>
      </c>
      <c r="I83" s="144"/>
      <c r="J83" s="233">
        <f t="shared" si="3"/>
        <v>2754354515</v>
      </c>
      <c r="K83" s="233"/>
      <c r="L83" s="170">
        <f t="shared" si="4"/>
        <v>2.5245367430551538E-3</v>
      </c>
      <c r="M83" s="170"/>
      <c r="N83" s="144">
        <v>0</v>
      </c>
      <c r="O83" s="144"/>
      <c r="P83" s="144">
        <v>1497136252</v>
      </c>
      <c r="Q83" s="144"/>
      <c r="R83" s="144">
        <v>1353399569</v>
      </c>
      <c r="S83" s="144"/>
      <c r="T83" s="233">
        <f t="shared" si="5"/>
        <v>2850535821</v>
      </c>
      <c r="U83" s="224"/>
      <c r="V83" s="170">
        <f>T83/درآمدها!$J$5</f>
        <v>2.1666113931836191E-3</v>
      </c>
      <c r="W83" s="165"/>
    </row>
    <row r="84" spans="1:23" s="28" customFormat="1" ht="42.75" customHeight="1">
      <c r="A84" s="25"/>
      <c r="B84" s="231" t="s">
        <v>352</v>
      </c>
      <c r="C84" s="232"/>
      <c r="D84" s="144">
        <v>0</v>
      </c>
      <c r="E84" s="144"/>
      <c r="F84" s="144">
        <v>2068969158</v>
      </c>
      <c r="G84" s="144"/>
      <c r="H84" s="144">
        <v>-29684728</v>
      </c>
      <c r="I84" s="144"/>
      <c r="J84" s="233">
        <f t="shared" si="3"/>
        <v>2039284430</v>
      </c>
      <c r="K84" s="233"/>
      <c r="L84" s="170">
        <f t="shared" si="4"/>
        <v>1.8691306602103418E-3</v>
      </c>
      <c r="M84" s="170"/>
      <c r="N84" s="144">
        <v>0</v>
      </c>
      <c r="O84" s="144"/>
      <c r="P84" s="144">
        <v>-901513468</v>
      </c>
      <c r="Q84" s="144"/>
      <c r="R84" s="144">
        <v>-207371866</v>
      </c>
      <c r="S84" s="144"/>
      <c r="T84" s="233">
        <f t="shared" si="5"/>
        <v>-1108885334</v>
      </c>
      <c r="U84" s="224"/>
      <c r="V84" s="170">
        <f>T84/درآمدها!$J$5</f>
        <v>-8.4283227759467008E-4</v>
      </c>
      <c r="W84" s="165"/>
    </row>
    <row r="85" spans="1:23" s="28" customFormat="1" ht="42.75" customHeight="1">
      <c r="A85" s="25"/>
      <c r="B85" s="231" t="s">
        <v>203</v>
      </c>
      <c r="C85" s="232"/>
      <c r="D85" s="144">
        <v>0</v>
      </c>
      <c r="E85" s="144"/>
      <c r="F85" s="144">
        <v>7637426531</v>
      </c>
      <c r="G85" s="144"/>
      <c r="H85" s="144">
        <v>100633831</v>
      </c>
      <c r="I85" s="144"/>
      <c r="J85" s="233">
        <f t="shared" si="3"/>
        <v>7738060362</v>
      </c>
      <c r="K85" s="233"/>
      <c r="L85" s="170">
        <f t="shared" si="4"/>
        <v>7.0924122502972952E-3</v>
      </c>
      <c r="M85" s="170"/>
      <c r="N85" s="144">
        <v>4082561200</v>
      </c>
      <c r="O85" s="144"/>
      <c r="P85" s="144">
        <v>14556094455</v>
      </c>
      <c r="Q85" s="144"/>
      <c r="R85" s="144">
        <v>611097649</v>
      </c>
      <c r="S85" s="144"/>
      <c r="T85" s="233">
        <f t="shared" si="5"/>
        <v>19249753304</v>
      </c>
      <c r="U85" s="224"/>
      <c r="V85" s="170">
        <f>T85/درآمدها!$J$5</f>
        <v>1.4631191271888394E-2</v>
      </c>
      <c r="W85" s="165"/>
    </row>
    <row r="86" spans="1:23" s="28" customFormat="1" ht="42.75" customHeight="1">
      <c r="A86" s="25"/>
      <c r="B86" s="231" t="s">
        <v>325</v>
      </c>
      <c r="C86" s="232"/>
      <c r="D86" s="144">
        <v>0</v>
      </c>
      <c r="E86" s="144"/>
      <c r="F86" s="144">
        <v>-1541782146</v>
      </c>
      <c r="G86" s="144"/>
      <c r="H86" s="144">
        <v>22651338</v>
      </c>
      <c r="I86" s="144"/>
      <c r="J86" s="233">
        <f t="shared" si="3"/>
        <v>-1519130808</v>
      </c>
      <c r="K86" s="233"/>
      <c r="L86" s="170">
        <f t="shared" si="4"/>
        <v>-1.3923776047772354E-3</v>
      </c>
      <c r="M86" s="170"/>
      <c r="N86" s="144">
        <v>866860622</v>
      </c>
      <c r="O86" s="144"/>
      <c r="P86" s="144">
        <v>4717390510</v>
      </c>
      <c r="Q86" s="144"/>
      <c r="R86" s="144">
        <v>-83894688</v>
      </c>
      <c r="S86" s="144"/>
      <c r="T86" s="233">
        <f t="shared" si="5"/>
        <v>5500356444</v>
      </c>
      <c r="U86" s="224"/>
      <c r="V86" s="170">
        <f>T86/درآمدها!$J$5</f>
        <v>4.1806648596896681E-3</v>
      </c>
      <c r="W86" s="165"/>
    </row>
    <row r="87" spans="1:23" s="28" customFormat="1" ht="42.75" customHeight="1">
      <c r="A87" s="25"/>
      <c r="B87" s="231" t="s">
        <v>319</v>
      </c>
      <c r="C87" s="232"/>
      <c r="D87" s="144">
        <v>0</v>
      </c>
      <c r="E87" s="144"/>
      <c r="F87" s="144">
        <v>905936975</v>
      </c>
      <c r="G87" s="144"/>
      <c r="H87" s="144">
        <v>-25198917</v>
      </c>
      <c r="I87" s="144"/>
      <c r="J87" s="233">
        <f t="shared" si="3"/>
        <v>880738058</v>
      </c>
      <c r="K87" s="233"/>
      <c r="L87" s="170">
        <f t="shared" si="4"/>
        <v>8.072510551271724E-4</v>
      </c>
      <c r="M87" s="170"/>
      <c r="N87" s="144">
        <v>45931950</v>
      </c>
      <c r="O87" s="144"/>
      <c r="P87" s="144">
        <v>-1779247332</v>
      </c>
      <c r="Q87" s="144"/>
      <c r="R87" s="144">
        <v>-380196539</v>
      </c>
      <c r="S87" s="144"/>
      <c r="T87" s="233">
        <f t="shared" si="5"/>
        <v>-2113511921</v>
      </c>
      <c r="U87" s="224"/>
      <c r="V87" s="170">
        <f>T87/درآمدها!$J$5</f>
        <v>-1.6064204399513832E-3</v>
      </c>
      <c r="W87" s="165"/>
    </row>
    <row r="88" spans="1:23" s="28" customFormat="1" ht="42.75" customHeight="1">
      <c r="A88" s="25"/>
      <c r="B88" s="231" t="s">
        <v>201</v>
      </c>
      <c r="C88" s="232"/>
      <c r="D88" s="144">
        <v>0</v>
      </c>
      <c r="E88" s="144"/>
      <c r="F88" s="144">
        <v>792964686</v>
      </c>
      <c r="G88" s="144"/>
      <c r="H88" s="144">
        <v>13472383</v>
      </c>
      <c r="I88" s="144"/>
      <c r="J88" s="233">
        <f t="shared" si="3"/>
        <v>806437069</v>
      </c>
      <c r="K88" s="233"/>
      <c r="L88" s="170">
        <f t="shared" si="4"/>
        <v>7.391495904267081E-4</v>
      </c>
      <c r="M88" s="170"/>
      <c r="N88" s="144">
        <v>471251000</v>
      </c>
      <c r="O88" s="144"/>
      <c r="P88" s="144">
        <v>828655824</v>
      </c>
      <c r="Q88" s="144"/>
      <c r="R88" s="144">
        <v>7375433</v>
      </c>
      <c r="S88" s="144"/>
      <c r="T88" s="233">
        <f t="shared" si="5"/>
        <v>1307282257</v>
      </c>
      <c r="U88" s="224"/>
      <c r="V88" s="170">
        <f>T88/درآمدها!$J$5</f>
        <v>9.9362814922612265E-4</v>
      </c>
      <c r="W88" s="165"/>
    </row>
    <row r="89" spans="1:23" s="28" customFormat="1" ht="42.75" customHeight="1">
      <c r="A89" s="25"/>
      <c r="B89" s="231" t="s">
        <v>285</v>
      </c>
      <c r="C89" s="232"/>
      <c r="D89" s="144">
        <v>0</v>
      </c>
      <c r="E89" s="144"/>
      <c r="F89" s="144">
        <v>0</v>
      </c>
      <c r="G89" s="144"/>
      <c r="H89" s="144">
        <v>0</v>
      </c>
      <c r="I89" s="144"/>
      <c r="J89" s="233">
        <f t="shared" si="3"/>
        <v>0</v>
      </c>
      <c r="K89" s="233"/>
      <c r="L89" s="170">
        <f t="shared" si="4"/>
        <v>0</v>
      </c>
      <c r="M89" s="170"/>
      <c r="N89" s="144">
        <v>709166700</v>
      </c>
      <c r="O89" s="144"/>
      <c r="P89" s="144">
        <v>0</v>
      </c>
      <c r="Q89" s="144"/>
      <c r="R89" s="144">
        <v>-1632666060</v>
      </c>
      <c r="S89" s="144"/>
      <c r="T89" s="233">
        <f t="shared" si="5"/>
        <v>-923499360</v>
      </c>
      <c r="U89" s="224"/>
      <c r="V89" s="170">
        <f>T89/درآمدها!$J$5</f>
        <v>-7.0192565911059309E-4</v>
      </c>
      <c r="W89" s="165"/>
    </row>
    <row r="90" spans="1:23" s="28" customFormat="1" ht="42.75" customHeight="1">
      <c r="A90" s="25"/>
      <c r="B90" s="231" t="s">
        <v>424</v>
      </c>
      <c r="C90" s="232"/>
      <c r="D90" s="144">
        <v>0</v>
      </c>
      <c r="E90" s="144"/>
      <c r="F90" s="144">
        <v>1238879882</v>
      </c>
      <c r="G90" s="144"/>
      <c r="H90" s="144">
        <v>-343711850</v>
      </c>
      <c r="I90" s="144"/>
      <c r="J90" s="233">
        <f t="shared" si="3"/>
        <v>895168032</v>
      </c>
      <c r="K90" s="233"/>
      <c r="L90" s="170">
        <f t="shared" si="4"/>
        <v>8.2047702127130558E-4</v>
      </c>
      <c r="M90" s="170"/>
      <c r="N90" s="144">
        <v>0</v>
      </c>
      <c r="O90" s="144"/>
      <c r="P90" s="144">
        <v>0</v>
      </c>
      <c r="Q90" s="144"/>
      <c r="R90" s="144">
        <v>-977422980</v>
      </c>
      <c r="S90" s="144"/>
      <c r="T90" s="233">
        <f t="shared" si="5"/>
        <v>-977422980</v>
      </c>
      <c r="U90" s="224"/>
      <c r="V90" s="170">
        <f>T90/درآمدها!$J$5</f>
        <v>-7.4291147258222256E-4</v>
      </c>
      <c r="W90" s="165"/>
    </row>
    <row r="91" spans="1:23" s="28" customFormat="1" ht="42.75" customHeight="1">
      <c r="A91" s="25"/>
      <c r="B91" s="231" t="s">
        <v>89</v>
      </c>
      <c r="C91" s="232"/>
      <c r="D91" s="144">
        <f>'درآمد سود سهام'!M23</f>
        <v>-6082051</v>
      </c>
      <c r="E91" s="144"/>
      <c r="F91" s="144">
        <v>-335041300</v>
      </c>
      <c r="G91" s="144"/>
      <c r="H91" s="144">
        <v>-52812749</v>
      </c>
      <c r="I91" s="144"/>
      <c r="J91" s="233">
        <f t="shared" si="3"/>
        <v>-393936100</v>
      </c>
      <c r="K91" s="233"/>
      <c r="L91" s="170">
        <f t="shared" si="4"/>
        <v>-3.6106686828069745E-4</v>
      </c>
      <c r="M91" s="170"/>
      <c r="N91" s="144">
        <v>447030757</v>
      </c>
      <c r="O91" s="144"/>
      <c r="P91" s="144">
        <v>-1875000682</v>
      </c>
      <c r="Q91" s="144"/>
      <c r="R91" s="144">
        <v>-89418390</v>
      </c>
      <c r="S91" s="144"/>
      <c r="T91" s="233">
        <f t="shared" si="5"/>
        <v>-1517388315</v>
      </c>
      <c r="U91" s="224"/>
      <c r="V91" s="170">
        <f>T91/درآمدها!$J$5</f>
        <v>-1.1533238021227078E-3</v>
      </c>
      <c r="W91" s="165"/>
    </row>
    <row r="92" spans="1:23" s="28" customFormat="1" ht="52.5" customHeight="1">
      <c r="A92" s="25"/>
      <c r="B92" s="231" t="s">
        <v>425</v>
      </c>
      <c r="C92" s="232"/>
      <c r="D92" s="144">
        <v>0</v>
      </c>
      <c r="E92" s="144"/>
      <c r="F92" s="144">
        <v>1542726953</v>
      </c>
      <c r="G92" s="144"/>
      <c r="H92" s="144">
        <v>17203252</v>
      </c>
      <c r="I92" s="144"/>
      <c r="J92" s="233">
        <f t="shared" si="3"/>
        <v>1559930205</v>
      </c>
      <c r="K92" s="233"/>
      <c r="L92" s="170">
        <f t="shared" si="4"/>
        <v>1.429772782580262E-3</v>
      </c>
      <c r="M92" s="170"/>
      <c r="N92" s="144">
        <v>0</v>
      </c>
      <c r="O92" s="144"/>
      <c r="P92" s="144">
        <v>1938506383</v>
      </c>
      <c r="Q92" s="144"/>
      <c r="R92" s="144">
        <v>262315449</v>
      </c>
      <c r="S92" s="144"/>
      <c r="T92" s="233">
        <f t="shared" si="5"/>
        <v>2200821832</v>
      </c>
      <c r="U92" s="224"/>
      <c r="V92" s="170">
        <f>T92/درآمدها!$J$5</f>
        <v>1.672782225871367E-3</v>
      </c>
      <c r="W92" s="165"/>
    </row>
    <row r="93" spans="1:23" s="28" customFormat="1" ht="42.75" customHeight="1">
      <c r="A93" s="25"/>
      <c r="B93" s="130" t="s">
        <v>338</v>
      </c>
      <c r="C93" s="234"/>
      <c r="D93" s="144">
        <v>0</v>
      </c>
      <c r="E93" s="144"/>
      <c r="F93" s="144">
        <v>2938622074</v>
      </c>
      <c r="G93" s="144"/>
      <c r="H93" s="144">
        <v>-18438911</v>
      </c>
      <c r="I93" s="144"/>
      <c r="J93" s="233">
        <f t="shared" si="3"/>
        <v>2920183163</v>
      </c>
      <c r="K93" s="233"/>
      <c r="L93" s="170">
        <f t="shared" si="4"/>
        <v>2.6765289839403689E-3</v>
      </c>
      <c r="M93" s="170"/>
      <c r="N93" s="144">
        <v>1306217677</v>
      </c>
      <c r="O93" s="144"/>
      <c r="P93" s="144">
        <v>318285073</v>
      </c>
      <c r="Q93" s="144"/>
      <c r="R93" s="144">
        <v>-276388471</v>
      </c>
      <c r="S93" s="144"/>
      <c r="T93" s="233">
        <f t="shared" si="5"/>
        <v>1348114279</v>
      </c>
      <c r="U93" s="235"/>
      <c r="V93" s="170">
        <f>T93/درآمدها!$J$5</f>
        <v>1.0246634105339034E-3</v>
      </c>
      <c r="W93" s="165"/>
    </row>
    <row r="94" spans="1:23" s="28" customFormat="1" ht="42.75" customHeight="1">
      <c r="A94" s="25"/>
      <c r="B94" s="231" t="s">
        <v>232</v>
      </c>
      <c r="C94" s="232"/>
      <c r="D94" s="144">
        <v>0</v>
      </c>
      <c r="E94" s="144"/>
      <c r="F94" s="144">
        <v>18714480297</v>
      </c>
      <c r="G94" s="144"/>
      <c r="H94" s="144">
        <v>0</v>
      </c>
      <c r="I94" s="144"/>
      <c r="J94" s="233">
        <f t="shared" si="3"/>
        <v>18714480297</v>
      </c>
      <c r="K94" s="233"/>
      <c r="L94" s="170">
        <f t="shared" si="4"/>
        <v>1.7152981898177412E-2</v>
      </c>
      <c r="M94" s="170"/>
      <c r="N94" s="144">
        <v>75546800</v>
      </c>
      <c r="O94" s="144"/>
      <c r="P94" s="144">
        <v>16926178370</v>
      </c>
      <c r="Q94" s="144"/>
      <c r="R94" s="144">
        <v>-930946695</v>
      </c>
      <c r="S94" s="144"/>
      <c r="T94" s="233">
        <f t="shared" si="5"/>
        <v>16070778475</v>
      </c>
      <c r="U94" s="224"/>
      <c r="V94" s="170">
        <f>T94/درآمدها!$J$5</f>
        <v>1.221494270822744E-2</v>
      </c>
      <c r="W94" s="165"/>
    </row>
    <row r="95" spans="1:23" s="28" customFormat="1" ht="42.75" customHeight="1">
      <c r="A95" s="25"/>
      <c r="B95" s="231" t="s">
        <v>318</v>
      </c>
      <c r="C95" s="232"/>
      <c r="D95" s="144">
        <v>0</v>
      </c>
      <c r="E95" s="144"/>
      <c r="F95" s="144">
        <v>908568011</v>
      </c>
      <c r="G95" s="144"/>
      <c r="H95" s="144">
        <v>-11217874</v>
      </c>
      <c r="I95" s="144"/>
      <c r="J95" s="233">
        <f t="shared" si="3"/>
        <v>897350137</v>
      </c>
      <c r="K95" s="233"/>
      <c r="L95" s="170">
        <f t="shared" si="4"/>
        <v>8.2247705584191145E-4</v>
      </c>
      <c r="M95" s="170"/>
      <c r="N95" s="144">
        <v>292033350</v>
      </c>
      <c r="O95" s="144"/>
      <c r="P95" s="144">
        <v>-3926052773</v>
      </c>
      <c r="Q95" s="144"/>
      <c r="R95" s="144">
        <v>-1144155885</v>
      </c>
      <c r="S95" s="144"/>
      <c r="T95" s="233">
        <f t="shared" si="5"/>
        <v>-4778175308</v>
      </c>
      <c r="U95" s="224"/>
      <c r="V95" s="170">
        <f>T95/درآمدها!$J$5</f>
        <v>-3.6317554702082967E-3</v>
      </c>
      <c r="W95" s="165"/>
    </row>
    <row r="96" spans="1:23" s="28" customFormat="1" ht="42.75" customHeight="1">
      <c r="A96" s="25"/>
      <c r="B96" s="130" t="s">
        <v>179</v>
      </c>
      <c r="C96" s="234"/>
      <c r="D96" s="144">
        <v>0</v>
      </c>
      <c r="E96" s="144"/>
      <c r="F96" s="144">
        <v>4242059813</v>
      </c>
      <c r="G96" s="144"/>
      <c r="H96" s="144">
        <v>30089720</v>
      </c>
      <c r="I96" s="144"/>
      <c r="J96" s="233">
        <f t="shared" si="3"/>
        <v>4272149533</v>
      </c>
      <c r="K96" s="233"/>
      <c r="L96" s="170">
        <f t="shared" si="4"/>
        <v>3.9156900134492733E-3</v>
      </c>
      <c r="M96" s="170"/>
      <c r="N96" s="144">
        <v>0</v>
      </c>
      <c r="O96" s="144"/>
      <c r="P96" s="144">
        <v>3377096011</v>
      </c>
      <c r="Q96" s="144"/>
      <c r="R96" s="144">
        <v>131289416</v>
      </c>
      <c r="S96" s="144"/>
      <c r="T96" s="233">
        <f t="shared" si="5"/>
        <v>3508385427</v>
      </c>
      <c r="U96" s="235"/>
      <c r="V96" s="170">
        <f>T96/درآمدها!$J$5</f>
        <v>2.6666242121282839E-3</v>
      </c>
      <c r="W96" s="165"/>
    </row>
    <row r="97" spans="1:23" s="28" customFormat="1" ht="42.75" customHeight="1">
      <c r="A97" s="25"/>
      <c r="B97" s="231" t="s">
        <v>268</v>
      </c>
      <c r="C97" s="232"/>
      <c r="D97" s="144">
        <v>0</v>
      </c>
      <c r="E97" s="144"/>
      <c r="F97" s="144">
        <v>1279168393</v>
      </c>
      <c r="G97" s="144"/>
      <c r="H97" s="144">
        <v>-2130441</v>
      </c>
      <c r="I97" s="144"/>
      <c r="J97" s="233">
        <f t="shared" si="3"/>
        <v>1277037952</v>
      </c>
      <c r="K97" s="233"/>
      <c r="L97" s="170">
        <f t="shared" si="4"/>
        <v>1.1704844872156568E-3</v>
      </c>
      <c r="M97" s="170"/>
      <c r="N97" s="144">
        <v>0</v>
      </c>
      <c r="O97" s="144"/>
      <c r="P97" s="144">
        <v>-436923228</v>
      </c>
      <c r="Q97" s="144"/>
      <c r="R97" s="144">
        <v>-1207158234</v>
      </c>
      <c r="S97" s="144"/>
      <c r="T97" s="233">
        <f t="shared" si="5"/>
        <v>-1644081462</v>
      </c>
      <c r="U97" s="224"/>
      <c r="V97" s="170">
        <f>T97/درآمدها!$J$5</f>
        <v>-1.2496196682213808E-3</v>
      </c>
      <c r="W97" s="165"/>
    </row>
    <row r="98" spans="1:23" s="28" customFormat="1" ht="42.75" customHeight="1">
      <c r="A98" s="25"/>
      <c r="B98" s="231" t="s">
        <v>464</v>
      </c>
      <c r="C98" s="232"/>
      <c r="D98" s="144">
        <v>0</v>
      </c>
      <c r="E98" s="144"/>
      <c r="F98" s="144">
        <v>2050181313</v>
      </c>
      <c r="G98" s="144"/>
      <c r="H98" s="144">
        <v>11814554</v>
      </c>
      <c r="I98" s="144"/>
      <c r="J98" s="233">
        <f t="shared" si="3"/>
        <v>2061995867</v>
      </c>
      <c r="K98" s="233"/>
      <c r="L98" s="170">
        <f t="shared" si="4"/>
        <v>1.8899471008253154E-3</v>
      </c>
      <c r="M98" s="170"/>
      <c r="N98" s="144">
        <v>0</v>
      </c>
      <c r="O98" s="144"/>
      <c r="P98" s="144">
        <v>2050181313</v>
      </c>
      <c r="Q98" s="144"/>
      <c r="R98" s="144">
        <v>11814554</v>
      </c>
      <c r="S98" s="144"/>
      <c r="T98" s="233">
        <f t="shared" si="5"/>
        <v>2061995867</v>
      </c>
      <c r="U98" s="224"/>
      <c r="V98" s="170">
        <f>T98/درآمدها!$J$5</f>
        <v>1.5672645490813267E-3</v>
      </c>
      <c r="W98" s="165"/>
    </row>
    <row r="99" spans="1:23" s="28" customFormat="1" ht="42.75" customHeight="1">
      <c r="A99" s="25"/>
      <c r="B99" s="231" t="s">
        <v>342</v>
      </c>
      <c r="C99" s="232"/>
      <c r="D99" s="144">
        <v>0</v>
      </c>
      <c r="E99" s="144"/>
      <c r="F99" s="144">
        <v>5495650777</v>
      </c>
      <c r="G99" s="144"/>
      <c r="H99" s="144">
        <v>3118700</v>
      </c>
      <c r="I99" s="144"/>
      <c r="J99" s="233">
        <f t="shared" si="3"/>
        <v>5498769477</v>
      </c>
      <c r="K99" s="233"/>
      <c r="L99" s="170">
        <f t="shared" si="4"/>
        <v>5.0399632693167206E-3</v>
      </c>
      <c r="M99" s="170"/>
      <c r="N99" s="144">
        <v>2535684480</v>
      </c>
      <c r="O99" s="144"/>
      <c r="P99" s="144">
        <v>1393450489</v>
      </c>
      <c r="Q99" s="144"/>
      <c r="R99" s="144">
        <v>-183489528</v>
      </c>
      <c r="S99" s="144"/>
      <c r="T99" s="233">
        <f t="shared" si="5"/>
        <v>3745645441</v>
      </c>
      <c r="U99" s="224"/>
      <c r="V99" s="170">
        <f>T99/درآمدها!$J$5</f>
        <v>2.8469588164831139E-3</v>
      </c>
      <c r="W99" s="165"/>
    </row>
    <row r="100" spans="1:23" s="28" customFormat="1" ht="42.75" customHeight="1">
      <c r="A100" s="25"/>
      <c r="B100" s="231" t="s">
        <v>222</v>
      </c>
      <c r="C100" s="232"/>
      <c r="D100" s="144">
        <v>0</v>
      </c>
      <c r="E100" s="144"/>
      <c r="F100" s="144">
        <v>3117610845</v>
      </c>
      <c r="G100" s="144"/>
      <c r="H100" s="144">
        <v>-31322454</v>
      </c>
      <c r="I100" s="144"/>
      <c r="J100" s="233">
        <f t="shared" si="3"/>
        <v>3086288391</v>
      </c>
      <c r="K100" s="233"/>
      <c r="L100" s="170">
        <f t="shared" si="4"/>
        <v>2.8287747275495766E-3</v>
      </c>
      <c r="M100" s="170"/>
      <c r="N100" s="144">
        <v>0</v>
      </c>
      <c r="O100" s="144"/>
      <c r="P100" s="144">
        <v>150277851</v>
      </c>
      <c r="Q100" s="144"/>
      <c r="R100" s="144">
        <v>-883782144</v>
      </c>
      <c r="S100" s="144"/>
      <c r="T100" s="233">
        <f t="shared" si="5"/>
        <v>-733504293</v>
      </c>
      <c r="U100" s="224"/>
      <c r="V100" s="170">
        <f>T100/درآمدها!$J$5</f>
        <v>-5.5751579982088407E-4</v>
      </c>
      <c r="W100" s="165"/>
    </row>
    <row r="101" spans="1:23" s="28" customFormat="1" ht="42.75" customHeight="1">
      <c r="A101" s="25"/>
      <c r="B101" s="231" t="s">
        <v>445</v>
      </c>
      <c r="C101" s="232"/>
      <c r="D101" s="144">
        <v>0</v>
      </c>
      <c r="E101" s="144"/>
      <c r="F101" s="144">
        <v>11030404827</v>
      </c>
      <c r="G101" s="144"/>
      <c r="H101" s="144">
        <v>682796098</v>
      </c>
      <c r="I101" s="144"/>
      <c r="J101" s="233">
        <f t="shared" si="3"/>
        <v>11713200925</v>
      </c>
      <c r="K101" s="233"/>
      <c r="L101" s="170">
        <f t="shared" si="4"/>
        <v>1.0735875121707096E-2</v>
      </c>
      <c r="M101" s="170"/>
      <c r="N101" s="144">
        <v>0</v>
      </c>
      <c r="O101" s="144"/>
      <c r="P101" s="144">
        <v>1264333066</v>
      </c>
      <c r="Q101" s="144"/>
      <c r="R101" s="144">
        <v>-1974206077</v>
      </c>
      <c r="S101" s="144"/>
      <c r="T101" s="233">
        <f t="shared" si="5"/>
        <v>-709873011</v>
      </c>
      <c r="U101" s="224"/>
      <c r="V101" s="170">
        <f>T101/درآمدها!$J$5</f>
        <v>-5.3955433291366466E-4</v>
      </c>
      <c r="W101" s="165"/>
    </row>
    <row r="102" spans="1:23" s="28" customFormat="1" ht="42.75" customHeight="1">
      <c r="A102" s="25"/>
      <c r="B102" s="231" t="s">
        <v>286</v>
      </c>
      <c r="C102" s="232"/>
      <c r="D102" s="144">
        <v>0</v>
      </c>
      <c r="E102" s="144"/>
      <c r="F102" s="144">
        <v>351489990</v>
      </c>
      <c r="G102" s="144"/>
      <c r="H102" s="144">
        <v>-10343940</v>
      </c>
      <c r="I102" s="144"/>
      <c r="J102" s="233">
        <f t="shared" si="3"/>
        <v>341146050</v>
      </c>
      <c r="K102" s="233"/>
      <c r="L102" s="170">
        <f t="shared" si="4"/>
        <v>3.1268151332114583E-4</v>
      </c>
      <c r="M102" s="170"/>
      <c r="N102" s="144">
        <v>335472000</v>
      </c>
      <c r="O102" s="144"/>
      <c r="P102" s="144">
        <v>-783947620</v>
      </c>
      <c r="Q102" s="144"/>
      <c r="R102" s="144">
        <v>-740411133</v>
      </c>
      <c r="S102" s="144"/>
      <c r="T102" s="233">
        <f t="shared" si="5"/>
        <v>-1188886753</v>
      </c>
      <c r="U102" s="224"/>
      <c r="V102" s="170">
        <f>T102/درآمدها!$J$5</f>
        <v>-9.0363908612495181E-4</v>
      </c>
      <c r="W102" s="165"/>
    </row>
    <row r="103" spans="1:23" s="28" customFormat="1" ht="42.75" customHeight="1">
      <c r="A103" s="25"/>
      <c r="B103" s="231" t="s">
        <v>161</v>
      </c>
      <c r="C103" s="232"/>
      <c r="D103" s="144">
        <v>0</v>
      </c>
      <c r="E103" s="144"/>
      <c r="F103" s="144">
        <v>-1670417516</v>
      </c>
      <c r="G103" s="144"/>
      <c r="H103" s="144">
        <v>-31537085</v>
      </c>
      <c r="I103" s="144"/>
      <c r="J103" s="233">
        <f t="shared" si="3"/>
        <v>-1701954601</v>
      </c>
      <c r="K103" s="233"/>
      <c r="L103" s="170">
        <f t="shared" si="4"/>
        <v>-1.5599469501246369E-3</v>
      </c>
      <c r="M103" s="170"/>
      <c r="N103" s="144">
        <v>0</v>
      </c>
      <c r="O103" s="144"/>
      <c r="P103" s="144">
        <v>-2978478327</v>
      </c>
      <c r="Q103" s="144"/>
      <c r="R103" s="144">
        <v>-1212654543</v>
      </c>
      <c r="S103" s="144"/>
      <c r="T103" s="233">
        <f t="shared" si="5"/>
        <v>-4191132870</v>
      </c>
      <c r="U103" s="224"/>
      <c r="V103" s="170">
        <f>T103/درآمدها!$J$5</f>
        <v>-3.1855611704969906E-3</v>
      </c>
      <c r="W103" s="165"/>
    </row>
    <row r="104" spans="1:23" s="28" customFormat="1" ht="42.75" customHeight="1">
      <c r="A104" s="25"/>
      <c r="B104" s="231" t="s">
        <v>447</v>
      </c>
      <c r="C104" s="232"/>
      <c r="D104" s="144">
        <v>0</v>
      </c>
      <c r="E104" s="144"/>
      <c r="F104" s="144">
        <v>6485760140</v>
      </c>
      <c r="G104" s="144"/>
      <c r="H104" s="144">
        <v>51011123</v>
      </c>
      <c r="I104" s="144"/>
      <c r="J104" s="233">
        <f t="shared" si="3"/>
        <v>6536771263</v>
      </c>
      <c r="K104" s="233"/>
      <c r="L104" s="170">
        <f t="shared" si="4"/>
        <v>5.9913562849372506E-3</v>
      </c>
      <c r="M104" s="170"/>
      <c r="N104" s="144">
        <v>0</v>
      </c>
      <c r="O104" s="144"/>
      <c r="P104" s="144">
        <v>5442657443</v>
      </c>
      <c r="Q104" s="144"/>
      <c r="R104" s="144">
        <v>51011123</v>
      </c>
      <c r="S104" s="144"/>
      <c r="T104" s="233">
        <f t="shared" si="5"/>
        <v>5493668566</v>
      </c>
      <c r="U104" s="224"/>
      <c r="V104" s="170">
        <f>T104/درآمدها!$J$5</f>
        <v>4.1755815933913554E-3</v>
      </c>
      <c r="W104" s="165"/>
    </row>
    <row r="105" spans="1:23" s="28" customFormat="1" ht="42.75" customHeight="1">
      <c r="A105" s="25"/>
      <c r="B105" s="231" t="s">
        <v>197</v>
      </c>
      <c r="C105" s="232"/>
      <c r="D105" s="144">
        <v>0</v>
      </c>
      <c r="E105" s="144"/>
      <c r="F105" s="144">
        <v>1293309542</v>
      </c>
      <c r="G105" s="144"/>
      <c r="H105" s="144">
        <v>-16292151</v>
      </c>
      <c r="I105" s="144"/>
      <c r="J105" s="233">
        <f t="shared" si="3"/>
        <v>1277017391</v>
      </c>
      <c r="K105" s="233"/>
      <c r="L105" s="170">
        <f t="shared" si="4"/>
        <v>1.1704656417839262E-3</v>
      </c>
      <c r="M105" s="170"/>
      <c r="N105" s="144">
        <v>2021122080</v>
      </c>
      <c r="O105" s="144"/>
      <c r="P105" s="144">
        <v>-1183951610</v>
      </c>
      <c r="Q105" s="144"/>
      <c r="R105" s="144">
        <v>-428919658</v>
      </c>
      <c r="S105" s="144"/>
      <c r="T105" s="233">
        <f t="shared" si="5"/>
        <v>408250812</v>
      </c>
      <c r="U105" s="224"/>
      <c r="V105" s="170">
        <f>T105/درآمدها!$J$5</f>
        <v>3.1029985802646882E-4</v>
      </c>
      <c r="W105" s="165"/>
    </row>
    <row r="106" spans="1:23" s="28" customFormat="1" ht="42.75" customHeight="1">
      <c r="A106" s="25"/>
      <c r="B106" s="231" t="s">
        <v>451</v>
      </c>
      <c r="C106" s="232"/>
      <c r="D106" s="144">
        <v>0</v>
      </c>
      <c r="E106" s="144"/>
      <c r="F106" s="144">
        <v>1783325700</v>
      </c>
      <c r="G106" s="144"/>
      <c r="H106" s="144">
        <v>0</v>
      </c>
      <c r="I106" s="144"/>
      <c r="J106" s="233">
        <f t="shared" si="3"/>
        <v>1783325700</v>
      </c>
      <c r="K106" s="233"/>
      <c r="L106" s="170">
        <f t="shared" si="4"/>
        <v>1.6345286091411339E-3</v>
      </c>
      <c r="M106" s="170"/>
      <c r="N106" s="144">
        <v>0</v>
      </c>
      <c r="O106" s="144"/>
      <c r="P106" s="144">
        <v>-349900426</v>
      </c>
      <c r="Q106" s="144"/>
      <c r="R106" s="144">
        <v>0</v>
      </c>
      <c r="S106" s="144"/>
      <c r="T106" s="233">
        <f t="shared" si="5"/>
        <v>-349900426</v>
      </c>
      <c r="U106" s="224"/>
      <c r="V106" s="170">
        <f>T106/درآمدها!$J$5</f>
        <v>-2.6594938532835291E-4</v>
      </c>
      <c r="W106" s="165"/>
    </row>
    <row r="107" spans="1:23" s="28" customFormat="1" ht="42.75" customHeight="1">
      <c r="A107" s="25"/>
      <c r="B107" s="231" t="s">
        <v>91</v>
      </c>
      <c r="C107" s="232"/>
      <c r="D107" s="144">
        <v>0</v>
      </c>
      <c r="E107" s="144"/>
      <c r="F107" s="144">
        <v>5807910613</v>
      </c>
      <c r="G107" s="144"/>
      <c r="H107" s="144">
        <v>219916862</v>
      </c>
      <c r="I107" s="144"/>
      <c r="J107" s="233">
        <f t="shared" si="3"/>
        <v>6027827475</v>
      </c>
      <c r="K107" s="233"/>
      <c r="L107" s="170">
        <f t="shared" si="4"/>
        <v>5.5248777376193606E-3</v>
      </c>
      <c r="M107" s="170"/>
      <c r="N107" s="144">
        <v>0</v>
      </c>
      <c r="O107" s="144"/>
      <c r="P107" s="144">
        <v>16247784229</v>
      </c>
      <c r="Q107" s="144"/>
      <c r="R107" s="144">
        <v>2686091630</v>
      </c>
      <c r="S107" s="144"/>
      <c r="T107" s="233">
        <f t="shared" si="5"/>
        <v>18933875859</v>
      </c>
      <c r="U107" s="224"/>
      <c r="V107" s="170">
        <f>T107/درآمدها!$J$5</f>
        <v>1.4391101789011226E-2</v>
      </c>
      <c r="W107" s="165"/>
    </row>
    <row r="108" spans="1:23" s="28" customFormat="1" ht="42.75" customHeight="1">
      <c r="A108" s="25"/>
      <c r="B108" s="231" t="s">
        <v>441</v>
      </c>
      <c r="C108" s="232"/>
      <c r="D108" s="144">
        <v>0</v>
      </c>
      <c r="E108" s="144"/>
      <c r="F108" s="144">
        <v>354250319</v>
      </c>
      <c r="G108" s="144"/>
      <c r="H108" s="144">
        <v>11080201</v>
      </c>
      <c r="I108" s="144"/>
      <c r="J108" s="233">
        <f t="shared" si="3"/>
        <v>365330520</v>
      </c>
      <c r="K108" s="233"/>
      <c r="L108" s="170">
        <f t="shared" si="4"/>
        <v>3.3484808004079523E-4</v>
      </c>
      <c r="M108" s="170"/>
      <c r="N108" s="144">
        <v>0</v>
      </c>
      <c r="O108" s="144"/>
      <c r="P108" s="144">
        <v>1857955801</v>
      </c>
      <c r="Q108" s="144"/>
      <c r="R108" s="144">
        <v>11080201</v>
      </c>
      <c r="S108" s="144"/>
      <c r="T108" s="233">
        <f t="shared" si="5"/>
        <v>1869036002</v>
      </c>
      <c r="U108" s="224"/>
      <c r="V108" s="170">
        <f>T108/درآمدها!$J$5</f>
        <v>1.4206012309583818E-3</v>
      </c>
      <c r="W108" s="165"/>
    </row>
    <row r="109" spans="1:23" s="28" customFormat="1" ht="42.6" customHeight="1">
      <c r="A109" s="25"/>
      <c r="B109" s="231" t="s">
        <v>94</v>
      </c>
      <c r="C109" s="232"/>
      <c r="D109" s="144">
        <v>0</v>
      </c>
      <c r="E109" s="144"/>
      <c r="F109" s="144">
        <v>2169113324</v>
      </c>
      <c r="G109" s="144"/>
      <c r="H109" s="144">
        <v>-4785557</v>
      </c>
      <c r="I109" s="144"/>
      <c r="J109" s="233">
        <f t="shared" si="3"/>
        <v>2164327767</v>
      </c>
      <c r="K109" s="233"/>
      <c r="L109" s="170">
        <f t="shared" si="4"/>
        <v>1.9837406339851694E-3</v>
      </c>
      <c r="M109" s="170"/>
      <c r="N109" s="144">
        <v>4072261652</v>
      </c>
      <c r="O109" s="144"/>
      <c r="P109" s="144">
        <v>895105446</v>
      </c>
      <c r="Q109" s="144"/>
      <c r="R109" s="144">
        <v>-1446875959</v>
      </c>
      <c r="S109" s="144"/>
      <c r="T109" s="233">
        <f t="shared" si="5"/>
        <v>3520491139</v>
      </c>
      <c r="U109" s="224"/>
      <c r="V109" s="170">
        <f>T109/درآمدها!$J$5</f>
        <v>2.675825420318188E-3</v>
      </c>
      <c r="W109" s="165"/>
    </row>
    <row r="110" spans="1:23" s="28" customFormat="1" ht="42.75" customHeight="1">
      <c r="A110" s="25"/>
      <c r="B110" s="231" t="s">
        <v>344</v>
      </c>
      <c r="C110" s="232"/>
      <c r="D110" s="144">
        <v>0</v>
      </c>
      <c r="E110" s="144"/>
      <c r="F110" s="144">
        <v>-496441662</v>
      </c>
      <c r="G110" s="144"/>
      <c r="H110" s="144">
        <v>-16423132</v>
      </c>
      <c r="I110" s="144"/>
      <c r="J110" s="233">
        <f t="shared" si="3"/>
        <v>-512864794</v>
      </c>
      <c r="K110" s="233"/>
      <c r="L110" s="170">
        <f t="shared" si="4"/>
        <v>-4.7007239250478706E-4</v>
      </c>
      <c r="M110" s="170"/>
      <c r="N110" s="144">
        <v>0</v>
      </c>
      <c r="O110" s="144"/>
      <c r="P110" s="144">
        <v>-988554682</v>
      </c>
      <c r="Q110" s="144"/>
      <c r="R110" s="144">
        <v>-49900111</v>
      </c>
      <c r="S110" s="144"/>
      <c r="T110" s="233">
        <f t="shared" si="5"/>
        <v>-1038454793</v>
      </c>
      <c r="U110" s="224"/>
      <c r="V110" s="170">
        <f>T110/درآمدها!$J$5</f>
        <v>-7.8930002185716673E-4</v>
      </c>
      <c r="W110" s="165"/>
    </row>
    <row r="111" spans="1:23" s="28" customFormat="1" ht="42.6" customHeight="1">
      <c r="A111" s="25"/>
      <c r="B111" s="231" t="s">
        <v>440</v>
      </c>
      <c r="C111" s="232"/>
      <c r="D111" s="144">
        <v>0</v>
      </c>
      <c r="E111" s="144"/>
      <c r="F111" s="144">
        <v>6235607800</v>
      </c>
      <c r="G111" s="144"/>
      <c r="H111" s="144">
        <v>-113034</v>
      </c>
      <c r="I111" s="144"/>
      <c r="J111" s="233">
        <f t="shared" si="3"/>
        <v>6235494766</v>
      </c>
      <c r="K111" s="233"/>
      <c r="L111" s="170">
        <f t="shared" si="4"/>
        <v>5.715217689722522E-3</v>
      </c>
      <c r="M111" s="170"/>
      <c r="N111" s="144">
        <v>0</v>
      </c>
      <c r="O111" s="144"/>
      <c r="P111" s="144">
        <v>654170650</v>
      </c>
      <c r="Q111" s="144"/>
      <c r="R111" s="144">
        <v>-113034</v>
      </c>
      <c r="S111" s="144"/>
      <c r="T111" s="233">
        <f t="shared" si="5"/>
        <v>654057616</v>
      </c>
      <c r="U111" s="224"/>
      <c r="V111" s="170">
        <f>T111/درآمدها!$J$5</f>
        <v>4.9713063494391941E-4</v>
      </c>
      <c r="W111" s="165"/>
    </row>
    <row r="112" spans="1:23" s="28" customFormat="1" ht="42.75" customHeight="1">
      <c r="A112" s="25"/>
      <c r="B112" s="231" t="s">
        <v>137</v>
      </c>
      <c r="C112" s="232"/>
      <c r="D112" s="144">
        <v>0</v>
      </c>
      <c r="E112" s="144"/>
      <c r="F112" s="144">
        <v>2819119061</v>
      </c>
      <c r="G112" s="144"/>
      <c r="H112" s="144">
        <v>-982151577</v>
      </c>
      <c r="I112" s="144"/>
      <c r="J112" s="233">
        <f t="shared" si="3"/>
        <v>1836967484</v>
      </c>
      <c r="K112" s="233"/>
      <c r="L112" s="170">
        <f t="shared" si="4"/>
        <v>1.6836946311377715E-3</v>
      </c>
      <c r="M112" s="170"/>
      <c r="N112" s="144">
        <v>0</v>
      </c>
      <c r="O112" s="144"/>
      <c r="P112" s="144">
        <v>-3956179437</v>
      </c>
      <c r="Q112" s="144"/>
      <c r="R112" s="144">
        <v>-1062305879</v>
      </c>
      <c r="S112" s="144"/>
      <c r="T112" s="233">
        <f t="shared" si="5"/>
        <v>-5018485316</v>
      </c>
      <c r="U112" s="224"/>
      <c r="V112" s="170">
        <f>T112/درآمدها!$J$5</f>
        <v>-3.8144082884585141E-3</v>
      </c>
      <c r="W112" s="165"/>
    </row>
    <row r="113" spans="1:23" s="28" customFormat="1" ht="42.75" customHeight="1">
      <c r="A113" s="25"/>
      <c r="B113" s="231" t="s">
        <v>115</v>
      </c>
      <c r="C113" s="232"/>
      <c r="D113" s="144">
        <v>0</v>
      </c>
      <c r="E113" s="144"/>
      <c r="F113" s="144">
        <v>517613897</v>
      </c>
      <c r="G113" s="144"/>
      <c r="H113" s="144">
        <v>-518649922</v>
      </c>
      <c r="I113" s="144"/>
      <c r="J113" s="233">
        <f t="shared" si="3"/>
        <v>-1036025</v>
      </c>
      <c r="K113" s="233"/>
      <c r="L113" s="170">
        <f t="shared" si="4"/>
        <v>-9.4958116864768063E-7</v>
      </c>
      <c r="M113" s="170"/>
      <c r="N113" s="144">
        <v>0</v>
      </c>
      <c r="O113" s="144"/>
      <c r="P113" s="144">
        <v>0</v>
      </c>
      <c r="Q113" s="144"/>
      <c r="R113" s="144">
        <v>-4158488945</v>
      </c>
      <c r="S113" s="144"/>
      <c r="T113" s="233">
        <f t="shared" si="5"/>
        <v>-4158488945</v>
      </c>
      <c r="U113" s="224"/>
      <c r="V113" s="170">
        <f>T113/درآمدها!$J$5</f>
        <v>-3.1607494493804955E-3</v>
      </c>
      <c r="W113" s="165"/>
    </row>
    <row r="114" spans="1:23" s="28" customFormat="1" ht="42.75" customHeight="1">
      <c r="A114" s="25"/>
      <c r="B114" s="231" t="s">
        <v>466</v>
      </c>
      <c r="C114" s="232"/>
      <c r="D114" s="144">
        <v>0</v>
      </c>
      <c r="E114" s="144"/>
      <c r="F114" s="144">
        <v>2987710495</v>
      </c>
      <c r="G114" s="144"/>
      <c r="H114" s="144">
        <v>42352206</v>
      </c>
      <c r="I114" s="144"/>
      <c r="J114" s="233">
        <f t="shared" si="3"/>
        <v>3030062701</v>
      </c>
      <c r="K114" s="233"/>
      <c r="L114" s="170">
        <f t="shared" si="4"/>
        <v>2.7772403954454072E-3</v>
      </c>
      <c r="M114" s="170"/>
      <c r="N114" s="144">
        <v>0</v>
      </c>
      <c r="O114" s="144"/>
      <c r="P114" s="144">
        <v>2987710495</v>
      </c>
      <c r="Q114" s="144"/>
      <c r="R114" s="144">
        <v>42352206</v>
      </c>
      <c r="S114" s="144"/>
      <c r="T114" s="233">
        <f t="shared" si="5"/>
        <v>3030062701</v>
      </c>
      <c r="U114" s="224"/>
      <c r="V114" s="170">
        <f>T114/درآمدها!$J$5</f>
        <v>2.30306468057092E-3</v>
      </c>
      <c r="W114" s="165"/>
    </row>
    <row r="115" spans="1:23" s="28" customFormat="1" ht="42.75" customHeight="1">
      <c r="A115" s="25"/>
      <c r="B115" s="231" t="s">
        <v>117</v>
      </c>
      <c r="C115" s="232"/>
      <c r="D115" s="144">
        <v>0</v>
      </c>
      <c r="E115" s="144"/>
      <c r="F115" s="144">
        <v>5397171753</v>
      </c>
      <c r="G115" s="144"/>
      <c r="H115" s="144">
        <v>81771117</v>
      </c>
      <c r="I115" s="144"/>
      <c r="J115" s="233">
        <f t="shared" si="3"/>
        <v>5478942870</v>
      </c>
      <c r="K115" s="233"/>
      <c r="L115" s="170">
        <f t="shared" si="4"/>
        <v>5.0217909543191306E-3</v>
      </c>
      <c r="M115" s="170"/>
      <c r="N115" s="144">
        <v>1420355156</v>
      </c>
      <c r="O115" s="144"/>
      <c r="P115" s="144">
        <v>6541172505</v>
      </c>
      <c r="Q115" s="144"/>
      <c r="R115" s="144">
        <v>-357791821</v>
      </c>
      <c r="S115" s="144"/>
      <c r="T115" s="233">
        <f t="shared" si="5"/>
        <v>7603735840</v>
      </c>
      <c r="U115" s="224"/>
      <c r="V115" s="170">
        <f>T115/درآمدها!$J$5</f>
        <v>5.7793838549003856E-3</v>
      </c>
      <c r="W115" s="165"/>
    </row>
    <row r="116" spans="1:23" s="28" customFormat="1" ht="42.6" customHeight="1">
      <c r="A116" s="25"/>
      <c r="B116" s="231" t="s">
        <v>288</v>
      </c>
      <c r="C116" s="232"/>
      <c r="D116" s="144">
        <v>0</v>
      </c>
      <c r="E116" s="144"/>
      <c r="F116" s="144">
        <v>0</v>
      </c>
      <c r="G116" s="144"/>
      <c r="H116" s="144">
        <v>0</v>
      </c>
      <c r="I116" s="144"/>
      <c r="J116" s="233">
        <f t="shared" si="3"/>
        <v>0</v>
      </c>
      <c r="K116" s="233"/>
      <c r="L116" s="170">
        <f t="shared" si="4"/>
        <v>0</v>
      </c>
      <c r="M116" s="170"/>
      <c r="N116" s="144">
        <v>0</v>
      </c>
      <c r="O116" s="144"/>
      <c r="P116" s="144">
        <v>0</v>
      </c>
      <c r="Q116" s="144"/>
      <c r="R116" s="144">
        <v>944096680</v>
      </c>
      <c r="S116" s="144"/>
      <c r="T116" s="233">
        <f t="shared" si="5"/>
        <v>944096680</v>
      </c>
      <c r="U116" s="224"/>
      <c r="V116" s="170">
        <f>T116/درآمدها!$J$5</f>
        <v>7.1758109759071482E-4</v>
      </c>
      <c r="W116" s="165"/>
    </row>
    <row r="117" spans="1:23" s="28" customFormat="1" ht="42.75" customHeight="1">
      <c r="A117" s="25"/>
      <c r="B117" s="231" t="s">
        <v>119</v>
      </c>
      <c r="C117" s="232"/>
      <c r="D117" s="144">
        <v>0</v>
      </c>
      <c r="E117" s="144"/>
      <c r="F117" s="144">
        <v>4568045967</v>
      </c>
      <c r="G117" s="144"/>
      <c r="H117" s="144">
        <v>42426802</v>
      </c>
      <c r="I117" s="144"/>
      <c r="J117" s="233">
        <f t="shared" si="3"/>
        <v>4610472769</v>
      </c>
      <c r="K117" s="233"/>
      <c r="L117" s="170">
        <f t="shared" si="4"/>
        <v>4.2257842426633796E-3</v>
      </c>
      <c r="M117" s="170"/>
      <c r="N117" s="144">
        <v>0</v>
      </c>
      <c r="O117" s="144"/>
      <c r="P117" s="144">
        <v>5143375524</v>
      </c>
      <c r="Q117" s="144"/>
      <c r="R117" s="144">
        <v>9096169679</v>
      </c>
      <c r="S117" s="144"/>
      <c r="T117" s="233">
        <f t="shared" si="5"/>
        <v>14239545203</v>
      </c>
      <c r="U117" s="224"/>
      <c r="V117" s="170">
        <f>T117/درآمدها!$J$5</f>
        <v>1.0823074259684229E-2</v>
      </c>
      <c r="W117" s="165"/>
    </row>
    <row r="118" spans="1:23" s="28" customFormat="1" ht="42.75" customHeight="1">
      <c r="A118" s="25"/>
      <c r="B118" s="231" t="s">
        <v>305</v>
      </c>
      <c r="C118" s="232"/>
      <c r="D118" s="144">
        <v>0</v>
      </c>
      <c r="E118" s="144"/>
      <c r="F118" s="144">
        <v>2343165495</v>
      </c>
      <c r="G118" s="144"/>
      <c r="H118" s="144">
        <v>-51768206</v>
      </c>
      <c r="I118" s="144"/>
      <c r="J118" s="233">
        <f t="shared" si="3"/>
        <v>2291397289</v>
      </c>
      <c r="K118" s="233"/>
      <c r="L118" s="170">
        <f t="shared" si="4"/>
        <v>2.100207731980162E-3</v>
      </c>
      <c r="M118" s="170"/>
      <c r="N118" s="144">
        <v>0</v>
      </c>
      <c r="O118" s="144"/>
      <c r="P118" s="144">
        <v>-2278062394</v>
      </c>
      <c r="Q118" s="144"/>
      <c r="R118" s="144">
        <v>-769334664</v>
      </c>
      <c r="S118" s="144"/>
      <c r="T118" s="233">
        <f t="shared" si="5"/>
        <v>-3047397058</v>
      </c>
      <c r="U118" s="224"/>
      <c r="V118" s="170">
        <f>T118/درآمدها!$J$5</f>
        <v>-2.31624003346178E-3</v>
      </c>
      <c r="W118" s="165"/>
    </row>
    <row r="119" spans="1:23" s="28" customFormat="1" ht="42.75" customHeight="1">
      <c r="A119" s="25"/>
      <c r="B119" s="231" t="s">
        <v>145</v>
      </c>
      <c r="C119" s="232"/>
      <c r="D119" s="144">
        <v>0</v>
      </c>
      <c r="E119" s="144"/>
      <c r="F119" s="144">
        <v>4657773953</v>
      </c>
      <c r="G119" s="144"/>
      <c r="H119" s="144">
        <v>89786548</v>
      </c>
      <c r="I119" s="144"/>
      <c r="J119" s="233">
        <f t="shared" si="3"/>
        <v>4747560501</v>
      </c>
      <c r="K119" s="233"/>
      <c r="L119" s="170">
        <f t="shared" si="4"/>
        <v>4.3514336514709085E-3</v>
      </c>
      <c r="M119" s="170"/>
      <c r="N119" s="144">
        <v>3176070000</v>
      </c>
      <c r="O119" s="144"/>
      <c r="P119" s="144">
        <v>7244527795</v>
      </c>
      <c r="Q119" s="144"/>
      <c r="R119" s="144">
        <v>104135169</v>
      </c>
      <c r="S119" s="144"/>
      <c r="T119" s="233">
        <f t="shared" si="5"/>
        <v>10524732964</v>
      </c>
      <c r="U119" s="224"/>
      <c r="V119" s="170">
        <f>T119/درآمدها!$J$5</f>
        <v>7.9995508851448318E-3</v>
      </c>
      <c r="W119" s="165"/>
    </row>
    <row r="120" spans="1:23" s="28" customFormat="1" ht="42.75" customHeight="1">
      <c r="A120" s="25"/>
      <c r="B120" s="231" t="s">
        <v>139</v>
      </c>
      <c r="C120" s="232"/>
      <c r="D120" s="144">
        <v>0</v>
      </c>
      <c r="E120" s="144"/>
      <c r="F120" s="144">
        <v>-938476167</v>
      </c>
      <c r="G120" s="144"/>
      <c r="H120" s="144">
        <v>0</v>
      </c>
      <c r="I120" s="144"/>
      <c r="J120" s="233">
        <f t="shared" si="3"/>
        <v>-938476167</v>
      </c>
      <c r="K120" s="233"/>
      <c r="L120" s="170">
        <f t="shared" si="4"/>
        <v>-8.6017161304780866E-4</v>
      </c>
      <c r="M120" s="170"/>
      <c r="N120" s="144">
        <v>0</v>
      </c>
      <c r="O120" s="144"/>
      <c r="P120" s="144">
        <v>2891794329</v>
      </c>
      <c r="Q120" s="144"/>
      <c r="R120" s="144">
        <v>-191890286</v>
      </c>
      <c r="S120" s="144"/>
      <c r="T120" s="233">
        <f t="shared" si="5"/>
        <v>2699904043</v>
      </c>
      <c r="U120" s="224"/>
      <c r="V120" s="170">
        <f>T120/درآمدها!$J$5</f>
        <v>2.0521204529238982E-3</v>
      </c>
      <c r="W120" s="165"/>
    </row>
    <row r="121" spans="1:23" s="28" customFormat="1" ht="42.75" customHeight="1">
      <c r="A121" s="25"/>
      <c r="B121" s="231" t="s">
        <v>421</v>
      </c>
      <c r="C121" s="232"/>
      <c r="D121" s="144">
        <v>0</v>
      </c>
      <c r="E121" s="144"/>
      <c r="F121" s="144">
        <v>-221192821</v>
      </c>
      <c r="G121" s="144"/>
      <c r="H121" s="144">
        <v>-4322930</v>
      </c>
      <c r="I121" s="144"/>
      <c r="J121" s="233">
        <f t="shared" si="3"/>
        <v>-225515751</v>
      </c>
      <c r="K121" s="233"/>
      <c r="L121" s="170">
        <f t="shared" si="4"/>
        <v>-2.0669917268699052E-4</v>
      </c>
      <c r="M121" s="170"/>
      <c r="N121" s="144">
        <v>0</v>
      </c>
      <c r="O121" s="144"/>
      <c r="P121" s="144">
        <v>-252958293</v>
      </c>
      <c r="Q121" s="144"/>
      <c r="R121" s="144">
        <v>-4322930</v>
      </c>
      <c r="S121" s="144"/>
      <c r="T121" s="233">
        <f t="shared" si="5"/>
        <v>-257281223</v>
      </c>
      <c r="U121" s="224"/>
      <c r="V121" s="170">
        <f>T121/درآمدها!$J$5</f>
        <v>-1.9555215721108295E-4</v>
      </c>
      <c r="W121" s="165"/>
    </row>
    <row r="122" spans="1:23" s="28" customFormat="1" ht="42.75" customHeight="1">
      <c r="A122" s="25"/>
      <c r="B122" s="231" t="s">
        <v>253</v>
      </c>
      <c r="C122" s="232"/>
      <c r="D122" s="144">
        <v>0</v>
      </c>
      <c r="E122" s="144"/>
      <c r="F122" s="144">
        <v>4571979144</v>
      </c>
      <c r="G122" s="144"/>
      <c r="H122" s="144">
        <v>31497490</v>
      </c>
      <c r="I122" s="144"/>
      <c r="J122" s="233">
        <f t="shared" si="3"/>
        <v>4603476634</v>
      </c>
      <c r="K122" s="233"/>
      <c r="L122" s="170">
        <f t="shared" si="4"/>
        <v>4.2193718510229105E-3</v>
      </c>
      <c r="M122" s="170"/>
      <c r="N122" s="144">
        <v>497219736</v>
      </c>
      <c r="O122" s="144"/>
      <c r="P122" s="144">
        <v>5935750059</v>
      </c>
      <c r="Q122" s="144"/>
      <c r="R122" s="144">
        <v>-18461373</v>
      </c>
      <c r="S122" s="144"/>
      <c r="T122" s="233">
        <f t="shared" si="5"/>
        <v>6414508422</v>
      </c>
      <c r="U122" s="224"/>
      <c r="V122" s="170">
        <f>T122/درآمدها!$J$5</f>
        <v>4.8754858389753516E-3</v>
      </c>
      <c r="W122" s="165"/>
    </row>
    <row r="123" spans="1:23" s="28" customFormat="1" ht="42.75" customHeight="1">
      <c r="A123" s="25"/>
      <c r="B123" s="231" t="s">
        <v>280</v>
      </c>
      <c r="C123" s="232"/>
      <c r="D123" s="144">
        <v>0</v>
      </c>
      <c r="E123" s="144"/>
      <c r="F123" s="144">
        <v>-780087624</v>
      </c>
      <c r="G123" s="144"/>
      <c r="H123" s="144">
        <v>-84754333</v>
      </c>
      <c r="I123" s="144"/>
      <c r="J123" s="233">
        <f t="shared" si="3"/>
        <v>-864841957</v>
      </c>
      <c r="K123" s="233"/>
      <c r="L123" s="170">
        <f t="shared" si="4"/>
        <v>-7.9268129265568608E-4</v>
      </c>
      <c r="M123" s="170"/>
      <c r="N123" s="144">
        <v>0</v>
      </c>
      <c r="O123" s="144"/>
      <c r="P123" s="144">
        <v>-3281601692</v>
      </c>
      <c r="Q123" s="144"/>
      <c r="R123" s="144">
        <v>-717898288</v>
      </c>
      <c r="S123" s="144"/>
      <c r="T123" s="233">
        <f t="shared" si="5"/>
        <v>-3999499980</v>
      </c>
      <c r="U123" s="224"/>
      <c r="V123" s="170">
        <f>T123/درآمدها!$J$5</f>
        <v>-3.0399064484184415E-3</v>
      </c>
      <c r="W123" s="165"/>
    </row>
    <row r="124" spans="1:23" s="28" customFormat="1" ht="42.75" customHeight="1">
      <c r="A124" s="25"/>
      <c r="B124" s="231" t="s">
        <v>149</v>
      </c>
      <c r="C124" s="232"/>
      <c r="D124" s="144">
        <v>0</v>
      </c>
      <c r="E124" s="144"/>
      <c r="F124" s="144">
        <v>3345197332</v>
      </c>
      <c r="G124" s="144"/>
      <c r="H124" s="144">
        <v>14775491</v>
      </c>
      <c r="I124" s="144"/>
      <c r="J124" s="233">
        <f t="shared" si="3"/>
        <v>3359972823</v>
      </c>
      <c r="K124" s="233"/>
      <c r="L124" s="170">
        <f t="shared" si="4"/>
        <v>3.0796234838819398E-3</v>
      </c>
      <c r="M124" s="170"/>
      <c r="N124" s="144">
        <v>0</v>
      </c>
      <c r="O124" s="144"/>
      <c r="P124" s="144">
        <v>3621525938</v>
      </c>
      <c r="Q124" s="144"/>
      <c r="R124" s="144">
        <v>815720699</v>
      </c>
      <c r="S124" s="144"/>
      <c r="T124" s="233">
        <f t="shared" si="5"/>
        <v>4437246637</v>
      </c>
      <c r="U124" s="224"/>
      <c r="V124" s="170">
        <f>T124/درآمدها!$J$5</f>
        <v>3.3726252612806223E-3</v>
      </c>
      <c r="W124" s="165"/>
    </row>
    <row r="125" spans="1:23" s="28" customFormat="1" ht="42.75" customHeight="1">
      <c r="A125" s="25"/>
      <c r="B125" s="231" t="s">
        <v>367</v>
      </c>
      <c r="C125" s="232"/>
      <c r="D125" s="144">
        <v>0</v>
      </c>
      <c r="E125" s="144"/>
      <c r="F125" s="144">
        <v>-40162201</v>
      </c>
      <c r="G125" s="144"/>
      <c r="H125" s="144">
        <v>-110692765</v>
      </c>
      <c r="I125" s="144"/>
      <c r="J125" s="233">
        <f t="shared" si="3"/>
        <v>-150854966</v>
      </c>
      <c r="K125" s="233"/>
      <c r="L125" s="170">
        <f t="shared" si="4"/>
        <v>-1.3826793263732644E-4</v>
      </c>
      <c r="M125" s="170"/>
      <c r="N125" s="144">
        <v>0</v>
      </c>
      <c r="O125" s="144"/>
      <c r="P125" s="144">
        <v>-6857938842</v>
      </c>
      <c r="Q125" s="144"/>
      <c r="R125" s="144">
        <v>-638522023</v>
      </c>
      <c r="S125" s="144"/>
      <c r="T125" s="233">
        <f t="shared" si="5"/>
        <v>-7496460865</v>
      </c>
      <c r="U125" s="224"/>
      <c r="V125" s="170">
        <f>T125/درآمدها!$J$5</f>
        <v>-5.6978471903455265E-3</v>
      </c>
      <c r="W125" s="165"/>
    </row>
    <row r="126" spans="1:23" s="28" customFormat="1" ht="42.75" customHeight="1">
      <c r="A126" s="25"/>
      <c r="B126" s="231" t="s">
        <v>141</v>
      </c>
      <c r="C126" s="232"/>
      <c r="D126" s="144">
        <v>0</v>
      </c>
      <c r="E126" s="144"/>
      <c r="F126" s="144">
        <v>0</v>
      </c>
      <c r="G126" s="144"/>
      <c r="H126" s="144">
        <v>0</v>
      </c>
      <c r="I126" s="144"/>
      <c r="J126" s="233">
        <f t="shared" si="3"/>
        <v>0</v>
      </c>
      <c r="K126" s="233"/>
      <c r="L126" s="170">
        <f t="shared" si="4"/>
        <v>0</v>
      </c>
      <c r="M126" s="170"/>
      <c r="N126" s="144">
        <v>2177890960</v>
      </c>
      <c r="O126" s="144"/>
      <c r="P126" s="144">
        <v>0</v>
      </c>
      <c r="Q126" s="144"/>
      <c r="R126" s="144">
        <v>-4399171208</v>
      </c>
      <c r="S126" s="144"/>
      <c r="T126" s="233">
        <f t="shared" si="5"/>
        <v>-2221280248</v>
      </c>
      <c r="U126" s="224"/>
      <c r="V126" s="170">
        <f>T126/درآمدها!$J$5</f>
        <v>-1.6883320873625094E-3</v>
      </c>
      <c r="W126" s="165"/>
    </row>
    <row r="127" spans="1:23" s="28" customFormat="1" ht="42.75" customHeight="1">
      <c r="A127" s="25"/>
      <c r="B127" s="231" t="s">
        <v>282</v>
      </c>
      <c r="C127" s="232"/>
      <c r="D127" s="144">
        <v>0</v>
      </c>
      <c r="E127" s="144"/>
      <c r="F127" s="144">
        <v>2984472920</v>
      </c>
      <c r="G127" s="144"/>
      <c r="H127" s="144">
        <v>9324797</v>
      </c>
      <c r="I127" s="144"/>
      <c r="J127" s="233">
        <f t="shared" si="3"/>
        <v>2993797717</v>
      </c>
      <c r="K127" s="233"/>
      <c r="L127" s="170">
        <f t="shared" si="4"/>
        <v>2.7440012883893907E-3</v>
      </c>
      <c r="M127" s="170"/>
      <c r="N127" s="144">
        <v>0</v>
      </c>
      <c r="O127" s="144"/>
      <c r="P127" s="144">
        <v>960368864</v>
      </c>
      <c r="Q127" s="144"/>
      <c r="R127" s="144">
        <v>-502678982</v>
      </c>
      <c r="S127" s="144"/>
      <c r="T127" s="233">
        <f t="shared" si="5"/>
        <v>457689882</v>
      </c>
      <c r="U127" s="224"/>
      <c r="V127" s="170">
        <f>T127/درآمدها!$J$5</f>
        <v>3.4787709229284098E-4</v>
      </c>
      <c r="W127" s="165"/>
    </row>
    <row r="128" spans="1:23" s="28" customFormat="1" ht="42.75" customHeight="1">
      <c r="A128" s="25"/>
      <c r="B128" s="231" t="s">
        <v>317</v>
      </c>
      <c r="C128" s="232"/>
      <c r="D128" s="144">
        <v>0</v>
      </c>
      <c r="E128" s="144"/>
      <c r="F128" s="144">
        <v>692162750</v>
      </c>
      <c r="G128" s="144"/>
      <c r="H128" s="144">
        <v>0</v>
      </c>
      <c r="I128" s="144"/>
      <c r="J128" s="233">
        <f t="shared" si="3"/>
        <v>692162750</v>
      </c>
      <c r="K128" s="233"/>
      <c r="L128" s="170">
        <f t="shared" si="4"/>
        <v>6.344100895628893E-4</v>
      </c>
      <c r="M128" s="170"/>
      <c r="N128" s="144">
        <v>0</v>
      </c>
      <c r="O128" s="144"/>
      <c r="P128" s="144">
        <v>-1175154573</v>
      </c>
      <c r="Q128" s="144"/>
      <c r="R128" s="144">
        <v>-745056597</v>
      </c>
      <c r="S128" s="144"/>
      <c r="T128" s="233">
        <f t="shared" si="5"/>
        <v>-1920211170</v>
      </c>
      <c r="U128" s="224"/>
      <c r="V128" s="170">
        <f>T128/درآمدها!$J$5</f>
        <v>-1.4594980240525267E-3</v>
      </c>
      <c r="W128" s="165"/>
    </row>
    <row r="129" spans="1:23" s="28" customFormat="1" ht="42.75" customHeight="1">
      <c r="A129" s="25"/>
      <c r="B129" s="231" t="s">
        <v>449</v>
      </c>
      <c r="C129" s="232"/>
      <c r="D129" s="144">
        <v>0</v>
      </c>
      <c r="E129" s="144"/>
      <c r="F129" s="144">
        <v>-74852814</v>
      </c>
      <c r="G129" s="144"/>
      <c r="H129" s="144">
        <v>472041</v>
      </c>
      <c r="I129" s="144"/>
      <c r="J129" s="233">
        <f t="shared" si="3"/>
        <v>-74380773</v>
      </c>
      <c r="K129" s="233"/>
      <c r="L129" s="170">
        <f t="shared" si="4"/>
        <v>-6.8174591684812489E-5</v>
      </c>
      <c r="M129" s="170"/>
      <c r="N129" s="144">
        <v>0</v>
      </c>
      <c r="O129" s="144"/>
      <c r="P129" s="144">
        <v>27553403</v>
      </c>
      <c r="Q129" s="144"/>
      <c r="R129" s="144">
        <v>1481419</v>
      </c>
      <c r="S129" s="144"/>
      <c r="T129" s="233">
        <f t="shared" si="5"/>
        <v>29034822</v>
      </c>
      <c r="U129" s="224"/>
      <c r="V129" s="170">
        <f>T129/درآمدها!$J$5</f>
        <v>2.2068544335005004E-5</v>
      </c>
      <c r="W129" s="165"/>
    </row>
    <row r="130" spans="1:23" s="28" customFormat="1" ht="42.75" customHeight="1">
      <c r="A130" s="25"/>
      <c r="B130" s="231" t="s">
        <v>205</v>
      </c>
      <c r="C130" s="232"/>
      <c r="D130" s="144">
        <v>0</v>
      </c>
      <c r="E130" s="144"/>
      <c r="F130" s="144">
        <v>7619097773</v>
      </c>
      <c r="G130" s="144"/>
      <c r="H130" s="144">
        <v>2296861689</v>
      </c>
      <c r="I130" s="144"/>
      <c r="J130" s="233">
        <f t="shared" si="3"/>
        <v>9915959462</v>
      </c>
      <c r="K130" s="233"/>
      <c r="L130" s="170">
        <f t="shared" si="4"/>
        <v>9.0885918526956277E-3</v>
      </c>
      <c r="M130" s="170"/>
      <c r="N130" s="144">
        <v>0</v>
      </c>
      <c r="O130" s="144"/>
      <c r="P130" s="144">
        <v>14586718674</v>
      </c>
      <c r="Q130" s="144"/>
      <c r="R130" s="144">
        <v>9607285763</v>
      </c>
      <c r="S130" s="144"/>
      <c r="T130" s="233">
        <f t="shared" si="5"/>
        <v>24194004437</v>
      </c>
      <c r="U130" s="224"/>
      <c r="V130" s="170">
        <f>T130/درآمدها!$J$5</f>
        <v>1.8389176264254084E-2</v>
      </c>
      <c r="W130" s="165"/>
    </row>
    <row r="131" spans="1:23" s="28" customFormat="1" ht="42.75" customHeight="1">
      <c r="A131" s="25"/>
      <c r="B131" s="231" t="s">
        <v>468</v>
      </c>
      <c r="C131" s="232"/>
      <c r="D131" s="144">
        <v>0</v>
      </c>
      <c r="E131" s="144"/>
      <c r="F131" s="144">
        <v>1018649693</v>
      </c>
      <c r="G131" s="144"/>
      <c r="H131" s="144">
        <v>4842252</v>
      </c>
      <c r="I131" s="144"/>
      <c r="J131" s="233">
        <f t="shared" si="3"/>
        <v>1023491945</v>
      </c>
      <c r="K131" s="233"/>
      <c r="L131" s="170">
        <f t="shared" si="4"/>
        <v>9.3809384641740088E-4</v>
      </c>
      <c r="M131" s="170"/>
      <c r="N131" s="144">
        <v>0</v>
      </c>
      <c r="O131" s="144"/>
      <c r="P131" s="144">
        <v>1018649693</v>
      </c>
      <c r="Q131" s="144"/>
      <c r="R131" s="144">
        <v>4842252</v>
      </c>
      <c r="S131" s="144"/>
      <c r="T131" s="233">
        <f t="shared" si="5"/>
        <v>1023491945</v>
      </c>
      <c r="U131" s="224"/>
      <c r="V131" s="170">
        <f>T131/درآمدها!$J$5</f>
        <v>7.7792718566530234E-4</v>
      </c>
      <c r="W131" s="165"/>
    </row>
    <row r="132" spans="1:23" s="28" customFormat="1" ht="42.75" customHeight="1">
      <c r="A132" s="25"/>
      <c r="B132" s="231" t="s">
        <v>195</v>
      </c>
      <c r="C132" s="232"/>
      <c r="D132" s="144">
        <v>0</v>
      </c>
      <c r="E132" s="144"/>
      <c r="F132" s="144">
        <v>1168250066</v>
      </c>
      <c r="G132" s="144"/>
      <c r="H132" s="144">
        <v>13772292</v>
      </c>
      <c r="I132" s="144"/>
      <c r="J132" s="233">
        <f t="shared" si="3"/>
        <v>1182022358</v>
      </c>
      <c r="K132" s="233"/>
      <c r="L132" s="170">
        <f t="shared" si="4"/>
        <v>1.0833968022753574E-3</v>
      </c>
      <c r="M132" s="170"/>
      <c r="N132" s="144">
        <v>0</v>
      </c>
      <c r="O132" s="144"/>
      <c r="P132" s="144">
        <v>1094346725</v>
      </c>
      <c r="Q132" s="144"/>
      <c r="R132" s="144">
        <v>-306806404</v>
      </c>
      <c r="S132" s="144"/>
      <c r="T132" s="233">
        <f t="shared" si="5"/>
        <v>787540321</v>
      </c>
      <c r="U132" s="224"/>
      <c r="V132" s="170">
        <f>T132/درآمدها!$J$5</f>
        <v>5.9858705142372057E-4</v>
      </c>
      <c r="W132" s="165"/>
    </row>
    <row r="133" spans="1:23" s="28" customFormat="1" ht="42.75" customHeight="1">
      <c r="A133" s="25"/>
      <c r="B133" s="231" t="s">
        <v>236</v>
      </c>
      <c r="C133" s="232"/>
      <c r="D133" s="144">
        <v>0</v>
      </c>
      <c r="E133" s="144"/>
      <c r="F133" s="144">
        <v>192504615</v>
      </c>
      <c r="G133" s="144"/>
      <c r="H133" s="144">
        <v>1247492</v>
      </c>
      <c r="I133" s="144"/>
      <c r="J133" s="233">
        <f t="shared" si="3"/>
        <v>193752107</v>
      </c>
      <c r="K133" s="233"/>
      <c r="L133" s="170">
        <f t="shared" si="4"/>
        <v>1.7758582292223688E-4</v>
      </c>
      <c r="M133" s="170"/>
      <c r="N133" s="144">
        <v>0</v>
      </c>
      <c r="O133" s="144"/>
      <c r="P133" s="144">
        <v>2985947098</v>
      </c>
      <c r="Q133" s="144"/>
      <c r="R133" s="144">
        <v>-938429636</v>
      </c>
      <c r="S133" s="144"/>
      <c r="T133" s="233">
        <f t="shared" si="5"/>
        <v>2047517462</v>
      </c>
      <c r="U133" s="224"/>
      <c r="V133" s="170">
        <f>T133/درآمدها!$J$5</f>
        <v>1.5562599242676235E-3</v>
      </c>
      <c r="W133" s="165"/>
    </row>
    <row r="134" spans="1:23" s="28" customFormat="1" ht="42.75" customHeight="1">
      <c r="A134" s="25"/>
      <c r="B134" s="231" t="s">
        <v>148</v>
      </c>
      <c r="C134" s="232"/>
      <c r="D134" s="144">
        <v>0</v>
      </c>
      <c r="E134" s="144"/>
      <c r="F134" s="144">
        <v>-91939634</v>
      </c>
      <c r="G134" s="144"/>
      <c r="H134" s="144">
        <v>-8547098</v>
      </c>
      <c r="I134" s="144"/>
      <c r="J134" s="233">
        <f t="shared" si="3"/>
        <v>-100486732</v>
      </c>
      <c r="K134" s="233"/>
      <c r="L134" s="170">
        <f t="shared" si="4"/>
        <v>-9.2102322247191232E-5</v>
      </c>
      <c r="M134" s="170"/>
      <c r="N134" s="144">
        <v>843023920</v>
      </c>
      <c r="O134" s="144"/>
      <c r="P134" s="144">
        <v>-636419548</v>
      </c>
      <c r="Q134" s="144"/>
      <c r="R134" s="144">
        <v>-1069356056</v>
      </c>
      <c r="S134" s="144"/>
      <c r="T134" s="233">
        <f t="shared" si="5"/>
        <v>-862751684</v>
      </c>
      <c r="U134" s="224"/>
      <c r="V134" s="170">
        <f>T134/درآمدها!$J$5</f>
        <v>-6.557530743069211E-4</v>
      </c>
      <c r="W134" s="165"/>
    </row>
    <row r="135" spans="1:23" s="28" customFormat="1" ht="42.75" customHeight="1">
      <c r="A135" s="25"/>
      <c r="B135" s="231" t="s">
        <v>140</v>
      </c>
      <c r="C135" s="232"/>
      <c r="D135" s="144">
        <v>0</v>
      </c>
      <c r="E135" s="144"/>
      <c r="F135" s="144">
        <v>3251486993</v>
      </c>
      <c r="G135" s="144"/>
      <c r="H135" s="144">
        <v>-19277231</v>
      </c>
      <c r="I135" s="144"/>
      <c r="J135" s="233">
        <f t="shared" si="3"/>
        <v>3232209762</v>
      </c>
      <c r="K135" s="233"/>
      <c r="L135" s="170">
        <f t="shared" si="4"/>
        <v>2.9625207143789017E-3</v>
      </c>
      <c r="M135" s="170"/>
      <c r="N135" s="144">
        <v>0</v>
      </c>
      <c r="O135" s="144"/>
      <c r="P135" s="144">
        <v>827814044</v>
      </c>
      <c r="Q135" s="144"/>
      <c r="R135" s="144">
        <v>-19277231</v>
      </c>
      <c r="S135" s="144"/>
      <c r="T135" s="233">
        <f t="shared" si="5"/>
        <v>808536813</v>
      </c>
      <c r="U135" s="224"/>
      <c r="V135" s="170">
        <f>T135/درآمدها!$J$5</f>
        <v>6.1454588921448013E-4</v>
      </c>
      <c r="W135" s="165"/>
    </row>
    <row r="136" spans="1:23" s="28" customFormat="1" ht="42.75" customHeight="1">
      <c r="A136" s="25"/>
      <c r="B136" s="231" t="s">
        <v>248</v>
      </c>
      <c r="C136" s="232"/>
      <c r="D136" s="144">
        <v>0</v>
      </c>
      <c r="E136" s="144"/>
      <c r="F136" s="144">
        <v>5468933</v>
      </c>
      <c r="G136" s="144"/>
      <c r="H136" s="144">
        <v>-46435346</v>
      </c>
      <c r="I136" s="144"/>
      <c r="J136" s="233">
        <f t="shared" si="3"/>
        <v>-40966413</v>
      </c>
      <c r="K136" s="233"/>
      <c r="L136" s="170">
        <f t="shared" si="4"/>
        <v>-3.7548258325661582E-5</v>
      </c>
      <c r="M136" s="170"/>
      <c r="N136" s="144">
        <v>460806960</v>
      </c>
      <c r="O136" s="144"/>
      <c r="P136" s="144">
        <v>-5169076477</v>
      </c>
      <c r="Q136" s="144"/>
      <c r="R136" s="144">
        <v>-279282988</v>
      </c>
      <c r="S136" s="144"/>
      <c r="T136" s="233">
        <f t="shared" si="5"/>
        <v>-4987552505</v>
      </c>
      <c r="U136" s="224"/>
      <c r="V136" s="170">
        <f>T136/درآمدها!$J$5</f>
        <v>-3.790897136540316E-3</v>
      </c>
      <c r="W136" s="165"/>
    </row>
    <row r="137" spans="1:23" s="28" customFormat="1" ht="42.75" customHeight="1">
      <c r="A137" s="25"/>
      <c r="B137" s="231" t="s">
        <v>327</v>
      </c>
      <c r="C137" s="232"/>
      <c r="D137" s="144">
        <v>0</v>
      </c>
      <c r="E137" s="144"/>
      <c r="F137" s="144">
        <v>-373394682</v>
      </c>
      <c r="G137" s="144"/>
      <c r="H137" s="144">
        <v>-9957364</v>
      </c>
      <c r="I137" s="144"/>
      <c r="J137" s="233">
        <f t="shared" si="3"/>
        <v>-383352046</v>
      </c>
      <c r="K137" s="233"/>
      <c r="L137" s="170">
        <f t="shared" si="4"/>
        <v>-3.5136592634749109E-4</v>
      </c>
      <c r="M137" s="170"/>
      <c r="N137" s="144">
        <v>112170520</v>
      </c>
      <c r="O137" s="144"/>
      <c r="P137" s="144">
        <v>-490346493</v>
      </c>
      <c r="Q137" s="144"/>
      <c r="R137" s="144">
        <v>366747588</v>
      </c>
      <c r="S137" s="144"/>
      <c r="T137" s="233">
        <f t="shared" si="5"/>
        <v>-11428385</v>
      </c>
      <c r="U137" s="224"/>
      <c r="V137" s="170">
        <f>T137/درآمدها!$J$5</f>
        <v>-8.6863911564536607E-6</v>
      </c>
      <c r="W137" s="165"/>
    </row>
    <row r="138" spans="1:23" s="28" customFormat="1" ht="42.75" customHeight="1">
      <c r="A138" s="25"/>
      <c r="B138" s="231" t="s">
        <v>375</v>
      </c>
      <c r="C138" s="232"/>
      <c r="D138" s="144">
        <v>0</v>
      </c>
      <c r="E138" s="144"/>
      <c r="F138" s="144">
        <v>0</v>
      </c>
      <c r="G138" s="144"/>
      <c r="H138" s="144">
        <v>0</v>
      </c>
      <c r="I138" s="144"/>
      <c r="J138" s="233">
        <f t="shared" si="3"/>
        <v>0</v>
      </c>
      <c r="K138" s="233"/>
      <c r="L138" s="170">
        <f t="shared" si="4"/>
        <v>0</v>
      </c>
      <c r="M138" s="170"/>
      <c r="N138" s="144">
        <v>0</v>
      </c>
      <c r="O138" s="144"/>
      <c r="P138" s="144">
        <v>0</v>
      </c>
      <c r="Q138" s="144"/>
      <c r="R138" s="144">
        <v>-304631914</v>
      </c>
      <c r="S138" s="144"/>
      <c r="T138" s="233">
        <f t="shared" si="5"/>
        <v>-304631914</v>
      </c>
      <c r="U138" s="224"/>
      <c r="V138" s="170">
        <f>T138/درآمدها!$J$5</f>
        <v>-2.3154207385760561E-4</v>
      </c>
      <c r="W138" s="165"/>
    </row>
    <row r="139" spans="1:23" s="28" customFormat="1" ht="42.75" customHeight="1">
      <c r="A139" s="25"/>
      <c r="B139" s="231" t="s">
        <v>110</v>
      </c>
      <c r="C139" s="232"/>
      <c r="D139" s="144">
        <v>0</v>
      </c>
      <c r="E139" s="144"/>
      <c r="F139" s="144">
        <v>4812271123</v>
      </c>
      <c r="G139" s="144"/>
      <c r="H139" s="144">
        <v>3382214</v>
      </c>
      <c r="I139" s="144"/>
      <c r="J139" s="233">
        <f t="shared" ref="J139:J202" si="6">D139+F139+H139</f>
        <v>4815653337</v>
      </c>
      <c r="K139" s="233"/>
      <c r="L139" s="170">
        <f t="shared" si="4"/>
        <v>4.4138449589059756E-3</v>
      </c>
      <c r="M139" s="170"/>
      <c r="N139" s="144">
        <v>0</v>
      </c>
      <c r="O139" s="144"/>
      <c r="P139" s="144">
        <v>2122032041</v>
      </c>
      <c r="Q139" s="144"/>
      <c r="R139" s="144">
        <v>505160240</v>
      </c>
      <c r="S139" s="144"/>
      <c r="T139" s="233">
        <f t="shared" si="5"/>
        <v>2627192281</v>
      </c>
      <c r="U139" s="224"/>
      <c r="V139" s="170">
        <f>T139/درآمدها!$J$5</f>
        <v>1.9968543058342643E-3</v>
      </c>
      <c r="W139" s="165"/>
    </row>
    <row r="140" spans="1:23" s="28" customFormat="1" ht="42.75" customHeight="1">
      <c r="A140" s="25"/>
      <c r="B140" s="231" t="s">
        <v>191</v>
      </c>
      <c r="C140" s="232"/>
      <c r="D140" s="144">
        <v>0</v>
      </c>
      <c r="E140" s="144"/>
      <c r="F140" s="144">
        <v>8146781520</v>
      </c>
      <c r="G140" s="144"/>
      <c r="H140" s="144">
        <v>722541699</v>
      </c>
      <c r="I140" s="144"/>
      <c r="J140" s="233">
        <f t="shared" si="6"/>
        <v>8869323219</v>
      </c>
      <c r="K140" s="233"/>
      <c r="L140" s="170">
        <f t="shared" ref="L140:L203" si="7">J140/1091033641153</f>
        <v>8.129284821709928E-3</v>
      </c>
      <c r="M140" s="170"/>
      <c r="N140" s="144">
        <v>1688854500</v>
      </c>
      <c r="O140" s="144"/>
      <c r="P140" s="144">
        <v>14587111579</v>
      </c>
      <c r="Q140" s="144"/>
      <c r="R140" s="144">
        <v>703266129</v>
      </c>
      <c r="S140" s="144"/>
      <c r="T140" s="233">
        <f t="shared" ref="T140:T203" si="8">N140+P140+R140</f>
        <v>16979232208</v>
      </c>
      <c r="U140" s="224"/>
      <c r="V140" s="170">
        <f>T140/درآمدها!$J$5</f>
        <v>1.2905432613177134E-2</v>
      </c>
      <c r="W140" s="165"/>
    </row>
    <row r="141" spans="1:23" s="28" customFormat="1" ht="42.75" customHeight="1">
      <c r="A141" s="25"/>
      <c r="B141" s="209" t="s">
        <v>190</v>
      </c>
      <c r="C141" s="232"/>
      <c r="D141" s="144">
        <v>0</v>
      </c>
      <c r="E141" s="144"/>
      <c r="F141" s="144">
        <v>2353732671</v>
      </c>
      <c r="G141" s="144"/>
      <c r="H141" s="144">
        <v>-50182004</v>
      </c>
      <c r="I141" s="144"/>
      <c r="J141" s="233">
        <f t="shared" si="6"/>
        <v>2303550667</v>
      </c>
      <c r="K141" s="233"/>
      <c r="L141" s="170">
        <f t="shared" si="7"/>
        <v>2.1113470566916865E-3</v>
      </c>
      <c r="M141" s="170"/>
      <c r="N141" s="144">
        <v>0</v>
      </c>
      <c r="O141" s="144"/>
      <c r="P141" s="144">
        <v>-3187688325</v>
      </c>
      <c r="Q141" s="144"/>
      <c r="R141" s="144">
        <v>-541327463</v>
      </c>
      <c r="S141" s="144"/>
      <c r="T141" s="233">
        <f t="shared" si="8"/>
        <v>-3729015788</v>
      </c>
      <c r="U141" s="224"/>
      <c r="V141" s="170">
        <f>T141/درآمدها!$J$5</f>
        <v>-2.8343190891065777E-3</v>
      </c>
      <c r="W141" s="165"/>
    </row>
    <row r="142" spans="1:23" s="28" customFormat="1" ht="42.75" customHeight="1">
      <c r="A142" s="25"/>
      <c r="B142" s="231" t="s">
        <v>168</v>
      </c>
      <c r="C142" s="232"/>
      <c r="D142" s="144">
        <v>0</v>
      </c>
      <c r="E142" s="144"/>
      <c r="F142" s="144">
        <v>5694717763</v>
      </c>
      <c r="G142" s="144"/>
      <c r="H142" s="144">
        <v>184480647</v>
      </c>
      <c r="I142" s="144"/>
      <c r="J142" s="233">
        <f t="shared" si="6"/>
        <v>5879198410</v>
      </c>
      <c r="K142" s="233"/>
      <c r="L142" s="170">
        <f t="shared" si="7"/>
        <v>5.3886499813029475E-3</v>
      </c>
      <c r="M142" s="170"/>
      <c r="N142" s="144">
        <v>2246634600</v>
      </c>
      <c r="O142" s="144"/>
      <c r="P142" s="144">
        <v>6057658256</v>
      </c>
      <c r="Q142" s="144"/>
      <c r="R142" s="144">
        <v>1005304139</v>
      </c>
      <c r="S142" s="144"/>
      <c r="T142" s="233">
        <f t="shared" si="8"/>
        <v>9309596995</v>
      </c>
      <c r="U142" s="224"/>
      <c r="V142" s="170">
        <f>T142/درآمدها!$J$5</f>
        <v>7.0759605147635097E-3</v>
      </c>
      <c r="W142" s="165"/>
    </row>
    <row r="143" spans="1:23" s="28" customFormat="1" ht="42.75" customHeight="1">
      <c r="A143" s="25"/>
      <c r="B143" s="231" t="s">
        <v>104</v>
      </c>
      <c r="C143" s="232"/>
      <c r="D143" s="144">
        <v>0</v>
      </c>
      <c r="E143" s="144"/>
      <c r="F143" s="144">
        <v>1336334052</v>
      </c>
      <c r="G143" s="144"/>
      <c r="H143" s="144">
        <v>-3477771</v>
      </c>
      <c r="I143" s="144"/>
      <c r="J143" s="233">
        <f t="shared" si="6"/>
        <v>1332856281</v>
      </c>
      <c r="K143" s="233"/>
      <c r="L143" s="170">
        <f t="shared" si="7"/>
        <v>1.2216454476980589E-3</v>
      </c>
      <c r="M143" s="170"/>
      <c r="N143" s="144">
        <v>346962781</v>
      </c>
      <c r="O143" s="144"/>
      <c r="P143" s="144">
        <v>-272071475</v>
      </c>
      <c r="Q143" s="144"/>
      <c r="R143" s="144">
        <v>-360834603</v>
      </c>
      <c r="S143" s="144"/>
      <c r="T143" s="233">
        <f t="shared" si="8"/>
        <v>-285943297</v>
      </c>
      <c r="U143" s="224"/>
      <c r="V143" s="170">
        <f>T143/درآمدها!$J$5</f>
        <v>-2.1733738636806535E-4</v>
      </c>
      <c r="W143" s="165"/>
    </row>
    <row r="144" spans="1:23" s="28" customFormat="1" ht="42.75" customHeight="1">
      <c r="A144" s="25"/>
      <c r="B144" s="231" t="s">
        <v>105</v>
      </c>
      <c r="C144" s="232"/>
      <c r="D144" s="144">
        <v>0</v>
      </c>
      <c r="E144" s="144"/>
      <c r="F144" s="144">
        <v>1019051163</v>
      </c>
      <c r="G144" s="144"/>
      <c r="H144" s="144">
        <v>24483953</v>
      </c>
      <c r="I144" s="144"/>
      <c r="J144" s="233">
        <f t="shared" si="6"/>
        <v>1043535116</v>
      </c>
      <c r="K144" s="233"/>
      <c r="L144" s="170">
        <f t="shared" si="7"/>
        <v>9.5646465575268259E-4</v>
      </c>
      <c r="M144" s="170"/>
      <c r="N144" s="144">
        <v>3322334820</v>
      </c>
      <c r="O144" s="144"/>
      <c r="P144" s="144">
        <v>1321908125</v>
      </c>
      <c r="Q144" s="144"/>
      <c r="R144" s="144">
        <v>660668085</v>
      </c>
      <c r="S144" s="144"/>
      <c r="T144" s="233">
        <f t="shared" si="8"/>
        <v>5304911030</v>
      </c>
      <c r="U144" s="224"/>
      <c r="V144" s="170">
        <f>T144/درآمدها!$J$5</f>
        <v>4.0321123462996288E-3</v>
      </c>
      <c r="W144" s="165"/>
    </row>
    <row r="145" spans="1:23" s="28" customFormat="1" ht="42.75" customHeight="1">
      <c r="A145" s="25"/>
      <c r="B145" s="231" t="s">
        <v>152</v>
      </c>
      <c r="C145" s="232"/>
      <c r="D145" s="144">
        <v>0</v>
      </c>
      <c r="E145" s="144"/>
      <c r="F145" s="144">
        <v>25225693801</v>
      </c>
      <c r="G145" s="144"/>
      <c r="H145" s="144">
        <v>0</v>
      </c>
      <c r="I145" s="144"/>
      <c r="J145" s="233">
        <f t="shared" si="6"/>
        <v>25225693801</v>
      </c>
      <c r="K145" s="233"/>
      <c r="L145" s="170">
        <f t="shared" si="7"/>
        <v>2.3120912911852642E-2</v>
      </c>
      <c r="M145" s="170"/>
      <c r="N145" s="144">
        <v>0</v>
      </c>
      <c r="O145" s="144"/>
      <c r="P145" s="144">
        <v>34059144009</v>
      </c>
      <c r="Q145" s="144"/>
      <c r="R145" s="144">
        <v>802631895</v>
      </c>
      <c r="S145" s="144"/>
      <c r="T145" s="233">
        <f t="shared" si="8"/>
        <v>34861775904</v>
      </c>
      <c r="U145" s="224"/>
      <c r="V145" s="170">
        <f>T145/درآمدها!$J$5</f>
        <v>2.6497446656791393E-2</v>
      </c>
      <c r="W145" s="165"/>
    </row>
    <row r="146" spans="1:23" s="28" customFormat="1" ht="42.75" customHeight="1">
      <c r="A146" s="25"/>
      <c r="B146" s="231" t="s">
        <v>366</v>
      </c>
      <c r="C146" s="232"/>
      <c r="D146" s="144">
        <v>0</v>
      </c>
      <c r="E146" s="144"/>
      <c r="F146" s="144">
        <v>2562280456</v>
      </c>
      <c r="G146" s="144"/>
      <c r="H146" s="144">
        <v>7294591</v>
      </c>
      <c r="I146" s="144"/>
      <c r="J146" s="233">
        <f t="shared" si="6"/>
        <v>2569575047</v>
      </c>
      <c r="K146" s="233"/>
      <c r="L146" s="170">
        <f t="shared" si="7"/>
        <v>2.3551749002757453E-3</v>
      </c>
      <c r="M146" s="170"/>
      <c r="N146" s="144">
        <v>167111280</v>
      </c>
      <c r="O146" s="144"/>
      <c r="P146" s="144">
        <v>758724462</v>
      </c>
      <c r="Q146" s="144"/>
      <c r="R146" s="144">
        <v>-561441787</v>
      </c>
      <c r="S146" s="144"/>
      <c r="T146" s="233">
        <f t="shared" si="8"/>
        <v>364393955</v>
      </c>
      <c r="U146" s="224"/>
      <c r="V146" s="170">
        <f>T146/درآمدها!$J$5</f>
        <v>2.7696550546531056E-4</v>
      </c>
      <c r="W146" s="165"/>
    </row>
    <row r="147" spans="1:23" s="28" customFormat="1" ht="42.75" customHeight="1">
      <c r="A147" s="25"/>
      <c r="B147" s="231" t="s">
        <v>330</v>
      </c>
      <c r="C147" s="232"/>
      <c r="D147" s="144">
        <v>0</v>
      </c>
      <c r="E147" s="144"/>
      <c r="F147" s="144">
        <v>2655952639</v>
      </c>
      <c r="G147" s="144"/>
      <c r="H147" s="144">
        <v>-192054578</v>
      </c>
      <c r="I147" s="144"/>
      <c r="J147" s="233">
        <f t="shared" si="6"/>
        <v>2463898061</v>
      </c>
      <c r="K147" s="233"/>
      <c r="L147" s="170">
        <f t="shared" si="7"/>
        <v>2.2583153883285966E-3</v>
      </c>
      <c r="M147" s="170"/>
      <c r="N147" s="144">
        <v>0</v>
      </c>
      <c r="O147" s="144"/>
      <c r="P147" s="144">
        <v>-7005433469</v>
      </c>
      <c r="Q147" s="144"/>
      <c r="R147" s="144">
        <v>-11442187406</v>
      </c>
      <c r="S147" s="144"/>
      <c r="T147" s="233">
        <f t="shared" si="8"/>
        <v>-18447620875</v>
      </c>
      <c r="U147" s="224"/>
      <c r="V147" s="170">
        <f>T147/درآمدها!$J$5</f>
        <v>-1.4021513173227008E-2</v>
      </c>
      <c r="W147" s="165"/>
    </row>
    <row r="148" spans="1:23" s="28" customFormat="1" ht="42.75" customHeight="1">
      <c r="A148" s="25"/>
      <c r="B148" s="231" t="s">
        <v>267</v>
      </c>
      <c r="C148" s="232"/>
      <c r="D148" s="144">
        <v>0</v>
      </c>
      <c r="E148" s="144"/>
      <c r="F148" s="144">
        <v>208419980</v>
      </c>
      <c r="G148" s="144"/>
      <c r="H148" s="144">
        <v>762032</v>
      </c>
      <c r="I148" s="144"/>
      <c r="J148" s="233">
        <f t="shared" si="6"/>
        <v>209182012</v>
      </c>
      <c r="K148" s="233"/>
      <c r="L148" s="170">
        <f t="shared" si="7"/>
        <v>1.9172828784540255E-4</v>
      </c>
      <c r="M148" s="170"/>
      <c r="N148" s="144">
        <v>0</v>
      </c>
      <c r="O148" s="144"/>
      <c r="P148" s="144">
        <v>231700133</v>
      </c>
      <c r="Q148" s="144"/>
      <c r="R148" s="144">
        <v>4142215204</v>
      </c>
      <c r="S148" s="144"/>
      <c r="T148" s="233">
        <f t="shared" si="8"/>
        <v>4373915337</v>
      </c>
      <c r="U148" s="224"/>
      <c r="V148" s="170">
        <f>T148/درآمدها!$J$5</f>
        <v>3.3244889371852483E-3</v>
      </c>
      <c r="W148" s="165"/>
    </row>
    <row r="149" spans="1:23" s="28" customFormat="1" ht="42.75" customHeight="1">
      <c r="A149" s="25"/>
      <c r="B149" s="231" t="s">
        <v>88</v>
      </c>
      <c r="C149" s="232"/>
      <c r="D149" s="144">
        <v>0</v>
      </c>
      <c r="E149" s="144"/>
      <c r="F149" s="144">
        <v>2000661949</v>
      </c>
      <c r="G149" s="144"/>
      <c r="H149" s="144">
        <v>-78270499</v>
      </c>
      <c r="I149" s="144"/>
      <c r="J149" s="233">
        <f t="shared" si="6"/>
        <v>1922391450</v>
      </c>
      <c r="K149" s="233"/>
      <c r="L149" s="170">
        <f t="shared" si="7"/>
        <v>1.761990994125923E-3</v>
      </c>
      <c r="M149" s="170"/>
      <c r="N149" s="144">
        <v>0</v>
      </c>
      <c r="O149" s="144"/>
      <c r="P149" s="144">
        <v>-2953495752</v>
      </c>
      <c r="Q149" s="144"/>
      <c r="R149" s="144">
        <v>-237058215</v>
      </c>
      <c r="S149" s="144"/>
      <c r="T149" s="233">
        <f t="shared" si="8"/>
        <v>-3190553967</v>
      </c>
      <c r="U149" s="224"/>
      <c r="V149" s="170">
        <f>T149/درآمدها!$J$5</f>
        <v>-2.4250495378950695E-3</v>
      </c>
      <c r="W149" s="165"/>
    </row>
    <row r="150" spans="1:23" s="28" customFormat="1" ht="42.75" customHeight="1">
      <c r="A150" s="25"/>
      <c r="B150" s="231" t="s">
        <v>428</v>
      </c>
      <c r="C150" s="232"/>
      <c r="D150" s="144">
        <v>0</v>
      </c>
      <c r="E150" s="144"/>
      <c r="F150" s="144">
        <v>1095329960</v>
      </c>
      <c r="G150" s="144"/>
      <c r="H150" s="144">
        <v>-9977760</v>
      </c>
      <c r="I150" s="144"/>
      <c r="J150" s="233">
        <f t="shared" si="6"/>
        <v>1085352200</v>
      </c>
      <c r="K150" s="233"/>
      <c r="L150" s="170">
        <f t="shared" si="7"/>
        <v>9.9479260681000089E-4</v>
      </c>
      <c r="M150" s="170"/>
      <c r="N150" s="144">
        <v>0</v>
      </c>
      <c r="O150" s="144"/>
      <c r="P150" s="144">
        <v>-1172948970</v>
      </c>
      <c r="Q150" s="144"/>
      <c r="R150" s="144">
        <v>-9977760</v>
      </c>
      <c r="S150" s="144"/>
      <c r="T150" s="233">
        <f t="shared" si="8"/>
        <v>-1182926730</v>
      </c>
      <c r="U150" s="224"/>
      <c r="V150" s="170">
        <f>T150/درآمدها!$J$5</f>
        <v>-8.9910904175915032E-4</v>
      </c>
      <c r="W150" s="165"/>
    </row>
    <row r="151" spans="1:23" s="28" customFormat="1" ht="42.75" customHeight="1">
      <c r="A151" s="25"/>
      <c r="B151" s="231" t="s">
        <v>320</v>
      </c>
      <c r="C151" s="232"/>
      <c r="D151" s="144">
        <v>0</v>
      </c>
      <c r="E151" s="144"/>
      <c r="F151" s="144">
        <v>3282488855</v>
      </c>
      <c r="G151" s="144"/>
      <c r="H151" s="144">
        <v>54956479</v>
      </c>
      <c r="I151" s="144"/>
      <c r="J151" s="233">
        <f t="shared" si="6"/>
        <v>3337445334</v>
      </c>
      <c r="K151" s="233"/>
      <c r="L151" s="170">
        <f t="shared" si="7"/>
        <v>3.0589756430177543E-3</v>
      </c>
      <c r="M151" s="170"/>
      <c r="N151" s="144">
        <v>0</v>
      </c>
      <c r="O151" s="144"/>
      <c r="P151" s="144">
        <v>3988639059</v>
      </c>
      <c r="Q151" s="144"/>
      <c r="R151" s="144">
        <v>46883654</v>
      </c>
      <c r="S151" s="144"/>
      <c r="T151" s="233">
        <f t="shared" si="8"/>
        <v>4035522713</v>
      </c>
      <c r="U151" s="224"/>
      <c r="V151" s="170">
        <f>T151/درآمدها!$J$5</f>
        <v>3.0672863056215804E-3</v>
      </c>
      <c r="W151" s="165"/>
    </row>
    <row r="152" spans="1:23" s="28" customFormat="1" ht="42.75" customHeight="1">
      <c r="A152" s="25"/>
      <c r="B152" s="231" t="s">
        <v>442</v>
      </c>
      <c r="C152" s="232"/>
      <c r="D152" s="144">
        <v>0</v>
      </c>
      <c r="E152" s="144"/>
      <c r="F152" s="144">
        <v>3663528112</v>
      </c>
      <c r="G152" s="144"/>
      <c r="H152" s="144">
        <v>-184958333</v>
      </c>
      <c r="I152" s="144"/>
      <c r="J152" s="233">
        <f t="shared" si="6"/>
        <v>3478569779</v>
      </c>
      <c r="K152" s="233"/>
      <c r="L152" s="170">
        <f t="shared" si="7"/>
        <v>3.1883249496540375E-3</v>
      </c>
      <c r="M152" s="170"/>
      <c r="N152" s="144">
        <v>0</v>
      </c>
      <c r="O152" s="144"/>
      <c r="P152" s="144">
        <v>1314727892</v>
      </c>
      <c r="Q152" s="144"/>
      <c r="R152" s="144">
        <v>-184958333</v>
      </c>
      <c r="S152" s="144"/>
      <c r="T152" s="233">
        <f t="shared" si="8"/>
        <v>1129769559</v>
      </c>
      <c r="U152" s="224"/>
      <c r="V152" s="170">
        <f>T152/درآمدها!$J$5</f>
        <v>8.5870578442432169E-4</v>
      </c>
      <c r="W152" s="165"/>
    </row>
    <row r="153" spans="1:23" s="28" customFormat="1" ht="42.75" customHeight="1">
      <c r="A153" s="25"/>
      <c r="B153" s="231" t="s">
        <v>328</v>
      </c>
      <c r="C153" s="232"/>
      <c r="D153" s="144">
        <f>'درآمد سود سهام'!M141</f>
        <v>332944952</v>
      </c>
      <c r="E153" s="144"/>
      <c r="F153" s="144">
        <v>-306472235</v>
      </c>
      <c r="G153" s="144"/>
      <c r="H153" s="144">
        <v>-11050008</v>
      </c>
      <c r="I153" s="144"/>
      <c r="J153" s="233">
        <f t="shared" si="6"/>
        <v>15422709</v>
      </c>
      <c r="K153" s="233"/>
      <c r="L153" s="170">
        <f t="shared" si="7"/>
        <v>1.413586934285669E-5</v>
      </c>
      <c r="M153" s="170"/>
      <c r="N153" s="144">
        <v>332944952</v>
      </c>
      <c r="O153" s="144"/>
      <c r="P153" s="144">
        <v>-596524232</v>
      </c>
      <c r="Q153" s="144"/>
      <c r="R153" s="144">
        <v>-93288889</v>
      </c>
      <c r="S153" s="144"/>
      <c r="T153" s="233">
        <f t="shared" si="8"/>
        <v>-356868169</v>
      </c>
      <c r="U153" s="224"/>
      <c r="V153" s="170">
        <f>T153/درآمدها!$J$5</f>
        <v>-2.7124536907195641E-4</v>
      </c>
      <c r="W153" s="165"/>
    </row>
    <row r="154" spans="1:23" s="28" customFormat="1" ht="42.75" customHeight="1">
      <c r="A154" s="25"/>
      <c r="B154" s="231" t="s">
        <v>237</v>
      </c>
      <c r="C154" s="232"/>
      <c r="D154" s="144">
        <v>0</v>
      </c>
      <c r="E154" s="144"/>
      <c r="F154" s="144">
        <v>-1054909133</v>
      </c>
      <c r="G154" s="144"/>
      <c r="H154" s="144">
        <v>-6620398</v>
      </c>
      <c r="I154" s="144"/>
      <c r="J154" s="233">
        <f t="shared" si="6"/>
        <v>-1061529531</v>
      </c>
      <c r="K154" s="233"/>
      <c r="L154" s="170">
        <f t="shared" si="7"/>
        <v>-9.7295765314640511E-4</v>
      </c>
      <c r="M154" s="170"/>
      <c r="N154" s="144">
        <v>327250933</v>
      </c>
      <c r="O154" s="144"/>
      <c r="P154" s="144">
        <v>-1407568711</v>
      </c>
      <c r="Q154" s="144"/>
      <c r="R154" s="144">
        <v>728232083</v>
      </c>
      <c r="S154" s="144"/>
      <c r="T154" s="233">
        <f t="shared" si="8"/>
        <v>-352085695</v>
      </c>
      <c r="U154" s="224"/>
      <c r="V154" s="170">
        <f>T154/درآمدها!$J$5</f>
        <v>-2.676103462879349E-4</v>
      </c>
      <c r="W154" s="165"/>
    </row>
    <row r="155" spans="1:23" s="28" customFormat="1" ht="42.75" customHeight="1">
      <c r="A155" s="25"/>
      <c r="B155" s="231" t="s">
        <v>277</v>
      </c>
      <c r="C155" s="232"/>
      <c r="D155" s="144">
        <v>0</v>
      </c>
      <c r="E155" s="144"/>
      <c r="F155" s="144">
        <v>2866138804</v>
      </c>
      <c r="G155" s="144"/>
      <c r="H155" s="144">
        <v>76492998</v>
      </c>
      <c r="I155" s="144"/>
      <c r="J155" s="233">
        <f t="shared" si="6"/>
        <v>2942631802</v>
      </c>
      <c r="K155" s="233"/>
      <c r="L155" s="170">
        <f t="shared" si="7"/>
        <v>2.6971045538891343E-3</v>
      </c>
      <c r="M155" s="170"/>
      <c r="N155" s="144">
        <v>0</v>
      </c>
      <c r="O155" s="144"/>
      <c r="P155" s="144">
        <v>4437798833</v>
      </c>
      <c r="Q155" s="144"/>
      <c r="R155" s="144">
        <v>319087978</v>
      </c>
      <c r="S155" s="144"/>
      <c r="T155" s="233">
        <f t="shared" si="8"/>
        <v>4756886811</v>
      </c>
      <c r="U155" s="224"/>
      <c r="V155" s="170">
        <f>T155/درآمدها!$J$5</f>
        <v>3.6155746877027206E-3</v>
      </c>
      <c r="W155" s="165"/>
    </row>
    <row r="156" spans="1:23" s="28" customFormat="1" ht="42.75" customHeight="1">
      <c r="A156" s="25"/>
      <c r="B156" s="231" t="s">
        <v>185</v>
      </c>
      <c r="C156" s="232"/>
      <c r="D156" s="144">
        <f>'درآمد سود سهام'!M142</f>
        <v>2538051616</v>
      </c>
      <c r="E156" s="144"/>
      <c r="F156" s="144">
        <v>-550371485</v>
      </c>
      <c r="G156" s="144"/>
      <c r="H156" s="144">
        <v>52735282</v>
      </c>
      <c r="I156" s="144"/>
      <c r="J156" s="233">
        <f t="shared" si="6"/>
        <v>2040415413</v>
      </c>
      <c r="K156" s="233"/>
      <c r="L156" s="170">
        <f t="shared" si="7"/>
        <v>1.8701672762754568E-3</v>
      </c>
      <c r="M156" s="170"/>
      <c r="N156" s="144">
        <v>2538051616</v>
      </c>
      <c r="O156" s="144"/>
      <c r="P156" s="144">
        <v>2108544267</v>
      </c>
      <c r="Q156" s="144"/>
      <c r="R156" s="144">
        <v>1424332582</v>
      </c>
      <c r="S156" s="144"/>
      <c r="T156" s="233">
        <f t="shared" si="8"/>
        <v>6070928465</v>
      </c>
      <c r="U156" s="224"/>
      <c r="V156" s="170">
        <f>T156/درآمدها!$J$5</f>
        <v>4.6143404627896935E-3</v>
      </c>
      <c r="W156" s="165"/>
    </row>
    <row r="157" spans="1:23" s="28" customFormat="1" ht="42.75" customHeight="1">
      <c r="A157" s="25"/>
      <c r="B157" s="231" t="s">
        <v>270</v>
      </c>
      <c r="C157" s="232"/>
      <c r="D157" s="144">
        <v>0</v>
      </c>
      <c r="E157" s="144"/>
      <c r="F157" s="144">
        <v>0</v>
      </c>
      <c r="G157" s="144"/>
      <c r="H157" s="144">
        <v>0</v>
      </c>
      <c r="I157" s="144"/>
      <c r="J157" s="233">
        <f t="shared" si="6"/>
        <v>0</v>
      </c>
      <c r="K157" s="233"/>
      <c r="L157" s="170">
        <f t="shared" si="7"/>
        <v>0</v>
      </c>
      <c r="M157" s="170"/>
      <c r="N157" s="144">
        <v>0</v>
      </c>
      <c r="O157" s="144"/>
      <c r="P157" s="144">
        <v>3886608709</v>
      </c>
      <c r="Q157" s="144"/>
      <c r="R157" s="144">
        <v>30862919</v>
      </c>
      <c r="S157" s="144"/>
      <c r="T157" s="233">
        <f t="shared" si="8"/>
        <v>3917471628</v>
      </c>
      <c r="U157" s="224"/>
      <c r="V157" s="170">
        <f>T157/درآمدها!$J$5</f>
        <v>2.9775590256293713E-3</v>
      </c>
      <c r="W157" s="165"/>
    </row>
    <row r="158" spans="1:23" s="28" customFormat="1" ht="42.75" customHeight="1">
      <c r="A158" s="25"/>
      <c r="B158" s="231" t="s">
        <v>127</v>
      </c>
      <c r="C158" s="232"/>
      <c r="D158" s="144">
        <v>0</v>
      </c>
      <c r="E158" s="144"/>
      <c r="F158" s="144">
        <v>23228808186</v>
      </c>
      <c r="G158" s="144"/>
      <c r="H158" s="144">
        <v>0</v>
      </c>
      <c r="I158" s="144"/>
      <c r="J158" s="233">
        <f t="shared" si="6"/>
        <v>23228808186</v>
      </c>
      <c r="K158" s="233"/>
      <c r="L158" s="170">
        <f t="shared" si="7"/>
        <v>2.1290643395241129E-2</v>
      </c>
      <c r="M158" s="170"/>
      <c r="N158" s="144">
        <v>21541687000</v>
      </c>
      <c r="O158" s="144"/>
      <c r="P158" s="144">
        <v>18770560423</v>
      </c>
      <c r="Q158" s="144"/>
      <c r="R158" s="144">
        <v>4407082005</v>
      </c>
      <c r="S158" s="144"/>
      <c r="T158" s="233">
        <f t="shared" si="8"/>
        <v>44719329428</v>
      </c>
      <c r="U158" s="224"/>
      <c r="V158" s="170">
        <f>T158/درآمدها!$J$5</f>
        <v>3.3989893380903524E-2</v>
      </c>
      <c r="W158" s="165"/>
    </row>
    <row r="159" spans="1:23" s="28" customFormat="1" ht="42.75" customHeight="1">
      <c r="A159" s="25"/>
      <c r="B159" s="231" t="s">
        <v>111</v>
      </c>
      <c r="C159" s="232"/>
      <c r="D159" s="144">
        <v>0</v>
      </c>
      <c r="E159" s="144"/>
      <c r="F159" s="144">
        <v>5140207381</v>
      </c>
      <c r="G159" s="144"/>
      <c r="H159" s="144">
        <v>137376952</v>
      </c>
      <c r="I159" s="144"/>
      <c r="J159" s="233">
        <f t="shared" si="6"/>
        <v>5277584333</v>
      </c>
      <c r="K159" s="233"/>
      <c r="L159" s="170">
        <f t="shared" si="7"/>
        <v>4.8372333665373229E-3</v>
      </c>
      <c r="M159" s="170"/>
      <c r="N159" s="144">
        <v>0</v>
      </c>
      <c r="O159" s="144"/>
      <c r="P159" s="144">
        <v>8530723442</v>
      </c>
      <c r="Q159" s="144"/>
      <c r="R159" s="144">
        <v>813916051</v>
      </c>
      <c r="S159" s="144"/>
      <c r="T159" s="233">
        <f t="shared" si="8"/>
        <v>9344639493</v>
      </c>
      <c r="U159" s="224"/>
      <c r="V159" s="170">
        <f>T159/درآمدها!$J$5</f>
        <v>7.1025953231574554E-3</v>
      </c>
      <c r="W159" s="165"/>
    </row>
    <row r="160" spans="1:23" s="28" customFormat="1" ht="49.5" customHeight="1">
      <c r="A160" s="25"/>
      <c r="B160" s="231" t="s">
        <v>443</v>
      </c>
      <c r="C160" s="232"/>
      <c r="D160" s="144">
        <v>0</v>
      </c>
      <c r="E160" s="144"/>
      <c r="F160" s="144">
        <v>0</v>
      </c>
      <c r="G160" s="144"/>
      <c r="H160" s="144">
        <v>0</v>
      </c>
      <c r="I160" s="144"/>
      <c r="J160" s="233">
        <f t="shared" si="6"/>
        <v>0</v>
      </c>
      <c r="K160" s="233"/>
      <c r="L160" s="170">
        <f t="shared" si="7"/>
        <v>0</v>
      </c>
      <c r="M160" s="170"/>
      <c r="N160" s="144">
        <v>0</v>
      </c>
      <c r="O160" s="144"/>
      <c r="P160" s="144">
        <v>0</v>
      </c>
      <c r="Q160" s="144"/>
      <c r="R160" s="144">
        <v>696802041</v>
      </c>
      <c r="S160" s="144"/>
      <c r="T160" s="233">
        <f t="shared" si="8"/>
        <v>696802041</v>
      </c>
      <c r="U160" s="224"/>
      <c r="V160" s="170">
        <f>T160/درآمدها!$J$5</f>
        <v>5.2961945950729349E-4</v>
      </c>
      <c r="W160" s="165"/>
    </row>
    <row r="161" spans="1:23" s="28" customFormat="1" ht="42.75" customHeight="1">
      <c r="A161" s="25"/>
      <c r="B161" s="231" t="s">
        <v>274</v>
      </c>
      <c r="C161" s="232"/>
      <c r="D161" s="144">
        <v>0</v>
      </c>
      <c r="E161" s="144"/>
      <c r="F161" s="144">
        <v>-4635797195</v>
      </c>
      <c r="G161" s="144"/>
      <c r="H161" s="144">
        <v>-118979021</v>
      </c>
      <c r="I161" s="144"/>
      <c r="J161" s="233">
        <f t="shared" si="6"/>
        <v>-4754776216</v>
      </c>
      <c r="K161" s="233"/>
      <c r="L161" s="170">
        <f t="shared" si="7"/>
        <v>-4.3580473018001277E-3</v>
      </c>
      <c r="M161" s="170"/>
      <c r="N161" s="144">
        <v>1811730700</v>
      </c>
      <c r="O161" s="144"/>
      <c r="P161" s="144">
        <v>-8305910720</v>
      </c>
      <c r="Q161" s="144"/>
      <c r="R161" s="144">
        <v>-678507710</v>
      </c>
      <c r="S161" s="144"/>
      <c r="T161" s="233">
        <f t="shared" si="8"/>
        <v>-7172687730</v>
      </c>
      <c r="U161" s="224"/>
      <c r="V161" s="170">
        <f>T161/درآمدها!$J$5</f>
        <v>-5.4517564175406829E-3</v>
      </c>
      <c r="W161" s="165"/>
    </row>
    <row r="162" spans="1:23" s="28" customFormat="1" ht="42.75" customHeight="1">
      <c r="A162" s="25"/>
      <c r="B162" s="231" t="s">
        <v>153</v>
      </c>
      <c r="C162" s="232"/>
      <c r="D162" s="144">
        <v>0</v>
      </c>
      <c r="E162" s="144"/>
      <c r="F162" s="144">
        <v>542109325</v>
      </c>
      <c r="G162" s="144"/>
      <c r="H162" s="144">
        <v>-4830659</v>
      </c>
      <c r="I162" s="144"/>
      <c r="J162" s="233">
        <f t="shared" si="6"/>
        <v>537278666</v>
      </c>
      <c r="K162" s="233"/>
      <c r="L162" s="170">
        <f t="shared" si="7"/>
        <v>4.924492203853642E-4</v>
      </c>
      <c r="M162" s="170"/>
      <c r="N162" s="144">
        <v>3267046780</v>
      </c>
      <c r="O162" s="144"/>
      <c r="P162" s="144">
        <v>-216685381</v>
      </c>
      <c r="Q162" s="144"/>
      <c r="R162" s="144">
        <v>-914542669</v>
      </c>
      <c r="S162" s="144"/>
      <c r="T162" s="233">
        <f t="shared" si="8"/>
        <v>2135818730</v>
      </c>
      <c r="U162" s="224"/>
      <c r="V162" s="170">
        <f>T162/درآمدها!$J$5</f>
        <v>1.6233752125134119E-3</v>
      </c>
      <c r="W162" s="165"/>
    </row>
    <row r="163" spans="1:23" s="28" customFormat="1" ht="42.75" customHeight="1">
      <c r="A163" s="25"/>
      <c r="B163" s="231" t="s">
        <v>418</v>
      </c>
      <c r="C163" s="232"/>
      <c r="D163" s="144">
        <v>0</v>
      </c>
      <c r="E163" s="144"/>
      <c r="F163" s="144">
        <v>6423935357</v>
      </c>
      <c r="G163" s="144"/>
      <c r="H163" s="144">
        <v>5018759467</v>
      </c>
      <c r="I163" s="144"/>
      <c r="J163" s="233">
        <f t="shared" si="6"/>
        <v>11442694824</v>
      </c>
      <c r="K163" s="233"/>
      <c r="L163" s="170">
        <f t="shared" si="7"/>
        <v>1.048793950286208E-2</v>
      </c>
      <c r="M163" s="170"/>
      <c r="N163" s="144">
        <v>0</v>
      </c>
      <c r="O163" s="144"/>
      <c r="P163" s="144">
        <v>10068200019</v>
      </c>
      <c r="Q163" s="144"/>
      <c r="R163" s="144">
        <v>5122172613</v>
      </c>
      <c r="S163" s="144"/>
      <c r="T163" s="233">
        <f t="shared" si="8"/>
        <v>15190372632</v>
      </c>
      <c r="U163" s="224"/>
      <c r="V163" s="170">
        <f>T163/درآمدها!$J$5</f>
        <v>1.1545771208603886E-2</v>
      </c>
      <c r="W163" s="165"/>
    </row>
    <row r="164" spans="1:23" s="28" customFormat="1" ht="42.75" customHeight="1">
      <c r="A164" s="25"/>
      <c r="B164" s="231" t="s">
        <v>171</v>
      </c>
      <c r="C164" s="232"/>
      <c r="D164" s="144">
        <v>0</v>
      </c>
      <c r="E164" s="144"/>
      <c r="F164" s="144">
        <v>4311524441</v>
      </c>
      <c r="G164" s="144"/>
      <c r="H164" s="144">
        <v>190958225</v>
      </c>
      <c r="I164" s="144"/>
      <c r="J164" s="233">
        <f t="shared" si="6"/>
        <v>4502482666</v>
      </c>
      <c r="K164" s="233"/>
      <c r="L164" s="170">
        <f t="shared" si="7"/>
        <v>4.1268046155220235E-3</v>
      </c>
      <c r="M164" s="170"/>
      <c r="N164" s="144">
        <v>3179970426</v>
      </c>
      <c r="O164" s="144"/>
      <c r="P164" s="144">
        <v>8249124127</v>
      </c>
      <c r="Q164" s="144"/>
      <c r="R164" s="144">
        <v>306284982</v>
      </c>
      <c r="S164" s="144"/>
      <c r="T164" s="233">
        <f t="shared" si="8"/>
        <v>11735379535</v>
      </c>
      <c r="U164" s="224"/>
      <c r="V164" s="170">
        <f>T164/درآمدها!$J$5</f>
        <v>8.9197289914936598E-3</v>
      </c>
      <c r="W164" s="165"/>
    </row>
    <row r="165" spans="1:23" s="28" customFormat="1" ht="42.75" customHeight="1">
      <c r="A165" s="25"/>
      <c r="B165" s="231" t="s">
        <v>131</v>
      </c>
      <c r="C165" s="232"/>
      <c r="D165" s="144">
        <v>0</v>
      </c>
      <c r="E165" s="144"/>
      <c r="F165" s="144">
        <v>9050594341</v>
      </c>
      <c r="G165" s="144"/>
      <c r="H165" s="144">
        <v>0</v>
      </c>
      <c r="I165" s="144"/>
      <c r="J165" s="233">
        <f t="shared" si="6"/>
        <v>9050594341</v>
      </c>
      <c r="K165" s="233"/>
      <c r="L165" s="170">
        <f t="shared" si="7"/>
        <v>8.2954310477863624E-3</v>
      </c>
      <c r="M165" s="170"/>
      <c r="N165" s="144">
        <v>24502984360</v>
      </c>
      <c r="O165" s="144"/>
      <c r="P165" s="144">
        <v>455375815</v>
      </c>
      <c r="Q165" s="144"/>
      <c r="R165" s="144">
        <v>-2416957983</v>
      </c>
      <c r="S165" s="144"/>
      <c r="T165" s="233">
        <f t="shared" si="8"/>
        <v>22541402192</v>
      </c>
      <c r="U165" s="224"/>
      <c r="V165" s="170">
        <f>T165/درآمدها!$J$5</f>
        <v>1.7133080190652832E-2</v>
      </c>
      <c r="W165" s="165"/>
    </row>
    <row r="166" spans="1:23" s="28" customFormat="1" ht="42.75" customHeight="1">
      <c r="A166" s="25"/>
      <c r="B166" s="231" t="s">
        <v>200</v>
      </c>
      <c r="C166" s="232"/>
      <c r="D166" s="144">
        <v>0</v>
      </c>
      <c r="E166" s="144"/>
      <c r="F166" s="144">
        <v>-431228787</v>
      </c>
      <c r="G166" s="144"/>
      <c r="H166" s="144">
        <v>71130215</v>
      </c>
      <c r="I166" s="144"/>
      <c r="J166" s="233">
        <f t="shared" si="6"/>
        <v>-360098572</v>
      </c>
      <c r="K166" s="233"/>
      <c r="L166" s="170">
        <f t="shared" si="7"/>
        <v>-3.3005267520390044E-4</v>
      </c>
      <c r="M166" s="170"/>
      <c r="N166" s="144">
        <v>0</v>
      </c>
      <c r="O166" s="144"/>
      <c r="P166" s="144">
        <v>3344037696</v>
      </c>
      <c r="Q166" s="144"/>
      <c r="R166" s="144">
        <v>15743174327</v>
      </c>
      <c r="S166" s="144"/>
      <c r="T166" s="233">
        <f t="shared" si="8"/>
        <v>19087212023</v>
      </c>
      <c r="U166" s="224"/>
      <c r="V166" s="170">
        <f>T166/درآمدها!$J$5</f>
        <v>1.450764825633221E-2</v>
      </c>
      <c r="W166" s="165"/>
    </row>
    <row r="167" spans="1:23" s="28" customFormat="1" ht="42.75" customHeight="1">
      <c r="A167" s="25"/>
      <c r="B167" s="231" t="s">
        <v>226</v>
      </c>
      <c r="C167" s="232"/>
      <c r="D167" s="144">
        <v>0</v>
      </c>
      <c r="E167" s="144"/>
      <c r="F167" s="144">
        <v>386522455</v>
      </c>
      <c r="G167" s="144"/>
      <c r="H167" s="144">
        <v>-8050890</v>
      </c>
      <c r="I167" s="144"/>
      <c r="J167" s="233">
        <f t="shared" si="6"/>
        <v>378471565</v>
      </c>
      <c r="K167" s="233"/>
      <c r="L167" s="170">
        <f t="shared" si="7"/>
        <v>3.4689266281471648E-4</v>
      </c>
      <c r="M167" s="170"/>
      <c r="N167" s="144">
        <v>0</v>
      </c>
      <c r="O167" s="144"/>
      <c r="P167" s="144">
        <v>-328036657</v>
      </c>
      <c r="Q167" s="144"/>
      <c r="R167" s="144">
        <v>-629674324</v>
      </c>
      <c r="S167" s="144"/>
      <c r="T167" s="233">
        <f t="shared" si="8"/>
        <v>-957710981</v>
      </c>
      <c r="U167" s="224"/>
      <c r="V167" s="170">
        <f>T167/درآمدها!$J$5</f>
        <v>-7.2792894147309173E-4</v>
      </c>
      <c r="W167" s="165"/>
    </row>
    <row r="168" spans="1:23" s="28" customFormat="1" ht="42.75" customHeight="1">
      <c r="A168" s="25"/>
      <c r="B168" s="231" t="s">
        <v>228</v>
      </c>
      <c r="C168" s="232"/>
      <c r="D168" s="144">
        <v>0</v>
      </c>
      <c r="E168" s="144"/>
      <c r="F168" s="144">
        <v>13245269509</v>
      </c>
      <c r="G168" s="144"/>
      <c r="H168" s="144">
        <v>0</v>
      </c>
      <c r="I168" s="144"/>
      <c r="J168" s="233">
        <f t="shared" si="6"/>
        <v>13245269509</v>
      </c>
      <c r="K168" s="233"/>
      <c r="L168" s="170">
        <f t="shared" si="7"/>
        <v>1.214011100061264E-2</v>
      </c>
      <c r="M168" s="170"/>
      <c r="N168" s="144">
        <v>0</v>
      </c>
      <c r="O168" s="144"/>
      <c r="P168" s="144">
        <v>5073679595</v>
      </c>
      <c r="Q168" s="144"/>
      <c r="R168" s="144">
        <v>-11908685445</v>
      </c>
      <c r="S168" s="144"/>
      <c r="T168" s="233">
        <f t="shared" si="8"/>
        <v>-6835005850</v>
      </c>
      <c r="U168" s="224"/>
      <c r="V168" s="170">
        <f>T168/درآمدها!$J$5</f>
        <v>-5.1950940023239535E-3</v>
      </c>
      <c r="W168" s="165"/>
    </row>
    <row r="169" spans="1:23" s="28" customFormat="1" ht="42.75" customHeight="1">
      <c r="A169" s="25"/>
      <c r="B169" s="231" t="s">
        <v>265</v>
      </c>
      <c r="C169" s="232"/>
      <c r="D169" s="144">
        <f>'درآمد سود سهام'!M20</f>
        <v>1316</v>
      </c>
      <c r="E169" s="144"/>
      <c r="F169" s="144">
        <v>3101418086</v>
      </c>
      <c r="G169" s="144"/>
      <c r="H169" s="144">
        <v>44015372</v>
      </c>
      <c r="I169" s="144"/>
      <c r="J169" s="233">
        <f t="shared" si="6"/>
        <v>3145434774</v>
      </c>
      <c r="K169" s="233"/>
      <c r="L169" s="170">
        <f t="shared" si="7"/>
        <v>2.8829860559349179E-3</v>
      </c>
      <c r="M169" s="170"/>
      <c r="N169" s="144">
        <v>753572084</v>
      </c>
      <c r="O169" s="144"/>
      <c r="P169" s="144">
        <v>3398326379</v>
      </c>
      <c r="Q169" s="144"/>
      <c r="R169" s="144">
        <v>-254282556</v>
      </c>
      <c r="S169" s="144"/>
      <c r="T169" s="233">
        <f t="shared" si="8"/>
        <v>3897615907</v>
      </c>
      <c r="U169" s="224"/>
      <c r="V169" s="170">
        <f>T169/درآمدها!$J$5</f>
        <v>2.962467255506173E-3</v>
      </c>
      <c r="W169" s="165"/>
    </row>
    <row r="170" spans="1:23" s="28" customFormat="1" ht="42.75" customHeight="1">
      <c r="A170" s="25"/>
      <c r="B170" s="231" t="s">
        <v>254</v>
      </c>
      <c r="C170" s="232"/>
      <c r="D170" s="144">
        <v>0</v>
      </c>
      <c r="E170" s="144"/>
      <c r="F170" s="144">
        <v>10103828161</v>
      </c>
      <c r="G170" s="144"/>
      <c r="H170" s="144">
        <v>5328972</v>
      </c>
      <c r="I170" s="144"/>
      <c r="J170" s="233">
        <f t="shared" si="6"/>
        <v>10109157133</v>
      </c>
      <c r="K170" s="233"/>
      <c r="L170" s="170">
        <f t="shared" si="7"/>
        <v>9.2656695006367376E-3</v>
      </c>
      <c r="M170" s="170"/>
      <c r="N170" s="144">
        <v>15351654500</v>
      </c>
      <c r="O170" s="144"/>
      <c r="P170" s="144">
        <v>1121036192</v>
      </c>
      <c r="Q170" s="144"/>
      <c r="R170" s="144">
        <v>-1138263219</v>
      </c>
      <c r="S170" s="144"/>
      <c r="T170" s="233">
        <f t="shared" si="8"/>
        <v>15334427473</v>
      </c>
      <c r="U170" s="224"/>
      <c r="V170" s="170">
        <f>T170/درآمدها!$J$5</f>
        <v>1.1655263205671427E-2</v>
      </c>
      <c r="W170" s="165"/>
    </row>
    <row r="171" spans="1:23" s="28" customFormat="1" ht="42.75" customHeight="1">
      <c r="A171" s="25"/>
      <c r="B171" s="231" t="s">
        <v>243</v>
      </c>
      <c r="C171" s="232"/>
      <c r="D171" s="144">
        <v>0</v>
      </c>
      <c r="E171" s="144"/>
      <c r="F171" s="144">
        <v>-998148223</v>
      </c>
      <c r="G171" s="144"/>
      <c r="H171" s="144">
        <v>-3369835</v>
      </c>
      <c r="I171" s="144"/>
      <c r="J171" s="233">
        <f t="shared" si="6"/>
        <v>-1001518058</v>
      </c>
      <c r="K171" s="233"/>
      <c r="L171" s="170">
        <f t="shared" si="7"/>
        <v>-9.1795341612161449E-4</v>
      </c>
      <c r="M171" s="170"/>
      <c r="N171" s="144">
        <v>622933890</v>
      </c>
      <c r="O171" s="144"/>
      <c r="P171" s="144">
        <v>-828655782</v>
      </c>
      <c r="Q171" s="144"/>
      <c r="R171" s="144">
        <v>-167061405</v>
      </c>
      <c r="S171" s="144"/>
      <c r="T171" s="233">
        <f t="shared" si="8"/>
        <v>-372783297</v>
      </c>
      <c r="U171" s="224"/>
      <c r="V171" s="170">
        <f>T171/درآمدها!$J$5</f>
        <v>-2.8334200627074067E-4</v>
      </c>
      <c r="W171" s="165"/>
    </row>
    <row r="172" spans="1:23" s="28" customFormat="1" ht="42.75" customHeight="1">
      <c r="A172" s="25"/>
      <c r="B172" s="231" t="s">
        <v>165</v>
      </c>
      <c r="C172" s="232"/>
      <c r="D172" s="144">
        <v>0</v>
      </c>
      <c r="E172" s="144"/>
      <c r="F172" s="144">
        <v>1245903585</v>
      </c>
      <c r="G172" s="144"/>
      <c r="H172" s="144">
        <v>132638330</v>
      </c>
      <c r="I172" s="144"/>
      <c r="J172" s="233">
        <f t="shared" si="6"/>
        <v>1378541915</v>
      </c>
      <c r="K172" s="233"/>
      <c r="L172" s="170">
        <f t="shared" si="7"/>
        <v>1.2635191647648576E-3</v>
      </c>
      <c r="M172" s="170"/>
      <c r="N172" s="144">
        <v>0</v>
      </c>
      <c r="O172" s="144"/>
      <c r="P172" s="144">
        <v>6119859385</v>
      </c>
      <c r="Q172" s="144"/>
      <c r="R172" s="144">
        <v>270269285</v>
      </c>
      <c r="S172" s="144"/>
      <c r="T172" s="233">
        <f t="shared" si="8"/>
        <v>6390128670</v>
      </c>
      <c r="U172" s="224"/>
      <c r="V172" s="170">
        <f>T172/درآمدها!$J$5</f>
        <v>4.8569554812590747E-3</v>
      </c>
      <c r="W172" s="165"/>
    </row>
    <row r="173" spans="1:23" s="28" customFormat="1" ht="42.75" customHeight="1">
      <c r="A173" s="25"/>
      <c r="B173" s="231" t="s">
        <v>99</v>
      </c>
      <c r="C173" s="232"/>
      <c r="D173" s="144">
        <v>0</v>
      </c>
      <c r="E173" s="144"/>
      <c r="F173" s="144">
        <v>-872051925</v>
      </c>
      <c r="G173" s="144"/>
      <c r="H173" s="144">
        <v>0</v>
      </c>
      <c r="I173" s="144"/>
      <c r="J173" s="233">
        <f t="shared" si="6"/>
        <v>-872051925</v>
      </c>
      <c r="K173" s="233"/>
      <c r="L173" s="170">
        <f t="shared" si="7"/>
        <v>-7.9928967550296521E-4</v>
      </c>
      <c r="M173" s="170"/>
      <c r="N173" s="144">
        <v>0</v>
      </c>
      <c r="O173" s="144"/>
      <c r="P173" s="144">
        <v>-2912307619</v>
      </c>
      <c r="Q173" s="144"/>
      <c r="R173" s="144">
        <v>-56590049</v>
      </c>
      <c r="S173" s="144"/>
      <c r="T173" s="233">
        <f t="shared" si="8"/>
        <v>-2968897668</v>
      </c>
      <c r="U173" s="224"/>
      <c r="V173" s="170">
        <f>T173/درآمدها!$J$5</f>
        <v>-2.2565748745541122E-3</v>
      </c>
      <c r="W173" s="165"/>
    </row>
    <row r="174" spans="1:23" s="28" customFormat="1" ht="42.75" customHeight="1">
      <c r="A174" s="25"/>
      <c r="B174" s="231" t="s">
        <v>107</v>
      </c>
      <c r="C174" s="232"/>
      <c r="D174" s="144">
        <v>0</v>
      </c>
      <c r="E174" s="144"/>
      <c r="F174" s="144">
        <v>25565834466</v>
      </c>
      <c r="G174" s="144"/>
      <c r="H174" s="144">
        <v>0</v>
      </c>
      <c r="I174" s="144"/>
      <c r="J174" s="233">
        <f t="shared" si="6"/>
        <v>25565834466</v>
      </c>
      <c r="K174" s="233"/>
      <c r="L174" s="170">
        <f t="shared" si="7"/>
        <v>2.3432672927465488E-2</v>
      </c>
      <c r="M174" s="170"/>
      <c r="N174" s="144">
        <v>0</v>
      </c>
      <c r="O174" s="144"/>
      <c r="P174" s="144">
        <v>34693204954</v>
      </c>
      <c r="Q174" s="144"/>
      <c r="R174" s="144">
        <v>3262950179</v>
      </c>
      <c r="S174" s="144"/>
      <c r="T174" s="233">
        <f t="shared" si="8"/>
        <v>37956155133</v>
      </c>
      <c r="U174" s="224"/>
      <c r="V174" s="170">
        <f>T174/درآمدها!$J$5</f>
        <v>2.8849396505304502E-2</v>
      </c>
      <c r="W174" s="165"/>
    </row>
    <row r="175" spans="1:23" s="28" customFormat="1" ht="42.75" customHeight="1">
      <c r="A175" s="25"/>
      <c r="B175" s="231" t="s">
        <v>429</v>
      </c>
      <c r="C175" s="232"/>
      <c r="D175" s="144">
        <v>0</v>
      </c>
      <c r="E175" s="144"/>
      <c r="F175" s="144">
        <v>1793832432</v>
      </c>
      <c r="G175" s="144"/>
      <c r="H175" s="144">
        <v>-98666164</v>
      </c>
      <c r="I175" s="144"/>
      <c r="J175" s="233">
        <f t="shared" si="6"/>
        <v>1695166268</v>
      </c>
      <c r="K175" s="233"/>
      <c r="L175" s="170">
        <f t="shared" si="7"/>
        <v>1.5537250219054245E-3</v>
      </c>
      <c r="M175" s="170"/>
      <c r="N175" s="144">
        <v>0</v>
      </c>
      <c r="O175" s="144"/>
      <c r="P175" s="144">
        <v>-4979470529</v>
      </c>
      <c r="Q175" s="144"/>
      <c r="R175" s="144">
        <v>-98666164</v>
      </c>
      <c r="S175" s="144"/>
      <c r="T175" s="233">
        <f t="shared" si="8"/>
        <v>-5078136693</v>
      </c>
      <c r="U175" s="224"/>
      <c r="V175" s="170">
        <f>T175/درآمدها!$J$5</f>
        <v>-3.8597476074999255E-3</v>
      </c>
      <c r="W175" s="165"/>
    </row>
    <row r="176" spans="1:23" s="28" customFormat="1" ht="42.75" customHeight="1">
      <c r="A176" s="25"/>
      <c r="B176" s="231" t="s">
        <v>113</v>
      </c>
      <c r="C176" s="232"/>
      <c r="D176" s="144">
        <v>0</v>
      </c>
      <c r="E176" s="144"/>
      <c r="F176" s="144">
        <v>2234302288</v>
      </c>
      <c r="G176" s="144"/>
      <c r="H176" s="144">
        <v>23977029</v>
      </c>
      <c r="I176" s="144"/>
      <c r="J176" s="233">
        <f t="shared" si="6"/>
        <v>2258279317</v>
      </c>
      <c r="K176" s="233"/>
      <c r="L176" s="170">
        <f t="shared" si="7"/>
        <v>2.0698530566055319E-3</v>
      </c>
      <c r="M176" s="170"/>
      <c r="N176" s="144">
        <v>0</v>
      </c>
      <c r="O176" s="144"/>
      <c r="P176" s="144">
        <v>1992427292</v>
      </c>
      <c r="Q176" s="144"/>
      <c r="R176" s="144">
        <v>-217199067</v>
      </c>
      <c r="S176" s="144"/>
      <c r="T176" s="233">
        <f t="shared" si="8"/>
        <v>1775228225</v>
      </c>
      <c r="U176" s="224"/>
      <c r="V176" s="170">
        <f>T176/درآمدها!$J$5</f>
        <v>1.3493006014696678E-3</v>
      </c>
      <c r="W176" s="165"/>
    </row>
    <row r="177" spans="1:23" s="28" customFormat="1" ht="42.75" customHeight="1">
      <c r="A177" s="25"/>
      <c r="B177" s="231" t="s">
        <v>92</v>
      </c>
      <c r="C177" s="232"/>
      <c r="D177" s="144">
        <v>0</v>
      </c>
      <c r="E177" s="144"/>
      <c r="F177" s="144">
        <v>2131560391</v>
      </c>
      <c r="G177" s="144"/>
      <c r="H177" s="144">
        <v>-426691485</v>
      </c>
      <c r="I177" s="144"/>
      <c r="J177" s="233">
        <f t="shared" si="6"/>
        <v>1704868906</v>
      </c>
      <c r="K177" s="233"/>
      <c r="L177" s="170">
        <f t="shared" si="7"/>
        <v>1.5626180914076135E-3</v>
      </c>
      <c r="M177" s="170"/>
      <c r="N177" s="144">
        <v>0</v>
      </c>
      <c r="O177" s="144"/>
      <c r="P177" s="144">
        <v>-1264103810</v>
      </c>
      <c r="Q177" s="144"/>
      <c r="R177" s="144">
        <v>-1148191848</v>
      </c>
      <c r="S177" s="144"/>
      <c r="T177" s="233">
        <f t="shared" si="8"/>
        <v>-2412295658</v>
      </c>
      <c r="U177" s="224"/>
      <c r="V177" s="170">
        <f>T177/درآمدها!$J$5</f>
        <v>-1.833517480414141E-3</v>
      </c>
      <c r="W177" s="165"/>
    </row>
    <row r="178" spans="1:23" s="28" customFormat="1" ht="42.75" customHeight="1">
      <c r="A178" s="25"/>
      <c r="B178" s="231" t="s">
        <v>296</v>
      </c>
      <c r="C178" s="232"/>
      <c r="D178" s="144">
        <v>0</v>
      </c>
      <c r="E178" s="144"/>
      <c r="F178" s="144">
        <v>6287180294</v>
      </c>
      <c r="G178" s="144"/>
      <c r="H178" s="144">
        <v>19953145</v>
      </c>
      <c r="I178" s="144"/>
      <c r="J178" s="233">
        <f t="shared" si="6"/>
        <v>6307133439</v>
      </c>
      <c r="K178" s="233"/>
      <c r="L178" s="170">
        <f t="shared" si="7"/>
        <v>5.7808789766873245E-3</v>
      </c>
      <c r="M178" s="170"/>
      <c r="N178" s="144">
        <v>11780711640</v>
      </c>
      <c r="O178" s="144"/>
      <c r="P178" s="144">
        <v>3773896612</v>
      </c>
      <c r="Q178" s="144"/>
      <c r="R178" s="144">
        <v>-3899955438</v>
      </c>
      <c r="S178" s="144"/>
      <c r="T178" s="233">
        <f t="shared" si="8"/>
        <v>11654652814</v>
      </c>
      <c r="U178" s="224"/>
      <c r="V178" s="170">
        <f>T178/درآمدها!$J$5</f>
        <v>8.858370901493726E-3</v>
      </c>
      <c r="W178" s="165"/>
    </row>
    <row r="179" spans="1:23" s="28" customFormat="1" ht="42.75" customHeight="1">
      <c r="A179" s="25"/>
      <c r="B179" s="231" t="s">
        <v>147</v>
      </c>
      <c r="C179" s="232"/>
      <c r="D179" s="144">
        <v>0</v>
      </c>
      <c r="E179" s="144"/>
      <c r="F179" s="144">
        <v>425380071</v>
      </c>
      <c r="G179" s="144"/>
      <c r="H179" s="144">
        <v>-51457443</v>
      </c>
      <c r="I179" s="144"/>
      <c r="J179" s="233">
        <f t="shared" si="6"/>
        <v>373922628</v>
      </c>
      <c r="K179" s="233"/>
      <c r="L179" s="170">
        <f t="shared" si="7"/>
        <v>3.4272327992090147E-4</v>
      </c>
      <c r="M179" s="170"/>
      <c r="N179" s="144">
        <v>384077400</v>
      </c>
      <c r="O179" s="144"/>
      <c r="P179" s="144">
        <v>-3839048135</v>
      </c>
      <c r="Q179" s="144"/>
      <c r="R179" s="144">
        <v>-919333441</v>
      </c>
      <c r="S179" s="144"/>
      <c r="T179" s="233">
        <f t="shared" si="8"/>
        <v>-4374304176</v>
      </c>
      <c r="U179" s="224"/>
      <c r="V179" s="170">
        <f>T179/درآمدها!$J$5</f>
        <v>-3.3247844826757864E-3</v>
      </c>
      <c r="W179" s="165"/>
    </row>
    <row r="180" spans="1:23" s="28" customFormat="1" ht="42.75" customHeight="1">
      <c r="A180" s="25"/>
      <c r="B180" s="231" t="s">
        <v>256</v>
      </c>
      <c r="C180" s="232"/>
      <c r="D180" s="144">
        <v>0</v>
      </c>
      <c r="E180" s="144"/>
      <c r="F180" s="144">
        <v>7674565816</v>
      </c>
      <c r="G180" s="144"/>
      <c r="H180" s="144">
        <v>157798089</v>
      </c>
      <c r="I180" s="144"/>
      <c r="J180" s="233">
        <f t="shared" si="6"/>
        <v>7832363905</v>
      </c>
      <c r="K180" s="233"/>
      <c r="L180" s="170">
        <f t="shared" si="7"/>
        <v>7.1788472963334009E-3</v>
      </c>
      <c r="M180" s="170"/>
      <c r="N180" s="144">
        <v>0</v>
      </c>
      <c r="O180" s="144"/>
      <c r="P180" s="144">
        <v>12131725478</v>
      </c>
      <c r="Q180" s="144"/>
      <c r="R180" s="144">
        <v>305560623</v>
      </c>
      <c r="S180" s="144"/>
      <c r="T180" s="233">
        <f t="shared" si="8"/>
        <v>12437286101</v>
      </c>
      <c r="U180" s="224"/>
      <c r="V180" s="170">
        <f>T180/درآمدها!$J$5</f>
        <v>9.4532282556118313E-3</v>
      </c>
      <c r="W180" s="165"/>
    </row>
    <row r="181" spans="1:23" s="28" customFormat="1" ht="42.75" customHeight="1">
      <c r="A181" s="25"/>
      <c r="B181" s="231" t="s">
        <v>313</v>
      </c>
      <c r="C181" s="232"/>
      <c r="D181" s="144">
        <v>0</v>
      </c>
      <c r="E181" s="144"/>
      <c r="F181" s="144">
        <v>60867947</v>
      </c>
      <c r="G181" s="144"/>
      <c r="H181" s="144">
        <v>-8733699</v>
      </c>
      <c r="I181" s="144"/>
      <c r="J181" s="233">
        <f t="shared" si="6"/>
        <v>52134248</v>
      </c>
      <c r="K181" s="233"/>
      <c r="L181" s="170">
        <f t="shared" si="7"/>
        <v>4.7784271752523352E-5</v>
      </c>
      <c r="M181" s="170"/>
      <c r="N181" s="144">
        <v>0</v>
      </c>
      <c r="O181" s="144"/>
      <c r="P181" s="144">
        <v>-385209980</v>
      </c>
      <c r="Q181" s="144"/>
      <c r="R181" s="144">
        <v>-35377498</v>
      </c>
      <c r="S181" s="144"/>
      <c r="T181" s="233">
        <f t="shared" si="8"/>
        <v>-420587478</v>
      </c>
      <c r="U181" s="224"/>
      <c r="V181" s="170">
        <f>T181/درآمدها!$J$5</f>
        <v>-3.1967660779842023E-4</v>
      </c>
      <c r="W181" s="165"/>
    </row>
    <row r="182" spans="1:23" s="28" customFormat="1" ht="42.75" customHeight="1">
      <c r="A182" s="25"/>
      <c r="B182" s="231" t="s">
        <v>316</v>
      </c>
      <c r="C182" s="232"/>
      <c r="D182" s="144">
        <v>0</v>
      </c>
      <c r="E182" s="144"/>
      <c r="F182" s="144">
        <v>1600698001</v>
      </c>
      <c r="G182" s="144"/>
      <c r="H182" s="144">
        <v>1456954669</v>
      </c>
      <c r="I182" s="144"/>
      <c r="J182" s="233">
        <f t="shared" si="6"/>
        <v>3057652670</v>
      </c>
      <c r="K182" s="233"/>
      <c r="L182" s="170">
        <f t="shared" si="7"/>
        <v>2.8025283132137747E-3</v>
      </c>
      <c r="M182" s="170"/>
      <c r="N182" s="144">
        <v>0</v>
      </c>
      <c r="O182" s="144"/>
      <c r="P182" s="144">
        <v>6136928912</v>
      </c>
      <c r="Q182" s="144"/>
      <c r="R182" s="144">
        <v>2071174053</v>
      </c>
      <c r="S182" s="144"/>
      <c r="T182" s="233">
        <f t="shared" si="8"/>
        <v>8208102965</v>
      </c>
      <c r="U182" s="224"/>
      <c r="V182" s="170">
        <f>T182/درآمدها!$J$5</f>
        <v>6.2387461576099397E-3</v>
      </c>
      <c r="W182" s="165"/>
    </row>
    <row r="183" spans="1:23" s="28" customFormat="1" ht="42.75" customHeight="1">
      <c r="A183" s="25"/>
      <c r="B183" s="231" t="s">
        <v>177</v>
      </c>
      <c r="C183" s="232"/>
      <c r="D183" s="144">
        <v>0</v>
      </c>
      <c r="E183" s="144"/>
      <c r="F183" s="144">
        <v>5945625591</v>
      </c>
      <c r="G183" s="144"/>
      <c r="H183" s="144">
        <v>107082724</v>
      </c>
      <c r="I183" s="144"/>
      <c r="J183" s="233">
        <f t="shared" si="6"/>
        <v>6052708315</v>
      </c>
      <c r="K183" s="233"/>
      <c r="L183" s="170">
        <f t="shared" si="7"/>
        <v>5.5476825706341389E-3</v>
      </c>
      <c r="M183" s="170"/>
      <c r="N183" s="144">
        <v>1469255970</v>
      </c>
      <c r="O183" s="144"/>
      <c r="P183" s="144">
        <v>3318684254</v>
      </c>
      <c r="Q183" s="144"/>
      <c r="R183" s="144">
        <v>-645555323</v>
      </c>
      <c r="S183" s="144"/>
      <c r="T183" s="233">
        <f t="shared" si="8"/>
        <v>4142384901</v>
      </c>
      <c r="U183" s="224"/>
      <c r="V183" s="170">
        <f>T183/درآمدها!$J$5</f>
        <v>3.1485092224906295E-3</v>
      </c>
      <c r="W183" s="165"/>
    </row>
    <row r="184" spans="1:23" s="28" customFormat="1" ht="42.75" customHeight="1">
      <c r="A184" s="25"/>
      <c r="B184" s="231" t="s">
        <v>155</v>
      </c>
      <c r="C184" s="232"/>
      <c r="D184" s="144">
        <v>0</v>
      </c>
      <c r="E184" s="144"/>
      <c r="F184" s="144">
        <v>27171255631</v>
      </c>
      <c r="G184" s="144"/>
      <c r="H184" s="144">
        <v>-1169761872</v>
      </c>
      <c r="I184" s="144"/>
      <c r="J184" s="233">
        <f t="shared" si="6"/>
        <v>26001493759</v>
      </c>
      <c r="K184" s="233"/>
      <c r="L184" s="170">
        <f t="shared" si="7"/>
        <v>2.3831981689878715E-2</v>
      </c>
      <c r="M184" s="170"/>
      <c r="N184" s="144">
        <v>30308904697</v>
      </c>
      <c r="O184" s="144"/>
      <c r="P184" s="144">
        <v>11796977968</v>
      </c>
      <c r="Q184" s="144"/>
      <c r="R184" s="144">
        <v>-6308269646</v>
      </c>
      <c r="S184" s="144"/>
      <c r="T184" s="233">
        <f t="shared" si="8"/>
        <v>35797613019</v>
      </c>
      <c r="U184" s="224"/>
      <c r="V184" s="170">
        <f>T184/درآمدها!$J$5</f>
        <v>2.7208749893391938E-2</v>
      </c>
      <c r="W184" s="165"/>
    </row>
    <row r="185" spans="1:23" s="28" customFormat="1" ht="42.75" customHeight="1">
      <c r="A185" s="25"/>
      <c r="B185" s="231" t="s">
        <v>82</v>
      </c>
      <c r="C185" s="232"/>
      <c r="D185" s="144">
        <v>0</v>
      </c>
      <c r="E185" s="144"/>
      <c r="F185" s="144">
        <v>14877076239</v>
      </c>
      <c r="G185" s="144"/>
      <c r="H185" s="144">
        <v>135609381</v>
      </c>
      <c r="I185" s="144"/>
      <c r="J185" s="233">
        <f t="shared" si="6"/>
        <v>15012685620</v>
      </c>
      <c r="K185" s="233"/>
      <c r="L185" s="170">
        <f t="shared" si="7"/>
        <v>1.3760057484693739E-2</v>
      </c>
      <c r="M185" s="170"/>
      <c r="N185" s="144">
        <v>4798603500</v>
      </c>
      <c r="O185" s="144"/>
      <c r="P185" s="144">
        <v>24157253758</v>
      </c>
      <c r="Q185" s="144"/>
      <c r="R185" s="144">
        <v>1274928994</v>
      </c>
      <c r="S185" s="144"/>
      <c r="T185" s="233">
        <f t="shared" si="8"/>
        <v>30230786252</v>
      </c>
      <c r="U185" s="224"/>
      <c r="V185" s="170">
        <f>T185/درآمدها!$J$5</f>
        <v>2.2977562827294819E-2</v>
      </c>
      <c r="W185" s="165"/>
    </row>
    <row r="186" spans="1:23" s="28" customFormat="1" ht="42.75" customHeight="1">
      <c r="A186" s="25"/>
      <c r="B186" s="231" t="s">
        <v>368</v>
      </c>
      <c r="C186" s="232"/>
      <c r="D186" s="144">
        <v>0</v>
      </c>
      <c r="E186" s="144"/>
      <c r="F186" s="144">
        <v>501947139</v>
      </c>
      <c r="G186" s="144"/>
      <c r="H186" s="144">
        <v>10901529</v>
      </c>
      <c r="I186" s="144"/>
      <c r="J186" s="233">
        <f t="shared" si="6"/>
        <v>512848668</v>
      </c>
      <c r="K186" s="233"/>
      <c r="L186" s="170">
        <f t="shared" si="7"/>
        <v>4.7005761202562329E-4</v>
      </c>
      <c r="M186" s="170"/>
      <c r="N186" s="144">
        <v>0</v>
      </c>
      <c r="O186" s="144"/>
      <c r="P186" s="144">
        <v>1045043845</v>
      </c>
      <c r="Q186" s="144"/>
      <c r="R186" s="144">
        <v>-207381795</v>
      </c>
      <c r="S186" s="144"/>
      <c r="T186" s="233">
        <f t="shared" si="8"/>
        <v>837662050</v>
      </c>
      <c r="U186" s="224"/>
      <c r="V186" s="170">
        <f>T186/درآمدها!$J$5</f>
        <v>6.3668315542544669E-4</v>
      </c>
      <c r="W186" s="165"/>
    </row>
    <row r="187" spans="1:23" s="28" customFormat="1" ht="42.75" customHeight="1">
      <c r="A187" s="25"/>
      <c r="B187" s="231" t="s">
        <v>231</v>
      </c>
      <c r="C187" s="232"/>
      <c r="D187" s="144">
        <v>0</v>
      </c>
      <c r="E187" s="144"/>
      <c r="F187" s="144">
        <v>5001427164</v>
      </c>
      <c r="G187" s="144"/>
      <c r="H187" s="144">
        <v>135270299</v>
      </c>
      <c r="I187" s="144"/>
      <c r="J187" s="233">
        <f t="shared" si="6"/>
        <v>5136697463</v>
      </c>
      <c r="K187" s="233"/>
      <c r="L187" s="170">
        <f t="shared" si="7"/>
        <v>4.7081018121233721E-3</v>
      </c>
      <c r="M187" s="170"/>
      <c r="N187" s="144">
        <v>0</v>
      </c>
      <c r="O187" s="144"/>
      <c r="P187" s="144">
        <v>9463701925</v>
      </c>
      <c r="Q187" s="144"/>
      <c r="R187" s="144">
        <v>1480551859</v>
      </c>
      <c r="S187" s="144"/>
      <c r="T187" s="233">
        <f t="shared" si="8"/>
        <v>10944253784</v>
      </c>
      <c r="U187" s="224"/>
      <c r="V187" s="170">
        <f>T187/درآمدها!$J$5</f>
        <v>8.3184167564640237E-3</v>
      </c>
      <c r="W187" s="165"/>
    </row>
    <row r="188" spans="1:23" s="28" customFormat="1" ht="42.75" customHeight="1">
      <c r="A188" s="25"/>
      <c r="B188" s="231" t="s">
        <v>444</v>
      </c>
      <c r="C188" s="232"/>
      <c r="D188" s="144">
        <v>0</v>
      </c>
      <c r="E188" s="144"/>
      <c r="F188" s="144">
        <v>8040187906</v>
      </c>
      <c r="G188" s="144"/>
      <c r="H188" s="144">
        <v>125739918</v>
      </c>
      <c r="I188" s="144"/>
      <c r="J188" s="233">
        <f t="shared" si="6"/>
        <v>8165927824</v>
      </c>
      <c r="K188" s="233"/>
      <c r="L188" s="170">
        <f t="shared" si="7"/>
        <v>7.4845793163355436E-3</v>
      </c>
      <c r="M188" s="170"/>
      <c r="N188" s="144">
        <v>0</v>
      </c>
      <c r="O188" s="144"/>
      <c r="P188" s="144">
        <v>7971237934</v>
      </c>
      <c r="Q188" s="144"/>
      <c r="R188" s="144">
        <v>125739918</v>
      </c>
      <c r="S188" s="144"/>
      <c r="T188" s="233">
        <f t="shared" si="8"/>
        <v>8096977852</v>
      </c>
      <c r="U188" s="224"/>
      <c r="V188" s="170">
        <f>T188/درآمدها!$J$5</f>
        <v>6.1542831124094923E-3</v>
      </c>
      <c r="W188" s="165"/>
    </row>
    <row r="189" spans="1:23" s="28" customFormat="1" ht="42.75" customHeight="1">
      <c r="A189" s="25"/>
      <c r="B189" s="231" t="s">
        <v>183</v>
      </c>
      <c r="C189" s="232"/>
      <c r="D189" s="144">
        <v>0</v>
      </c>
      <c r="E189" s="144"/>
      <c r="F189" s="144">
        <v>1236886068</v>
      </c>
      <c r="G189" s="144"/>
      <c r="H189" s="144">
        <v>67560862</v>
      </c>
      <c r="I189" s="144"/>
      <c r="J189" s="233">
        <f t="shared" si="6"/>
        <v>1304446930</v>
      </c>
      <c r="K189" s="233"/>
      <c r="L189" s="170">
        <f t="shared" si="7"/>
        <v>1.1956065155071347E-3</v>
      </c>
      <c r="M189" s="170"/>
      <c r="N189" s="144">
        <v>1334814490</v>
      </c>
      <c r="O189" s="144"/>
      <c r="P189" s="144">
        <v>3396277925</v>
      </c>
      <c r="Q189" s="144"/>
      <c r="R189" s="144">
        <v>3984131570</v>
      </c>
      <c r="S189" s="144"/>
      <c r="T189" s="233">
        <f t="shared" si="8"/>
        <v>8715223985</v>
      </c>
      <c r="U189" s="224"/>
      <c r="V189" s="170">
        <f>T189/درآمدها!$J$5</f>
        <v>6.6241944552810246E-3</v>
      </c>
      <c r="W189" s="165"/>
    </row>
    <row r="190" spans="1:23" s="28" customFormat="1" ht="42.75" customHeight="1">
      <c r="A190" s="25"/>
      <c r="B190" s="231" t="s">
        <v>176</v>
      </c>
      <c r="C190" s="232"/>
      <c r="D190" s="144">
        <v>0</v>
      </c>
      <c r="E190" s="144"/>
      <c r="F190" s="144">
        <v>-3452162753</v>
      </c>
      <c r="G190" s="144"/>
      <c r="H190" s="144">
        <v>1485398926</v>
      </c>
      <c r="I190" s="144"/>
      <c r="J190" s="233">
        <f t="shared" si="6"/>
        <v>-1966763827</v>
      </c>
      <c r="K190" s="233"/>
      <c r="L190" s="170">
        <f t="shared" si="7"/>
        <v>-1.8026610297016432E-3</v>
      </c>
      <c r="M190" s="170"/>
      <c r="N190" s="144">
        <v>3901</v>
      </c>
      <c r="O190" s="144"/>
      <c r="P190" s="144">
        <v>1564647280</v>
      </c>
      <c r="Q190" s="144"/>
      <c r="R190" s="144">
        <v>8760664347</v>
      </c>
      <c r="S190" s="144"/>
      <c r="T190" s="233">
        <f t="shared" si="8"/>
        <v>10325315528</v>
      </c>
      <c r="U190" s="224"/>
      <c r="V190" s="170">
        <f>T190/درآمدها!$J$5</f>
        <v>7.8479793505392813E-3</v>
      </c>
      <c r="W190" s="165"/>
    </row>
    <row r="191" spans="1:23" s="28" customFormat="1" ht="42.75" customHeight="1">
      <c r="A191" s="25"/>
      <c r="B191" s="231" t="s">
        <v>93</v>
      </c>
      <c r="C191" s="232"/>
      <c r="D191" s="144">
        <v>0</v>
      </c>
      <c r="E191" s="144"/>
      <c r="F191" s="144">
        <v>12989863368</v>
      </c>
      <c r="G191" s="144"/>
      <c r="H191" s="144">
        <v>40552564</v>
      </c>
      <c r="I191" s="144"/>
      <c r="J191" s="233">
        <f t="shared" si="6"/>
        <v>13030415932</v>
      </c>
      <c r="K191" s="233"/>
      <c r="L191" s="170">
        <f t="shared" si="7"/>
        <v>1.1943184371684E-2</v>
      </c>
      <c r="M191" s="170"/>
      <c r="N191" s="144">
        <v>18803169150</v>
      </c>
      <c r="O191" s="144"/>
      <c r="P191" s="144">
        <v>11717396860</v>
      </c>
      <c r="Q191" s="144"/>
      <c r="R191" s="144">
        <v>-188085149</v>
      </c>
      <c r="S191" s="144"/>
      <c r="T191" s="233">
        <f t="shared" si="8"/>
        <v>30332480861</v>
      </c>
      <c r="U191" s="224"/>
      <c r="V191" s="170">
        <f>T191/درآمدها!$J$5</f>
        <v>2.3054858013996756E-2</v>
      </c>
      <c r="W191" s="165"/>
    </row>
    <row r="192" spans="1:23" s="28" customFormat="1" ht="42.75" customHeight="1">
      <c r="A192" s="25"/>
      <c r="B192" s="231" t="s">
        <v>125</v>
      </c>
      <c r="C192" s="232"/>
      <c r="D192" s="144">
        <v>0</v>
      </c>
      <c r="E192" s="144"/>
      <c r="F192" s="144">
        <v>2301314498</v>
      </c>
      <c r="G192" s="144"/>
      <c r="H192" s="144">
        <v>-137895207</v>
      </c>
      <c r="I192" s="144"/>
      <c r="J192" s="233">
        <f t="shared" si="6"/>
        <v>2163419291</v>
      </c>
      <c r="K192" s="233"/>
      <c r="L192" s="170">
        <f t="shared" si="7"/>
        <v>1.9829079593858419E-3</v>
      </c>
      <c r="M192" s="170"/>
      <c r="N192" s="144">
        <v>0</v>
      </c>
      <c r="O192" s="144"/>
      <c r="P192" s="144">
        <v>-6048265789</v>
      </c>
      <c r="Q192" s="144"/>
      <c r="R192" s="144">
        <v>-864512426</v>
      </c>
      <c r="S192" s="144"/>
      <c r="T192" s="233">
        <f t="shared" si="8"/>
        <v>-6912778215</v>
      </c>
      <c r="U192" s="224"/>
      <c r="V192" s="170">
        <f>T192/درآمدها!$J$5</f>
        <v>-5.2542065701585584E-3</v>
      </c>
      <c r="W192" s="165"/>
    </row>
    <row r="193" spans="1:23 16326:16326" s="28" customFormat="1" ht="42.75" customHeight="1">
      <c r="A193" s="25"/>
      <c r="B193" s="231" t="s">
        <v>215</v>
      </c>
      <c r="C193" s="232"/>
      <c r="D193" s="144">
        <v>0</v>
      </c>
      <c r="E193" s="144"/>
      <c r="F193" s="144">
        <v>1159763790</v>
      </c>
      <c r="G193" s="144"/>
      <c r="H193" s="144">
        <v>-7561347</v>
      </c>
      <c r="I193" s="144"/>
      <c r="J193" s="233">
        <f t="shared" si="6"/>
        <v>1152202443</v>
      </c>
      <c r="K193" s="233"/>
      <c r="L193" s="170">
        <f t="shared" si="7"/>
        <v>1.0560650006926982E-3</v>
      </c>
      <c r="M193" s="170"/>
      <c r="N193" s="144">
        <v>45872070</v>
      </c>
      <c r="O193" s="144"/>
      <c r="P193" s="144">
        <v>460420737</v>
      </c>
      <c r="Q193" s="144"/>
      <c r="R193" s="144">
        <v>-62439625</v>
      </c>
      <c r="S193" s="144"/>
      <c r="T193" s="233">
        <f t="shared" si="8"/>
        <v>443853182</v>
      </c>
      <c r="U193" s="224"/>
      <c r="V193" s="170">
        <f>T193/درآمدها!$J$5</f>
        <v>3.3736020924116723E-4</v>
      </c>
      <c r="W193" s="165"/>
    </row>
    <row r="194" spans="1:23 16326:16326" s="28" customFormat="1" ht="42.75" customHeight="1">
      <c r="A194" s="25"/>
      <c r="B194" s="231" t="s">
        <v>370</v>
      </c>
      <c r="C194" s="232"/>
      <c r="D194" s="144">
        <v>0</v>
      </c>
      <c r="E194" s="144"/>
      <c r="F194" s="144">
        <v>-1932104637</v>
      </c>
      <c r="G194" s="144"/>
      <c r="H194" s="144">
        <v>-98125457</v>
      </c>
      <c r="I194" s="144"/>
      <c r="J194" s="233">
        <f t="shared" si="6"/>
        <v>-2030230094</v>
      </c>
      <c r="K194" s="233"/>
      <c r="L194" s="170">
        <f t="shared" si="7"/>
        <v>-1.8608317997000174E-3</v>
      </c>
      <c r="M194" s="170"/>
      <c r="N194" s="144">
        <v>0</v>
      </c>
      <c r="O194" s="144"/>
      <c r="P194" s="144">
        <v>-6824759485</v>
      </c>
      <c r="Q194" s="144"/>
      <c r="R194" s="144">
        <v>-366914534</v>
      </c>
      <c r="S194" s="144"/>
      <c r="T194" s="233">
        <f t="shared" si="8"/>
        <v>-7191674019</v>
      </c>
      <c r="U194" s="224"/>
      <c r="V194" s="170">
        <f>T194/درآمدها!$J$5</f>
        <v>-5.4661873570709379E-3</v>
      </c>
      <c r="W194" s="165"/>
    </row>
    <row r="195" spans="1:23 16326:16326" s="28" customFormat="1" ht="42.75" customHeight="1">
      <c r="A195" s="25"/>
      <c r="B195" s="231" t="s">
        <v>167</v>
      </c>
      <c r="C195" s="232"/>
      <c r="D195" s="144">
        <v>0</v>
      </c>
      <c r="E195" s="144"/>
      <c r="F195" s="144">
        <v>-166569197</v>
      </c>
      <c r="G195" s="144"/>
      <c r="H195" s="144">
        <v>-19236041</v>
      </c>
      <c r="I195" s="144"/>
      <c r="J195" s="233">
        <f t="shared" si="6"/>
        <v>-185805238</v>
      </c>
      <c r="K195" s="233"/>
      <c r="L195" s="170">
        <f t="shared" si="7"/>
        <v>-1.7030202460452252E-4</v>
      </c>
      <c r="M195" s="170"/>
      <c r="N195" s="144">
        <v>0</v>
      </c>
      <c r="O195" s="144"/>
      <c r="P195" s="144">
        <v>-769035067</v>
      </c>
      <c r="Q195" s="144"/>
      <c r="R195" s="144">
        <v>140523621</v>
      </c>
      <c r="S195" s="144"/>
      <c r="T195" s="233">
        <f t="shared" si="8"/>
        <v>-628511446</v>
      </c>
      <c r="U195" s="224"/>
      <c r="V195" s="170">
        <f>T195/درآمدها!$J$5</f>
        <v>-4.7771371600311877E-4</v>
      </c>
      <c r="W195" s="165"/>
    </row>
    <row r="196" spans="1:23 16326:16326" s="28" customFormat="1" ht="42.75" customHeight="1">
      <c r="A196" s="25"/>
      <c r="B196" s="231" t="s">
        <v>422</v>
      </c>
      <c r="C196" s="232"/>
      <c r="D196" s="144">
        <v>0</v>
      </c>
      <c r="E196" s="144"/>
      <c r="F196" s="144">
        <v>1845814555</v>
      </c>
      <c r="G196" s="144"/>
      <c r="H196" s="144">
        <v>-1229464</v>
      </c>
      <c r="I196" s="144"/>
      <c r="J196" s="233">
        <f t="shared" si="6"/>
        <v>1844585091</v>
      </c>
      <c r="K196" s="233"/>
      <c r="L196" s="170">
        <f t="shared" si="7"/>
        <v>1.69067664041106E-3</v>
      </c>
      <c r="M196" s="170"/>
      <c r="N196" s="144">
        <v>0</v>
      </c>
      <c r="O196" s="144"/>
      <c r="P196" s="144">
        <v>-235361329</v>
      </c>
      <c r="Q196" s="144"/>
      <c r="R196" s="144">
        <v>5590454</v>
      </c>
      <c r="S196" s="144"/>
      <c r="T196" s="233">
        <f t="shared" si="8"/>
        <v>-229770875</v>
      </c>
      <c r="U196" s="224"/>
      <c r="V196" s="170">
        <f>T196/درآمدها!$J$5</f>
        <v>-1.7464232230631182E-4</v>
      </c>
      <c r="W196" s="165"/>
    </row>
    <row r="197" spans="1:23 16326:16326" s="28" customFormat="1" ht="42.75" customHeight="1">
      <c r="A197" s="25"/>
      <c r="B197" s="231" t="s">
        <v>193</v>
      </c>
      <c r="C197" s="232"/>
      <c r="D197" s="144">
        <v>0</v>
      </c>
      <c r="E197" s="144"/>
      <c r="F197" s="144">
        <v>6988096565</v>
      </c>
      <c r="G197" s="144"/>
      <c r="H197" s="144">
        <v>20768235</v>
      </c>
      <c r="I197" s="144"/>
      <c r="J197" s="233">
        <f t="shared" si="6"/>
        <v>7008864800</v>
      </c>
      <c r="K197" s="233"/>
      <c r="L197" s="170">
        <f t="shared" si="7"/>
        <v>6.4240592916943052E-3</v>
      </c>
      <c r="M197" s="170"/>
      <c r="N197" s="144">
        <v>1072036200</v>
      </c>
      <c r="O197" s="144"/>
      <c r="P197" s="144">
        <v>4167220532</v>
      </c>
      <c r="Q197" s="144"/>
      <c r="R197" s="144">
        <v>-148724915</v>
      </c>
      <c r="S197" s="144"/>
      <c r="T197" s="233">
        <f t="shared" si="8"/>
        <v>5090531817</v>
      </c>
      <c r="U197" s="224"/>
      <c r="V197" s="170">
        <f>T197/درآمدها!$J$5</f>
        <v>3.869168789538923E-3</v>
      </c>
      <c r="W197" s="165"/>
    </row>
    <row r="198" spans="1:23 16326:16326" s="28" customFormat="1" ht="42.75" customHeight="1">
      <c r="A198" s="25"/>
      <c r="B198" s="231" t="s">
        <v>419</v>
      </c>
      <c r="C198" s="232"/>
      <c r="D198" s="144">
        <v>0</v>
      </c>
      <c r="E198" s="144"/>
      <c r="F198" s="144">
        <v>2248834409</v>
      </c>
      <c r="G198" s="144"/>
      <c r="H198" s="144">
        <v>613989681</v>
      </c>
      <c r="I198" s="144"/>
      <c r="J198" s="233">
        <f t="shared" si="6"/>
        <v>2862824090</v>
      </c>
      <c r="K198" s="233"/>
      <c r="L198" s="170">
        <f t="shared" si="7"/>
        <v>2.6239558360222322E-3</v>
      </c>
      <c r="M198" s="170"/>
      <c r="N198" s="144">
        <v>0</v>
      </c>
      <c r="O198" s="144"/>
      <c r="P198" s="144">
        <v>4412663151</v>
      </c>
      <c r="Q198" s="144"/>
      <c r="R198" s="144">
        <v>632637026</v>
      </c>
      <c r="S198" s="144"/>
      <c r="T198" s="233">
        <f t="shared" si="8"/>
        <v>5045300177</v>
      </c>
      <c r="U198" s="224"/>
      <c r="V198" s="170">
        <f>T198/درآمدها!$J$5</f>
        <v>3.8347895034291273E-3</v>
      </c>
      <c r="W198" s="165"/>
      <c r="XCX198" s="29">
        <f>SUM(B198:XCW198)</f>
        <v>15816248534.00646</v>
      </c>
    </row>
    <row r="199" spans="1:23 16326:16326" s="28" customFormat="1" ht="42.75" customHeight="1">
      <c r="A199" s="25"/>
      <c r="B199" s="231" t="s">
        <v>295</v>
      </c>
      <c r="C199" s="232"/>
      <c r="D199" s="144">
        <v>0</v>
      </c>
      <c r="E199" s="144"/>
      <c r="F199" s="144">
        <v>1578172966</v>
      </c>
      <c r="G199" s="144"/>
      <c r="H199" s="144">
        <v>36517236</v>
      </c>
      <c r="I199" s="144"/>
      <c r="J199" s="233">
        <f t="shared" si="6"/>
        <v>1614690202</v>
      </c>
      <c r="K199" s="233"/>
      <c r="L199" s="170">
        <f t="shared" si="7"/>
        <v>1.4799637161449961E-3</v>
      </c>
      <c r="M199" s="170"/>
      <c r="N199" s="144">
        <v>0</v>
      </c>
      <c r="O199" s="144"/>
      <c r="P199" s="144">
        <v>2058312754</v>
      </c>
      <c r="Q199" s="144"/>
      <c r="R199" s="144">
        <v>696778602</v>
      </c>
      <c r="S199" s="144"/>
      <c r="T199" s="233">
        <f t="shared" si="8"/>
        <v>2755091356</v>
      </c>
      <c r="U199" s="224"/>
      <c r="V199" s="170">
        <f>T199/درآمدها!$J$5</f>
        <v>2.0940667635873595E-3</v>
      </c>
      <c r="W199" s="165"/>
    </row>
    <row r="200" spans="1:23 16326:16326" s="28" customFormat="1" ht="42.75" customHeight="1">
      <c r="A200" s="25"/>
      <c r="B200" s="231" t="s">
        <v>97</v>
      </c>
      <c r="C200" s="232"/>
      <c r="D200" s="144">
        <v>0</v>
      </c>
      <c r="E200" s="144"/>
      <c r="F200" s="144">
        <v>3551785520</v>
      </c>
      <c r="G200" s="144"/>
      <c r="H200" s="144">
        <v>-29798635</v>
      </c>
      <c r="I200" s="144"/>
      <c r="J200" s="233">
        <f t="shared" si="6"/>
        <v>3521986885</v>
      </c>
      <c r="K200" s="233"/>
      <c r="L200" s="170">
        <f t="shared" si="7"/>
        <v>3.2281194201106192E-3</v>
      </c>
      <c r="M200" s="170"/>
      <c r="N200" s="144">
        <v>0</v>
      </c>
      <c r="O200" s="144"/>
      <c r="P200" s="144">
        <v>-272025816</v>
      </c>
      <c r="Q200" s="144"/>
      <c r="R200" s="144">
        <v>-1287325671</v>
      </c>
      <c r="S200" s="144"/>
      <c r="T200" s="233">
        <f t="shared" si="8"/>
        <v>-1559351487</v>
      </c>
      <c r="U200" s="224"/>
      <c r="V200" s="170">
        <f>T200/درآمدها!$J$5</f>
        <v>-1.1852188184489467E-3</v>
      </c>
      <c r="W200" s="165"/>
    </row>
    <row r="201" spans="1:23 16326:16326" s="28" customFormat="1" ht="42.75" customHeight="1">
      <c r="A201" s="25"/>
      <c r="B201" s="231" t="s">
        <v>247</v>
      </c>
      <c r="C201" s="232"/>
      <c r="D201" s="144">
        <v>0</v>
      </c>
      <c r="E201" s="144"/>
      <c r="F201" s="144">
        <v>3957906820</v>
      </c>
      <c r="G201" s="144"/>
      <c r="H201" s="144">
        <v>1834695</v>
      </c>
      <c r="I201" s="144"/>
      <c r="J201" s="233">
        <f t="shared" si="6"/>
        <v>3959741515</v>
      </c>
      <c r="K201" s="233"/>
      <c r="L201" s="170">
        <f t="shared" si="7"/>
        <v>3.6293486888409427E-3</v>
      </c>
      <c r="M201" s="170"/>
      <c r="N201" s="144">
        <v>575217125</v>
      </c>
      <c r="O201" s="144"/>
      <c r="P201" s="144">
        <v>1983296952</v>
      </c>
      <c r="Q201" s="144"/>
      <c r="R201" s="144">
        <v>-898056576</v>
      </c>
      <c r="S201" s="144"/>
      <c r="T201" s="233">
        <f t="shared" si="8"/>
        <v>1660457501</v>
      </c>
      <c r="U201" s="224"/>
      <c r="V201" s="170">
        <f>T201/درآمدها!$J$5</f>
        <v>1.2620666307928501E-3</v>
      </c>
      <c r="W201" s="165"/>
    </row>
    <row r="202" spans="1:23 16326:16326" s="28" customFormat="1" ht="42.75" customHeight="1">
      <c r="A202" s="25"/>
      <c r="B202" s="231" t="s">
        <v>377</v>
      </c>
      <c r="C202" s="232"/>
      <c r="D202" s="144">
        <f>'درآمد سود سهام'!M143</f>
        <v>1721056575</v>
      </c>
      <c r="E202" s="144"/>
      <c r="F202" s="144">
        <v>-4506367682</v>
      </c>
      <c r="G202" s="144"/>
      <c r="H202" s="144">
        <v>-236530929</v>
      </c>
      <c r="I202" s="144"/>
      <c r="J202" s="233">
        <f t="shared" si="6"/>
        <v>-3021842036</v>
      </c>
      <c r="K202" s="233"/>
      <c r="L202" s="170">
        <f t="shared" si="7"/>
        <v>-2.7697056461123688E-3</v>
      </c>
      <c r="M202" s="170"/>
      <c r="N202" s="144">
        <v>1721056575</v>
      </c>
      <c r="O202" s="144"/>
      <c r="P202" s="144">
        <v>-6483587342</v>
      </c>
      <c r="Q202" s="144"/>
      <c r="R202" s="144">
        <v>-440539690</v>
      </c>
      <c r="S202" s="144"/>
      <c r="T202" s="233">
        <f t="shared" si="8"/>
        <v>-5203070457</v>
      </c>
      <c r="U202" s="224"/>
      <c r="V202" s="170">
        <f>T202/درآمدها!$J$5</f>
        <v>-3.9547062165030409E-3</v>
      </c>
      <c r="W202" s="165"/>
    </row>
    <row r="203" spans="1:23 16326:16326" s="28" customFormat="1" ht="42.75" customHeight="1">
      <c r="A203" s="25"/>
      <c r="B203" s="231" t="s">
        <v>269</v>
      </c>
      <c r="C203" s="232"/>
      <c r="D203" s="144">
        <v>0</v>
      </c>
      <c r="E203" s="144"/>
      <c r="F203" s="144">
        <v>23577000864</v>
      </c>
      <c r="G203" s="144"/>
      <c r="H203" s="144">
        <v>0</v>
      </c>
      <c r="I203" s="144"/>
      <c r="J203" s="233">
        <f t="shared" ref="J203:J266" si="9">D203+F203+H203</f>
        <v>23577000864</v>
      </c>
      <c r="K203" s="233"/>
      <c r="L203" s="170">
        <f t="shared" si="7"/>
        <v>2.1609783580168913E-2</v>
      </c>
      <c r="M203" s="170"/>
      <c r="N203" s="144">
        <v>0</v>
      </c>
      <c r="O203" s="144"/>
      <c r="P203" s="144">
        <v>49427138228</v>
      </c>
      <c r="Q203" s="144"/>
      <c r="R203" s="144">
        <v>562442247</v>
      </c>
      <c r="S203" s="144"/>
      <c r="T203" s="233">
        <f t="shared" si="8"/>
        <v>49989580475</v>
      </c>
      <c r="U203" s="224"/>
      <c r="V203" s="170">
        <f>T203/درآمدها!$J$5</f>
        <v>3.7995661657606788E-2</v>
      </c>
      <c r="W203" s="165"/>
    </row>
    <row r="204" spans="1:23 16326:16326" s="28" customFormat="1" ht="42.75" customHeight="1">
      <c r="A204" s="25"/>
      <c r="B204" s="231" t="s">
        <v>87</v>
      </c>
      <c r="C204" s="232"/>
      <c r="D204" s="144">
        <v>0</v>
      </c>
      <c r="E204" s="144"/>
      <c r="F204" s="144">
        <v>784007785</v>
      </c>
      <c r="G204" s="144"/>
      <c r="H204" s="144">
        <v>10361212</v>
      </c>
      <c r="I204" s="144"/>
      <c r="J204" s="233">
        <f t="shared" si="9"/>
        <v>794368997</v>
      </c>
      <c r="K204" s="233"/>
      <c r="L204" s="170">
        <f t="shared" ref="L204:L267" si="10">J204/1091033641153</f>
        <v>7.2808845395501648E-4</v>
      </c>
      <c r="M204" s="170"/>
      <c r="N204" s="144">
        <v>3594873300</v>
      </c>
      <c r="O204" s="144"/>
      <c r="P204" s="144">
        <v>784007785</v>
      </c>
      <c r="Q204" s="144"/>
      <c r="R204" s="144">
        <v>-5753396065</v>
      </c>
      <c r="S204" s="144"/>
      <c r="T204" s="233">
        <f t="shared" ref="T204:T267" si="11">N204+P204+R204</f>
        <v>-1374514980</v>
      </c>
      <c r="U204" s="224"/>
      <c r="V204" s="170">
        <f>T204/درآمدها!$J$5</f>
        <v>-1.0447298342403655E-3</v>
      </c>
      <c r="W204" s="165"/>
    </row>
    <row r="205" spans="1:23 16326:16326" s="28" customFormat="1" ht="42.75" customHeight="1">
      <c r="A205" s="25"/>
      <c r="B205" s="231" t="s">
        <v>101</v>
      </c>
      <c r="C205" s="232"/>
      <c r="D205" s="144">
        <v>0</v>
      </c>
      <c r="E205" s="144"/>
      <c r="F205" s="144">
        <v>2744624145</v>
      </c>
      <c r="G205" s="144"/>
      <c r="H205" s="144">
        <v>2119770</v>
      </c>
      <c r="I205" s="144"/>
      <c r="J205" s="233">
        <f t="shared" si="9"/>
        <v>2746743915</v>
      </c>
      <c r="K205" s="233"/>
      <c r="L205" s="170">
        <f t="shared" si="10"/>
        <v>2.5175611561319522E-3</v>
      </c>
      <c r="M205" s="170"/>
      <c r="N205" s="144">
        <v>3790922502</v>
      </c>
      <c r="O205" s="144"/>
      <c r="P205" s="144">
        <v>1012112144</v>
      </c>
      <c r="Q205" s="144"/>
      <c r="R205" s="144">
        <v>-582361191</v>
      </c>
      <c r="S205" s="144"/>
      <c r="T205" s="233">
        <f t="shared" si="11"/>
        <v>4220673455</v>
      </c>
      <c r="U205" s="224"/>
      <c r="V205" s="170">
        <f>T205/درآمدها!$J$5</f>
        <v>3.2080141309371985E-3</v>
      </c>
      <c r="W205" s="165"/>
    </row>
    <row r="206" spans="1:23 16326:16326" s="28" customFormat="1" ht="42.75" customHeight="1">
      <c r="A206" s="25"/>
      <c r="B206" s="231" t="s">
        <v>202</v>
      </c>
      <c r="C206" s="232"/>
      <c r="D206" s="144">
        <v>0</v>
      </c>
      <c r="E206" s="144"/>
      <c r="F206" s="144">
        <v>7045094631</v>
      </c>
      <c r="G206" s="144"/>
      <c r="H206" s="144">
        <v>1559966923</v>
      </c>
      <c r="I206" s="144"/>
      <c r="J206" s="233">
        <f t="shared" si="9"/>
        <v>8605061554</v>
      </c>
      <c r="K206" s="233"/>
      <c r="L206" s="170">
        <f t="shared" si="10"/>
        <v>7.8870726157501472E-3</v>
      </c>
      <c r="M206" s="170"/>
      <c r="N206" s="144">
        <v>0</v>
      </c>
      <c r="O206" s="144"/>
      <c r="P206" s="144">
        <v>16123481618</v>
      </c>
      <c r="Q206" s="144"/>
      <c r="R206" s="144">
        <v>7695916789</v>
      </c>
      <c r="S206" s="144"/>
      <c r="T206" s="233">
        <f t="shared" si="11"/>
        <v>23819398407</v>
      </c>
      <c r="U206" s="224"/>
      <c r="V206" s="170">
        <f>T206/درآمدها!$J$5</f>
        <v>1.8104448850350351E-2</v>
      </c>
      <c r="W206" s="165"/>
    </row>
    <row r="207" spans="1:23 16326:16326" s="28" customFormat="1" ht="42.75" customHeight="1">
      <c r="A207" s="25"/>
      <c r="B207" s="231" t="s">
        <v>273</v>
      </c>
      <c r="C207" s="232"/>
      <c r="D207" s="144">
        <v>0</v>
      </c>
      <c r="E207" s="144"/>
      <c r="F207" s="144">
        <v>1811453142</v>
      </c>
      <c r="G207" s="144"/>
      <c r="H207" s="144">
        <v>-5824763</v>
      </c>
      <c r="I207" s="144"/>
      <c r="J207" s="233">
        <f t="shared" si="9"/>
        <v>1805628379</v>
      </c>
      <c r="K207" s="233"/>
      <c r="L207" s="170">
        <f t="shared" si="10"/>
        <v>1.6549703976971959E-3</v>
      </c>
      <c r="M207" s="170"/>
      <c r="N207" s="144">
        <v>1842188970</v>
      </c>
      <c r="O207" s="144"/>
      <c r="P207" s="144">
        <v>614336673</v>
      </c>
      <c r="Q207" s="144"/>
      <c r="R207" s="144">
        <v>-767247881</v>
      </c>
      <c r="S207" s="144"/>
      <c r="T207" s="233">
        <f t="shared" si="11"/>
        <v>1689277762</v>
      </c>
      <c r="U207" s="224"/>
      <c r="V207" s="170">
        <f>T207/درآمدها!$J$5</f>
        <v>1.2839720933999538E-3</v>
      </c>
      <c r="W207" s="165"/>
    </row>
    <row r="208" spans="1:23 16326:16326" s="28" customFormat="1" ht="42.6" customHeight="1">
      <c r="A208" s="25"/>
      <c r="B208" s="231" t="s">
        <v>420</v>
      </c>
      <c r="C208" s="232"/>
      <c r="D208" s="144">
        <v>0</v>
      </c>
      <c r="E208" s="144"/>
      <c r="F208" s="144">
        <v>1005872469</v>
      </c>
      <c r="G208" s="144"/>
      <c r="H208" s="144">
        <v>-14768268</v>
      </c>
      <c r="I208" s="144"/>
      <c r="J208" s="233">
        <f t="shared" si="9"/>
        <v>991104201</v>
      </c>
      <c r="K208" s="233"/>
      <c r="L208" s="170">
        <f t="shared" si="10"/>
        <v>9.0840847029483441E-4</v>
      </c>
      <c r="M208" s="170"/>
      <c r="N208" s="144">
        <v>0</v>
      </c>
      <c r="O208" s="144"/>
      <c r="P208" s="144">
        <v>20437459</v>
      </c>
      <c r="Q208" s="144"/>
      <c r="R208" s="144">
        <v>-14768268</v>
      </c>
      <c r="S208" s="144"/>
      <c r="T208" s="233">
        <f t="shared" si="11"/>
        <v>5669191</v>
      </c>
      <c r="U208" s="224"/>
      <c r="V208" s="170">
        <f>T208/درآمدها!$J$5</f>
        <v>4.3089912150007799E-6</v>
      </c>
      <c r="W208" s="165"/>
    </row>
    <row r="209" spans="1:23" s="28" customFormat="1" ht="42.75" customHeight="1">
      <c r="A209" s="25"/>
      <c r="B209" s="231" t="s">
        <v>90</v>
      </c>
      <c r="C209" s="232"/>
      <c r="D209" s="144">
        <v>0</v>
      </c>
      <c r="E209" s="144"/>
      <c r="F209" s="144">
        <v>-29235299770</v>
      </c>
      <c r="G209" s="144"/>
      <c r="H209" s="144">
        <v>24242821459</v>
      </c>
      <c r="I209" s="144"/>
      <c r="J209" s="233">
        <f t="shared" si="9"/>
        <v>-4992478311</v>
      </c>
      <c r="K209" s="233"/>
      <c r="L209" s="170">
        <f t="shared" si="10"/>
        <v>-4.5759160145822531E-3</v>
      </c>
      <c r="M209" s="170"/>
      <c r="N209" s="144">
        <v>13866970950</v>
      </c>
      <c r="O209" s="144"/>
      <c r="P209" s="144">
        <v>9919481367</v>
      </c>
      <c r="Q209" s="144"/>
      <c r="R209" s="144">
        <v>33926315178</v>
      </c>
      <c r="S209" s="144"/>
      <c r="T209" s="233">
        <f t="shared" si="11"/>
        <v>57712767495</v>
      </c>
      <c r="U209" s="224"/>
      <c r="V209" s="170">
        <f>T209/درآمدها!$J$5</f>
        <v>4.3865836964980989E-2</v>
      </c>
      <c r="W209" s="165"/>
    </row>
    <row r="210" spans="1:23" s="28" customFormat="1" ht="42.75" customHeight="1">
      <c r="A210" s="25"/>
      <c r="B210" s="231" t="s">
        <v>259</v>
      </c>
      <c r="C210" s="232"/>
      <c r="D210" s="144">
        <v>0</v>
      </c>
      <c r="E210" s="144"/>
      <c r="F210" s="144">
        <v>3399571898</v>
      </c>
      <c r="G210" s="144"/>
      <c r="H210" s="144">
        <v>44534593</v>
      </c>
      <c r="I210" s="144"/>
      <c r="J210" s="233">
        <f t="shared" si="9"/>
        <v>3444106491</v>
      </c>
      <c r="K210" s="233"/>
      <c r="L210" s="170">
        <f t="shared" si="10"/>
        <v>3.1567372087264716E-3</v>
      </c>
      <c r="M210" s="170"/>
      <c r="N210" s="144">
        <v>0</v>
      </c>
      <c r="O210" s="144"/>
      <c r="P210" s="144">
        <v>6741090052</v>
      </c>
      <c r="Q210" s="144"/>
      <c r="R210" s="144">
        <v>399140871</v>
      </c>
      <c r="S210" s="144"/>
      <c r="T210" s="233">
        <f t="shared" si="11"/>
        <v>7140230923</v>
      </c>
      <c r="U210" s="224"/>
      <c r="V210" s="170">
        <f>T210/درآمدها!$J$5</f>
        <v>5.4270869195064885E-3</v>
      </c>
      <c r="W210" s="165"/>
    </row>
    <row r="211" spans="1:23" s="28" customFormat="1" ht="42.75" customHeight="1">
      <c r="A211" s="25"/>
      <c r="B211" s="231" t="s">
        <v>116</v>
      </c>
      <c r="C211" s="232"/>
      <c r="D211" s="144">
        <v>0</v>
      </c>
      <c r="E211" s="144"/>
      <c r="F211" s="144">
        <v>3974101912</v>
      </c>
      <c r="G211" s="144"/>
      <c r="H211" s="144">
        <v>-56052173</v>
      </c>
      <c r="I211" s="144"/>
      <c r="J211" s="233">
        <f t="shared" si="9"/>
        <v>3918049739</v>
      </c>
      <c r="K211" s="233"/>
      <c r="L211" s="170">
        <f t="shared" si="10"/>
        <v>3.5911355903374535E-3</v>
      </c>
      <c r="M211" s="170"/>
      <c r="N211" s="144">
        <v>6944789000</v>
      </c>
      <c r="O211" s="144"/>
      <c r="P211" s="144">
        <v>2757776617</v>
      </c>
      <c r="Q211" s="144"/>
      <c r="R211" s="144">
        <v>1932860671</v>
      </c>
      <c r="S211" s="144"/>
      <c r="T211" s="233">
        <f t="shared" si="11"/>
        <v>11635426288</v>
      </c>
      <c r="U211" s="224"/>
      <c r="V211" s="170">
        <f>T211/درآمدها!$J$5</f>
        <v>8.84375736463653E-3</v>
      </c>
      <c r="W211" s="165"/>
    </row>
    <row r="212" spans="1:23" s="28" customFormat="1" ht="42.6" customHeight="1">
      <c r="A212" s="25"/>
      <c r="B212" s="231" t="s">
        <v>315</v>
      </c>
      <c r="C212" s="232"/>
      <c r="D212" s="144">
        <v>0</v>
      </c>
      <c r="E212" s="144"/>
      <c r="F212" s="144">
        <v>-1663811728</v>
      </c>
      <c r="G212" s="144"/>
      <c r="H212" s="144">
        <v>-12800831</v>
      </c>
      <c r="I212" s="144"/>
      <c r="J212" s="233">
        <f t="shared" si="9"/>
        <v>-1676612559</v>
      </c>
      <c r="K212" s="233"/>
      <c r="L212" s="170">
        <f t="shared" si="10"/>
        <v>-1.5367193968722748E-3</v>
      </c>
      <c r="M212" s="170"/>
      <c r="N212" s="144">
        <v>1066299969</v>
      </c>
      <c r="O212" s="144"/>
      <c r="P212" s="144">
        <v>-1167990513</v>
      </c>
      <c r="Q212" s="144"/>
      <c r="R212" s="144">
        <v>-266761442</v>
      </c>
      <c r="S212" s="144"/>
      <c r="T212" s="233">
        <f t="shared" si="11"/>
        <v>-368451986</v>
      </c>
      <c r="U212" s="224"/>
      <c r="V212" s="170">
        <f>T212/درآمدها!$J$5</f>
        <v>-2.8004989968120501E-4</v>
      </c>
      <c r="W212" s="165"/>
    </row>
    <row r="213" spans="1:23" s="28" customFormat="1" ht="42.75" customHeight="1">
      <c r="A213" s="25"/>
      <c r="B213" s="231" t="s">
        <v>234</v>
      </c>
      <c r="C213" s="232"/>
      <c r="D213" s="144">
        <v>0</v>
      </c>
      <c r="E213" s="144"/>
      <c r="F213" s="144">
        <v>2149434478</v>
      </c>
      <c r="G213" s="144"/>
      <c r="H213" s="144">
        <v>13311872</v>
      </c>
      <c r="I213" s="144"/>
      <c r="J213" s="233">
        <f t="shared" si="9"/>
        <v>2162746350</v>
      </c>
      <c r="K213" s="233"/>
      <c r="L213" s="170">
        <f t="shared" si="10"/>
        <v>1.9822911672223217E-3</v>
      </c>
      <c r="M213" s="170"/>
      <c r="N213" s="144">
        <v>996812316</v>
      </c>
      <c r="O213" s="144"/>
      <c r="P213" s="144">
        <v>1573170842</v>
      </c>
      <c r="Q213" s="144"/>
      <c r="R213" s="144">
        <v>34287394</v>
      </c>
      <c r="S213" s="144"/>
      <c r="T213" s="233">
        <f t="shared" si="11"/>
        <v>2604270552</v>
      </c>
      <c r="U213" s="224"/>
      <c r="V213" s="170">
        <f>T213/درآمدها!$J$5</f>
        <v>1.979432150028678E-3</v>
      </c>
      <c r="W213" s="165"/>
    </row>
    <row r="214" spans="1:23" s="28" customFormat="1" ht="42.75" customHeight="1">
      <c r="A214" s="25"/>
      <c r="B214" s="231" t="s">
        <v>281</v>
      </c>
      <c r="C214" s="232"/>
      <c r="D214" s="144">
        <v>0</v>
      </c>
      <c r="E214" s="144"/>
      <c r="F214" s="144">
        <v>4905990850</v>
      </c>
      <c r="G214" s="144"/>
      <c r="H214" s="144">
        <v>-231914005</v>
      </c>
      <c r="I214" s="144"/>
      <c r="J214" s="233">
        <f t="shared" si="9"/>
        <v>4674076845</v>
      </c>
      <c r="K214" s="233"/>
      <c r="L214" s="170">
        <f t="shared" si="10"/>
        <v>4.2840813231574178E-3</v>
      </c>
      <c r="M214" s="170"/>
      <c r="N214" s="144">
        <v>0</v>
      </c>
      <c r="O214" s="144"/>
      <c r="P214" s="144">
        <v>1817244795</v>
      </c>
      <c r="Q214" s="144"/>
      <c r="R214" s="144">
        <v>-2389659362</v>
      </c>
      <c r="S214" s="144"/>
      <c r="T214" s="233">
        <f t="shared" si="11"/>
        <v>-572414567</v>
      </c>
      <c r="U214" s="224"/>
      <c r="V214" s="170">
        <f>T214/درآمدها!$J$5</f>
        <v>-4.3507607003212187E-4</v>
      </c>
      <c r="W214" s="165"/>
    </row>
    <row r="215" spans="1:23" s="28" customFormat="1" ht="42.75" customHeight="1">
      <c r="A215" s="25"/>
      <c r="B215" s="231" t="s">
        <v>194</v>
      </c>
      <c r="C215" s="232"/>
      <c r="D215" s="144">
        <v>0</v>
      </c>
      <c r="E215" s="144"/>
      <c r="F215" s="144">
        <v>2089717337</v>
      </c>
      <c r="G215" s="144"/>
      <c r="H215" s="144">
        <v>-37705498</v>
      </c>
      <c r="I215" s="144"/>
      <c r="J215" s="233">
        <f t="shared" si="9"/>
        <v>2052011839</v>
      </c>
      <c r="K215" s="233"/>
      <c r="L215" s="170">
        <f t="shared" si="10"/>
        <v>1.8807961199358088E-3</v>
      </c>
      <c r="M215" s="170"/>
      <c r="N215" s="144">
        <v>725587200</v>
      </c>
      <c r="O215" s="144"/>
      <c r="P215" s="144">
        <v>-2158994112</v>
      </c>
      <c r="Q215" s="144"/>
      <c r="R215" s="144">
        <v>-366398682</v>
      </c>
      <c r="S215" s="144"/>
      <c r="T215" s="233">
        <f t="shared" si="11"/>
        <v>-1799805594</v>
      </c>
      <c r="U215" s="224"/>
      <c r="V215" s="170">
        <f>T215/درآمدها!$J$5</f>
        <v>-1.3679811622602342E-3</v>
      </c>
      <c r="W215" s="165"/>
    </row>
    <row r="216" spans="1:23" s="28" customFormat="1" ht="42.75" customHeight="1">
      <c r="A216" s="25"/>
      <c r="B216" s="231" t="s">
        <v>240</v>
      </c>
      <c r="C216" s="232"/>
      <c r="D216" s="144">
        <v>0</v>
      </c>
      <c r="E216" s="144"/>
      <c r="F216" s="144">
        <v>0</v>
      </c>
      <c r="G216" s="144"/>
      <c r="H216" s="144">
        <v>0</v>
      </c>
      <c r="I216" s="144"/>
      <c r="J216" s="233">
        <f t="shared" si="9"/>
        <v>0</v>
      </c>
      <c r="K216" s="233"/>
      <c r="L216" s="170">
        <f t="shared" si="10"/>
        <v>0</v>
      </c>
      <c r="M216" s="170"/>
      <c r="N216" s="144">
        <v>7634975360</v>
      </c>
      <c r="O216" s="144"/>
      <c r="P216" s="144">
        <v>0</v>
      </c>
      <c r="Q216" s="144"/>
      <c r="R216" s="144">
        <v>-8120802616</v>
      </c>
      <c r="S216" s="144"/>
      <c r="T216" s="233">
        <f t="shared" si="11"/>
        <v>-485827256</v>
      </c>
      <c r="U216" s="224"/>
      <c r="V216" s="170">
        <f>T216/درآمدها!$J$5</f>
        <v>-3.6926351186826033E-4</v>
      </c>
      <c r="W216" s="165"/>
    </row>
    <row r="217" spans="1:23" s="28" customFormat="1" ht="42.75" customHeight="1">
      <c r="A217" s="25"/>
      <c r="B217" s="231" t="s">
        <v>142</v>
      </c>
      <c r="C217" s="232"/>
      <c r="D217" s="144">
        <v>0</v>
      </c>
      <c r="E217" s="144"/>
      <c r="F217" s="144">
        <v>17407521602</v>
      </c>
      <c r="G217" s="144"/>
      <c r="H217" s="144">
        <v>3627826975</v>
      </c>
      <c r="I217" s="144"/>
      <c r="J217" s="233">
        <f t="shared" si="9"/>
        <v>21035348577</v>
      </c>
      <c r="K217" s="233"/>
      <c r="L217" s="170">
        <f t="shared" si="10"/>
        <v>1.9280201621253334E-2</v>
      </c>
      <c r="M217" s="170"/>
      <c r="N217" s="144">
        <v>0</v>
      </c>
      <c r="O217" s="144"/>
      <c r="P217" s="144">
        <v>26696057516</v>
      </c>
      <c r="Q217" s="144"/>
      <c r="R217" s="144">
        <v>7725411160</v>
      </c>
      <c r="S217" s="144"/>
      <c r="T217" s="233">
        <f t="shared" si="11"/>
        <v>34421468676</v>
      </c>
      <c r="U217" s="224"/>
      <c r="V217" s="170">
        <f>T217/درآمدها!$J$5</f>
        <v>2.6162781626568678E-2</v>
      </c>
      <c r="W217" s="165"/>
    </row>
    <row r="218" spans="1:23" s="28" customFormat="1" ht="42.75" customHeight="1">
      <c r="A218" s="25"/>
      <c r="B218" s="231" t="s">
        <v>465</v>
      </c>
      <c r="C218" s="232"/>
      <c r="D218" s="144">
        <v>0</v>
      </c>
      <c r="E218" s="144"/>
      <c r="F218" s="144">
        <v>-153790026</v>
      </c>
      <c r="G218" s="144"/>
      <c r="H218" s="144">
        <v>-744564</v>
      </c>
      <c r="I218" s="144"/>
      <c r="J218" s="233">
        <f t="shared" si="9"/>
        <v>-154534590</v>
      </c>
      <c r="K218" s="233"/>
      <c r="L218" s="170">
        <f t="shared" si="10"/>
        <v>-1.4164053625027406E-4</v>
      </c>
      <c r="M218" s="170"/>
      <c r="N218" s="144">
        <v>0</v>
      </c>
      <c r="O218" s="144"/>
      <c r="P218" s="144">
        <v>-153790026</v>
      </c>
      <c r="Q218" s="144"/>
      <c r="R218" s="144">
        <v>-744564</v>
      </c>
      <c r="S218" s="144"/>
      <c r="T218" s="233">
        <f t="shared" si="11"/>
        <v>-154534590</v>
      </c>
      <c r="U218" s="224"/>
      <c r="V218" s="170">
        <f>T218/درآمدها!$J$5</f>
        <v>-1.1745735691807655E-4</v>
      </c>
      <c r="W218" s="165"/>
    </row>
    <row r="219" spans="1:23" s="28" customFormat="1" ht="42.75" customHeight="1">
      <c r="A219" s="25"/>
      <c r="B219" s="231" t="s">
        <v>244</v>
      </c>
      <c r="C219" s="232"/>
      <c r="D219" s="144">
        <v>0</v>
      </c>
      <c r="E219" s="144"/>
      <c r="F219" s="144">
        <v>1359636782</v>
      </c>
      <c r="G219" s="144"/>
      <c r="H219" s="144">
        <v>24912996</v>
      </c>
      <c r="I219" s="144"/>
      <c r="J219" s="233">
        <f t="shared" si="9"/>
        <v>1384549778</v>
      </c>
      <c r="K219" s="233"/>
      <c r="L219" s="170">
        <f t="shared" si="10"/>
        <v>1.2690257438229067E-3</v>
      </c>
      <c r="M219" s="170"/>
      <c r="N219" s="144">
        <v>0</v>
      </c>
      <c r="O219" s="144"/>
      <c r="P219" s="144">
        <v>1430966446</v>
      </c>
      <c r="Q219" s="144"/>
      <c r="R219" s="144">
        <v>325129374</v>
      </c>
      <c r="S219" s="144"/>
      <c r="T219" s="233">
        <f t="shared" si="11"/>
        <v>1756095820</v>
      </c>
      <c r="U219" s="224"/>
      <c r="V219" s="170">
        <f>T219/درآمدها!$J$5</f>
        <v>1.3347586033138749E-3</v>
      </c>
      <c r="W219" s="165"/>
    </row>
    <row r="220" spans="1:23" s="28" customFormat="1" ht="42.75" customHeight="1">
      <c r="A220" s="25"/>
      <c r="B220" s="231" t="s">
        <v>308</v>
      </c>
      <c r="C220" s="232"/>
      <c r="D220" s="144">
        <v>0</v>
      </c>
      <c r="E220" s="144"/>
      <c r="F220" s="144">
        <v>884096928</v>
      </c>
      <c r="G220" s="144"/>
      <c r="H220" s="144">
        <v>3831906</v>
      </c>
      <c r="I220" s="144"/>
      <c r="J220" s="233">
        <f t="shared" si="9"/>
        <v>887928834</v>
      </c>
      <c r="K220" s="233"/>
      <c r="L220" s="170">
        <f t="shared" si="10"/>
        <v>8.1384184731612887E-4</v>
      </c>
      <c r="M220" s="170"/>
      <c r="N220" s="144">
        <v>0</v>
      </c>
      <c r="O220" s="144"/>
      <c r="P220" s="144">
        <v>434624419</v>
      </c>
      <c r="Q220" s="144"/>
      <c r="R220" s="144">
        <v>309441943</v>
      </c>
      <c r="S220" s="144"/>
      <c r="T220" s="233">
        <f t="shared" si="11"/>
        <v>744066362</v>
      </c>
      <c r="U220" s="224"/>
      <c r="V220" s="170">
        <f>T220/درآمدها!$J$5</f>
        <v>5.6554372876757727E-4</v>
      </c>
      <c r="W220" s="165"/>
    </row>
    <row r="221" spans="1:23" s="28" customFormat="1" ht="42.75" customHeight="1">
      <c r="A221" s="25"/>
      <c r="B221" s="231" t="s">
        <v>249</v>
      </c>
      <c r="C221" s="232"/>
      <c r="D221" s="144">
        <v>0</v>
      </c>
      <c r="E221" s="144"/>
      <c r="F221" s="144">
        <v>1220581689</v>
      </c>
      <c r="G221" s="144"/>
      <c r="H221" s="144">
        <v>-134825414</v>
      </c>
      <c r="I221" s="144"/>
      <c r="J221" s="233">
        <f t="shared" si="9"/>
        <v>1085756275</v>
      </c>
      <c r="K221" s="233"/>
      <c r="L221" s="170">
        <f t="shared" si="10"/>
        <v>9.951629666089647E-4</v>
      </c>
      <c r="M221" s="170"/>
      <c r="N221" s="144">
        <v>1509531380</v>
      </c>
      <c r="O221" s="144"/>
      <c r="P221" s="144">
        <v>-4954042135</v>
      </c>
      <c r="Q221" s="144"/>
      <c r="R221" s="144">
        <v>-512417991</v>
      </c>
      <c r="S221" s="144"/>
      <c r="T221" s="233">
        <f t="shared" si="11"/>
        <v>-3956928746</v>
      </c>
      <c r="U221" s="224"/>
      <c r="V221" s="170">
        <f>T221/درآمدها!$J$5</f>
        <v>-3.0075492614198484E-3</v>
      </c>
      <c r="W221" s="165"/>
    </row>
    <row r="222" spans="1:23" s="28" customFormat="1" ht="42.75" customHeight="1">
      <c r="A222" s="25"/>
      <c r="B222" s="231" t="s">
        <v>378</v>
      </c>
      <c r="C222" s="232"/>
      <c r="D222" s="144">
        <v>0</v>
      </c>
      <c r="E222" s="144"/>
      <c r="F222" s="144">
        <v>8428660658</v>
      </c>
      <c r="G222" s="144"/>
      <c r="H222" s="144">
        <v>16005198</v>
      </c>
      <c r="I222" s="144"/>
      <c r="J222" s="233">
        <f t="shared" si="9"/>
        <v>8444665856</v>
      </c>
      <c r="K222" s="233"/>
      <c r="L222" s="170">
        <f t="shared" si="10"/>
        <v>7.7400600105013359E-3</v>
      </c>
      <c r="M222" s="170"/>
      <c r="N222" s="144">
        <v>597370300</v>
      </c>
      <c r="O222" s="144"/>
      <c r="P222" s="144">
        <v>3838688340</v>
      </c>
      <c r="Q222" s="144"/>
      <c r="R222" s="144">
        <v>-923110701</v>
      </c>
      <c r="S222" s="144"/>
      <c r="T222" s="233">
        <f t="shared" si="11"/>
        <v>3512947939</v>
      </c>
      <c r="U222" s="224"/>
      <c r="V222" s="170">
        <f>T222/درآمدها!$J$5</f>
        <v>2.6700920480375585E-3</v>
      </c>
      <c r="W222" s="165"/>
    </row>
    <row r="223" spans="1:23" s="28" customFormat="1" ht="42.75" customHeight="1">
      <c r="A223" s="25"/>
      <c r="B223" s="231" t="s">
        <v>112</v>
      </c>
      <c r="C223" s="232"/>
      <c r="D223" s="144">
        <v>0</v>
      </c>
      <c r="E223" s="144"/>
      <c r="F223" s="144">
        <v>-2335659563</v>
      </c>
      <c r="G223" s="144"/>
      <c r="H223" s="144">
        <v>-32194597</v>
      </c>
      <c r="I223" s="144"/>
      <c r="J223" s="233">
        <f t="shared" si="9"/>
        <v>-2367854160</v>
      </c>
      <c r="K223" s="233"/>
      <c r="L223" s="170">
        <f t="shared" si="10"/>
        <v>-2.1702851962453339E-3</v>
      </c>
      <c r="M223" s="170"/>
      <c r="N223" s="144">
        <v>0</v>
      </c>
      <c r="O223" s="144"/>
      <c r="P223" s="144">
        <v>-2296595776</v>
      </c>
      <c r="Q223" s="144"/>
      <c r="R223" s="144">
        <v>-54457486</v>
      </c>
      <c r="S223" s="144"/>
      <c r="T223" s="233">
        <f t="shared" si="11"/>
        <v>-2351053262</v>
      </c>
      <c r="U223" s="224"/>
      <c r="V223" s="170">
        <f>T223/درآمدها!$J$5</f>
        <v>-1.7869688729762194E-3</v>
      </c>
      <c r="W223" s="165"/>
    </row>
    <row r="224" spans="1:23" s="28" customFormat="1" ht="42.75" customHeight="1">
      <c r="A224" s="25"/>
      <c r="B224" s="231" t="s">
        <v>156</v>
      </c>
      <c r="C224" s="232"/>
      <c r="D224" s="144">
        <v>0</v>
      </c>
      <c r="E224" s="144"/>
      <c r="F224" s="144">
        <v>2942346094</v>
      </c>
      <c r="G224" s="144"/>
      <c r="H224" s="144">
        <v>957067806</v>
      </c>
      <c r="I224" s="144"/>
      <c r="J224" s="233">
        <f t="shared" si="9"/>
        <v>3899413900</v>
      </c>
      <c r="K224" s="233"/>
      <c r="L224" s="170">
        <f t="shared" si="10"/>
        <v>3.5740546880654524E-3</v>
      </c>
      <c r="M224" s="170"/>
      <c r="N224" s="144">
        <v>0</v>
      </c>
      <c r="O224" s="144"/>
      <c r="P224" s="144">
        <v>9846707624</v>
      </c>
      <c r="Q224" s="144"/>
      <c r="R224" s="144">
        <v>6245140294</v>
      </c>
      <c r="S224" s="144"/>
      <c r="T224" s="233">
        <f t="shared" si="11"/>
        <v>16091847918</v>
      </c>
      <c r="U224" s="224"/>
      <c r="V224" s="170">
        <f>T224/درآمدها!$J$5</f>
        <v>1.2230956994003304E-2</v>
      </c>
      <c r="W224" s="165"/>
    </row>
    <row r="225" spans="1:23" s="28" customFormat="1" ht="42.6" customHeight="1">
      <c r="A225" s="25"/>
      <c r="B225" s="231" t="s">
        <v>426</v>
      </c>
      <c r="C225" s="232"/>
      <c r="D225" s="144">
        <v>0</v>
      </c>
      <c r="E225" s="144"/>
      <c r="F225" s="144">
        <v>103988306</v>
      </c>
      <c r="G225" s="144"/>
      <c r="H225" s="144">
        <v>-2022756</v>
      </c>
      <c r="I225" s="144"/>
      <c r="J225" s="233">
        <f t="shared" si="9"/>
        <v>101965550</v>
      </c>
      <c r="K225" s="233"/>
      <c r="L225" s="170">
        <f t="shared" si="10"/>
        <v>9.3457750663163068E-5</v>
      </c>
      <c r="M225" s="170"/>
      <c r="N225" s="144">
        <v>0</v>
      </c>
      <c r="O225" s="144"/>
      <c r="P225" s="144">
        <v>-30061707</v>
      </c>
      <c r="Q225" s="144"/>
      <c r="R225" s="144">
        <v>-2022756</v>
      </c>
      <c r="S225" s="144"/>
      <c r="T225" s="233">
        <f t="shared" si="11"/>
        <v>-32084463</v>
      </c>
      <c r="U225" s="224"/>
      <c r="V225" s="170">
        <f>T225/درآمدها!$J$5</f>
        <v>-2.4386489925108813E-5</v>
      </c>
      <c r="W225" s="165"/>
    </row>
    <row r="226" spans="1:23" s="28" customFormat="1" ht="42.75" customHeight="1">
      <c r="A226" s="25"/>
      <c r="B226" s="231" t="s">
        <v>292</v>
      </c>
      <c r="C226" s="232"/>
      <c r="D226" s="144">
        <v>0</v>
      </c>
      <c r="E226" s="144"/>
      <c r="F226" s="144">
        <v>-538556945</v>
      </c>
      <c r="G226" s="144"/>
      <c r="H226" s="144">
        <v>-106618306</v>
      </c>
      <c r="I226" s="144"/>
      <c r="J226" s="233">
        <f t="shared" si="9"/>
        <v>-645175251</v>
      </c>
      <c r="K226" s="233"/>
      <c r="L226" s="170">
        <f t="shared" si="10"/>
        <v>-5.9134313247956435E-4</v>
      </c>
      <c r="M226" s="170"/>
      <c r="N226" s="144">
        <v>191697300</v>
      </c>
      <c r="O226" s="144"/>
      <c r="P226" s="144">
        <v>-4175155263</v>
      </c>
      <c r="Q226" s="144"/>
      <c r="R226" s="144">
        <v>-1371282399</v>
      </c>
      <c r="S226" s="144"/>
      <c r="T226" s="233">
        <f t="shared" si="11"/>
        <v>-5354740362</v>
      </c>
      <c r="U226" s="224"/>
      <c r="V226" s="170">
        <f>T226/درآمدها!$J$5</f>
        <v>-4.0699862076384605E-3</v>
      </c>
      <c r="W226" s="165"/>
    </row>
    <row r="227" spans="1:23" s="28" customFormat="1" ht="42.75" customHeight="1">
      <c r="A227" s="25"/>
      <c r="B227" s="231" t="s">
        <v>467</v>
      </c>
      <c r="C227" s="232"/>
      <c r="D227" s="144">
        <v>0</v>
      </c>
      <c r="E227" s="144"/>
      <c r="F227" s="144">
        <v>-187505652</v>
      </c>
      <c r="G227" s="144"/>
      <c r="H227" s="144">
        <v>-1846936</v>
      </c>
      <c r="I227" s="144"/>
      <c r="J227" s="233">
        <f t="shared" si="9"/>
        <v>-189352588</v>
      </c>
      <c r="K227" s="233"/>
      <c r="L227" s="170">
        <f t="shared" si="10"/>
        <v>-1.7355339089259697E-4</v>
      </c>
      <c r="M227" s="170"/>
      <c r="N227" s="144">
        <v>0</v>
      </c>
      <c r="O227" s="144"/>
      <c r="P227" s="144">
        <v>-187505652</v>
      </c>
      <c r="Q227" s="144"/>
      <c r="R227" s="144">
        <v>-1846936</v>
      </c>
      <c r="S227" s="144"/>
      <c r="T227" s="233">
        <f t="shared" si="11"/>
        <v>-189352588</v>
      </c>
      <c r="U227" s="224"/>
      <c r="V227" s="170">
        <f>T227/درآمدها!$J$5</f>
        <v>-1.4392152923224178E-4</v>
      </c>
      <c r="W227" s="165"/>
    </row>
    <row r="228" spans="1:23" s="28" customFormat="1" ht="42.75" customHeight="1">
      <c r="A228" s="25"/>
      <c r="B228" s="231" t="s">
        <v>251</v>
      </c>
      <c r="C228" s="232"/>
      <c r="D228" s="144">
        <v>0</v>
      </c>
      <c r="E228" s="144"/>
      <c r="F228" s="144">
        <v>2376400242</v>
      </c>
      <c r="G228" s="144"/>
      <c r="H228" s="144">
        <v>8358630</v>
      </c>
      <c r="I228" s="144"/>
      <c r="J228" s="233">
        <f t="shared" si="9"/>
        <v>2384758872</v>
      </c>
      <c r="K228" s="233"/>
      <c r="L228" s="170">
        <f t="shared" si="10"/>
        <v>2.1857794132542022E-3</v>
      </c>
      <c r="M228" s="170"/>
      <c r="N228" s="144">
        <v>0</v>
      </c>
      <c r="O228" s="144"/>
      <c r="P228" s="144">
        <v>2562560514</v>
      </c>
      <c r="Q228" s="144"/>
      <c r="R228" s="144">
        <v>-173255890</v>
      </c>
      <c r="S228" s="144"/>
      <c r="T228" s="233">
        <f t="shared" si="11"/>
        <v>2389304624</v>
      </c>
      <c r="U228" s="224"/>
      <c r="V228" s="170">
        <f>T228/درآمدها!$J$5</f>
        <v>1.8160426478445939E-3</v>
      </c>
      <c r="W228" s="165"/>
    </row>
    <row r="229" spans="1:23" s="28" customFormat="1" ht="42.75" customHeight="1">
      <c r="A229" s="25"/>
      <c r="B229" s="231" t="s">
        <v>162</v>
      </c>
      <c r="C229" s="232"/>
      <c r="D229" s="144">
        <v>0</v>
      </c>
      <c r="E229" s="144"/>
      <c r="F229" s="144">
        <v>24784700593</v>
      </c>
      <c r="G229" s="144"/>
      <c r="H229" s="144">
        <v>0</v>
      </c>
      <c r="I229" s="144"/>
      <c r="J229" s="233">
        <f t="shared" si="9"/>
        <v>24784700593</v>
      </c>
      <c r="K229" s="233"/>
      <c r="L229" s="170">
        <f t="shared" si="10"/>
        <v>2.2716715285522843E-2</v>
      </c>
      <c r="M229" s="170"/>
      <c r="N229" s="144">
        <v>0</v>
      </c>
      <c r="O229" s="144"/>
      <c r="P229" s="144">
        <v>30916429584</v>
      </c>
      <c r="Q229" s="144"/>
      <c r="R229" s="144">
        <v>-509040190</v>
      </c>
      <c r="S229" s="144"/>
      <c r="T229" s="233">
        <f t="shared" si="11"/>
        <v>30407389394</v>
      </c>
      <c r="U229" s="224"/>
      <c r="V229" s="170">
        <f>T229/درآمدها!$J$5</f>
        <v>2.3111793864389801E-2</v>
      </c>
      <c r="W229" s="165"/>
    </row>
    <row r="230" spans="1:23" s="28" customFormat="1" ht="42.75" customHeight="1">
      <c r="A230" s="25"/>
      <c r="B230" s="231" t="s">
        <v>341</v>
      </c>
      <c r="C230" s="232"/>
      <c r="D230" s="144">
        <v>0</v>
      </c>
      <c r="E230" s="144"/>
      <c r="F230" s="144">
        <v>254921595</v>
      </c>
      <c r="G230" s="144"/>
      <c r="H230" s="144">
        <v>-28234411</v>
      </c>
      <c r="I230" s="144"/>
      <c r="J230" s="233">
        <f t="shared" si="9"/>
        <v>226687184</v>
      </c>
      <c r="K230" s="233"/>
      <c r="L230" s="170">
        <f t="shared" si="10"/>
        <v>2.077728636858877E-4</v>
      </c>
      <c r="M230" s="170"/>
      <c r="N230" s="144">
        <v>0</v>
      </c>
      <c r="O230" s="144"/>
      <c r="P230" s="144">
        <v>-1704139652</v>
      </c>
      <c r="Q230" s="144"/>
      <c r="R230" s="144">
        <v>-234285464</v>
      </c>
      <c r="S230" s="144"/>
      <c r="T230" s="233">
        <f t="shared" si="11"/>
        <v>-1938425116</v>
      </c>
      <c r="U230" s="224"/>
      <c r="V230" s="170">
        <f>T230/درآمدها!$J$5</f>
        <v>-1.473341927583824E-3</v>
      </c>
      <c r="W230" s="165"/>
    </row>
    <row r="231" spans="1:23" s="28" customFormat="1" ht="42.75" customHeight="1">
      <c r="A231" s="25"/>
      <c r="B231" s="231" t="s">
        <v>123</v>
      </c>
      <c r="C231" s="232"/>
      <c r="D231" s="144">
        <v>0</v>
      </c>
      <c r="E231" s="144"/>
      <c r="F231" s="144">
        <v>4200292550</v>
      </c>
      <c r="G231" s="144"/>
      <c r="H231" s="144">
        <v>14309450</v>
      </c>
      <c r="I231" s="144"/>
      <c r="J231" s="233">
        <f t="shared" si="9"/>
        <v>4214602000</v>
      </c>
      <c r="K231" s="233"/>
      <c r="L231" s="170">
        <f t="shared" si="10"/>
        <v>3.8629441302525055E-3</v>
      </c>
      <c r="M231" s="170"/>
      <c r="N231" s="144">
        <v>9079281000</v>
      </c>
      <c r="O231" s="144"/>
      <c r="P231" s="144">
        <v>2337318590</v>
      </c>
      <c r="Q231" s="144"/>
      <c r="R231" s="144">
        <v>-2936129423</v>
      </c>
      <c r="S231" s="144"/>
      <c r="T231" s="233">
        <f t="shared" si="11"/>
        <v>8480470167</v>
      </c>
      <c r="U231" s="224"/>
      <c r="V231" s="170">
        <f>T231/درآمدها!$J$5</f>
        <v>6.445764739392127E-3</v>
      </c>
      <c r="W231" s="165"/>
    </row>
    <row r="232" spans="1:23" s="28" customFormat="1" ht="42.75" customHeight="1">
      <c r="A232" s="25"/>
      <c r="B232" s="231" t="s">
        <v>133</v>
      </c>
      <c r="C232" s="232"/>
      <c r="D232" s="144">
        <v>0</v>
      </c>
      <c r="E232" s="144"/>
      <c r="F232" s="144">
        <v>1907589091</v>
      </c>
      <c r="G232" s="144"/>
      <c r="H232" s="144">
        <v>-54912929</v>
      </c>
      <c r="I232" s="144"/>
      <c r="J232" s="233">
        <f t="shared" si="9"/>
        <v>1852676162</v>
      </c>
      <c r="K232" s="233"/>
      <c r="L232" s="170">
        <f t="shared" si="10"/>
        <v>1.6980926088054436E-3</v>
      </c>
      <c r="M232" s="170"/>
      <c r="N232" s="144">
        <v>343952064</v>
      </c>
      <c r="O232" s="144"/>
      <c r="P232" s="144">
        <v>-1134611779</v>
      </c>
      <c r="Q232" s="144"/>
      <c r="R232" s="144">
        <v>-997756711</v>
      </c>
      <c r="S232" s="144"/>
      <c r="T232" s="233">
        <f t="shared" si="11"/>
        <v>-1788416426</v>
      </c>
      <c r="U232" s="224"/>
      <c r="V232" s="170">
        <f>T232/درآمدها!$J$5</f>
        <v>-1.3593245788326926E-3</v>
      </c>
      <c r="W232" s="165"/>
    </row>
    <row r="233" spans="1:23" s="28" customFormat="1" ht="42.75" customHeight="1">
      <c r="A233" s="25"/>
      <c r="B233" s="231" t="s">
        <v>188</v>
      </c>
      <c r="C233" s="232"/>
      <c r="D233" s="144">
        <v>0</v>
      </c>
      <c r="E233" s="144"/>
      <c r="F233" s="144">
        <v>2571909790</v>
      </c>
      <c r="G233" s="144"/>
      <c r="H233" s="144">
        <v>-3851989</v>
      </c>
      <c r="I233" s="144"/>
      <c r="J233" s="233">
        <f t="shared" si="9"/>
        <v>2568057801</v>
      </c>
      <c r="K233" s="233"/>
      <c r="L233" s="170">
        <f t="shared" si="10"/>
        <v>2.3537842502143994E-3</v>
      </c>
      <c r="M233" s="170"/>
      <c r="N233" s="144">
        <v>3505918440</v>
      </c>
      <c r="O233" s="144"/>
      <c r="P233" s="144">
        <v>-440408365</v>
      </c>
      <c r="Q233" s="144"/>
      <c r="R233" s="144">
        <v>-4228897194</v>
      </c>
      <c r="S233" s="144"/>
      <c r="T233" s="233">
        <f t="shared" si="11"/>
        <v>-1163387119</v>
      </c>
      <c r="U233" s="224"/>
      <c r="V233" s="170">
        <f>T233/درآمدها!$J$5</f>
        <v>-8.8425753787728552E-4</v>
      </c>
      <c r="W233" s="165"/>
    </row>
    <row r="234" spans="1:23" s="28" customFormat="1" ht="42.75" customHeight="1">
      <c r="A234" s="25"/>
      <c r="B234" s="231" t="s">
        <v>263</v>
      </c>
      <c r="C234" s="232"/>
      <c r="D234" s="144">
        <v>0</v>
      </c>
      <c r="E234" s="144"/>
      <c r="F234" s="144">
        <v>0</v>
      </c>
      <c r="G234" s="144"/>
      <c r="H234" s="144">
        <v>0</v>
      </c>
      <c r="I234" s="144"/>
      <c r="J234" s="233">
        <f t="shared" si="9"/>
        <v>0</v>
      </c>
      <c r="K234" s="233"/>
      <c r="L234" s="170">
        <f t="shared" si="10"/>
        <v>0</v>
      </c>
      <c r="M234" s="170"/>
      <c r="N234" s="144">
        <v>1926948480</v>
      </c>
      <c r="O234" s="144"/>
      <c r="P234" s="144">
        <v>0</v>
      </c>
      <c r="Q234" s="144"/>
      <c r="R234" s="144">
        <v>-1472227682</v>
      </c>
      <c r="S234" s="144"/>
      <c r="T234" s="233">
        <f t="shared" si="11"/>
        <v>454720798</v>
      </c>
      <c r="U234" s="224"/>
      <c r="V234" s="170">
        <f>T234/درآمدها!$J$5</f>
        <v>3.4562037579262086E-4</v>
      </c>
      <c r="W234" s="165"/>
    </row>
    <row r="235" spans="1:23" s="28" customFormat="1" ht="42.75" customHeight="1">
      <c r="A235" s="25"/>
      <c r="B235" s="231" t="s">
        <v>348</v>
      </c>
      <c r="C235" s="232"/>
      <c r="D235" s="144">
        <v>0</v>
      </c>
      <c r="E235" s="144"/>
      <c r="F235" s="144">
        <v>2513158688</v>
      </c>
      <c r="G235" s="144"/>
      <c r="H235" s="144">
        <v>-153407598</v>
      </c>
      <c r="I235" s="144"/>
      <c r="J235" s="233">
        <f t="shared" si="9"/>
        <v>2359751090</v>
      </c>
      <c r="K235" s="233"/>
      <c r="L235" s="170">
        <f t="shared" si="10"/>
        <v>2.1628582300232506E-3</v>
      </c>
      <c r="M235" s="170"/>
      <c r="N235" s="144">
        <v>4860429795</v>
      </c>
      <c r="O235" s="144"/>
      <c r="P235" s="144">
        <v>-10966108045</v>
      </c>
      <c r="Q235" s="144"/>
      <c r="R235" s="144">
        <v>-3136102509</v>
      </c>
      <c r="S235" s="144"/>
      <c r="T235" s="233">
        <f t="shared" si="11"/>
        <v>-9241780759</v>
      </c>
      <c r="U235" s="224"/>
      <c r="V235" s="170">
        <f>T235/درآمدها!$J$5</f>
        <v>-7.0244153180752311E-3</v>
      </c>
      <c r="W235" s="165"/>
    </row>
    <row r="236" spans="1:23" s="28" customFormat="1" ht="42.75" customHeight="1">
      <c r="A236" s="25"/>
      <c r="B236" s="231" t="s">
        <v>158</v>
      </c>
      <c r="C236" s="232"/>
      <c r="D236" s="144">
        <v>0</v>
      </c>
      <c r="E236" s="144"/>
      <c r="F236" s="144">
        <v>-566332096</v>
      </c>
      <c r="G236" s="144"/>
      <c r="H236" s="144">
        <v>-40066895</v>
      </c>
      <c r="I236" s="144"/>
      <c r="J236" s="233">
        <f t="shared" si="9"/>
        <v>-606398991</v>
      </c>
      <c r="K236" s="233"/>
      <c r="L236" s="170">
        <f t="shared" si="10"/>
        <v>-5.5580228521566021E-4</v>
      </c>
      <c r="M236" s="170"/>
      <c r="N236" s="144">
        <v>0</v>
      </c>
      <c r="O236" s="144"/>
      <c r="P236" s="144">
        <v>-5995932782</v>
      </c>
      <c r="Q236" s="144"/>
      <c r="R236" s="144">
        <v>-319100449</v>
      </c>
      <c r="S236" s="144"/>
      <c r="T236" s="233">
        <f t="shared" si="11"/>
        <v>-6315033231</v>
      </c>
      <c r="U236" s="224"/>
      <c r="V236" s="170">
        <f>T236/درآمدها!$J$5</f>
        <v>-4.7998775689189139E-3</v>
      </c>
      <c r="W236" s="165"/>
    </row>
    <row r="237" spans="1:23" s="28" customFormat="1" ht="42.75" customHeight="1">
      <c r="A237" s="25"/>
      <c r="B237" s="231" t="s">
        <v>271</v>
      </c>
      <c r="C237" s="232"/>
      <c r="D237" s="144">
        <v>0</v>
      </c>
      <c r="E237" s="144"/>
      <c r="F237" s="144">
        <v>374084979</v>
      </c>
      <c r="G237" s="144"/>
      <c r="H237" s="144">
        <v>-59165727</v>
      </c>
      <c r="I237" s="144"/>
      <c r="J237" s="233">
        <f t="shared" si="9"/>
        <v>314919252</v>
      </c>
      <c r="K237" s="233"/>
      <c r="L237" s="170">
        <f t="shared" si="10"/>
        <v>2.8864302632061333E-4</v>
      </c>
      <c r="M237" s="170"/>
      <c r="N237" s="144">
        <v>2340546000</v>
      </c>
      <c r="O237" s="144"/>
      <c r="P237" s="144">
        <v>-2574124294</v>
      </c>
      <c r="Q237" s="144"/>
      <c r="R237" s="144">
        <v>-409401632</v>
      </c>
      <c r="S237" s="144"/>
      <c r="T237" s="233">
        <f t="shared" si="11"/>
        <v>-642979926</v>
      </c>
      <c r="U237" s="224"/>
      <c r="V237" s="170">
        <f>T237/درآمدها!$J$5</f>
        <v>-4.8871079710594532E-4</v>
      </c>
      <c r="W237" s="165"/>
    </row>
    <row r="238" spans="1:23" s="28" customFormat="1" ht="42.75" customHeight="1">
      <c r="A238" s="25"/>
      <c r="B238" s="231" t="s">
        <v>154</v>
      </c>
      <c r="C238" s="232"/>
      <c r="D238" s="144">
        <v>0</v>
      </c>
      <c r="E238" s="144"/>
      <c r="F238" s="144">
        <v>1006874735</v>
      </c>
      <c r="G238" s="144"/>
      <c r="H238" s="144">
        <v>48300180</v>
      </c>
      <c r="I238" s="144"/>
      <c r="J238" s="233">
        <f t="shared" si="9"/>
        <v>1055174915</v>
      </c>
      <c r="K238" s="233"/>
      <c r="L238" s="170">
        <f t="shared" si="10"/>
        <v>9.671332534576068E-4</v>
      </c>
      <c r="M238" s="170"/>
      <c r="N238" s="144">
        <v>0</v>
      </c>
      <c r="O238" s="144"/>
      <c r="P238" s="144">
        <v>3080230628</v>
      </c>
      <c r="Q238" s="144"/>
      <c r="R238" s="144">
        <v>1202141642</v>
      </c>
      <c r="S238" s="144"/>
      <c r="T238" s="233">
        <f t="shared" si="11"/>
        <v>4282372270</v>
      </c>
      <c r="U238" s="224"/>
      <c r="V238" s="170">
        <f>T238/درآمدها!$J$5</f>
        <v>3.2549096495060664E-3</v>
      </c>
      <c r="W238" s="165"/>
    </row>
    <row r="239" spans="1:23" s="28" customFormat="1" ht="42.75" customHeight="1">
      <c r="A239" s="25"/>
      <c r="B239" s="231" t="s">
        <v>83</v>
      </c>
      <c r="C239" s="232"/>
      <c r="D239" s="144">
        <f>'درآمد سود سهام'!M90</f>
        <v>-252627225</v>
      </c>
      <c r="E239" s="144"/>
      <c r="F239" s="144">
        <v>4251665337</v>
      </c>
      <c r="G239" s="144"/>
      <c r="H239" s="144">
        <v>0</v>
      </c>
      <c r="I239" s="144"/>
      <c r="J239" s="233">
        <f t="shared" si="9"/>
        <v>3999038112</v>
      </c>
      <c r="K239" s="233"/>
      <c r="L239" s="170">
        <f t="shared" si="10"/>
        <v>3.6653664572375904E-3</v>
      </c>
      <c r="M239" s="170"/>
      <c r="N239" s="144">
        <v>5086683315</v>
      </c>
      <c r="O239" s="144"/>
      <c r="P239" s="144">
        <v>3973900188</v>
      </c>
      <c r="Q239" s="144"/>
      <c r="R239" s="144">
        <v>-426000611</v>
      </c>
      <c r="S239" s="144"/>
      <c r="T239" s="233">
        <f t="shared" si="11"/>
        <v>8634582892</v>
      </c>
      <c r="U239" s="224"/>
      <c r="V239" s="170">
        <f>T239/درآمدها!$J$5</f>
        <v>6.5629014486941828E-3</v>
      </c>
      <c r="W239" s="165"/>
    </row>
    <row r="240" spans="1:23" s="28" customFormat="1" ht="42.75" customHeight="1">
      <c r="A240" s="25"/>
      <c r="B240" s="231" t="s">
        <v>224</v>
      </c>
      <c r="C240" s="232"/>
      <c r="D240" s="144">
        <v>0</v>
      </c>
      <c r="E240" s="144"/>
      <c r="F240" s="144">
        <v>3450572204</v>
      </c>
      <c r="G240" s="144"/>
      <c r="H240" s="144">
        <v>0</v>
      </c>
      <c r="I240" s="144"/>
      <c r="J240" s="233">
        <f t="shared" si="9"/>
        <v>3450572204</v>
      </c>
      <c r="K240" s="233"/>
      <c r="L240" s="170">
        <f t="shared" si="10"/>
        <v>3.1626634357062072E-3</v>
      </c>
      <c r="M240" s="170"/>
      <c r="N240" s="144">
        <v>0</v>
      </c>
      <c r="O240" s="144"/>
      <c r="P240" s="144">
        <v>4161277180</v>
      </c>
      <c r="Q240" s="144"/>
      <c r="R240" s="144">
        <v>-27983096</v>
      </c>
      <c r="S240" s="144"/>
      <c r="T240" s="233">
        <f t="shared" si="11"/>
        <v>4133294084</v>
      </c>
      <c r="U240" s="224"/>
      <c r="V240" s="170">
        <f>T240/درآمدها!$J$5</f>
        <v>3.1415995504421521E-3</v>
      </c>
      <c r="W240" s="165"/>
    </row>
    <row r="241" spans="1:23" s="28" customFormat="1" ht="42.75" customHeight="1">
      <c r="A241" s="25"/>
      <c r="B241" s="231" t="s">
        <v>169</v>
      </c>
      <c r="C241" s="232"/>
      <c r="D241" s="144">
        <v>0</v>
      </c>
      <c r="E241" s="144"/>
      <c r="F241" s="144">
        <v>3601676576</v>
      </c>
      <c r="G241" s="144"/>
      <c r="H241" s="144">
        <v>-34796157</v>
      </c>
      <c r="I241" s="144"/>
      <c r="J241" s="233">
        <f t="shared" si="9"/>
        <v>3566880419</v>
      </c>
      <c r="K241" s="233"/>
      <c r="L241" s="170">
        <f t="shared" si="10"/>
        <v>3.269267128399941E-3</v>
      </c>
      <c r="M241" s="170"/>
      <c r="N241" s="144">
        <v>0</v>
      </c>
      <c r="O241" s="144"/>
      <c r="P241" s="144">
        <v>-199672721</v>
      </c>
      <c r="Q241" s="144"/>
      <c r="R241" s="144">
        <v>-280623342</v>
      </c>
      <c r="S241" s="144"/>
      <c r="T241" s="233">
        <f t="shared" si="11"/>
        <v>-480296063</v>
      </c>
      <c r="U241" s="224"/>
      <c r="V241" s="170">
        <f>T241/درآمدها!$J$5</f>
        <v>-3.6505940901734673E-4</v>
      </c>
      <c r="W241" s="165"/>
    </row>
    <row r="242" spans="1:23" s="28" customFormat="1" ht="42.75" customHeight="1">
      <c r="A242" s="25"/>
      <c r="B242" s="231" t="s">
        <v>314</v>
      </c>
      <c r="C242" s="232"/>
      <c r="D242" s="144">
        <v>0</v>
      </c>
      <c r="E242" s="144"/>
      <c r="F242" s="144">
        <v>-294515211</v>
      </c>
      <c r="G242" s="144"/>
      <c r="H242" s="144">
        <v>-81055470</v>
      </c>
      <c r="I242" s="144"/>
      <c r="J242" s="233">
        <f t="shared" si="9"/>
        <v>-375570681</v>
      </c>
      <c r="K242" s="233"/>
      <c r="L242" s="170">
        <f t="shared" si="10"/>
        <v>-3.4423382271063464E-4</v>
      </c>
      <c r="M242" s="170"/>
      <c r="N242" s="144">
        <v>0</v>
      </c>
      <c r="O242" s="144"/>
      <c r="P242" s="144">
        <v>-3913845179</v>
      </c>
      <c r="Q242" s="144"/>
      <c r="R242" s="144">
        <v>-333589619</v>
      </c>
      <c r="S242" s="144"/>
      <c r="T242" s="233">
        <f t="shared" si="11"/>
        <v>-4247434798</v>
      </c>
      <c r="U242" s="224"/>
      <c r="V242" s="170">
        <f>T242/درآمدها!$J$5</f>
        <v>-3.2283546683945928E-3</v>
      </c>
      <c r="W242" s="165"/>
    </row>
    <row r="243" spans="1:23" s="28" customFormat="1" ht="42.75" customHeight="1">
      <c r="A243" s="25"/>
      <c r="B243" s="231" t="s">
        <v>432</v>
      </c>
      <c r="C243" s="232"/>
      <c r="D243" s="144">
        <v>0</v>
      </c>
      <c r="E243" s="144"/>
      <c r="F243" s="144">
        <v>115084436</v>
      </c>
      <c r="G243" s="144"/>
      <c r="H243" s="144">
        <v>1393893</v>
      </c>
      <c r="I243" s="144"/>
      <c r="J243" s="233">
        <f t="shared" si="9"/>
        <v>116478329</v>
      </c>
      <c r="K243" s="233"/>
      <c r="L243" s="170">
        <f t="shared" si="10"/>
        <v>1.0675961272551244E-4</v>
      </c>
      <c r="M243" s="170"/>
      <c r="N243" s="144">
        <v>0</v>
      </c>
      <c r="O243" s="144"/>
      <c r="P243" s="144">
        <v>34136752</v>
      </c>
      <c r="Q243" s="144"/>
      <c r="R243" s="144">
        <v>1393893</v>
      </c>
      <c r="S243" s="144"/>
      <c r="T243" s="233">
        <f t="shared" si="11"/>
        <v>35530645</v>
      </c>
      <c r="U243" s="224"/>
      <c r="V243" s="170">
        <f>T243/درآمدها!$J$5</f>
        <v>2.7005835077405466E-5</v>
      </c>
      <c r="W243" s="165"/>
    </row>
    <row r="244" spans="1:23" s="28" customFormat="1" ht="42.75" customHeight="1">
      <c r="A244" s="25"/>
      <c r="B244" s="231" t="s">
        <v>227</v>
      </c>
      <c r="C244" s="232"/>
      <c r="D244" s="144">
        <v>0</v>
      </c>
      <c r="E244" s="144"/>
      <c r="F244" s="144">
        <v>848981351</v>
      </c>
      <c r="G244" s="144"/>
      <c r="H244" s="144">
        <v>-883616465</v>
      </c>
      <c r="I244" s="144"/>
      <c r="J244" s="233">
        <f t="shared" si="9"/>
        <v>-34635114</v>
      </c>
      <c r="K244" s="233"/>
      <c r="L244" s="170">
        <f t="shared" si="10"/>
        <v>-3.1745230113525879E-5</v>
      </c>
      <c r="M244" s="170"/>
      <c r="N244" s="144">
        <v>818651680</v>
      </c>
      <c r="O244" s="144"/>
      <c r="P244" s="144">
        <v>0</v>
      </c>
      <c r="Q244" s="144"/>
      <c r="R244" s="144">
        <v>-1391748183</v>
      </c>
      <c r="S244" s="144"/>
      <c r="T244" s="233">
        <f t="shared" si="11"/>
        <v>-573096503</v>
      </c>
      <c r="U244" s="224"/>
      <c r="V244" s="170">
        <f>T244/درآمدها!$J$5</f>
        <v>-4.3559439023569112E-4</v>
      </c>
      <c r="W244" s="165"/>
    </row>
    <row r="245" spans="1:23" s="28" customFormat="1" ht="42.75" customHeight="1">
      <c r="A245" s="25"/>
      <c r="B245" s="231" t="s">
        <v>159</v>
      </c>
      <c r="C245" s="232"/>
      <c r="D245" s="144">
        <v>0</v>
      </c>
      <c r="E245" s="144"/>
      <c r="F245" s="144">
        <v>10816191399</v>
      </c>
      <c r="G245" s="144"/>
      <c r="H245" s="144">
        <v>6231797185</v>
      </c>
      <c r="I245" s="144"/>
      <c r="J245" s="233">
        <f t="shared" si="9"/>
        <v>17047988584</v>
      </c>
      <c r="K245" s="233"/>
      <c r="L245" s="170">
        <f t="shared" si="10"/>
        <v>1.5625538884377344E-2</v>
      </c>
      <c r="M245" s="170"/>
      <c r="N245" s="144">
        <v>14838565000</v>
      </c>
      <c r="O245" s="144"/>
      <c r="P245" s="144">
        <v>20910375058</v>
      </c>
      <c r="Q245" s="144"/>
      <c r="R245" s="144">
        <v>6735801250</v>
      </c>
      <c r="S245" s="144"/>
      <c r="T245" s="233">
        <f t="shared" si="11"/>
        <v>42484741308</v>
      </c>
      <c r="U245" s="224"/>
      <c r="V245" s="170">
        <f>T245/درآمدها!$J$5</f>
        <v>3.2291446357646574E-2</v>
      </c>
      <c r="W245" s="165"/>
    </row>
    <row r="246" spans="1:23" s="28" customFormat="1" ht="42.75" customHeight="1">
      <c r="A246" s="25"/>
      <c r="B246" s="231" t="s">
        <v>180</v>
      </c>
      <c r="C246" s="232"/>
      <c r="D246" s="144">
        <v>0</v>
      </c>
      <c r="E246" s="144"/>
      <c r="F246" s="144">
        <v>953166736</v>
      </c>
      <c r="G246" s="144"/>
      <c r="H246" s="144">
        <v>-59140240</v>
      </c>
      <c r="I246" s="144"/>
      <c r="J246" s="233">
        <f t="shared" si="9"/>
        <v>894026496</v>
      </c>
      <c r="K246" s="233"/>
      <c r="L246" s="170">
        <f t="shared" si="10"/>
        <v>8.1943073272717451E-4</v>
      </c>
      <c r="M246" s="170"/>
      <c r="N246" s="144">
        <v>1243382929</v>
      </c>
      <c r="O246" s="144"/>
      <c r="P246" s="144">
        <v>-1344191386</v>
      </c>
      <c r="Q246" s="144"/>
      <c r="R246" s="144">
        <v>-576657146</v>
      </c>
      <c r="S246" s="144"/>
      <c r="T246" s="233">
        <f t="shared" si="11"/>
        <v>-677465603</v>
      </c>
      <c r="U246" s="224"/>
      <c r="V246" s="170">
        <f>T246/درآمدها!$J$5</f>
        <v>-5.149223816576661E-4</v>
      </c>
      <c r="W246" s="165"/>
    </row>
    <row r="247" spans="1:23" s="28" customFormat="1" ht="42.75" customHeight="1">
      <c r="A247" s="25"/>
      <c r="B247" s="231" t="s">
        <v>80</v>
      </c>
      <c r="C247" s="232"/>
      <c r="D247" s="144">
        <v>0</v>
      </c>
      <c r="E247" s="144"/>
      <c r="F247" s="144">
        <v>3732660403</v>
      </c>
      <c r="G247" s="144"/>
      <c r="H247" s="144">
        <v>118001493</v>
      </c>
      <c r="I247" s="144"/>
      <c r="J247" s="233">
        <f t="shared" si="9"/>
        <v>3850661896</v>
      </c>
      <c r="K247" s="233"/>
      <c r="L247" s="170">
        <f t="shared" si="10"/>
        <v>3.5293704527118303E-3</v>
      </c>
      <c r="M247" s="170"/>
      <c r="N247" s="144">
        <v>1623504150</v>
      </c>
      <c r="O247" s="144"/>
      <c r="P247" s="144">
        <v>6572060263</v>
      </c>
      <c r="Q247" s="144"/>
      <c r="R247" s="144">
        <v>2091486296</v>
      </c>
      <c r="S247" s="144"/>
      <c r="T247" s="233">
        <f t="shared" si="11"/>
        <v>10287050709</v>
      </c>
      <c r="U247" s="224"/>
      <c r="V247" s="170">
        <f>T247/درآمدها!$J$5</f>
        <v>7.8188953473870507E-3</v>
      </c>
      <c r="W247" s="165"/>
    </row>
    <row r="248" spans="1:23" s="28" customFormat="1" ht="42.75" customHeight="1">
      <c r="A248" s="25"/>
      <c r="B248" s="231" t="s">
        <v>331</v>
      </c>
      <c r="C248" s="232"/>
      <c r="D248" s="144">
        <v>0</v>
      </c>
      <c r="E248" s="144"/>
      <c r="F248" s="144">
        <v>1803828184</v>
      </c>
      <c r="G248" s="144"/>
      <c r="H248" s="144">
        <v>-55827191</v>
      </c>
      <c r="I248" s="144"/>
      <c r="J248" s="233">
        <f t="shared" si="9"/>
        <v>1748000993</v>
      </c>
      <c r="K248" s="233"/>
      <c r="L248" s="170">
        <f t="shared" si="10"/>
        <v>1.6021513242733007E-3</v>
      </c>
      <c r="M248" s="170"/>
      <c r="N248" s="144">
        <v>0</v>
      </c>
      <c r="O248" s="144"/>
      <c r="P248" s="144">
        <v>-1543135637</v>
      </c>
      <c r="Q248" s="144"/>
      <c r="R248" s="144">
        <v>-1524233153</v>
      </c>
      <c r="S248" s="144"/>
      <c r="T248" s="233">
        <f t="shared" si="11"/>
        <v>-3067368790</v>
      </c>
      <c r="U248" s="224"/>
      <c r="V248" s="170">
        <f>T248/درآمدها!$J$5</f>
        <v>-2.3314199802542497E-3</v>
      </c>
      <c r="W248" s="165"/>
    </row>
    <row r="249" spans="1:23" s="28" customFormat="1" ht="42.75" customHeight="1">
      <c r="A249" s="25"/>
      <c r="B249" s="231" t="s">
        <v>427</v>
      </c>
      <c r="C249" s="232"/>
      <c r="D249" s="144">
        <v>0</v>
      </c>
      <c r="E249" s="144"/>
      <c r="F249" s="144">
        <v>-107732913</v>
      </c>
      <c r="G249" s="144"/>
      <c r="H249" s="144">
        <v>-4783152</v>
      </c>
      <c r="I249" s="144"/>
      <c r="J249" s="233">
        <f t="shared" si="9"/>
        <v>-112516065</v>
      </c>
      <c r="K249" s="233"/>
      <c r="L249" s="170">
        <f t="shared" si="10"/>
        <v>-1.0312795202271991E-4</v>
      </c>
      <c r="M249" s="170"/>
      <c r="N249" s="144">
        <v>0</v>
      </c>
      <c r="O249" s="144"/>
      <c r="P249" s="144">
        <v>-321555689</v>
      </c>
      <c r="Q249" s="144"/>
      <c r="R249" s="144">
        <v>-5228768</v>
      </c>
      <c r="S249" s="144"/>
      <c r="T249" s="233">
        <f t="shared" si="11"/>
        <v>-326784457</v>
      </c>
      <c r="U249" s="224"/>
      <c r="V249" s="170">
        <f>T249/درآمدها!$J$5</f>
        <v>-2.4837959321035401E-4</v>
      </c>
      <c r="W249" s="165"/>
    </row>
    <row r="250" spans="1:23" s="28" customFormat="1" ht="42.75" customHeight="1">
      <c r="A250" s="25"/>
      <c r="B250" s="231" t="s">
        <v>96</v>
      </c>
      <c r="C250" s="232"/>
      <c r="D250" s="144">
        <v>0</v>
      </c>
      <c r="E250" s="144"/>
      <c r="F250" s="144">
        <v>1179958689</v>
      </c>
      <c r="G250" s="144"/>
      <c r="H250" s="144">
        <v>-43172414</v>
      </c>
      <c r="I250" s="144"/>
      <c r="J250" s="233">
        <f t="shared" si="9"/>
        <v>1136786275</v>
      </c>
      <c r="K250" s="233"/>
      <c r="L250" s="170">
        <f t="shared" si="10"/>
        <v>1.0419351265820262E-3</v>
      </c>
      <c r="M250" s="170"/>
      <c r="N250" s="144">
        <v>0</v>
      </c>
      <c r="O250" s="144"/>
      <c r="P250" s="144">
        <v>-869963137</v>
      </c>
      <c r="Q250" s="144"/>
      <c r="R250" s="144">
        <v>-615423721</v>
      </c>
      <c r="S250" s="144"/>
      <c r="T250" s="233">
        <f t="shared" si="11"/>
        <v>-1485386858</v>
      </c>
      <c r="U250" s="224"/>
      <c r="V250" s="170">
        <f>T250/درآمدها!$J$5</f>
        <v>-1.1290004027028919E-3</v>
      </c>
      <c r="W250" s="165"/>
    </row>
    <row r="251" spans="1:23" s="28" customFormat="1" ht="42.75" customHeight="1">
      <c r="A251" s="25"/>
      <c r="B251" s="231" t="s">
        <v>124</v>
      </c>
      <c r="C251" s="232"/>
      <c r="D251" s="144">
        <v>0</v>
      </c>
      <c r="E251" s="144"/>
      <c r="F251" s="144">
        <v>1444880959</v>
      </c>
      <c r="G251" s="144"/>
      <c r="H251" s="144">
        <v>-225985461</v>
      </c>
      <c r="I251" s="144"/>
      <c r="J251" s="233">
        <f t="shared" si="9"/>
        <v>1218895498</v>
      </c>
      <c r="K251" s="233"/>
      <c r="L251" s="170">
        <f t="shared" si="10"/>
        <v>1.1171933220243109E-3</v>
      </c>
      <c r="M251" s="170"/>
      <c r="N251" s="144">
        <v>1654451639</v>
      </c>
      <c r="O251" s="144"/>
      <c r="P251" s="144">
        <v>-3275268809</v>
      </c>
      <c r="Q251" s="144"/>
      <c r="R251" s="144">
        <v>-1251348596</v>
      </c>
      <c r="S251" s="144"/>
      <c r="T251" s="233">
        <f t="shared" si="11"/>
        <v>-2872165766</v>
      </c>
      <c r="U251" s="224"/>
      <c r="V251" s="170">
        <f>T251/درآمدها!$J$5</f>
        <v>-2.1830517006253599E-3</v>
      </c>
      <c r="W251" s="165"/>
    </row>
    <row r="252" spans="1:23" s="28" customFormat="1" ht="42.75" customHeight="1">
      <c r="A252" s="25"/>
      <c r="B252" s="231" t="s">
        <v>136</v>
      </c>
      <c r="C252" s="232"/>
      <c r="D252" s="144">
        <v>0</v>
      </c>
      <c r="E252" s="144"/>
      <c r="F252" s="144">
        <v>4467247403</v>
      </c>
      <c r="G252" s="144"/>
      <c r="H252" s="144">
        <v>112096214</v>
      </c>
      <c r="I252" s="144"/>
      <c r="J252" s="233">
        <f t="shared" si="9"/>
        <v>4579343617</v>
      </c>
      <c r="K252" s="233"/>
      <c r="L252" s="170">
        <f t="shared" si="10"/>
        <v>4.1972524441689701E-3</v>
      </c>
      <c r="M252" s="170"/>
      <c r="N252" s="144">
        <v>5677860000</v>
      </c>
      <c r="O252" s="144"/>
      <c r="P252" s="144">
        <v>10696389480</v>
      </c>
      <c r="Q252" s="144"/>
      <c r="R252" s="144">
        <v>-470693537</v>
      </c>
      <c r="S252" s="144"/>
      <c r="T252" s="233">
        <f t="shared" si="11"/>
        <v>15903555943</v>
      </c>
      <c r="U252" s="224"/>
      <c r="V252" s="170">
        <f>T252/درآمدها!$J$5</f>
        <v>1.2087841606617317E-2</v>
      </c>
      <c r="W252" s="165"/>
    </row>
    <row r="253" spans="1:23" s="28" customFormat="1" ht="42.75" customHeight="1">
      <c r="A253" s="25"/>
      <c r="B253" s="231" t="s">
        <v>448</v>
      </c>
      <c r="C253" s="232"/>
      <c r="D253" s="144">
        <v>0</v>
      </c>
      <c r="E253" s="144"/>
      <c r="F253" s="144">
        <v>2734695094</v>
      </c>
      <c r="G253" s="144"/>
      <c r="H253" s="144">
        <v>-33903817</v>
      </c>
      <c r="I253" s="144"/>
      <c r="J253" s="233">
        <f t="shared" si="9"/>
        <v>2700791277</v>
      </c>
      <c r="K253" s="233"/>
      <c r="L253" s="170">
        <f t="shared" si="10"/>
        <v>2.4754427133390814E-3</v>
      </c>
      <c r="M253" s="170"/>
      <c r="N253" s="144">
        <v>0</v>
      </c>
      <c r="O253" s="144"/>
      <c r="P253" s="144">
        <v>-505830698</v>
      </c>
      <c r="Q253" s="144"/>
      <c r="R253" s="144">
        <v>-33903817</v>
      </c>
      <c r="S253" s="144"/>
      <c r="T253" s="233">
        <f t="shared" si="11"/>
        <v>-539734515</v>
      </c>
      <c r="U253" s="224"/>
      <c r="V253" s="170">
        <f>T253/درآمدها!$J$5</f>
        <v>-4.1023688980803549E-4</v>
      </c>
      <c r="W253" s="165"/>
    </row>
    <row r="254" spans="1:23" s="28" customFormat="1" ht="42.75" customHeight="1">
      <c r="A254" s="25"/>
      <c r="B254" s="231" t="s">
        <v>406</v>
      </c>
      <c r="C254" s="232"/>
      <c r="D254" s="144">
        <v>0</v>
      </c>
      <c r="E254" s="144"/>
      <c r="F254" s="144">
        <v>-60116361</v>
      </c>
      <c r="G254" s="144"/>
      <c r="H254" s="144">
        <v>-971740</v>
      </c>
      <c r="I254" s="144"/>
      <c r="J254" s="233">
        <f t="shared" si="9"/>
        <v>-61088101</v>
      </c>
      <c r="K254" s="233"/>
      <c r="L254" s="170">
        <f t="shared" si="10"/>
        <v>-5.599103336120996E-5</v>
      </c>
      <c r="M254" s="170"/>
      <c r="N254" s="144">
        <v>0</v>
      </c>
      <c r="O254" s="144"/>
      <c r="P254" s="144">
        <v>-35146211</v>
      </c>
      <c r="Q254" s="144"/>
      <c r="R254" s="144">
        <v>9609538</v>
      </c>
      <c r="S254" s="144"/>
      <c r="T254" s="233">
        <f t="shared" si="11"/>
        <v>-25536673</v>
      </c>
      <c r="U254" s="224"/>
      <c r="V254" s="170">
        <f>T254/درآمدها!$J$5</f>
        <v>-1.9409700540579352E-5</v>
      </c>
      <c r="W254" s="165"/>
    </row>
    <row r="255" spans="1:23" s="28" customFormat="1" ht="42.75" customHeight="1">
      <c r="A255" s="25"/>
      <c r="B255" s="231" t="s">
        <v>284</v>
      </c>
      <c r="C255" s="232"/>
      <c r="D255" s="144">
        <v>0</v>
      </c>
      <c r="E255" s="144"/>
      <c r="F255" s="144">
        <v>2770683078</v>
      </c>
      <c r="G255" s="144"/>
      <c r="H255" s="144">
        <v>-5436911</v>
      </c>
      <c r="I255" s="144"/>
      <c r="J255" s="233">
        <f t="shared" si="9"/>
        <v>2765246167</v>
      </c>
      <c r="K255" s="233"/>
      <c r="L255" s="170">
        <f t="shared" si="10"/>
        <v>2.5345196176331454E-3</v>
      </c>
      <c r="M255" s="170"/>
      <c r="N255" s="144">
        <v>0</v>
      </c>
      <c r="O255" s="144"/>
      <c r="P255" s="144">
        <v>964302289</v>
      </c>
      <c r="Q255" s="144"/>
      <c r="R255" s="144">
        <v>-912872271</v>
      </c>
      <c r="S255" s="144"/>
      <c r="T255" s="233">
        <f t="shared" si="11"/>
        <v>51430018</v>
      </c>
      <c r="U255" s="224"/>
      <c r="V255" s="170">
        <f>T255/درآمدها!$J$5</f>
        <v>3.9090497347740086E-5</v>
      </c>
      <c r="W255" s="165"/>
    </row>
    <row r="256" spans="1:23" s="28" customFormat="1" ht="42.75" customHeight="1">
      <c r="A256" s="25"/>
      <c r="B256" s="231" t="s">
        <v>297</v>
      </c>
      <c r="C256" s="232"/>
      <c r="D256" s="144">
        <v>0</v>
      </c>
      <c r="E256" s="144"/>
      <c r="F256" s="144">
        <v>3620680682</v>
      </c>
      <c r="G256" s="144"/>
      <c r="H256" s="144">
        <v>-7885327</v>
      </c>
      <c r="I256" s="144"/>
      <c r="J256" s="233">
        <f t="shared" si="9"/>
        <v>3612795355</v>
      </c>
      <c r="K256" s="233"/>
      <c r="L256" s="170">
        <f t="shared" si="10"/>
        <v>3.3113510149714652E-3</v>
      </c>
      <c r="M256" s="170"/>
      <c r="N256" s="144">
        <v>0</v>
      </c>
      <c r="O256" s="144"/>
      <c r="P256" s="144">
        <v>957816722</v>
      </c>
      <c r="Q256" s="144"/>
      <c r="R256" s="144">
        <v>-2390832892</v>
      </c>
      <c r="S256" s="144"/>
      <c r="T256" s="233">
        <f t="shared" si="11"/>
        <v>-1433016170</v>
      </c>
      <c r="U256" s="224"/>
      <c r="V256" s="170">
        <f>T256/درآمدها!$J$5</f>
        <v>-1.0891949287797965E-3</v>
      </c>
      <c r="W256" s="165"/>
    </row>
    <row r="257" spans="1:23" s="28" customFormat="1" ht="42.75" customHeight="1">
      <c r="A257" s="25"/>
      <c r="B257" s="231" t="s">
        <v>192</v>
      </c>
      <c r="C257" s="232"/>
      <c r="D257" s="144">
        <v>0</v>
      </c>
      <c r="E257" s="144"/>
      <c r="F257" s="144">
        <v>1039132592</v>
      </c>
      <c r="G257" s="144"/>
      <c r="H257" s="144">
        <v>14320533</v>
      </c>
      <c r="I257" s="144"/>
      <c r="J257" s="233">
        <f t="shared" si="9"/>
        <v>1053453125</v>
      </c>
      <c r="K257" s="233"/>
      <c r="L257" s="170">
        <f t="shared" si="10"/>
        <v>9.6555512613407128E-4</v>
      </c>
      <c r="M257" s="170"/>
      <c r="N257" s="144">
        <v>0</v>
      </c>
      <c r="O257" s="144"/>
      <c r="P257" s="144">
        <v>2178126537</v>
      </c>
      <c r="Q257" s="144"/>
      <c r="R257" s="144">
        <v>-1092674249</v>
      </c>
      <c r="S257" s="144"/>
      <c r="T257" s="233">
        <f t="shared" si="11"/>
        <v>1085452288</v>
      </c>
      <c r="U257" s="224"/>
      <c r="V257" s="170">
        <f>T257/درآمدها!$J$5</f>
        <v>8.2502148424607607E-4</v>
      </c>
      <c r="W257" s="165"/>
    </row>
    <row r="258" spans="1:23" s="28" customFormat="1" ht="42.75" customHeight="1">
      <c r="A258" s="25"/>
      <c r="B258" s="231" t="s">
        <v>102</v>
      </c>
      <c r="C258" s="232"/>
      <c r="D258" s="144">
        <v>0</v>
      </c>
      <c r="E258" s="144"/>
      <c r="F258" s="144">
        <v>2090618512</v>
      </c>
      <c r="G258" s="144"/>
      <c r="H258" s="144">
        <v>-57965493</v>
      </c>
      <c r="I258" s="144"/>
      <c r="J258" s="233">
        <f t="shared" si="9"/>
        <v>2032653019</v>
      </c>
      <c r="K258" s="233"/>
      <c r="L258" s="170">
        <f t="shared" si="10"/>
        <v>1.863052560736716E-3</v>
      </c>
      <c r="M258" s="170"/>
      <c r="N258" s="144">
        <v>0</v>
      </c>
      <c r="O258" s="144"/>
      <c r="P258" s="144">
        <v>-2578863795</v>
      </c>
      <c r="Q258" s="144"/>
      <c r="R258" s="144">
        <v>-804062897</v>
      </c>
      <c r="S258" s="144"/>
      <c r="T258" s="233">
        <f t="shared" si="11"/>
        <v>-3382926692</v>
      </c>
      <c r="U258" s="224"/>
      <c r="V258" s="170">
        <f>T258/درآمدها!$J$5</f>
        <v>-2.5712665875641952E-3</v>
      </c>
      <c r="W258" s="165"/>
    </row>
    <row r="259" spans="1:23" s="28" customFormat="1" ht="42.75" customHeight="1">
      <c r="A259" s="25"/>
      <c r="B259" s="231" t="s">
        <v>225</v>
      </c>
      <c r="C259" s="232"/>
      <c r="D259" s="144">
        <v>0</v>
      </c>
      <c r="E259" s="144"/>
      <c r="F259" s="144">
        <v>2386938463</v>
      </c>
      <c r="G259" s="144"/>
      <c r="H259" s="144">
        <v>-66400475</v>
      </c>
      <c r="I259" s="144"/>
      <c r="J259" s="233">
        <f t="shared" si="9"/>
        <v>2320537988</v>
      </c>
      <c r="K259" s="233"/>
      <c r="L259" s="170">
        <f t="shared" si="10"/>
        <v>2.1269169899726143E-3</v>
      </c>
      <c r="M259" s="170"/>
      <c r="N259" s="144">
        <v>0</v>
      </c>
      <c r="O259" s="144"/>
      <c r="P259" s="144">
        <v>-2465684588</v>
      </c>
      <c r="Q259" s="144"/>
      <c r="R259" s="144">
        <v>-1064511081</v>
      </c>
      <c r="S259" s="144"/>
      <c r="T259" s="233">
        <f t="shared" si="11"/>
        <v>-3530195669</v>
      </c>
      <c r="U259" s="224"/>
      <c r="V259" s="170">
        <f>T259/درآمدها!$J$5</f>
        <v>-2.6832015582037719E-3</v>
      </c>
      <c r="W259" s="165"/>
    </row>
    <row r="260" spans="1:23" s="28" customFormat="1" ht="42.75" customHeight="1">
      <c r="A260" s="25"/>
      <c r="B260" s="231" t="s">
        <v>122</v>
      </c>
      <c r="C260" s="232"/>
      <c r="D260" s="144">
        <v>0</v>
      </c>
      <c r="E260" s="144"/>
      <c r="F260" s="144">
        <v>3373312337</v>
      </c>
      <c r="G260" s="144"/>
      <c r="H260" s="144">
        <v>-40702198</v>
      </c>
      <c r="I260" s="144"/>
      <c r="J260" s="233">
        <f t="shared" si="9"/>
        <v>3332610139</v>
      </c>
      <c r="K260" s="233"/>
      <c r="L260" s="170">
        <f t="shared" si="10"/>
        <v>3.0545438869126994E-3</v>
      </c>
      <c r="M260" s="170"/>
      <c r="N260" s="144">
        <v>0</v>
      </c>
      <c r="O260" s="144"/>
      <c r="P260" s="144">
        <v>-2638495066</v>
      </c>
      <c r="Q260" s="144"/>
      <c r="R260" s="144">
        <v>-838557431</v>
      </c>
      <c r="S260" s="144"/>
      <c r="T260" s="233">
        <f t="shared" si="11"/>
        <v>-3477052497</v>
      </c>
      <c r="U260" s="224"/>
      <c r="V260" s="170">
        <f>T260/درآمدها!$J$5</f>
        <v>-2.6428089411116196E-3</v>
      </c>
      <c r="W260" s="165"/>
    </row>
    <row r="261" spans="1:23" s="28" customFormat="1" ht="42.75" customHeight="1">
      <c r="A261" s="25"/>
      <c r="B261" s="231" t="s">
        <v>293</v>
      </c>
      <c r="C261" s="232"/>
      <c r="D261" s="144">
        <v>0</v>
      </c>
      <c r="E261" s="144"/>
      <c r="F261" s="144">
        <v>3661472085</v>
      </c>
      <c r="G261" s="144"/>
      <c r="H261" s="144">
        <v>-91206426</v>
      </c>
      <c r="I261" s="144"/>
      <c r="J261" s="233">
        <f t="shared" si="9"/>
        <v>3570265659</v>
      </c>
      <c r="K261" s="233"/>
      <c r="L261" s="170">
        <f t="shared" si="10"/>
        <v>3.2723699108186594E-3</v>
      </c>
      <c r="M261" s="170"/>
      <c r="N261" s="144">
        <v>57231896</v>
      </c>
      <c r="O261" s="144"/>
      <c r="P261" s="144">
        <v>-3819118595</v>
      </c>
      <c r="Q261" s="144"/>
      <c r="R261" s="144">
        <v>-173013030</v>
      </c>
      <c r="S261" s="144"/>
      <c r="T261" s="233">
        <f t="shared" si="11"/>
        <v>-3934899729</v>
      </c>
      <c r="U261" s="224"/>
      <c r="V261" s="170">
        <f>T261/درآمدها!$J$5</f>
        <v>-2.9908056306746319E-3</v>
      </c>
      <c r="W261" s="165"/>
    </row>
    <row r="262" spans="1:23" s="28" customFormat="1" ht="42.75" customHeight="1">
      <c r="A262" s="25"/>
      <c r="B262" s="231" t="s">
        <v>301</v>
      </c>
      <c r="C262" s="232"/>
      <c r="D262" s="144">
        <v>0</v>
      </c>
      <c r="E262" s="144"/>
      <c r="F262" s="144">
        <v>2593692306</v>
      </c>
      <c r="G262" s="144"/>
      <c r="H262" s="144">
        <v>14800106</v>
      </c>
      <c r="I262" s="144"/>
      <c r="J262" s="233">
        <f t="shared" si="9"/>
        <v>2608492412</v>
      </c>
      <c r="K262" s="233"/>
      <c r="L262" s="170">
        <f t="shared" si="10"/>
        <v>2.3908450790237372E-3</v>
      </c>
      <c r="M262" s="170"/>
      <c r="N262" s="144">
        <v>0</v>
      </c>
      <c r="O262" s="144"/>
      <c r="P262" s="144">
        <v>1788082230</v>
      </c>
      <c r="Q262" s="144"/>
      <c r="R262" s="144">
        <v>-467725111</v>
      </c>
      <c r="S262" s="144"/>
      <c r="T262" s="233">
        <f t="shared" si="11"/>
        <v>1320357119</v>
      </c>
      <c r="U262" s="224"/>
      <c r="V262" s="170">
        <f>T262/درآمدها!$J$5</f>
        <v>1.0035659808312577E-3</v>
      </c>
      <c r="W262" s="165"/>
    </row>
    <row r="263" spans="1:23" s="28" customFormat="1" ht="42.75" customHeight="1">
      <c r="A263" s="25"/>
      <c r="B263" s="231" t="s">
        <v>166</v>
      </c>
      <c r="C263" s="232"/>
      <c r="D263" s="144">
        <v>0</v>
      </c>
      <c r="E263" s="144"/>
      <c r="F263" s="144">
        <v>23591554588</v>
      </c>
      <c r="G263" s="144"/>
      <c r="H263" s="144">
        <v>0</v>
      </c>
      <c r="I263" s="144"/>
      <c r="J263" s="233">
        <f t="shared" si="9"/>
        <v>23591554588</v>
      </c>
      <c r="K263" s="233"/>
      <c r="L263" s="170">
        <f t="shared" si="10"/>
        <v>2.1623122970863246E-2</v>
      </c>
      <c r="M263" s="170"/>
      <c r="N263" s="144">
        <v>3349567000</v>
      </c>
      <c r="O263" s="144"/>
      <c r="P263" s="144">
        <v>27287459476</v>
      </c>
      <c r="Q263" s="144"/>
      <c r="R263" s="144">
        <v>126307347</v>
      </c>
      <c r="S263" s="144"/>
      <c r="T263" s="233">
        <f t="shared" si="11"/>
        <v>30763333823</v>
      </c>
      <c r="U263" s="224"/>
      <c r="V263" s="170">
        <f>T263/درآمدها!$J$5</f>
        <v>2.3382337124899011E-2</v>
      </c>
      <c r="W263" s="165"/>
    </row>
    <row r="264" spans="1:23" s="28" customFormat="1" ht="42.75" customHeight="1">
      <c r="A264" s="25"/>
      <c r="B264" s="231" t="s">
        <v>369</v>
      </c>
      <c r="C264" s="232"/>
      <c r="D264" s="144">
        <v>0</v>
      </c>
      <c r="E264" s="144"/>
      <c r="F264" s="144">
        <v>3070432948</v>
      </c>
      <c r="G264" s="144"/>
      <c r="H264" s="144">
        <v>-89874941</v>
      </c>
      <c r="I264" s="144"/>
      <c r="J264" s="233">
        <f t="shared" si="9"/>
        <v>2980558007</v>
      </c>
      <c r="K264" s="233"/>
      <c r="L264" s="170">
        <f t="shared" si="10"/>
        <v>2.7318662730235871E-3</v>
      </c>
      <c r="M264" s="170"/>
      <c r="N264" s="144">
        <v>0</v>
      </c>
      <c r="O264" s="144"/>
      <c r="P264" s="144">
        <v>-2596090216</v>
      </c>
      <c r="Q264" s="144"/>
      <c r="R264" s="144">
        <v>-1310955305</v>
      </c>
      <c r="S264" s="144"/>
      <c r="T264" s="233">
        <f t="shared" si="11"/>
        <v>-3907045521</v>
      </c>
      <c r="U264" s="224"/>
      <c r="V264" s="170">
        <f>T264/درآمدها!$J$5</f>
        <v>-2.9696344375409372E-3</v>
      </c>
      <c r="W264" s="165"/>
    </row>
    <row r="265" spans="1:23" s="28" customFormat="1" ht="42.75" customHeight="1">
      <c r="A265" s="25"/>
      <c r="B265" s="231" t="s">
        <v>144</v>
      </c>
      <c r="C265" s="232"/>
      <c r="D265" s="144">
        <v>0</v>
      </c>
      <c r="E265" s="144"/>
      <c r="F265" s="144">
        <v>2704608258</v>
      </c>
      <c r="G265" s="144"/>
      <c r="H265" s="144">
        <v>6729706</v>
      </c>
      <c r="I265" s="144"/>
      <c r="J265" s="233">
        <f t="shared" si="9"/>
        <v>2711337964</v>
      </c>
      <c r="K265" s="233"/>
      <c r="L265" s="170">
        <f t="shared" si="10"/>
        <v>2.4851094060992186E-3</v>
      </c>
      <c r="M265" s="170"/>
      <c r="N265" s="144">
        <v>0</v>
      </c>
      <c r="O265" s="144"/>
      <c r="P265" s="144">
        <v>1237170967</v>
      </c>
      <c r="Q265" s="144"/>
      <c r="R265" s="144">
        <v>-438122074</v>
      </c>
      <c r="S265" s="144"/>
      <c r="T265" s="233">
        <f t="shared" si="11"/>
        <v>799048893</v>
      </c>
      <c r="U265" s="224"/>
      <c r="V265" s="170">
        <f>T265/درآمدها!$J$5</f>
        <v>6.0733439044355678E-4</v>
      </c>
      <c r="W265" s="165"/>
    </row>
    <row r="266" spans="1:23" s="28" customFormat="1" ht="42.75" customHeight="1">
      <c r="A266" s="25"/>
      <c r="B266" s="231" t="s">
        <v>86</v>
      </c>
      <c r="C266" s="232"/>
      <c r="D266" s="144">
        <v>0</v>
      </c>
      <c r="E266" s="144"/>
      <c r="F266" s="144">
        <v>5419608106</v>
      </c>
      <c r="G266" s="144"/>
      <c r="H266" s="144">
        <v>41532955</v>
      </c>
      <c r="I266" s="144"/>
      <c r="J266" s="233">
        <f t="shared" si="9"/>
        <v>5461141061</v>
      </c>
      <c r="K266" s="233"/>
      <c r="L266" s="170">
        <f t="shared" si="10"/>
        <v>5.0054744922701814E-3</v>
      </c>
      <c r="M266" s="170"/>
      <c r="N266" s="144">
        <v>1000</v>
      </c>
      <c r="O266" s="144"/>
      <c r="P266" s="144">
        <v>4173162391</v>
      </c>
      <c r="Q266" s="144"/>
      <c r="R266" s="144">
        <v>-66561030</v>
      </c>
      <c r="S266" s="144"/>
      <c r="T266" s="233">
        <f t="shared" si="11"/>
        <v>4106602361</v>
      </c>
      <c r="U266" s="224"/>
      <c r="V266" s="170">
        <f>T266/درآمدها!$J$5</f>
        <v>3.1213119291712802E-3</v>
      </c>
      <c r="W266" s="165"/>
    </row>
    <row r="267" spans="1:23" s="28" customFormat="1" ht="42.75" customHeight="1">
      <c r="A267" s="25"/>
      <c r="B267" s="231" t="s">
        <v>100</v>
      </c>
      <c r="C267" s="232"/>
      <c r="D267" s="144">
        <v>0</v>
      </c>
      <c r="E267" s="144"/>
      <c r="F267" s="144">
        <v>1957786278</v>
      </c>
      <c r="G267" s="144"/>
      <c r="H267" s="144">
        <v>26021341</v>
      </c>
      <c r="I267" s="144"/>
      <c r="J267" s="233">
        <f t="shared" ref="J267:J330" si="12">D267+F267+H267</f>
        <v>1983807619</v>
      </c>
      <c r="K267" s="233"/>
      <c r="L267" s="170">
        <f t="shared" si="10"/>
        <v>1.8182827221565048E-3</v>
      </c>
      <c r="M267" s="170"/>
      <c r="N267" s="144">
        <v>0</v>
      </c>
      <c r="O267" s="144"/>
      <c r="P267" s="144">
        <v>2815138993</v>
      </c>
      <c r="Q267" s="144"/>
      <c r="R267" s="144">
        <v>1152191941</v>
      </c>
      <c r="S267" s="144"/>
      <c r="T267" s="233">
        <f t="shared" si="11"/>
        <v>3967330934</v>
      </c>
      <c r="U267" s="224"/>
      <c r="V267" s="170">
        <f>T267/درآمدها!$J$5</f>
        <v>3.0154556693550876E-3</v>
      </c>
      <c r="W267" s="165"/>
    </row>
    <row r="268" spans="1:23" s="28" customFormat="1" ht="42.75" customHeight="1">
      <c r="A268" s="25"/>
      <c r="B268" s="231" t="s">
        <v>235</v>
      </c>
      <c r="C268" s="232"/>
      <c r="D268" s="144">
        <v>0</v>
      </c>
      <c r="E268" s="144"/>
      <c r="F268" s="144">
        <v>17610036471</v>
      </c>
      <c r="G268" s="144"/>
      <c r="H268" s="144">
        <v>-259754942</v>
      </c>
      <c r="I268" s="144"/>
      <c r="J268" s="233">
        <f t="shared" si="12"/>
        <v>17350281529</v>
      </c>
      <c r="K268" s="233"/>
      <c r="L268" s="170">
        <f t="shared" ref="L268:L331" si="13">J268/1091033641153</f>
        <v>1.5902609117226019E-2</v>
      </c>
      <c r="M268" s="170"/>
      <c r="N268" s="144">
        <v>32053255920</v>
      </c>
      <c r="O268" s="144"/>
      <c r="P268" s="144">
        <v>-8465663460</v>
      </c>
      <c r="Q268" s="144"/>
      <c r="R268" s="144">
        <v>-7713474943</v>
      </c>
      <c r="S268" s="144"/>
      <c r="T268" s="233">
        <f t="shared" ref="T268:T331" si="14">N268+P268+R268</f>
        <v>15874117517</v>
      </c>
      <c r="U268" s="224"/>
      <c r="V268" s="170">
        <f>T268/درآمدها!$J$5</f>
        <v>1.2065466294334233E-2</v>
      </c>
      <c r="W268" s="165"/>
    </row>
    <row r="269" spans="1:23" s="28" customFormat="1" ht="42.75" customHeight="1">
      <c r="A269" s="25"/>
      <c r="B269" s="231" t="s">
        <v>310</v>
      </c>
      <c r="C269" s="232"/>
      <c r="D269" s="144">
        <v>0</v>
      </c>
      <c r="E269" s="144"/>
      <c r="F269" s="144">
        <v>2202291265</v>
      </c>
      <c r="G269" s="144"/>
      <c r="H269" s="144">
        <v>-74516540</v>
      </c>
      <c r="I269" s="144"/>
      <c r="J269" s="233">
        <f t="shared" si="12"/>
        <v>2127774725</v>
      </c>
      <c r="K269" s="233"/>
      <c r="L269" s="170">
        <f t="shared" si="13"/>
        <v>1.9502375039062738E-3</v>
      </c>
      <c r="M269" s="170"/>
      <c r="N269" s="144">
        <v>1345095000</v>
      </c>
      <c r="O269" s="144"/>
      <c r="P269" s="144">
        <v>-2878067343</v>
      </c>
      <c r="Q269" s="144"/>
      <c r="R269" s="144">
        <v>-1898233324</v>
      </c>
      <c r="S269" s="144"/>
      <c r="T269" s="233">
        <f t="shared" si="14"/>
        <v>-3431205667</v>
      </c>
      <c r="U269" s="224"/>
      <c r="V269" s="170">
        <f>T269/درآمدها!$J$5</f>
        <v>-2.6079620665389277E-3</v>
      </c>
      <c r="W269" s="165"/>
    </row>
    <row r="270" spans="1:23" s="28" customFormat="1" ht="42.75" customHeight="1">
      <c r="A270" s="25"/>
      <c r="B270" s="231" t="s">
        <v>258</v>
      </c>
      <c r="C270" s="232"/>
      <c r="D270" s="144">
        <v>0</v>
      </c>
      <c r="E270" s="144"/>
      <c r="F270" s="144">
        <v>-306561692</v>
      </c>
      <c r="G270" s="144"/>
      <c r="H270" s="144">
        <v>-155547258</v>
      </c>
      <c r="I270" s="144"/>
      <c r="J270" s="233">
        <f t="shared" si="12"/>
        <v>-462108950</v>
      </c>
      <c r="K270" s="233"/>
      <c r="L270" s="170">
        <f t="shared" si="13"/>
        <v>-4.2355151350937731E-4</v>
      </c>
      <c r="M270" s="170"/>
      <c r="N270" s="144">
        <v>0</v>
      </c>
      <c r="O270" s="144"/>
      <c r="P270" s="144">
        <v>-6686835966</v>
      </c>
      <c r="Q270" s="144"/>
      <c r="R270" s="144">
        <v>-400359717</v>
      </c>
      <c r="S270" s="144"/>
      <c r="T270" s="233">
        <f t="shared" si="14"/>
        <v>-7087195683</v>
      </c>
      <c r="U270" s="224"/>
      <c r="V270" s="170">
        <f>T270/درآمدها!$J$5</f>
        <v>-5.3867763384649499E-3</v>
      </c>
      <c r="W270" s="165"/>
    </row>
    <row r="271" spans="1:23" s="28" customFormat="1" ht="42.75" customHeight="1">
      <c r="A271" s="25"/>
      <c r="B271" s="231" t="s">
        <v>174</v>
      </c>
      <c r="C271" s="232"/>
      <c r="D271" s="144">
        <v>0</v>
      </c>
      <c r="E271" s="144"/>
      <c r="F271" s="144">
        <v>11615409245</v>
      </c>
      <c r="G271" s="144"/>
      <c r="H271" s="144">
        <v>88467242</v>
      </c>
      <c r="I271" s="144"/>
      <c r="J271" s="233">
        <f t="shared" si="12"/>
        <v>11703876487</v>
      </c>
      <c r="K271" s="233"/>
      <c r="L271" s="170">
        <f t="shared" si="13"/>
        <v>1.0727328695961557E-2</v>
      </c>
      <c r="M271" s="170"/>
      <c r="N271" s="144">
        <v>10117417800</v>
      </c>
      <c r="O271" s="144"/>
      <c r="P271" s="144">
        <v>19897923981</v>
      </c>
      <c r="Q271" s="144"/>
      <c r="R271" s="144">
        <v>5117388333</v>
      </c>
      <c r="S271" s="144"/>
      <c r="T271" s="233">
        <f t="shared" si="14"/>
        <v>35132730114</v>
      </c>
      <c r="U271" s="224"/>
      <c r="V271" s="170">
        <f>T271/درآمدها!$J$5</f>
        <v>2.6703391263448228E-2</v>
      </c>
      <c r="W271" s="165"/>
    </row>
    <row r="272" spans="1:23" s="28" customFormat="1" ht="42.75" customHeight="1">
      <c r="A272" s="25"/>
      <c r="B272" s="231" t="s">
        <v>173</v>
      </c>
      <c r="C272" s="232"/>
      <c r="D272" s="144">
        <v>0</v>
      </c>
      <c r="E272" s="144"/>
      <c r="F272" s="144">
        <v>7168746993</v>
      </c>
      <c r="G272" s="144"/>
      <c r="H272" s="144">
        <v>158324284</v>
      </c>
      <c r="I272" s="144"/>
      <c r="J272" s="233">
        <f t="shared" si="12"/>
        <v>7327071277</v>
      </c>
      <c r="K272" s="233"/>
      <c r="L272" s="170">
        <f t="shared" si="13"/>
        <v>6.715715263607069E-3</v>
      </c>
      <c r="M272" s="170"/>
      <c r="N272" s="144">
        <v>199040216</v>
      </c>
      <c r="O272" s="144"/>
      <c r="P272" s="144">
        <v>9306589371</v>
      </c>
      <c r="Q272" s="144"/>
      <c r="R272" s="144">
        <v>242431403</v>
      </c>
      <c r="S272" s="144"/>
      <c r="T272" s="233">
        <f t="shared" si="14"/>
        <v>9748060990</v>
      </c>
      <c r="U272" s="224"/>
      <c r="V272" s="170">
        <f>T272/درآمدها!$J$5</f>
        <v>7.409224555884923E-3</v>
      </c>
      <c r="W272" s="165"/>
    </row>
    <row r="273" spans="1:23" s="28" customFormat="1" ht="42.75" customHeight="1">
      <c r="A273" s="25"/>
      <c r="B273" s="231" t="s">
        <v>216</v>
      </c>
      <c r="C273" s="232"/>
      <c r="D273" s="144">
        <v>0</v>
      </c>
      <c r="E273" s="144"/>
      <c r="F273" s="144">
        <v>2981591333</v>
      </c>
      <c r="G273" s="144"/>
      <c r="H273" s="144">
        <v>-39681835</v>
      </c>
      <c r="I273" s="144"/>
      <c r="J273" s="233">
        <f t="shared" si="12"/>
        <v>2941909498</v>
      </c>
      <c r="K273" s="233"/>
      <c r="L273" s="170">
        <f t="shared" si="13"/>
        <v>2.6964425174745314E-3</v>
      </c>
      <c r="M273" s="170"/>
      <c r="N273" s="144">
        <v>305052100</v>
      </c>
      <c r="O273" s="144"/>
      <c r="P273" s="144">
        <v>143705822</v>
      </c>
      <c r="Q273" s="144"/>
      <c r="R273" s="144">
        <v>-393101919</v>
      </c>
      <c r="S273" s="144"/>
      <c r="T273" s="233">
        <f t="shared" si="14"/>
        <v>55656003</v>
      </c>
      <c r="U273" s="224"/>
      <c r="V273" s="170">
        <f>T273/درآمدها!$J$5</f>
        <v>4.2302548633315938E-5</v>
      </c>
      <c r="W273" s="165"/>
    </row>
    <row r="274" spans="1:23" s="28" customFormat="1" ht="42.75" customHeight="1">
      <c r="A274" s="25"/>
      <c r="B274" s="231" t="s">
        <v>430</v>
      </c>
      <c r="C274" s="232"/>
      <c r="D274" s="144">
        <v>0</v>
      </c>
      <c r="E274" s="144"/>
      <c r="F274" s="144">
        <v>301354092</v>
      </c>
      <c r="G274" s="144"/>
      <c r="H274" s="144">
        <v>-80866168</v>
      </c>
      <c r="I274" s="144"/>
      <c r="J274" s="233">
        <f t="shared" si="12"/>
        <v>220487924</v>
      </c>
      <c r="K274" s="233"/>
      <c r="L274" s="170">
        <f t="shared" si="13"/>
        <v>2.0209085740655004E-4</v>
      </c>
      <c r="M274" s="170"/>
      <c r="N274" s="144">
        <v>2553885000</v>
      </c>
      <c r="O274" s="144"/>
      <c r="P274" s="144">
        <v>-5974198920</v>
      </c>
      <c r="Q274" s="144"/>
      <c r="R274" s="144">
        <v>-137154280</v>
      </c>
      <c r="S274" s="144"/>
      <c r="T274" s="233">
        <f t="shared" si="14"/>
        <v>-3557468200</v>
      </c>
      <c r="U274" s="224"/>
      <c r="V274" s="170">
        <f>T274/درآمدها!$J$5</f>
        <v>-2.7039306351549341E-3</v>
      </c>
      <c r="W274" s="165"/>
    </row>
    <row r="275" spans="1:23" s="28" customFormat="1" ht="42.75" customHeight="1">
      <c r="A275" s="25"/>
      <c r="B275" s="231" t="s">
        <v>220</v>
      </c>
      <c r="C275" s="232"/>
      <c r="D275" s="144">
        <v>0</v>
      </c>
      <c r="E275" s="144"/>
      <c r="F275" s="144">
        <v>1604449441</v>
      </c>
      <c r="G275" s="144"/>
      <c r="H275" s="144">
        <v>-104503137</v>
      </c>
      <c r="I275" s="144"/>
      <c r="J275" s="233">
        <f t="shared" si="12"/>
        <v>1499946304</v>
      </c>
      <c r="K275" s="233"/>
      <c r="L275" s="170">
        <f t="shared" si="13"/>
        <v>1.3747938170035369E-3</v>
      </c>
      <c r="M275" s="170"/>
      <c r="N275" s="144">
        <v>618393579</v>
      </c>
      <c r="O275" s="144"/>
      <c r="P275" s="144">
        <v>-4485297399</v>
      </c>
      <c r="Q275" s="144"/>
      <c r="R275" s="144">
        <v>-562292124</v>
      </c>
      <c r="S275" s="144"/>
      <c r="T275" s="233">
        <f t="shared" si="14"/>
        <v>-4429195944</v>
      </c>
      <c r="U275" s="224"/>
      <c r="V275" s="170">
        <f>T275/درآمدها!$J$5</f>
        <v>-3.366506157970879E-3</v>
      </c>
      <c r="W275" s="165"/>
    </row>
    <row r="276" spans="1:23" s="28" customFormat="1" ht="42.75" customHeight="1">
      <c r="A276" s="25"/>
      <c r="B276" s="231" t="s">
        <v>182</v>
      </c>
      <c r="C276" s="232"/>
      <c r="D276" s="144">
        <v>0</v>
      </c>
      <c r="E276" s="144"/>
      <c r="F276" s="144">
        <v>2038024892</v>
      </c>
      <c r="G276" s="144"/>
      <c r="H276" s="144">
        <v>1998397098</v>
      </c>
      <c r="I276" s="144"/>
      <c r="J276" s="233">
        <f t="shared" si="12"/>
        <v>4036421990</v>
      </c>
      <c r="K276" s="233"/>
      <c r="L276" s="170">
        <f t="shared" si="13"/>
        <v>3.69963110004044E-3</v>
      </c>
      <c r="M276" s="170"/>
      <c r="N276" s="144">
        <v>0</v>
      </c>
      <c r="O276" s="144"/>
      <c r="P276" s="144">
        <v>2903400605</v>
      </c>
      <c r="Q276" s="144"/>
      <c r="R276" s="144">
        <v>593034656</v>
      </c>
      <c r="S276" s="144"/>
      <c r="T276" s="233">
        <f t="shared" si="14"/>
        <v>3496435261</v>
      </c>
      <c r="U276" s="224"/>
      <c r="V276" s="170">
        <f>T276/درآمدها!$J$5</f>
        <v>2.6575412300393403E-3</v>
      </c>
      <c r="W276" s="165"/>
    </row>
    <row r="277" spans="1:23" s="28" customFormat="1" ht="42.75" customHeight="1">
      <c r="A277" s="25"/>
      <c r="B277" s="231" t="s">
        <v>302</v>
      </c>
      <c r="C277" s="232"/>
      <c r="D277" s="144">
        <v>0</v>
      </c>
      <c r="E277" s="144"/>
      <c r="F277" s="144">
        <v>3990522678</v>
      </c>
      <c r="G277" s="144"/>
      <c r="H277" s="144">
        <v>-5157828</v>
      </c>
      <c r="I277" s="144"/>
      <c r="J277" s="233">
        <f t="shared" si="12"/>
        <v>3985364850</v>
      </c>
      <c r="K277" s="233"/>
      <c r="L277" s="170">
        <f t="shared" si="13"/>
        <v>3.6528340645741062E-3</v>
      </c>
      <c r="M277" s="170"/>
      <c r="N277" s="144">
        <v>0</v>
      </c>
      <c r="O277" s="144"/>
      <c r="P277" s="144">
        <v>1419384975</v>
      </c>
      <c r="Q277" s="144"/>
      <c r="R277" s="144">
        <v>-708909755</v>
      </c>
      <c r="S277" s="144"/>
      <c r="T277" s="233">
        <f t="shared" si="14"/>
        <v>710475220</v>
      </c>
      <c r="U277" s="224"/>
      <c r="V277" s="170">
        <f>T277/درآمدها!$J$5</f>
        <v>5.4001205488679886E-4</v>
      </c>
      <c r="W277" s="165"/>
    </row>
    <row r="278" spans="1:23" s="28" customFormat="1" ht="42.75" customHeight="1">
      <c r="A278" s="25"/>
      <c r="B278" s="231" t="s">
        <v>289</v>
      </c>
      <c r="C278" s="232"/>
      <c r="D278" s="144">
        <v>0</v>
      </c>
      <c r="E278" s="144"/>
      <c r="F278" s="144">
        <v>3231305053</v>
      </c>
      <c r="G278" s="144"/>
      <c r="H278" s="144">
        <v>0</v>
      </c>
      <c r="I278" s="144"/>
      <c r="J278" s="233">
        <f t="shared" si="12"/>
        <v>3231305053</v>
      </c>
      <c r="K278" s="233"/>
      <c r="L278" s="170">
        <f t="shared" si="13"/>
        <v>2.9616914924687106E-3</v>
      </c>
      <c r="M278" s="170"/>
      <c r="N278" s="144">
        <v>0</v>
      </c>
      <c r="O278" s="144"/>
      <c r="P278" s="144">
        <v>14803416276</v>
      </c>
      <c r="Q278" s="144"/>
      <c r="R278" s="144">
        <v>1003705493</v>
      </c>
      <c r="S278" s="144"/>
      <c r="T278" s="233">
        <f t="shared" si="14"/>
        <v>15807121769</v>
      </c>
      <c r="U278" s="224"/>
      <c r="V278" s="170">
        <f>T278/درآمدها!$J$5</f>
        <v>1.2014544727293292E-2</v>
      </c>
      <c r="W278" s="165"/>
    </row>
    <row r="279" spans="1:23" s="28" customFormat="1" ht="42.75" customHeight="1">
      <c r="A279" s="25"/>
      <c r="B279" s="231" t="s">
        <v>217</v>
      </c>
      <c r="C279" s="232"/>
      <c r="D279" s="144">
        <f>'درآمد سود سهام'!M41</f>
        <v>2110</v>
      </c>
      <c r="E279" s="144"/>
      <c r="F279" s="144">
        <v>5091005512</v>
      </c>
      <c r="G279" s="144"/>
      <c r="H279" s="144">
        <v>541685711</v>
      </c>
      <c r="I279" s="144"/>
      <c r="J279" s="233">
        <f t="shared" si="12"/>
        <v>5632693333</v>
      </c>
      <c r="K279" s="233"/>
      <c r="L279" s="170">
        <f t="shared" si="13"/>
        <v>5.1627127895409273E-3</v>
      </c>
      <c r="M279" s="170"/>
      <c r="N279" s="144">
        <v>483853060</v>
      </c>
      <c r="O279" s="144"/>
      <c r="P279" s="144">
        <v>6995138111</v>
      </c>
      <c r="Q279" s="144"/>
      <c r="R279" s="144">
        <v>1710857652</v>
      </c>
      <c r="S279" s="144"/>
      <c r="T279" s="233">
        <f t="shared" si="14"/>
        <v>9189848823</v>
      </c>
      <c r="U279" s="224"/>
      <c r="V279" s="170">
        <f>T279/درآمدها!$J$5</f>
        <v>6.9849433270976853E-3</v>
      </c>
      <c r="W279" s="165"/>
    </row>
    <row r="280" spans="1:23" s="28" customFormat="1" ht="42.75" customHeight="1">
      <c r="A280" s="25"/>
      <c r="B280" s="231" t="s">
        <v>287</v>
      </c>
      <c r="C280" s="232"/>
      <c r="D280" s="144">
        <v>0</v>
      </c>
      <c r="E280" s="144"/>
      <c r="F280" s="144">
        <v>-794589693</v>
      </c>
      <c r="G280" s="144"/>
      <c r="H280" s="144">
        <v>0</v>
      </c>
      <c r="I280" s="144"/>
      <c r="J280" s="233">
        <f t="shared" si="12"/>
        <v>-794589693</v>
      </c>
      <c r="K280" s="233"/>
      <c r="L280" s="170">
        <f t="shared" si="13"/>
        <v>-7.2829073552698224E-4</v>
      </c>
      <c r="M280" s="170"/>
      <c r="N280" s="144">
        <v>0</v>
      </c>
      <c r="O280" s="144"/>
      <c r="P280" s="144">
        <v>754355877</v>
      </c>
      <c r="Q280" s="144"/>
      <c r="R280" s="144">
        <v>29013983</v>
      </c>
      <c r="S280" s="144"/>
      <c r="T280" s="233">
        <f t="shared" si="14"/>
        <v>783369860</v>
      </c>
      <c r="U280" s="224"/>
      <c r="V280" s="170">
        <f>T280/درآمدها!$J$5</f>
        <v>5.9541720235504331E-4</v>
      </c>
      <c r="W280" s="165"/>
    </row>
    <row r="281" spans="1:23" s="28" customFormat="1" ht="42.75" customHeight="1">
      <c r="A281" s="25"/>
      <c r="B281" s="231" t="s">
        <v>223</v>
      </c>
      <c r="C281" s="232"/>
      <c r="D281" s="144">
        <v>0</v>
      </c>
      <c r="E281" s="144"/>
      <c r="F281" s="144">
        <v>5518232397</v>
      </c>
      <c r="G281" s="144"/>
      <c r="H281" s="144">
        <v>46299012</v>
      </c>
      <c r="I281" s="144"/>
      <c r="J281" s="233">
        <f t="shared" si="12"/>
        <v>5564531409</v>
      </c>
      <c r="K281" s="233"/>
      <c r="L281" s="170">
        <f t="shared" si="13"/>
        <v>5.1002381586688983E-3</v>
      </c>
      <c r="M281" s="170"/>
      <c r="N281" s="144">
        <v>0</v>
      </c>
      <c r="O281" s="144"/>
      <c r="P281" s="144">
        <v>4850350947</v>
      </c>
      <c r="Q281" s="144"/>
      <c r="R281" s="144">
        <v>706172210</v>
      </c>
      <c r="S281" s="144"/>
      <c r="T281" s="233">
        <f t="shared" si="14"/>
        <v>5556523157</v>
      </c>
      <c r="U281" s="224"/>
      <c r="V281" s="170">
        <f>T281/درآمدها!$J$5</f>
        <v>4.2233555845025148E-3</v>
      </c>
      <c r="W281" s="165"/>
    </row>
    <row r="282" spans="1:23" s="28" customFormat="1" ht="42.75" customHeight="1">
      <c r="A282" s="25"/>
      <c r="B282" s="231" t="s">
        <v>353</v>
      </c>
      <c r="C282" s="232"/>
      <c r="D282" s="144">
        <v>0</v>
      </c>
      <c r="E282" s="144"/>
      <c r="F282" s="144">
        <v>1792690842</v>
      </c>
      <c r="G282" s="144"/>
      <c r="H282" s="144">
        <v>0</v>
      </c>
      <c r="I282" s="144"/>
      <c r="J282" s="233">
        <f t="shared" si="12"/>
        <v>1792690842</v>
      </c>
      <c r="K282" s="233"/>
      <c r="L282" s="170">
        <f t="shared" si="13"/>
        <v>1.6431123426272093E-3</v>
      </c>
      <c r="M282" s="170"/>
      <c r="N282" s="144">
        <v>0</v>
      </c>
      <c r="O282" s="144"/>
      <c r="P282" s="144">
        <v>-916124235</v>
      </c>
      <c r="Q282" s="144"/>
      <c r="R282" s="144">
        <v>-151826098</v>
      </c>
      <c r="S282" s="144"/>
      <c r="T282" s="233">
        <f t="shared" si="14"/>
        <v>-1067950333</v>
      </c>
      <c r="U282" s="224"/>
      <c r="V282" s="170">
        <f>T282/درآمدها!$J$5</f>
        <v>-8.1171874487103314E-4</v>
      </c>
      <c r="W282" s="165"/>
    </row>
    <row r="283" spans="1:23" s="28" customFormat="1" ht="42.75" customHeight="1">
      <c r="A283" s="25"/>
      <c r="B283" s="231" t="s">
        <v>219</v>
      </c>
      <c r="C283" s="232"/>
      <c r="D283" s="144">
        <v>0</v>
      </c>
      <c r="E283" s="144"/>
      <c r="F283" s="144">
        <v>4165982626</v>
      </c>
      <c r="G283" s="144"/>
      <c r="H283" s="144">
        <v>-39014953</v>
      </c>
      <c r="I283" s="144"/>
      <c r="J283" s="233">
        <f t="shared" si="12"/>
        <v>4126967673</v>
      </c>
      <c r="K283" s="233"/>
      <c r="L283" s="170">
        <f t="shared" si="13"/>
        <v>3.7826218343172601E-3</v>
      </c>
      <c r="M283" s="170"/>
      <c r="N283" s="144">
        <v>1702037520</v>
      </c>
      <c r="O283" s="144"/>
      <c r="P283" s="144">
        <v>664162570</v>
      </c>
      <c r="Q283" s="144"/>
      <c r="R283" s="144">
        <v>-463963384</v>
      </c>
      <c r="S283" s="144"/>
      <c r="T283" s="233">
        <f t="shared" si="14"/>
        <v>1902236706</v>
      </c>
      <c r="U283" s="224"/>
      <c r="V283" s="170">
        <f>T283/درآمدها!$J$5</f>
        <v>1.4458361439940938E-3</v>
      </c>
      <c r="W283" s="165"/>
    </row>
    <row r="284" spans="1:23" s="28" customFormat="1" ht="42.75" customHeight="1">
      <c r="A284" s="25"/>
      <c r="B284" s="231" t="s">
        <v>261</v>
      </c>
      <c r="C284" s="232"/>
      <c r="D284" s="144">
        <v>0</v>
      </c>
      <c r="E284" s="144"/>
      <c r="F284" s="144">
        <v>511510177</v>
      </c>
      <c r="G284" s="144"/>
      <c r="H284" s="144">
        <v>-25944033</v>
      </c>
      <c r="I284" s="144"/>
      <c r="J284" s="233">
        <f t="shared" si="12"/>
        <v>485566144</v>
      </c>
      <c r="K284" s="233"/>
      <c r="L284" s="170">
        <f t="shared" si="13"/>
        <v>4.4505148666805142E-4</v>
      </c>
      <c r="M284" s="170"/>
      <c r="N284" s="144">
        <v>430159268</v>
      </c>
      <c r="O284" s="144"/>
      <c r="P284" s="144">
        <v>-910882078</v>
      </c>
      <c r="Q284" s="144"/>
      <c r="R284" s="144">
        <v>-552868193</v>
      </c>
      <c r="S284" s="144"/>
      <c r="T284" s="233">
        <f t="shared" si="14"/>
        <v>-1033591003</v>
      </c>
      <c r="U284" s="224"/>
      <c r="V284" s="170">
        <f>T284/درآمدها!$J$5</f>
        <v>-7.8560319308889823E-4</v>
      </c>
      <c r="W284" s="165"/>
    </row>
    <row r="285" spans="1:23" s="28" customFormat="1" ht="42.75" customHeight="1">
      <c r="A285" s="25"/>
      <c r="B285" s="231" t="s">
        <v>160</v>
      </c>
      <c r="C285" s="232"/>
      <c r="D285" s="144">
        <v>0</v>
      </c>
      <c r="E285" s="144"/>
      <c r="F285" s="144">
        <v>68414199</v>
      </c>
      <c r="G285" s="144"/>
      <c r="H285" s="144">
        <v>-866042406</v>
      </c>
      <c r="I285" s="144"/>
      <c r="J285" s="233">
        <f t="shared" si="12"/>
        <v>-797628207</v>
      </c>
      <c r="K285" s="233"/>
      <c r="L285" s="170">
        <f t="shared" si="13"/>
        <v>-7.310757220621261E-4</v>
      </c>
      <c r="M285" s="170"/>
      <c r="N285" s="144">
        <v>0</v>
      </c>
      <c r="O285" s="144"/>
      <c r="P285" s="144">
        <v>-2811537300</v>
      </c>
      <c r="Q285" s="144"/>
      <c r="R285" s="144">
        <v>-1387157245</v>
      </c>
      <c r="S285" s="144"/>
      <c r="T285" s="233">
        <f t="shared" si="14"/>
        <v>-4198694545</v>
      </c>
      <c r="U285" s="224"/>
      <c r="V285" s="170">
        <f>T285/درآمدها!$J$5</f>
        <v>-3.1913085851008891E-3</v>
      </c>
      <c r="W285" s="165"/>
    </row>
    <row r="286" spans="1:23" s="28" customFormat="1" ht="42.75" customHeight="1">
      <c r="A286" s="25"/>
      <c r="B286" s="231" t="s">
        <v>275</v>
      </c>
      <c r="C286" s="232"/>
      <c r="D286" s="144">
        <v>0</v>
      </c>
      <c r="E286" s="144"/>
      <c r="F286" s="144">
        <v>8404062909</v>
      </c>
      <c r="G286" s="144"/>
      <c r="H286" s="144">
        <v>-22722750</v>
      </c>
      <c r="I286" s="144"/>
      <c r="J286" s="233">
        <f t="shared" si="12"/>
        <v>8381340159</v>
      </c>
      <c r="K286" s="233"/>
      <c r="L286" s="170">
        <f t="shared" si="13"/>
        <v>7.6820180816263677E-3</v>
      </c>
      <c r="M286" s="170"/>
      <c r="N286" s="144">
        <v>4546223000</v>
      </c>
      <c r="O286" s="144"/>
      <c r="P286" s="144">
        <v>5218313613</v>
      </c>
      <c r="Q286" s="144"/>
      <c r="R286" s="144">
        <v>-29967270</v>
      </c>
      <c r="S286" s="144"/>
      <c r="T286" s="233">
        <f t="shared" si="14"/>
        <v>9734569343</v>
      </c>
      <c r="U286" s="224"/>
      <c r="V286" s="170">
        <f>T286/درآمدها!$J$5</f>
        <v>7.3989699378276211E-3</v>
      </c>
      <c r="W286" s="165"/>
    </row>
    <row r="287" spans="1:23" s="28" customFormat="1" ht="42.75" customHeight="1">
      <c r="A287" s="25"/>
      <c r="B287" s="231" t="s">
        <v>233</v>
      </c>
      <c r="C287" s="232"/>
      <c r="D287" s="144">
        <v>0</v>
      </c>
      <c r="E287" s="144"/>
      <c r="F287" s="144">
        <v>3361748698</v>
      </c>
      <c r="G287" s="144"/>
      <c r="H287" s="144">
        <v>-14153118</v>
      </c>
      <c r="I287" s="144"/>
      <c r="J287" s="233">
        <f t="shared" si="12"/>
        <v>3347595580</v>
      </c>
      <c r="K287" s="233"/>
      <c r="L287" s="170">
        <f t="shared" si="13"/>
        <v>3.0682789730134027E-3</v>
      </c>
      <c r="M287" s="170"/>
      <c r="N287" s="144">
        <v>839967800</v>
      </c>
      <c r="O287" s="144"/>
      <c r="P287" s="144">
        <v>534830702</v>
      </c>
      <c r="Q287" s="144"/>
      <c r="R287" s="144">
        <v>-466934806</v>
      </c>
      <c r="S287" s="144"/>
      <c r="T287" s="233">
        <f t="shared" si="14"/>
        <v>907863696</v>
      </c>
      <c r="U287" s="224"/>
      <c r="V287" s="170">
        <f>T287/درآمدها!$J$5</f>
        <v>6.9004143456837821E-4</v>
      </c>
      <c r="W287" s="165"/>
    </row>
    <row r="288" spans="1:23" s="28" customFormat="1" ht="42.75" customHeight="1">
      <c r="A288" s="25"/>
      <c r="B288" s="231" t="s">
        <v>85</v>
      </c>
      <c r="C288" s="232"/>
      <c r="D288" s="144">
        <v>0</v>
      </c>
      <c r="E288" s="144"/>
      <c r="F288" s="144">
        <v>5026146512</v>
      </c>
      <c r="G288" s="144"/>
      <c r="H288" s="144">
        <v>73519299</v>
      </c>
      <c r="I288" s="144"/>
      <c r="J288" s="233">
        <f t="shared" si="12"/>
        <v>5099665811</v>
      </c>
      <c r="K288" s="233"/>
      <c r="L288" s="170">
        <f t="shared" si="13"/>
        <v>4.6741600062952171E-3</v>
      </c>
      <c r="M288" s="170"/>
      <c r="N288" s="144">
        <v>0</v>
      </c>
      <c r="O288" s="144"/>
      <c r="P288" s="144">
        <v>4660710279</v>
      </c>
      <c r="Q288" s="144"/>
      <c r="R288" s="144">
        <v>-390320082</v>
      </c>
      <c r="S288" s="144"/>
      <c r="T288" s="233">
        <f t="shared" si="14"/>
        <v>4270390197</v>
      </c>
      <c r="U288" s="224"/>
      <c r="V288" s="170">
        <f>T288/درآمدها!$J$5</f>
        <v>3.2458024158117885E-3</v>
      </c>
      <c r="W288" s="165"/>
    </row>
    <row r="289" spans="1:23" s="28" customFormat="1" ht="42.75" customHeight="1">
      <c r="A289" s="25"/>
      <c r="B289" s="231" t="s">
        <v>309</v>
      </c>
      <c r="C289" s="232"/>
      <c r="D289" s="144">
        <v>0</v>
      </c>
      <c r="E289" s="144"/>
      <c r="F289" s="144">
        <v>812652576</v>
      </c>
      <c r="G289" s="144"/>
      <c r="H289" s="144">
        <v>1885255</v>
      </c>
      <c r="I289" s="144"/>
      <c r="J289" s="233">
        <f t="shared" si="12"/>
        <v>814537831</v>
      </c>
      <c r="K289" s="233"/>
      <c r="L289" s="170">
        <f t="shared" si="13"/>
        <v>7.4657444122364514E-4</v>
      </c>
      <c r="M289" s="170"/>
      <c r="N289" s="144">
        <v>218297017</v>
      </c>
      <c r="O289" s="144"/>
      <c r="P289" s="144">
        <v>697662066</v>
      </c>
      <c r="Q289" s="144"/>
      <c r="R289" s="144">
        <v>124469647</v>
      </c>
      <c r="S289" s="144"/>
      <c r="T289" s="233">
        <f t="shared" si="14"/>
        <v>1040428730</v>
      </c>
      <c r="U289" s="224"/>
      <c r="V289" s="170">
        <f>T289/درآمدها!$J$5</f>
        <v>7.9080035536012417E-4</v>
      </c>
      <c r="W289" s="165"/>
    </row>
    <row r="290" spans="1:23" s="28" customFormat="1" ht="42.75" customHeight="1">
      <c r="A290" s="25"/>
      <c r="B290" s="231" t="s">
        <v>349</v>
      </c>
      <c r="C290" s="232"/>
      <c r="D290" s="144">
        <v>0</v>
      </c>
      <c r="E290" s="144"/>
      <c r="F290" s="144">
        <v>4323958357</v>
      </c>
      <c r="G290" s="144"/>
      <c r="H290" s="144">
        <v>20009850</v>
      </c>
      <c r="I290" s="144"/>
      <c r="J290" s="233">
        <f t="shared" si="12"/>
        <v>4343968207</v>
      </c>
      <c r="K290" s="233"/>
      <c r="L290" s="170">
        <f t="shared" si="13"/>
        <v>3.9815162824945634E-3</v>
      </c>
      <c r="M290" s="170"/>
      <c r="N290" s="144">
        <v>3130332375</v>
      </c>
      <c r="O290" s="144"/>
      <c r="P290" s="144">
        <v>3017284931</v>
      </c>
      <c r="Q290" s="144"/>
      <c r="R290" s="144">
        <v>-1213577645</v>
      </c>
      <c r="S290" s="144"/>
      <c r="T290" s="233">
        <f t="shared" si="14"/>
        <v>4934039661</v>
      </c>
      <c r="U290" s="224"/>
      <c r="V290" s="170">
        <f>T290/درآمدها!$J$5</f>
        <v>3.7502235422504594E-3</v>
      </c>
      <c r="W290" s="165"/>
    </row>
    <row r="291" spans="1:23" s="28" customFormat="1" ht="42.75" customHeight="1">
      <c r="A291" s="25"/>
      <c r="B291" s="231" t="s">
        <v>163</v>
      </c>
      <c r="C291" s="232"/>
      <c r="D291" s="144">
        <v>0</v>
      </c>
      <c r="E291" s="144"/>
      <c r="F291" s="144">
        <v>7928837924</v>
      </c>
      <c r="G291" s="144"/>
      <c r="H291" s="144">
        <v>59135768</v>
      </c>
      <c r="I291" s="144"/>
      <c r="J291" s="233">
        <f t="shared" si="12"/>
        <v>7987973692</v>
      </c>
      <c r="K291" s="233"/>
      <c r="L291" s="170">
        <f t="shared" si="13"/>
        <v>7.3214733173198408E-3</v>
      </c>
      <c r="M291" s="170"/>
      <c r="N291" s="144">
        <v>0</v>
      </c>
      <c r="O291" s="144"/>
      <c r="P291" s="144">
        <v>12440140971</v>
      </c>
      <c r="Q291" s="144"/>
      <c r="R291" s="144">
        <v>281546192</v>
      </c>
      <c r="S291" s="144"/>
      <c r="T291" s="233">
        <f t="shared" si="14"/>
        <v>12721687163</v>
      </c>
      <c r="U291" s="224"/>
      <c r="V291" s="170">
        <f>T291/درآمدها!$J$5</f>
        <v>9.6693934329175352E-3</v>
      </c>
      <c r="W291" s="165"/>
    </row>
    <row r="292" spans="1:23" s="28" customFormat="1" ht="42.75" customHeight="1">
      <c r="A292" s="25"/>
      <c r="B292" s="231" t="s">
        <v>250</v>
      </c>
      <c r="C292" s="232"/>
      <c r="D292" s="144">
        <v>0</v>
      </c>
      <c r="E292" s="144"/>
      <c r="F292" s="144">
        <v>11966286166</v>
      </c>
      <c r="G292" s="144"/>
      <c r="H292" s="144">
        <v>-16301106</v>
      </c>
      <c r="I292" s="144"/>
      <c r="J292" s="233">
        <f t="shared" si="12"/>
        <v>11949985060</v>
      </c>
      <c r="K292" s="233"/>
      <c r="L292" s="170">
        <f t="shared" si="13"/>
        <v>1.095290246721568E-2</v>
      </c>
      <c r="M292" s="170"/>
      <c r="N292" s="144">
        <v>0</v>
      </c>
      <c r="O292" s="144"/>
      <c r="P292" s="144">
        <v>6989354521</v>
      </c>
      <c r="Q292" s="144"/>
      <c r="R292" s="144">
        <v>1524060744</v>
      </c>
      <c r="S292" s="144"/>
      <c r="T292" s="233">
        <f t="shared" si="14"/>
        <v>8513415265</v>
      </c>
      <c r="U292" s="224"/>
      <c r="V292" s="170">
        <f>T292/درآمدها!$J$5</f>
        <v>6.4708053735600957E-3</v>
      </c>
      <c r="W292" s="165"/>
    </row>
    <row r="293" spans="1:23" s="28" customFormat="1" ht="42.75" customHeight="1">
      <c r="A293" s="25"/>
      <c r="B293" s="231" t="s">
        <v>272</v>
      </c>
      <c r="C293" s="232"/>
      <c r="D293" s="144">
        <v>0</v>
      </c>
      <c r="E293" s="144"/>
      <c r="F293" s="144">
        <v>-1880020746</v>
      </c>
      <c r="G293" s="144"/>
      <c r="H293" s="144">
        <v>7980890909</v>
      </c>
      <c r="I293" s="144"/>
      <c r="J293" s="233">
        <f t="shared" si="12"/>
        <v>6100870163</v>
      </c>
      <c r="K293" s="233"/>
      <c r="L293" s="170">
        <f t="shared" si="13"/>
        <v>5.5918258914112173E-3</v>
      </c>
      <c r="M293" s="170"/>
      <c r="N293" s="144">
        <v>4153919623</v>
      </c>
      <c r="O293" s="144"/>
      <c r="P293" s="144">
        <v>0</v>
      </c>
      <c r="Q293" s="144"/>
      <c r="R293" s="144">
        <v>8723121145</v>
      </c>
      <c r="S293" s="144"/>
      <c r="T293" s="233">
        <f t="shared" si="14"/>
        <v>12877040768</v>
      </c>
      <c r="U293" s="224"/>
      <c r="V293" s="170">
        <f>T293/درآمدها!$J$5</f>
        <v>9.7874732998974433E-3</v>
      </c>
      <c r="W293" s="165"/>
    </row>
    <row r="294" spans="1:23" s="28" customFormat="1" ht="42.75" customHeight="1">
      <c r="A294" s="25"/>
      <c r="B294" s="231" t="s">
        <v>416</v>
      </c>
      <c r="C294" s="232"/>
      <c r="D294" s="144">
        <v>0</v>
      </c>
      <c r="E294" s="144"/>
      <c r="F294" s="144">
        <v>8315890340</v>
      </c>
      <c r="G294" s="144"/>
      <c r="H294" s="144">
        <v>44435483</v>
      </c>
      <c r="I294" s="144"/>
      <c r="J294" s="233">
        <f t="shared" si="12"/>
        <v>8360325823</v>
      </c>
      <c r="K294" s="233"/>
      <c r="L294" s="170">
        <f t="shared" si="13"/>
        <v>7.6627571393351728E-3</v>
      </c>
      <c r="M294" s="170"/>
      <c r="N294" s="144">
        <v>0</v>
      </c>
      <c r="O294" s="144"/>
      <c r="P294" s="144">
        <v>9880911425</v>
      </c>
      <c r="Q294" s="144"/>
      <c r="R294" s="144">
        <v>46490579</v>
      </c>
      <c r="S294" s="144"/>
      <c r="T294" s="233">
        <f t="shared" si="14"/>
        <v>9927402004</v>
      </c>
      <c r="U294" s="224"/>
      <c r="V294" s="170">
        <f>T294/درآمدها!$J$5</f>
        <v>7.5455365717995975E-3</v>
      </c>
      <c r="W294" s="165"/>
    </row>
    <row r="295" spans="1:23" s="28" customFormat="1" ht="42.75" customHeight="1">
      <c r="A295" s="25"/>
      <c r="B295" s="231" t="s">
        <v>303</v>
      </c>
      <c r="C295" s="232"/>
      <c r="D295" s="144">
        <v>0</v>
      </c>
      <c r="E295" s="144"/>
      <c r="F295" s="144">
        <v>2054552569</v>
      </c>
      <c r="G295" s="144"/>
      <c r="H295" s="144">
        <v>-7430205</v>
      </c>
      <c r="I295" s="144"/>
      <c r="J295" s="233">
        <f t="shared" si="12"/>
        <v>2047122364</v>
      </c>
      <c r="K295" s="233"/>
      <c r="L295" s="170">
        <f t="shared" si="13"/>
        <v>1.8763146128442101E-3</v>
      </c>
      <c r="M295" s="170"/>
      <c r="N295" s="144">
        <v>0</v>
      </c>
      <c r="O295" s="144"/>
      <c r="P295" s="144">
        <v>581605604</v>
      </c>
      <c r="Q295" s="144"/>
      <c r="R295" s="144">
        <v>-769935107</v>
      </c>
      <c r="S295" s="144"/>
      <c r="T295" s="233">
        <f t="shared" si="14"/>
        <v>-188329503</v>
      </c>
      <c r="U295" s="224"/>
      <c r="V295" s="170">
        <f>T295/درآمدها!$J$5</f>
        <v>-1.4314391135392387E-4</v>
      </c>
      <c r="W295" s="165"/>
    </row>
    <row r="296" spans="1:23" s="28" customFormat="1" ht="42.75" customHeight="1">
      <c r="A296" s="25"/>
      <c r="B296" s="231" t="s">
        <v>106</v>
      </c>
      <c r="C296" s="232"/>
      <c r="D296" s="144">
        <v>0</v>
      </c>
      <c r="E296" s="144"/>
      <c r="F296" s="144">
        <v>2748176579</v>
      </c>
      <c r="G296" s="144"/>
      <c r="H296" s="144">
        <v>549782253</v>
      </c>
      <c r="I296" s="144"/>
      <c r="J296" s="233">
        <f t="shared" si="12"/>
        <v>3297958832</v>
      </c>
      <c r="K296" s="233"/>
      <c r="L296" s="170">
        <f t="shared" si="13"/>
        <v>3.0227838149103543E-3</v>
      </c>
      <c r="M296" s="170"/>
      <c r="N296" s="144">
        <v>3223723114</v>
      </c>
      <c r="O296" s="144"/>
      <c r="P296" s="144">
        <v>4450789235</v>
      </c>
      <c r="Q296" s="144"/>
      <c r="R296" s="144">
        <v>1319544674</v>
      </c>
      <c r="S296" s="144"/>
      <c r="T296" s="233">
        <f t="shared" si="14"/>
        <v>8994057023</v>
      </c>
      <c r="U296" s="224"/>
      <c r="V296" s="170">
        <f>T296/درآمدها!$J$5</f>
        <v>6.8361275355377981E-3</v>
      </c>
      <c r="W296" s="165"/>
    </row>
    <row r="297" spans="1:23" s="28" customFormat="1" ht="42.75" customHeight="1">
      <c r="A297" s="25"/>
      <c r="B297" s="231" t="s">
        <v>337</v>
      </c>
      <c r="C297" s="232"/>
      <c r="D297" s="144">
        <v>0</v>
      </c>
      <c r="E297" s="144"/>
      <c r="F297" s="144">
        <v>54539522</v>
      </c>
      <c r="G297" s="144"/>
      <c r="H297" s="144">
        <v>-2562379</v>
      </c>
      <c r="I297" s="144"/>
      <c r="J297" s="233">
        <f t="shared" si="12"/>
        <v>51977143</v>
      </c>
      <c r="K297" s="233"/>
      <c r="L297" s="170">
        <f t="shared" si="13"/>
        <v>4.7640275276086598E-5</v>
      </c>
      <c r="M297" s="170"/>
      <c r="N297" s="144">
        <v>556956260</v>
      </c>
      <c r="O297" s="144"/>
      <c r="P297" s="144">
        <v>-193415444</v>
      </c>
      <c r="Q297" s="144"/>
      <c r="R297" s="144">
        <v>-168584474</v>
      </c>
      <c r="S297" s="144"/>
      <c r="T297" s="233">
        <f t="shared" si="14"/>
        <v>194956342</v>
      </c>
      <c r="U297" s="224"/>
      <c r="V297" s="170">
        <f>T297/درآمدها!$J$5</f>
        <v>1.4818078364032674E-4</v>
      </c>
      <c r="W297" s="165"/>
    </row>
    <row r="298" spans="1:23" s="28" customFormat="1" ht="42.75" customHeight="1">
      <c r="A298" s="25"/>
      <c r="B298" s="231" t="s">
        <v>151</v>
      </c>
      <c r="C298" s="232"/>
      <c r="D298" s="144">
        <v>0</v>
      </c>
      <c r="E298" s="144"/>
      <c r="F298" s="144">
        <v>6368830719</v>
      </c>
      <c r="G298" s="144"/>
      <c r="H298" s="144">
        <v>144085197</v>
      </c>
      <c r="I298" s="144"/>
      <c r="J298" s="233">
        <f t="shared" si="12"/>
        <v>6512915916</v>
      </c>
      <c r="K298" s="233"/>
      <c r="L298" s="170">
        <f t="shared" si="13"/>
        <v>5.9694913798599061E-3</v>
      </c>
      <c r="M298" s="170"/>
      <c r="N298" s="144">
        <v>4671252600</v>
      </c>
      <c r="O298" s="144"/>
      <c r="P298" s="144">
        <v>10517432789</v>
      </c>
      <c r="Q298" s="144"/>
      <c r="R298" s="144">
        <v>2999750132</v>
      </c>
      <c r="S298" s="144"/>
      <c r="T298" s="233">
        <f t="shared" si="14"/>
        <v>18188435521</v>
      </c>
      <c r="U298" s="224"/>
      <c r="V298" s="170">
        <f>T298/درآمدها!$J$5</f>
        <v>1.3824513740072812E-2</v>
      </c>
      <c r="W298" s="165"/>
    </row>
    <row r="299" spans="1:23" s="28" customFormat="1" ht="42.75" customHeight="1">
      <c r="A299" s="25"/>
      <c r="B299" s="231" t="s">
        <v>347</v>
      </c>
      <c r="C299" s="232"/>
      <c r="D299" s="144">
        <v>0</v>
      </c>
      <c r="E299" s="144"/>
      <c r="F299" s="144">
        <v>2940126131</v>
      </c>
      <c r="G299" s="144"/>
      <c r="H299" s="144">
        <v>191936011</v>
      </c>
      <c r="I299" s="144"/>
      <c r="J299" s="233">
        <f t="shared" si="12"/>
        <v>3132062142</v>
      </c>
      <c r="K299" s="233"/>
      <c r="L299" s="170">
        <f t="shared" si="13"/>
        <v>2.8707292093120514E-3</v>
      </c>
      <c r="M299" s="170"/>
      <c r="N299" s="144">
        <v>0</v>
      </c>
      <c r="O299" s="144"/>
      <c r="P299" s="144">
        <v>3128602976</v>
      </c>
      <c r="Q299" s="144"/>
      <c r="R299" s="144">
        <v>901769574</v>
      </c>
      <c r="S299" s="144"/>
      <c r="T299" s="233">
        <f t="shared" si="14"/>
        <v>4030372550</v>
      </c>
      <c r="U299" s="224"/>
      <c r="V299" s="170">
        <f>T299/درآمدها!$J$5</f>
        <v>3.0633718128618864E-3</v>
      </c>
      <c r="W299" s="165"/>
    </row>
    <row r="300" spans="1:23" s="28" customFormat="1" ht="42.75" customHeight="1">
      <c r="A300" s="25"/>
      <c r="B300" s="231" t="s">
        <v>121</v>
      </c>
      <c r="C300" s="232"/>
      <c r="D300" s="144">
        <v>0</v>
      </c>
      <c r="E300" s="144"/>
      <c r="F300" s="144">
        <v>0</v>
      </c>
      <c r="G300" s="144"/>
      <c r="H300" s="144">
        <v>0</v>
      </c>
      <c r="I300" s="144"/>
      <c r="J300" s="233">
        <f t="shared" si="12"/>
        <v>0</v>
      </c>
      <c r="K300" s="233"/>
      <c r="L300" s="170">
        <f t="shared" si="13"/>
        <v>0</v>
      </c>
      <c r="M300" s="170"/>
      <c r="N300" s="144">
        <v>0</v>
      </c>
      <c r="O300" s="144"/>
      <c r="P300" s="144">
        <v>0</v>
      </c>
      <c r="Q300" s="144"/>
      <c r="R300" s="144">
        <v>-53044234</v>
      </c>
      <c r="S300" s="144"/>
      <c r="T300" s="233">
        <f t="shared" si="14"/>
        <v>-53044234</v>
      </c>
      <c r="U300" s="224"/>
      <c r="V300" s="170">
        <f>T300/درآمدها!$J$5</f>
        <v>-4.0317417125731986E-5</v>
      </c>
      <c r="W300" s="165"/>
    </row>
    <row r="301" spans="1:23" s="28" customFormat="1" ht="42.75" customHeight="1">
      <c r="A301" s="25"/>
      <c r="B301" s="231" t="s">
        <v>311</v>
      </c>
      <c r="C301" s="232"/>
      <c r="D301" s="144">
        <v>0</v>
      </c>
      <c r="E301" s="144"/>
      <c r="F301" s="144">
        <v>15121339553</v>
      </c>
      <c r="G301" s="144"/>
      <c r="H301" s="144">
        <v>0</v>
      </c>
      <c r="I301" s="144"/>
      <c r="J301" s="233">
        <f t="shared" si="12"/>
        <v>15121339553</v>
      </c>
      <c r="K301" s="233"/>
      <c r="L301" s="170">
        <f t="shared" si="13"/>
        <v>1.3859645553202033E-2</v>
      </c>
      <c r="M301" s="170"/>
      <c r="N301" s="144">
        <v>21614610780</v>
      </c>
      <c r="O301" s="144"/>
      <c r="P301" s="144">
        <v>10740390707</v>
      </c>
      <c r="Q301" s="144"/>
      <c r="R301" s="144">
        <v>458541928</v>
      </c>
      <c r="S301" s="144"/>
      <c r="T301" s="233">
        <f t="shared" si="14"/>
        <v>32813543415</v>
      </c>
      <c r="U301" s="224"/>
      <c r="V301" s="170">
        <f>T301/درآمدها!$J$5</f>
        <v>2.4940643260790062E-2</v>
      </c>
      <c r="W301" s="165"/>
    </row>
    <row r="302" spans="1:23" s="28" customFormat="1" ht="42.75" customHeight="1">
      <c r="A302" s="25"/>
      <c r="B302" s="231" t="s">
        <v>238</v>
      </c>
      <c r="C302" s="232"/>
      <c r="D302" s="144">
        <v>0</v>
      </c>
      <c r="E302" s="144"/>
      <c r="F302" s="144">
        <v>12974888718</v>
      </c>
      <c r="G302" s="144"/>
      <c r="H302" s="144">
        <v>82276746</v>
      </c>
      <c r="I302" s="144"/>
      <c r="J302" s="233">
        <f t="shared" si="12"/>
        <v>13057165464</v>
      </c>
      <c r="K302" s="233"/>
      <c r="L302" s="170">
        <f t="shared" si="13"/>
        <v>1.1967701976816443E-2</v>
      </c>
      <c r="M302" s="170"/>
      <c r="N302" s="144">
        <v>6282731700</v>
      </c>
      <c r="O302" s="144"/>
      <c r="P302" s="144">
        <v>7104433265</v>
      </c>
      <c r="Q302" s="144"/>
      <c r="R302" s="144">
        <v>3072835109</v>
      </c>
      <c r="S302" s="144"/>
      <c r="T302" s="233">
        <f t="shared" si="14"/>
        <v>16460000074</v>
      </c>
      <c r="U302" s="224"/>
      <c r="V302" s="170">
        <f>T302/درآمدها!$J$5</f>
        <v>1.2510779001409228E-2</v>
      </c>
      <c r="W302" s="165"/>
    </row>
    <row r="303" spans="1:23" s="28" customFormat="1" ht="42.75" customHeight="1">
      <c r="A303" s="25"/>
      <c r="B303" s="231" t="s">
        <v>230</v>
      </c>
      <c r="C303" s="232"/>
      <c r="D303" s="144">
        <v>0</v>
      </c>
      <c r="E303" s="144"/>
      <c r="F303" s="144">
        <v>3737548153</v>
      </c>
      <c r="G303" s="144"/>
      <c r="H303" s="144">
        <v>-51303972</v>
      </c>
      <c r="I303" s="144"/>
      <c r="J303" s="233">
        <f t="shared" si="12"/>
        <v>3686244181</v>
      </c>
      <c r="K303" s="233"/>
      <c r="L303" s="170">
        <f t="shared" si="13"/>
        <v>3.3786714194297364E-3</v>
      </c>
      <c r="M303" s="170"/>
      <c r="N303" s="144">
        <v>598990886</v>
      </c>
      <c r="O303" s="144"/>
      <c r="P303" s="144">
        <v>-2975272251</v>
      </c>
      <c r="Q303" s="144"/>
      <c r="R303" s="144">
        <v>-731111292</v>
      </c>
      <c r="S303" s="144"/>
      <c r="T303" s="233">
        <f t="shared" si="14"/>
        <v>-3107392657</v>
      </c>
      <c r="U303" s="224"/>
      <c r="V303" s="170">
        <f>T303/درآمدها!$J$5</f>
        <v>-2.3618409858780433E-3</v>
      </c>
      <c r="W303" s="165"/>
    </row>
    <row r="304" spans="1:23" s="28" customFormat="1" ht="42.75" customHeight="1">
      <c r="A304" s="25"/>
      <c r="B304" s="231" t="s">
        <v>376</v>
      </c>
      <c r="C304" s="232"/>
      <c r="D304" s="144">
        <v>0</v>
      </c>
      <c r="E304" s="144"/>
      <c r="F304" s="144">
        <v>6203637556</v>
      </c>
      <c r="G304" s="144"/>
      <c r="H304" s="144">
        <v>32340370</v>
      </c>
      <c r="I304" s="144"/>
      <c r="J304" s="233">
        <f t="shared" si="12"/>
        <v>6235977926</v>
      </c>
      <c r="K304" s="233"/>
      <c r="L304" s="170">
        <f t="shared" si="13"/>
        <v>5.715660535828981E-3</v>
      </c>
      <c r="M304" s="170"/>
      <c r="N304" s="144">
        <v>1505256750</v>
      </c>
      <c r="O304" s="144"/>
      <c r="P304" s="144">
        <v>2810342382</v>
      </c>
      <c r="Q304" s="144"/>
      <c r="R304" s="144">
        <v>-200774114</v>
      </c>
      <c r="S304" s="144"/>
      <c r="T304" s="233">
        <f t="shared" si="14"/>
        <v>4114825018</v>
      </c>
      <c r="U304" s="224"/>
      <c r="V304" s="170">
        <f>T304/درآمدها!$J$5</f>
        <v>3.1275617374379211E-3</v>
      </c>
      <c r="W304" s="165"/>
    </row>
    <row r="305" spans="1:23" s="28" customFormat="1" ht="42.75" customHeight="1">
      <c r="A305" s="25"/>
      <c r="B305" s="231" t="s">
        <v>98</v>
      </c>
      <c r="C305" s="232"/>
      <c r="D305" s="144">
        <v>0</v>
      </c>
      <c r="E305" s="144"/>
      <c r="F305" s="144">
        <v>4323803746</v>
      </c>
      <c r="G305" s="144"/>
      <c r="H305" s="144">
        <v>-28916990</v>
      </c>
      <c r="I305" s="144"/>
      <c r="J305" s="233">
        <f t="shared" si="12"/>
        <v>4294886756</v>
      </c>
      <c r="K305" s="233"/>
      <c r="L305" s="170">
        <f t="shared" si="13"/>
        <v>3.9365300885325413E-3</v>
      </c>
      <c r="M305" s="170"/>
      <c r="N305" s="144">
        <v>0</v>
      </c>
      <c r="O305" s="144"/>
      <c r="P305" s="144">
        <v>218430279</v>
      </c>
      <c r="Q305" s="144"/>
      <c r="R305" s="144">
        <v>-1076336472</v>
      </c>
      <c r="S305" s="144"/>
      <c r="T305" s="233">
        <f t="shared" si="14"/>
        <v>-857906193</v>
      </c>
      <c r="U305" s="224"/>
      <c r="V305" s="170">
        <f>T305/درآمدها!$J$5</f>
        <v>-6.52070154089316E-4</v>
      </c>
      <c r="W305" s="165"/>
    </row>
    <row r="306" spans="1:23" s="28" customFormat="1" ht="42.75" customHeight="1">
      <c r="A306" s="25"/>
      <c r="B306" s="231" t="s">
        <v>172</v>
      </c>
      <c r="C306" s="232"/>
      <c r="D306" s="144">
        <v>0</v>
      </c>
      <c r="E306" s="144"/>
      <c r="F306" s="144">
        <v>-1230002728</v>
      </c>
      <c r="G306" s="144"/>
      <c r="H306" s="144">
        <v>15235429</v>
      </c>
      <c r="I306" s="144"/>
      <c r="J306" s="233">
        <f t="shared" si="12"/>
        <v>-1214767299</v>
      </c>
      <c r="K306" s="233"/>
      <c r="L306" s="170">
        <f t="shared" si="13"/>
        <v>-1.1134095716024291E-3</v>
      </c>
      <c r="M306" s="170"/>
      <c r="N306" s="144">
        <v>2048894550</v>
      </c>
      <c r="O306" s="144"/>
      <c r="P306" s="144">
        <v>756138098</v>
      </c>
      <c r="Q306" s="144"/>
      <c r="R306" s="144">
        <v>621483224</v>
      </c>
      <c r="S306" s="144"/>
      <c r="T306" s="233">
        <f t="shared" si="14"/>
        <v>3426515872</v>
      </c>
      <c r="U306" s="224"/>
      <c r="V306" s="170">
        <f>T306/درآمدها!$J$5</f>
        <v>2.6043974864330263E-3</v>
      </c>
      <c r="W306" s="165"/>
    </row>
    <row r="307" spans="1:23" s="28" customFormat="1" ht="42.75" customHeight="1">
      <c r="A307" s="25"/>
      <c r="B307" s="231" t="s">
        <v>184</v>
      </c>
      <c r="C307" s="232"/>
      <c r="D307" s="144">
        <v>0</v>
      </c>
      <c r="E307" s="144"/>
      <c r="F307" s="144">
        <v>1296238683</v>
      </c>
      <c r="G307" s="144"/>
      <c r="H307" s="144">
        <v>22817821</v>
      </c>
      <c r="I307" s="144"/>
      <c r="J307" s="233">
        <f t="shared" si="12"/>
        <v>1319056504</v>
      </c>
      <c r="K307" s="233"/>
      <c r="L307" s="170">
        <f t="shared" si="13"/>
        <v>1.2089970961903854E-3</v>
      </c>
      <c r="M307" s="170"/>
      <c r="N307" s="144">
        <v>0</v>
      </c>
      <c r="O307" s="144"/>
      <c r="P307" s="144">
        <v>3470875155</v>
      </c>
      <c r="Q307" s="144"/>
      <c r="R307" s="144">
        <v>263434627</v>
      </c>
      <c r="S307" s="144"/>
      <c r="T307" s="233">
        <f t="shared" si="14"/>
        <v>3734309782</v>
      </c>
      <c r="U307" s="224"/>
      <c r="V307" s="170">
        <f>T307/درآمدها!$J$5</f>
        <v>2.8383429037281468E-3</v>
      </c>
      <c r="W307" s="165"/>
    </row>
    <row r="308" spans="1:23" s="28" customFormat="1" ht="42.75" customHeight="1">
      <c r="A308" s="25"/>
      <c r="B308" s="231" t="s">
        <v>175</v>
      </c>
      <c r="C308" s="232"/>
      <c r="D308" s="144">
        <v>0</v>
      </c>
      <c r="E308" s="144"/>
      <c r="F308" s="144">
        <v>258100304</v>
      </c>
      <c r="G308" s="144"/>
      <c r="H308" s="144">
        <v>-46257402</v>
      </c>
      <c r="I308" s="144"/>
      <c r="J308" s="233">
        <f t="shared" si="12"/>
        <v>211842902</v>
      </c>
      <c r="K308" s="233"/>
      <c r="L308" s="170">
        <f t="shared" si="13"/>
        <v>1.9416715856362162E-4</v>
      </c>
      <c r="M308" s="170"/>
      <c r="N308" s="144">
        <v>0</v>
      </c>
      <c r="O308" s="144"/>
      <c r="P308" s="144">
        <v>-1474974484</v>
      </c>
      <c r="Q308" s="144"/>
      <c r="R308" s="144">
        <v>-941369873</v>
      </c>
      <c r="S308" s="144"/>
      <c r="T308" s="233">
        <f t="shared" si="14"/>
        <v>-2416344357</v>
      </c>
      <c r="U308" s="224"/>
      <c r="V308" s="170">
        <f>T308/درآمدها!$J$5</f>
        <v>-1.8365947816416323E-3</v>
      </c>
      <c r="W308" s="165"/>
    </row>
    <row r="309" spans="1:23" s="28" customFormat="1" ht="42.75" customHeight="1">
      <c r="A309" s="25"/>
      <c r="B309" s="231" t="s">
        <v>128</v>
      </c>
      <c r="C309" s="232"/>
      <c r="D309" s="144">
        <v>0</v>
      </c>
      <c r="E309" s="144"/>
      <c r="F309" s="144">
        <v>496930774</v>
      </c>
      <c r="G309" s="144"/>
      <c r="H309" s="144">
        <v>-38858183</v>
      </c>
      <c r="I309" s="144"/>
      <c r="J309" s="233">
        <f t="shared" si="12"/>
        <v>458072591</v>
      </c>
      <c r="K309" s="233"/>
      <c r="L309" s="170">
        <f t="shared" si="13"/>
        <v>4.198519401435786E-4</v>
      </c>
      <c r="M309" s="170"/>
      <c r="N309" s="144">
        <v>0</v>
      </c>
      <c r="O309" s="144"/>
      <c r="P309" s="144">
        <v>-2713152568</v>
      </c>
      <c r="Q309" s="144"/>
      <c r="R309" s="144">
        <v>-109382987</v>
      </c>
      <c r="S309" s="144"/>
      <c r="T309" s="233">
        <f t="shared" si="14"/>
        <v>-2822535555</v>
      </c>
      <c r="U309" s="224"/>
      <c r="V309" s="170">
        <f>T309/درآمدها!$J$5</f>
        <v>-2.1453291855085409E-3</v>
      </c>
      <c r="W309" s="165"/>
    </row>
    <row r="310" spans="1:23" s="28" customFormat="1" ht="42.75" customHeight="1">
      <c r="A310" s="25"/>
      <c r="B310" s="231" t="s">
        <v>257</v>
      </c>
      <c r="C310" s="232"/>
      <c r="D310" s="144">
        <v>0</v>
      </c>
      <c r="E310" s="144"/>
      <c r="F310" s="144">
        <v>1041744461</v>
      </c>
      <c r="G310" s="144"/>
      <c r="H310" s="144">
        <v>79246840</v>
      </c>
      <c r="I310" s="144"/>
      <c r="J310" s="233">
        <f t="shared" si="12"/>
        <v>1120991301</v>
      </c>
      <c r="K310" s="233"/>
      <c r="L310" s="170">
        <f t="shared" si="13"/>
        <v>1.0274580532781197E-3</v>
      </c>
      <c r="M310" s="170"/>
      <c r="N310" s="144">
        <v>1970951100</v>
      </c>
      <c r="O310" s="144"/>
      <c r="P310" s="144">
        <v>3504246423</v>
      </c>
      <c r="Q310" s="144"/>
      <c r="R310" s="144">
        <v>1870030255</v>
      </c>
      <c r="S310" s="144"/>
      <c r="T310" s="233">
        <f t="shared" si="14"/>
        <v>7345227778</v>
      </c>
      <c r="U310" s="224"/>
      <c r="V310" s="170">
        <f>T310/درآمدها!$J$5</f>
        <v>5.5828992121771332E-3</v>
      </c>
      <c r="W310" s="165"/>
    </row>
    <row r="311" spans="1:23" s="28" customFormat="1" ht="42.75" customHeight="1">
      <c r="A311" s="25"/>
      <c r="B311" s="231" t="s">
        <v>252</v>
      </c>
      <c r="C311" s="232"/>
      <c r="D311" s="144">
        <v>0</v>
      </c>
      <c r="E311" s="144"/>
      <c r="F311" s="144">
        <v>-1199024948</v>
      </c>
      <c r="G311" s="144"/>
      <c r="H311" s="144">
        <v>-26525560</v>
      </c>
      <c r="I311" s="144"/>
      <c r="J311" s="233">
        <f t="shared" si="12"/>
        <v>-1225550508</v>
      </c>
      <c r="K311" s="233"/>
      <c r="L311" s="170">
        <f t="shared" si="13"/>
        <v>-1.1232930514450893E-3</v>
      </c>
      <c r="M311" s="170"/>
      <c r="N311" s="144">
        <v>0</v>
      </c>
      <c r="O311" s="144"/>
      <c r="P311" s="144">
        <v>-3780839701</v>
      </c>
      <c r="Q311" s="144"/>
      <c r="R311" s="144">
        <v>-439095032</v>
      </c>
      <c r="S311" s="144"/>
      <c r="T311" s="233">
        <f t="shared" si="14"/>
        <v>-4219934733</v>
      </c>
      <c r="U311" s="224"/>
      <c r="V311" s="170">
        <f>T311/درآمدها!$J$5</f>
        <v>-3.20745264930634E-3</v>
      </c>
      <c r="W311" s="165"/>
    </row>
    <row r="312" spans="1:23" s="28" customFormat="1" ht="42.75" customHeight="1">
      <c r="A312" s="25"/>
      <c r="B312" s="231" t="s">
        <v>323</v>
      </c>
      <c r="C312" s="232"/>
      <c r="D312" s="144">
        <v>0</v>
      </c>
      <c r="E312" s="144"/>
      <c r="F312" s="144">
        <v>0</v>
      </c>
      <c r="G312" s="144"/>
      <c r="H312" s="144">
        <v>0</v>
      </c>
      <c r="I312" s="144"/>
      <c r="J312" s="233">
        <f t="shared" si="12"/>
        <v>0</v>
      </c>
      <c r="K312" s="233"/>
      <c r="L312" s="170">
        <f t="shared" si="13"/>
        <v>0</v>
      </c>
      <c r="M312" s="170"/>
      <c r="N312" s="144">
        <v>969225103</v>
      </c>
      <c r="O312" s="144"/>
      <c r="P312" s="144">
        <v>0</v>
      </c>
      <c r="Q312" s="144"/>
      <c r="R312" s="144">
        <v>-2644951504</v>
      </c>
      <c r="S312" s="144"/>
      <c r="T312" s="233">
        <f t="shared" si="14"/>
        <v>-1675726401</v>
      </c>
      <c r="U312" s="224"/>
      <c r="V312" s="170">
        <f>T312/درآمدها!$J$5</f>
        <v>-1.2736720884256455E-3</v>
      </c>
      <c r="W312" s="165"/>
    </row>
    <row r="313" spans="1:23" s="28" customFormat="1" ht="42.75" customHeight="1">
      <c r="A313" s="25"/>
      <c r="B313" s="231" t="s">
        <v>334</v>
      </c>
      <c r="C313" s="232"/>
      <c r="D313" s="144">
        <v>0</v>
      </c>
      <c r="E313" s="144"/>
      <c r="F313" s="144">
        <v>8842707581</v>
      </c>
      <c r="G313" s="144"/>
      <c r="H313" s="144">
        <v>40179020</v>
      </c>
      <c r="I313" s="144"/>
      <c r="J313" s="233">
        <f t="shared" si="12"/>
        <v>8882886601</v>
      </c>
      <c r="K313" s="233"/>
      <c r="L313" s="170">
        <f t="shared" si="13"/>
        <v>8.1417165025384555E-3</v>
      </c>
      <c r="M313" s="170"/>
      <c r="N313" s="144">
        <v>4576825000</v>
      </c>
      <c r="O313" s="144"/>
      <c r="P313" s="144">
        <v>5599097107</v>
      </c>
      <c r="Q313" s="144"/>
      <c r="R313" s="144">
        <v>-1967620424</v>
      </c>
      <c r="S313" s="144"/>
      <c r="T313" s="233">
        <f t="shared" si="14"/>
        <v>8208301683</v>
      </c>
      <c r="U313" s="224"/>
      <c r="V313" s="170">
        <f>T313/درآمدها!$J$5</f>
        <v>6.2388971975230884E-3</v>
      </c>
      <c r="W313" s="165"/>
    </row>
    <row r="314" spans="1:23" s="28" customFormat="1" ht="42.75" customHeight="1">
      <c r="A314" s="25"/>
      <c r="B314" s="231" t="s">
        <v>242</v>
      </c>
      <c r="C314" s="232"/>
      <c r="D314" s="144">
        <v>0</v>
      </c>
      <c r="E314" s="144"/>
      <c r="F314" s="144">
        <v>2907122575</v>
      </c>
      <c r="G314" s="144"/>
      <c r="H314" s="144">
        <v>2909405</v>
      </c>
      <c r="I314" s="144"/>
      <c r="J314" s="233">
        <f t="shared" si="12"/>
        <v>2910031980</v>
      </c>
      <c r="K314" s="233"/>
      <c r="L314" s="170">
        <f t="shared" si="13"/>
        <v>2.6672247951261062E-3</v>
      </c>
      <c r="M314" s="170"/>
      <c r="N314" s="144">
        <v>0</v>
      </c>
      <c r="O314" s="144"/>
      <c r="P314" s="144">
        <v>1622432680</v>
      </c>
      <c r="Q314" s="144"/>
      <c r="R314" s="144">
        <v>-60070703</v>
      </c>
      <c r="S314" s="144"/>
      <c r="T314" s="233">
        <f t="shared" si="14"/>
        <v>1562361977</v>
      </c>
      <c r="U314" s="224"/>
      <c r="V314" s="170">
        <f>T314/درآمدها!$J$5</f>
        <v>1.1875070064748655E-3</v>
      </c>
      <c r="W314" s="165"/>
    </row>
    <row r="315" spans="1:23" s="28" customFormat="1" ht="42.75" customHeight="1">
      <c r="A315" s="25"/>
      <c r="B315" s="231" t="s">
        <v>276</v>
      </c>
      <c r="C315" s="232"/>
      <c r="D315" s="144">
        <v>0</v>
      </c>
      <c r="E315" s="144"/>
      <c r="F315" s="144">
        <v>0</v>
      </c>
      <c r="G315" s="144"/>
      <c r="H315" s="144">
        <v>0</v>
      </c>
      <c r="I315" s="144"/>
      <c r="J315" s="233">
        <f t="shared" si="12"/>
        <v>0</v>
      </c>
      <c r="K315" s="233"/>
      <c r="L315" s="170">
        <f t="shared" si="13"/>
        <v>0</v>
      </c>
      <c r="M315" s="170"/>
      <c r="N315" s="144">
        <v>0</v>
      </c>
      <c r="O315" s="144"/>
      <c r="P315" s="144">
        <v>0</v>
      </c>
      <c r="Q315" s="144"/>
      <c r="R315" s="144">
        <v>26789332534</v>
      </c>
      <c r="S315" s="144"/>
      <c r="T315" s="233">
        <f t="shared" si="14"/>
        <v>26789332534</v>
      </c>
      <c r="U315" s="224"/>
      <c r="V315" s="170">
        <f>T315/درآمدها!$J$5</f>
        <v>2.0361811507980693E-2</v>
      </c>
      <c r="W315" s="165"/>
    </row>
    <row r="316" spans="1:23" s="28" customFormat="1" ht="42.75" customHeight="1">
      <c r="A316" s="25"/>
      <c r="B316" s="231" t="s">
        <v>446</v>
      </c>
      <c r="C316" s="232"/>
      <c r="D316" s="144">
        <v>0</v>
      </c>
      <c r="E316" s="144"/>
      <c r="F316" s="144">
        <v>0</v>
      </c>
      <c r="G316" s="144"/>
      <c r="H316" s="144">
        <v>0</v>
      </c>
      <c r="I316" s="144"/>
      <c r="J316" s="233">
        <f t="shared" si="12"/>
        <v>0</v>
      </c>
      <c r="K316" s="233"/>
      <c r="L316" s="170">
        <f t="shared" si="13"/>
        <v>0</v>
      </c>
      <c r="M316" s="170"/>
      <c r="N316" s="144">
        <v>0</v>
      </c>
      <c r="O316" s="144"/>
      <c r="P316" s="144">
        <v>0</v>
      </c>
      <c r="Q316" s="144"/>
      <c r="R316" s="144">
        <v>-224127335</v>
      </c>
      <c r="S316" s="144"/>
      <c r="T316" s="233">
        <f t="shared" si="14"/>
        <v>-224127335</v>
      </c>
      <c r="U316" s="224"/>
      <c r="V316" s="170">
        <f>T316/درآمدها!$J$5</f>
        <v>-1.7035282768856027E-4</v>
      </c>
      <c r="W316" s="165"/>
    </row>
    <row r="317" spans="1:23" s="28" customFormat="1" ht="42.75" customHeight="1">
      <c r="A317" s="25"/>
      <c r="B317" s="231" t="s">
        <v>329</v>
      </c>
      <c r="C317" s="232"/>
      <c r="D317" s="144">
        <v>0</v>
      </c>
      <c r="E317" s="144"/>
      <c r="F317" s="144">
        <v>0</v>
      </c>
      <c r="G317" s="144"/>
      <c r="H317" s="144">
        <v>0</v>
      </c>
      <c r="I317" s="144"/>
      <c r="J317" s="233">
        <f t="shared" si="12"/>
        <v>0</v>
      </c>
      <c r="K317" s="233"/>
      <c r="L317" s="170">
        <f t="shared" si="13"/>
        <v>0</v>
      </c>
      <c r="M317" s="170"/>
      <c r="N317" s="144">
        <v>2852569440</v>
      </c>
      <c r="O317" s="144"/>
      <c r="P317" s="144">
        <v>0</v>
      </c>
      <c r="Q317" s="144"/>
      <c r="R317" s="144">
        <v>4414435773</v>
      </c>
      <c r="S317" s="144"/>
      <c r="T317" s="233">
        <f t="shared" si="14"/>
        <v>7267005213</v>
      </c>
      <c r="U317" s="224"/>
      <c r="V317" s="170">
        <f>T317/درآمدها!$J$5</f>
        <v>5.5234444600970175E-3</v>
      </c>
      <c r="W317" s="165"/>
    </row>
    <row r="318" spans="1:23" s="28" customFormat="1" ht="42.75" customHeight="1">
      <c r="A318" s="25"/>
      <c r="B318" s="231" t="s">
        <v>290</v>
      </c>
      <c r="C318" s="232"/>
      <c r="D318" s="144">
        <v>0</v>
      </c>
      <c r="E318" s="144"/>
      <c r="F318" s="144">
        <v>1385138292</v>
      </c>
      <c r="G318" s="144"/>
      <c r="H318" s="144">
        <v>5772349</v>
      </c>
      <c r="I318" s="144"/>
      <c r="J318" s="233">
        <f t="shared" si="12"/>
        <v>1390910641</v>
      </c>
      <c r="K318" s="233"/>
      <c r="L318" s="170">
        <f t="shared" si="13"/>
        <v>1.2748558692746552E-3</v>
      </c>
      <c r="M318" s="170"/>
      <c r="N318" s="144">
        <v>0</v>
      </c>
      <c r="O318" s="144"/>
      <c r="P318" s="144">
        <v>903212059</v>
      </c>
      <c r="Q318" s="144"/>
      <c r="R318" s="144">
        <v>-890515340</v>
      </c>
      <c r="S318" s="144"/>
      <c r="T318" s="233">
        <f t="shared" si="14"/>
        <v>12696719</v>
      </c>
      <c r="U318" s="224"/>
      <c r="V318" s="170">
        <f>T318/درآمدها!$J$5</f>
        <v>9.6504158406964032E-6</v>
      </c>
      <c r="W318" s="165"/>
    </row>
    <row r="319" spans="1:23" s="28" customFormat="1" ht="42.75" customHeight="1">
      <c r="A319" s="25"/>
      <c r="B319" s="231" t="s">
        <v>255</v>
      </c>
      <c r="C319" s="232"/>
      <c r="D319" s="144">
        <v>0</v>
      </c>
      <c r="E319" s="144"/>
      <c r="F319" s="144">
        <v>2590080379</v>
      </c>
      <c r="G319" s="144"/>
      <c r="H319" s="144">
        <v>10687671</v>
      </c>
      <c r="I319" s="144"/>
      <c r="J319" s="233">
        <f t="shared" si="12"/>
        <v>2600768050</v>
      </c>
      <c r="K319" s="233"/>
      <c r="L319" s="170">
        <f t="shared" si="13"/>
        <v>2.38376522217181E-3</v>
      </c>
      <c r="M319" s="170"/>
      <c r="N319" s="144">
        <v>0</v>
      </c>
      <c r="O319" s="144"/>
      <c r="P319" s="144">
        <v>1204376860</v>
      </c>
      <c r="Q319" s="144"/>
      <c r="R319" s="144">
        <v>-513470523</v>
      </c>
      <c r="S319" s="144"/>
      <c r="T319" s="233">
        <f t="shared" si="14"/>
        <v>690906337</v>
      </c>
      <c r="U319" s="224"/>
      <c r="V319" s="170">
        <f>T319/درآمدها!$J$5</f>
        <v>5.251383021883313E-4</v>
      </c>
      <c r="W319" s="165"/>
    </row>
    <row r="320" spans="1:23" s="28" customFormat="1" ht="42.75" customHeight="1">
      <c r="A320" s="25"/>
      <c r="B320" s="231" t="s">
        <v>343</v>
      </c>
      <c r="C320" s="232"/>
      <c r="D320" s="144">
        <v>0</v>
      </c>
      <c r="E320" s="144"/>
      <c r="F320" s="144">
        <v>-920981375</v>
      </c>
      <c r="G320" s="144"/>
      <c r="H320" s="144">
        <v>4202025</v>
      </c>
      <c r="I320" s="144"/>
      <c r="J320" s="233">
        <f t="shared" si="12"/>
        <v>-916779350</v>
      </c>
      <c r="K320" s="233"/>
      <c r="L320" s="170">
        <f t="shared" si="13"/>
        <v>-8.402851345914057E-4</v>
      </c>
      <c r="M320" s="170"/>
      <c r="N320" s="144">
        <v>0</v>
      </c>
      <c r="O320" s="144"/>
      <c r="P320" s="144">
        <v>290383159</v>
      </c>
      <c r="Q320" s="144"/>
      <c r="R320" s="144">
        <v>-23151470</v>
      </c>
      <c r="S320" s="144"/>
      <c r="T320" s="233">
        <f t="shared" si="14"/>
        <v>267231689</v>
      </c>
      <c r="U320" s="224"/>
      <c r="V320" s="170">
        <f>T320/درآمدها!$J$5</f>
        <v>2.0311522407179798E-4</v>
      </c>
      <c r="W320" s="165"/>
    </row>
    <row r="321" spans="1:23" s="28" customFormat="1" ht="42.75" customHeight="1">
      <c r="A321" s="25"/>
      <c r="B321" s="231" t="s">
        <v>404</v>
      </c>
      <c r="C321" s="232"/>
      <c r="D321" s="144">
        <v>0</v>
      </c>
      <c r="E321" s="144"/>
      <c r="F321" s="144">
        <v>156942362</v>
      </c>
      <c r="G321" s="144"/>
      <c r="H321" s="144">
        <v>2004401</v>
      </c>
      <c r="I321" s="144"/>
      <c r="J321" s="233">
        <f t="shared" si="12"/>
        <v>158946763</v>
      </c>
      <c r="K321" s="233"/>
      <c r="L321" s="170">
        <f t="shared" si="13"/>
        <v>1.4568456645573796E-4</v>
      </c>
      <c r="M321" s="170"/>
      <c r="N321" s="144">
        <v>0</v>
      </c>
      <c r="O321" s="144"/>
      <c r="P321" s="144">
        <v>122485427</v>
      </c>
      <c r="Q321" s="144"/>
      <c r="R321" s="144">
        <v>66090004</v>
      </c>
      <c r="S321" s="144"/>
      <c r="T321" s="233">
        <f t="shared" si="14"/>
        <v>188575431</v>
      </c>
      <c r="U321" s="224"/>
      <c r="V321" s="170">
        <f>T321/درآمدها!$J$5</f>
        <v>1.4333083424848195E-4</v>
      </c>
      <c r="W321" s="165"/>
    </row>
    <row r="322" spans="1:23" s="28" customFormat="1" ht="42.75" customHeight="1">
      <c r="A322" s="25"/>
      <c r="B322" s="231" t="s">
        <v>450</v>
      </c>
      <c r="C322" s="232"/>
      <c r="D322" s="144">
        <v>0</v>
      </c>
      <c r="E322" s="144"/>
      <c r="F322" s="144">
        <v>3314777920</v>
      </c>
      <c r="G322" s="144"/>
      <c r="H322" s="144">
        <v>0</v>
      </c>
      <c r="I322" s="144"/>
      <c r="J322" s="233">
        <f t="shared" si="12"/>
        <v>3314777920</v>
      </c>
      <c r="K322" s="233"/>
      <c r="L322" s="170">
        <f t="shared" si="13"/>
        <v>3.0381995522126668E-3</v>
      </c>
      <c r="M322" s="170"/>
      <c r="N322" s="144">
        <v>0</v>
      </c>
      <c r="O322" s="144"/>
      <c r="P322" s="144">
        <v>-232661876</v>
      </c>
      <c r="Q322" s="144"/>
      <c r="R322" s="144">
        <v>0</v>
      </c>
      <c r="S322" s="144"/>
      <c r="T322" s="233">
        <f t="shared" si="14"/>
        <v>-232661876</v>
      </c>
      <c r="U322" s="224"/>
      <c r="V322" s="131">
        <f>T322/درآمدها!$J$5</f>
        <v>-1.7683969013384816E-4</v>
      </c>
      <c r="W322" s="165"/>
    </row>
    <row r="323" spans="1:23" s="28" customFormat="1" ht="42.75" customHeight="1">
      <c r="A323" s="25"/>
      <c r="B323" s="231" t="s">
        <v>351</v>
      </c>
      <c r="C323" s="232"/>
      <c r="D323" s="144">
        <v>0</v>
      </c>
      <c r="E323" s="144"/>
      <c r="F323" s="144">
        <v>0</v>
      </c>
      <c r="G323" s="144"/>
      <c r="H323" s="144">
        <v>0</v>
      </c>
      <c r="I323" s="144"/>
      <c r="J323" s="233">
        <f t="shared" si="12"/>
        <v>0</v>
      </c>
      <c r="K323" s="233"/>
      <c r="L323" s="170">
        <f t="shared" si="13"/>
        <v>0</v>
      </c>
      <c r="M323" s="170"/>
      <c r="N323" s="144">
        <v>0</v>
      </c>
      <c r="O323" s="144"/>
      <c r="P323" s="144">
        <v>0</v>
      </c>
      <c r="Q323" s="144"/>
      <c r="R323" s="144">
        <v>-189460399</v>
      </c>
      <c r="S323" s="144"/>
      <c r="T323" s="233">
        <f t="shared" si="14"/>
        <v>-189460399</v>
      </c>
      <c r="U323" s="224"/>
      <c r="V323" s="170">
        <f>T323/درآمدها!$J$5</f>
        <v>-1.4400347331418935E-4</v>
      </c>
      <c r="W323" s="165"/>
    </row>
    <row r="324" spans="1:23" s="28" customFormat="1" ht="42.75" customHeight="1">
      <c r="A324" s="25"/>
      <c r="B324" s="231" t="s">
        <v>417</v>
      </c>
      <c r="C324" s="232"/>
      <c r="D324" s="144">
        <v>0</v>
      </c>
      <c r="E324" s="144"/>
      <c r="F324" s="144">
        <v>3044459415</v>
      </c>
      <c r="G324" s="144"/>
      <c r="H324" s="144">
        <v>28142784</v>
      </c>
      <c r="I324" s="144"/>
      <c r="J324" s="233">
        <f t="shared" si="12"/>
        <v>3072602199</v>
      </c>
      <c r="K324" s="233"/>
      <c r="L324" s="170">
        <f t="shared" si="13"/>
        <v>2.8162304837391506E-3</v>
      </c>
      <c r="M324" s="170"/>
      <c r="N324" s="144">
        <v>0</v>
      </c>
      <c r="O324" s="144"/>
      <c r="P324" s="144">
        <v>1867213343</v>
      </c>
      <c r="Q324" s="144"/>
      <c r="R324" s="144">
        <v>25475793</v>
      </c>
      <c r="S324" s="144"/>
      <c r="T324" s="233">
        <f t="shared" si="14"/>
        <v>1892689136</v>
      </c>
      <c r="U324" s="224"/>
      <c r="V324" s="170">
        <f>T324/درآمدها!$J$5</f>
        <v>1.4385793069507475E-3</v>
      </c>
      <c r="W324" s="165"/>
    </row>
    <row r="325" spans="1:23" s="28" customFormat="1" ht="42.75" customHeight="1">
      <c r="A325" s="25"/>
      <c r="B325" s="231" t="s">
        <v>381</v>
      </c>
      <c r="C325" s="232"/>
      <c r="D325" s="144">
        <v>0</v>
      </c>
      <c r="E325" s="144"/>
      <c r="F325" s="144">
        <v>0</v>
      </c>
      <c r="G325" s="144"/>
      <c r="H325" s="144">
        <v>0</v>
      </c>
      <c r="I325" s="144"/>
      <c r="J325" s="233">
        <f t="shared" si="12"/>
        <v>0</v>
      </c>
      <c r="K325" s="233"/>
      <c r="L325" s="170">
        <f t="shared" si="13"/>
        <v>0</v>
      </c>
      <c r="M325" s="170"/>
      <c r="N325" s="144">
        <v>0</v>
      </c>
      <c r="O325" s="144"/>
      <c r="P325" s="144">
        <v>0</v>
      </c>
      <c r="Q325" s="144"/>
      <c r="R325" s="144">
        <v>-36530415</v>
      </c>
      <c r="S325" s="144"/>
      <c r="T325" s="233">
        <f t="shared" si="14"/>
        <v>-36530415</v>
      </c>
      <c r="U325" s="224"/>
      <c r="V325" s="170">
        <f>T325/درآمدها!$J$5</f>
        <v>-2.7765731885789823E-5</v>
      </c>
      <c r="W325" s="165"/>
    </row>
    <row r="326" spans="1:23" s="28" customFormat="1" ht="42.75" customHeight="1">
      <c r="A326" s="25"/>
      <c r="B326" s="231" t="s">
        <v>336</v>
      </c>
      <c r="C326" s="232"/>
      <c r="D326" s="144">
        <v>0</v>
      </c>
      <c r="E326" s="144"/>
      <c r="F326" s="144">
        <v>0</v>
      </c>
      <c r="G326" s="144"/>
      <c r="H326" s="144">
        <v>0</v>
      </c>
      <c r="I326" s="144"/>
      <c r="J326" s="233">
        <f t="shared" si="12"/>
        <v>0</v>
      </c>
      <c r="K326" s="233"/>
      <c r="L326" s="170">
        <f t="shared" si="13"/>
        <v>0</v>
      </c>
      <c r="M326" s="170"/>
      <c r="N326" s="144">
        <v>0</v>
      </c>
      <c r="O326" s="144"/>
      <c r="P326" s="144">
        <v>10530785636</v>
      </c>
      <c r="Q326" s="144"/>
      <c r="R326" s="144">
        <v>-963</v>
      </c>
      <c r="S326" s="144"/>
      <c r="T326" s="233">
        <f t="shared" si="14"/>
        <v>10530784673</v>
      </c>
      <c r="U326" s="224"/>
      <c r="V326" s="170">
        <f>T326/درآمدها!$J$5</f>
        <v>8.0041506174376303E-3</v>
      </c>
      <c r="W326" s="165"/>
    </row>
    <row r="327" spans="1:23" s="28" customFormat="1" ht="42.75" customHeight="1">
      <c r="A327" s="25"/>
      <c r="B327" s="231" t="s">
        <v>371</v>
      </c>
      <c r="C327" s="232"/>
      <c r="D327" s="144">
        <v>0</v>
      </c>
      <c r="E327" s="144"/>
      <c r="F327" s="144">
        <v>0</v>
      </c>
      <c r="G327" s="144"/>
      <c r="H327" s="144">
        <v>0</v>
      </c>
      <c r="I327" s="144"/>
      <c r="J327" s="233">
        <f t="shared" si="12"/>
        <v>0</v>
      </c>
      <c r="K327" s="233"/>
      <c r="L327" s="170">
        <f t="shared" si="13"/>
        <v>0</v>
      </c>
      <c r="M327" s="170"/>
      <c r="N327" s="144">
        <v>0</v>
      </c>
      <c r="O327" s="144"/>
      <c r="P327" s="144">
        <v>421071286</v>
      </c>
      <c r="Q327" s="144"/>
      <c r="R327" s="144">
        <v>-13883992</v>
      </c>
      <c r="S327" s="144"/>
      <c r="T327" s="233">
        <f t="shared" si="14"/>
        <v>407187294</v>
      </c>
      <c r="U327" s="224"/>
      <c r="V327" s="170">
        <f>T327/درآمدها!$J$5</f>
        <v>3.0949150817214299E-4</v>
      </c>
      <c r="W327" s="165"/>
    </row>
    <row r="328" spans="1:23" s="28" customFormat="1" ht="42.75" customHeight="1">
      <c r="A328" s="25"/>
      <c r="B328" s="231" t="s">
        <v>380</v>
      </c>
      <c r="C328" s="232"/>
      <c r="D328" s="144">
        <v>0</v>
      </c>
      <c r="E328" s="144"/>
      <c r="F328" s="144">
        <v>0</v>
      </c>
      <c r="G328" s="144"/>
      <c r="H328" s="144">
        <v>0</v>
      </c>
      <c r="I328" s="144"/>
      <c r="J328" s="233">
        <f t="shared" si="12"/>
        <v>0</v>
      </c>
      <c r="K328" s="233"/>
      <c r="L328" s="170">
        <f t="shared" si="13"/>
        <v>0</v>
      </c>
      <c r="M328" s="170"/>
      <c r="N328" s="144">
        <v>0</v>
      </c>
      <c r="O328" s="144"/>
      <c r="P328" s="144">
        <v>0</v>
      </c>
      <c r="Q328" s="144"/>
      <c r="R328" s="144">
        <v>-1536</v>
      </c>
      <c r="S328" s="144"/>
      <c r="T328" s="233">
        <f t="shared" si="14"/>
        <v>-1536</v>
      </c>
      <c r="U328" s="224"/>
      <c r="V328" s="170">
        <f>T328/درآمدها!$J$5</f>
        <v>-1.1674700157820044E-9</v>
      </c>
      <c r="W328" s="165"/>
    </row>
    <row r="329" spans="1:23" s="28" customFormat="1" ht="42.75" customHeight="1">
      <c r="A329" s="25"/>
      <c r="B329" s="231" t="s">
        <v>379</v>
      </c>
      <c r="C329" s="232"/>
      <c r="D329" s="144">
        <v>0</v>
      </c>
      <c r="E329" s="144"/>
      <c r="F329" s="144">
        <v>-127139402</v>
      </c>
      <c r="G329" s="144"/>
      <c r="H329" s="144">
        <v>0</v>
      </c>
      <c r="I329" s="144"/>
      <c r="J329" s="233">
        <f t="shared" si="12"/>
        <v>-127139402</v>
      </c>
      <c r="K329" s="233"/>
      <c r="L329" s="170">
        <f t="shared" si="13"/>
        <v>-1.1653114734907677E-4</v>
      </c>
      <c r="M329" s="170"/>
      <c r="N329" s="144">
        <v>0</v>
      </c>
      <c r="O329" s="144"/>
      <c r="P329" s="144">
        <v>-146774800</v>
      </c>
      <c r="Q329" s="144"/>
      <c r="R329" s="144">
        <v>-17318063</v>
      </c>
      <c r="S329" s="144"/>
      <c r="T329" s="233">
        <f t="shared" si="14"/>
        <v>-164092863</v>
      </c>
      <c r="U329" s="224"/>
      <c r="V329" s="170">
        <f>T329/درآمدها!$J$5</f>
        <v>-1.2472232900802361E-4</v>
      </c>
      <c r="W329" s="165"/>
    </row>
    <row r="330" spans="1:23" s="28" customFormat="1" ht="42.75" customHeight="1">
      <c r="A330" s="25"/>
      <c r="B330" s="231" t="s">
        <v>470</v>
      </c>
      <c r="C330" s="232"/>
      <c r="D330" s="144">
        <v>0</v>
      </c>
      <c r="E330" s="144"/>
      <c r="F330" s="144">
        <v>3919926648</v>
      </c>
      <c r="G330" s="144"/>
      <c r="H330" s="144">
        <v>0</v>
      </c>
      <c r="I330" s="144"/>
      <c r="J330" s="233">
        <f t="shared" si="12"/>
        <v>3919926648</v>
      </c>
      <c r="K330" s="233"/>
      <c r="L330" s="170">
        <f t="shared" si="13"/>
        <v>3.5928558938452503E-3</v>
      </c>
      <c r="M330" s="170"/>
      <c r="N330" s="144">
        <v>0</v>
      </c>
      <c r="O330" s="144"/>
      <c r="P330" s="144">
        <v>3919926648</v>
      </c>
      <c r="Q330" s="144"/>
      <c r="R330" s="144">
        <v>0</v>
      </c>
      <c r="S330" s="144"/>
      <c r="T330" s="233">
        <f t="shared" si="14"/>
        <v>3919926648</v>
      </c>
      <c r="U330" s="224"/>
      <c r="V330" s="170">
        <f>T330/درآمدها!$J$5</f>
        <v>2.9794250166698304E-3</v>
      </c>
      <c r="W330" s="165"/>
    </row>
    <row r="331" spans="1:23" s="28" customFormat="1" ht="42.75" customHeight="1">
      <c r="A331" s="25"/>
      <c r="B331" s="231" t="s">
        <v>471</v>
      </c>
      <c r="C331" s="232"/>
      <c r="D331" s="144">
        <v>0</v>
      </c>
      <c r="E331" s="144"/>
      <c r="F331" s="144">
        <v>-285027993</v>
      </c>
      <c r="G331" s="144"/>
      <c r="H331" s="144">
        <v>0</v>
      </c>
      <c r="I331" s="144"/>
      <c r="J331" s="233">
        <f t="shared" ref="J331:J335" si="15">D331+F331+H331</f>
        <v>-285027993</v>
      </c>
      <c r="K331" s="233"/>
      <c r="L331" s="170">
        <f t="shared" si="13"/>
        <v>-2.6124583353707E-4</v>
      </c>
      <c r="M331" s="170"/>
      <c r="N331" s="144">
        <v>0</v>
      </c>
      <c r="O331" s="144"/>
      <c r="P331" s="144">
        <v>-544880588</v>
      </c>
      <c r="Q331" s="144"/>
      <c r="R331" s="144">
        <v>0</v>
      </c>
      <c r="S331" s="144"/>
      <c r="T331" s="233">
        <f t="shared" si="14"/>
        <v>-544880588</v>
      </c>
      <c r="U331" s="224"/>
      <c r="V331" s="170">
        <f>T331/درآمدها!$J$5</f>
        <v>-4.1414827387478372E-4</v>
      </c>
      <c r="W331" s="165"/>
    </row>
    <row r="332" spans="1:23" s="28" customFormat="1" ht="42.75" customHeight="1">
      <c r="A332" s="25"/>
      <c r="B332" s="231" t="s">
        <v>372</v>
      </c>
      <c r="C332" s="232"/>
      <c r="D332" s="144">
        <v>0</v>
      </c>
      <c r="E332" s="144"/>
      <c r="F332" s="144">
        <v>0</v>
      </c>
      <c r="G332" s="144"/>
      <c r="H332" s="144">
        <v>0</v>
      </c>
      <c r="I332" s="144"/>
      <c r="J332" s="233">
        <f t="shared" si="15"/>
        <v>0</v>
      </c>
      <c r="K332" s="233"/>
      <c r="L332" s="170">
        <f t="shared" ref="L332:L335" si="16">J332/1091033641153</f>
        <v>0</v>
      </c>
      <c r="M332" s="170"/>
      <c r="N332" s="144">
        <v>0</v>
      </c>
      <c r="O332" s="144"/>
      <c r="P332" s="144">
        <v>-2483242682</v>
      </c>
      <c r="Q332" s="144"/>
      <c r="R332" s="144">
        <v>0</v>
      </c>
      <c r="S332" s="144"/>
      <c r="T332" s="233">
        <f t="shared" ref="T332:T335" si="17">N332+P332+R332</f>
        <v>-2483242682</v>
      </c>
      <c r="U332" s="224"/>
      <c r="V332" s="170">
        <f>T332/درآمدها!$J$5</f>
        <v>-1.8874423002246659E-3</v>
      </c>
      <c r="W332" s="165"/>
    </row>
    <row r="333" spans="1:23" s="28" customFormat="1" ht="42.75" customHeight="1">
      <c r="A333" s="25"/>
      <c r="B333" s="231" t="s">
        <v>472</v>
      </c>
      <c r="C333" s="232"/>
      <c r="D333" s="144">
        <v>0</v>
      </c>
      <c r="E333" s="144"/>
      <c r="F333" s="144">
        <v>0</v>
      </c>
      <c r="G333" s="144"/>
      <c r="H333" s="144">
        <v>-1113463</v>
      </c>
      <c r="I333" s="144"/>
      <c r="J333" s="233">
        <f t="shared" si="15"/>
        <v>-1113463</v>
      </c>
      <c r="K333" s="233"/>
      <c r="L333" s="170">
        <f t="shared" si="16"/>
        <v>-1.020557898492751E-6</v>
      </c>
      <c r="M333" s="170"/>
      <c r="N333" s="144">
        <v>0</v>
      </c>
      <c r="O333" s="144"/>
      <c r="P333" s="144">
        <v>0</v>
      </c>
      <c r="Q333" s="144"/>
      <c r="R333" s="144">
        <v>-1113463</v>
      </c>
      <c r="S333" s="144"/>
      <c r="T333" s="233">
        <f t="shared" si="17"/>
        <v>-1113463</v>
      </c>
      <c r="U333" s="224"/>
      <c r="V333" s="170">
        <f>T333/درآمدها!$J$5</f>
        <v>-8.463116316293476E-7</v>
      </c>
      <c r="W333" s="165"/>
    </row>
    <row r="334" spans="1:23" s="28" customFormat="1" ht="42.75" customHeight="1">
      <c r="A334" s="25"/>
      <c r="B334" s="231" t="s">
        <v>335</v>
      </c>
      <c r="C334" s="232"/>
      <c r="D334" s="144">
        <v>0</v>
      </c>
      <c r="E334" s="144"/>
      <c r="F334" s="144">
        <v>0</v>
      </c>
      <c r="G334" s="144"/>
      <c r="H334" s="144">
        <v>0</v>
      </c>
      <c r="I334" s="144"/>
      <c r="J334" s="233">
        <f t="shared" si="15"/>
        <v>0</v>
      </c>
      <c r="K334" s="233"/>
      <c r="L334" s="170">
        <f t="shared" si="16"/>
        <v>0</v>
      </c>
      <c r="M334" s="170"/>
      <c r="N334" s="144">
        <v>0</v>
      </c>
      <c r="O334" s="144"/>
      <c r="P334" s="144">
        <v>1098506074</v>
      </c>
      <c r="Q334" s="144"/>
      <c r="R334" s="144">
        <v>-1424784821</v>
      </c>
      <c r="S334" s="144"/>
      <c r="T334" s="233">
        <f t="shared" si="17"/>
        <v>-326278747</v>
      </c>
      <c r="U334" s="224"/>
      <c r="V334" s="170">
        <f>T334/درآمدها!$J$5</f>
        <v>-2.47995217388947E-4</v>
      </c>
      <c r="W334" s="165"/>
    </row>
    <row r="335" spans="1:23" s="28" customFormat="1" ht="42.75" customHeight="1">
      <c r="A335" s="25"/>
      <c r="B335" s="231" t="s">
        <v>473</v>
      </c>
      <c r="C335" s="232"/>
      <c r="D335" s="144">
        <v>0</v>
      </c>
      <c r="E335" s="144"/>
      <c r="F335" s="144">
        <v>0</v>
      </c>
      <c r="G335" s="144"/>
      <c r="H335" s="144"/>
      <c r="I335" s="144"/>
      <c r="J335" s="233">
        <f t="shared" si="15"/>
        <v>0</v>
      </c>
      <c r="K335" s="233"/>
      <c r="L335" s="170">
        <f t="shared" si="16"/>
        <v>0</v>
      </c>
      <c r="M335" s="170"/>
      <c r="N335" s="144">
        <v>8517</v>
      </c>
      <c r="O335" s="144"/>
      <c r="P335" s="144">
        <v>0</v>
      </c>
      <c r="Q335" s="144"/>
      <c r="R335" s="144">
        <v>0</v>
      </c>
      <c r="S335" s="144"/>
      <c r="T335" s="233">
        <f t="shared" si="17"/>
        <v>8517</v>
      </c>
      <c r="U335" s="224"/>
      <c r="V335" s="170">
        <f>T335/درآمدها!$J$5</f>
        <v>6.4735300289162313E-9</v>
      </c>
      <c r="W335" s="165"/>
    </row>
    <row r="336" spans="1:23" s="31" customFormat="1" ht="33.6" thickBot="1">
      <c r="A336" s="30"/>
      <c r="B336" s="236" t="s">
        <v>2</v>
      </c>
      <c r="C336" s="237"/>
      <c r="D336" s="238">
        <f>SUM(D11:D335)</f>
        <v>4630582552</v>
      </c>
      <c r="E336" s="238"/>
      <c r="F336" s="238">
        <f>SUM(F11:F335)</f>
        <v>1022984754507</v>
      </c>
      <c r="G336" s="238"/>
      <c r="H336" s="238">
        <f>SUM(H11:H335)</f>
        <v>58222469042</v>
      </c>
      <c r="I336" s="239"/>
      <c r="J336" s="240">
        <f>SUM(J11:J335)</f>
        <v>1085837806101</v>
      </c>
      <c r="K336" s="239"/>
      <c r="L336" s="241">
        <f>SUM(L11:L291)</f>
        <v>0.89492981871864774</v>
      </c>
      <c r="M336" s="242"/>
      <c r="N336" s="238">
        <f>SUM(N11:N335)</f>
        <v>464643387906</v>
      </c>
      <c r="O336" s="238"/>
      <c r="P336" s="238">
        <f>SUM(P11:P335)</f>
        <v>744254125086</v>
      </c>
      <c r="Q336" s="239"/>
      <c r="R336" s="238">
        <f>SUM(R11:R335)</f>
        <v>58856532163</v>
      </c>
      <c r="S336" s="239"/>
      <c r="T336" s="240">
        <f>SUM(T11:T335)</f>
        <v>1267754045155</v>
      </c>
      <c r="U336" s="243"/>
      <c r="V336" s="241">
        <f>SUM(V11:V291)</f>
        <v>0.83223323492677814</v>
      </c>
      <c r="W336" s="206"/>
    </row>
    <row r="337" spans="2:26" ht="25.5" customHeight="1" thickTop="1">
      <c r="B337" s="231"/>
      <c r="I337" s="144"/>
      <c r="K337" s="233"/>
      <c r="M337" s="170"/>
      <c r="P337" s="244"/>
      <c r="Q337" s="144"/>
      <c r="R337" s="244"/>
      <c r="S337" s="144"/>
      <c r="T337" s="244"/>
      <c r="U337" s="224"/>
    </row>
    <row r="338" spans="2:26" ht="38.4"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104"/>
      <c r="Y338" s="104"/>
      <c r="Z338" s="104"/>
    </row>
    <row r="339" spans="2:26" ht="38.4"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104"/>
      <c r="Y339" s="104"/>
      <c r="Z339" s="104"/>
    </row>
  </sheetData>
  <autoFilter ref="B8:B336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0" zoomScaleNormal="100" zoomScaleSheetLayoutView="90" workbookViewId="0">
      <selection activeCell="E16" sqref="E16"/>
    </sheetView>
  </sheetViews>
  <sheetFormatPr defaultColWidth="9.109375" defaultRowHeight="21"/>
  <cols>
    <col min="1" max="1" width="34.44140625" style="264" bestFit="1" customWidth="1"/>
    <col min="2" max="2" width="0.44140625" style="264" customWidth="1"/>
    <col min="3" max="3" width="18.109375" style="264" bestFit="1" customWidth="1"/>
    <col min="4" max="4" width="0.6640625" style="264" customWidth="1"/>
    <col min="5" max="5" width="20" style="264" bestFit="1" customWidth="1"/>
    <col min="6" max="6" width="0.5546875" style="264" customWidth="1"/>
    <col min="7" max="7" width="17" style="264" bestFit="1" customWidth="1"/>
    <col min="8" max="8" width="0.5546875" style="264" customWidth="1"/>
    <col min="9" max="9" width="20.44140625" style="264" bestFit="1" customWidth="1"/>
    <col min="10" max="10" width="0.44140625" style="264" customWidth="1"/>
    <col min="11" max="11" width="18.109375" style="264" bestFit="1" customWidth="1"/>
    <col min="12" max="12" width="0.5546875" style="264" customWidth="1"/>
    <col min="13" max="13" width="17.6640625" style="264" bestFit="1" customWidth="1"/>
    <col min="14" max="14" width="0.88671875" style="264" customWidth="1"/>
    <col min="15" max="15" width="19.33203125" style="264" bestFit="1" customWidth="1"/>
    <col min="16" max="16" width="0.5546875" style="264" customWidth="1"/>
    <col min="17" max="17" width="19.33203125" style="264" bestFit="1" customWidth="1"/>
    <col min="18" max="18" width="9.109375" style="39"/>
    <col min="19" max="19" width="12.6640625" style="1" bestFit="1" customWidth="1"/>
    <col min="20" max="16384" width="9.109375" style="1"/>
  </cols>
  <sheetData>
    <row r="1" spans="1:17" ht="21" customHeight="1">
      <c r="A1" s="246" t="s">
        <v>78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18" customHeight="1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ht="19.5" customHeight="1">
      <c r="A3" s="246" t="str">
        <f>' سهام'!A3</f>
        <v>برای ماه منتهی به 1403/08/30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ht="19.5" customHeigh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7">
      <c r="A5" s="173" t="s">
        <v>26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7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1:17" ht="22.5" customHeight="1" thickBot="1">
      <c r="A7" s="248"/>
      <c r="B7" s="249"/>
      <c r="C7" s="250" t="str">
        <f>'درآمد سود سهام'!$I$7</f>
        <v>طی آبان  ماه</v>
      </c>
      <c r="D7" s="181"/>
      <c r="E7" s="181"/>
      <c r="F7" s="181"/>
      <c r="G7" s="181"/>
      <c r="H7" s="181"/>
      <c r="I7" s="181"/>
      <c r="J7" s="179"/>
      <c r="K7" s="251" t="str">
        <f>'درآمد سود سهام'!$O$7</f>
        <v>از ابتدای سال مالی تا پایان آبان ماه</v>
      </c>
      <c r="L7" s="181"/>
      <c r="M7" s="181"/>
      <c r="N7" s="181"/>
      <c r="O7" s="181"/>
      <c r="P7" s="181"/>
      <c r="Q7" s="181"/>
    </row>
    <row r="8" spans="1:17" ht="15.75" customHeight="1">
      <c r="A8" s="252"/>
      <c r="B8" s="253"/>
      <c r="C8" s="254" t="s">
        <v>12</v>
      </c>
      <c r="D8" s="254"/>
      <c r="E8" s="254" t="s">
        <v>10</v>
      </c>
      <c r="F8" s="252"/>
      <c r="G8" s="254" t="s">
        <v>11</v>
      </c>
      <c r="H8" s="252"/>
      <c r="I8" s="254" t="s">
        <v>2</v>
      </c>
      <c r="J8" s="177"/>
      <c r="K8" s="254" t="s">
        <v>12</v>
      </c>
      <c r="L8" s="254"/>
      <c r="M8" s="254" t="s">
        <v>10</v>
      </c>
      <c r="N8" s="252"/>
      <c r="O8" s="254" t="s">
        <v>11</v>
      </c>
      <c r="P8" s="252"/>
      <c r="Q8" s="254" t="s">
        <v>2</v>
      </c>
    </row>
    <row r="9" spans="1:17" ht="12" customHeight="1">
      <c r="A9" s="253"/>
      <c r="B9" s="253"/>
      <c r="C9" s="255"/>
      <c r="D9" s="255"/>
      <c r="E9" s="255"/>
      <c r="F9" s="253"/>
      <c r="G9" s="255"/>
      <c r="H9" s="253"/>
      <c r="I9" s="255"/>
      <c r="J9" s="177"/>
      <c r="K9" s="255"/>
      <c r="L9" s="255"/>
      <c r="M9" s="255"/>
      <c r="N9" s="253"/>
      <c r="O9" s="255"/>
      <c r="P9" s="253"/>
      <c r="Q9" s="255"/>
    </row>
    <row r="10" spans="1:17" ht="14.25" customHeight="1" thickBot="1">
      <c r="A10" s="253"/>
      <c r="B10" s="253"/>
      <c r="C10" s="256" t="s">
        <v>55</v>
      </c>
      <c r="D10" s="255"/>
      <c r="E10" s="256" t="s">
        <v>53</v>
      </c>
      <c r="F10" s="253"/>
      <c r="G10" s="256" t="s">
        <v>54</v>
      </c>
      <c r="H10" s="253"/>
      <c r="I10" s="181"/>
      <c r="J10" s="194"/>
      <c r="K10" s="256" t="s">
        <v>55</v>
      </c>
      <c r="L10" s="255"/>
      <c r="M10" s="256" t="s">
        <v>53</v>
      </c>
      <c r="N10" s="253"/>
      <c r="O10" s="256" t="s">
        <v>54</v>
      </c>
      <c r="P10" s="253"/>
      <c r="Q10" s="181"/>
    </row>
    <row r="11" spans="1:17" ht="21" customHeight="1">
      <c r="A11" s="257"/>
      <c r="B11" s="258"/>
      <c r="C11" s="259">
        <v>0</v>
      </c>
      <c r="D11" s="259"/>
      <c r="E11" s="259">
        <v>0</v>
      </c>
      <c r="F11" s="259"/>
      <c r="G11" s="259">
        <v>0</v>
      </c>
      <c r="H11" s="259"/>
      <c r="I11" s="259">
        <f>C11+E11+G11</f>
        <v>0</v>
      </c>
      <c r="J11" s="259"/>
      <c r="K11" s="259">
        <v>0</v>
      </c>
      <c r="L11" s="259"/>
      <c r="M11" s="259">
        <v>0</v>
      </c>
      <c r="N11" s="259"/>
      <c r="O11" s="259">
        <v>0</v>
      </c>
      <c r="P11" s="259">
        <v>1228793</v>
      </c>
      <c r="Q11" s="259">
        <f>O11+M11+K11</f>
        <v>0</v>
      </c>
    </row>
    <row r="12" spans="1:17" ht="21" customHeight="1" thickBot="1">
      <c r="A12" s="260" t="s">
        <v>2</v>
      </c>
      <c r="B12" s="261"/>
      <c r="C12" s="262">
        <f>SUM(C11:C11)</f>
        <v>0</v>
      </c>
      <c r="D12" s="263" t="e">
        <f>SUM(#REF!)</f>
        <v>#REF!</v>
      </c>
      <c r="E12" s="262">
        <f>SUM(E11:E11)</f>
        <v>0</v>
      </c>
      <c r="F12" s="263" t="e">
        <f>SUM(#REF!)</f>
        <v>#REF!</v>
      </c>
      <c r="G12" s="262">
        <f>SUM(G11:G11)</f>
        <v>0</v>
      </c>
      <c r="H12" s="263" t="e">
        <f>SUM(#REF!)</f>
        <v>#REF!</v>
      </c>
      <c r="I12" s="262">
        <f>SUM(I11:I11)</f>
        <v>0</v>
      </c>
      <c r="J12" s="263" t="e">
        <f>SUM(#REF!)</f>
        <v>#REF!</v>
      </c>
      <c r="K12" s="262">
        <v>0</v>
      </c>
      <c r="L12" s="263" t="e">
        <v>#REF!</v>
      </c>
      <c r="M12" s="262">
        <f>SUM(M11)</f>
        <v>0</v>
      </c>
      <c r="N12" s="263" t="e">
        <v>#REF!</v>
      </c>
      <c r="O12" s="262">
        <f>SUM(O11)</f>
        <v>0</v>
      </c>
      <c r="P12" s="263" t="e">
        <v>#REF!</v>
      </c>
      <c r="Q12" s="262">
        <f>SUM(Q11)</f>
        <v>0</v>
      </c>
    </row>
    <row r="13" spans="1:17" ht="21.6" thickTop="1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</row>
    <row r="14" spans="1:17">
      <c r="I14" s="265"/>
      <c r="O14" s="266"/>
      <c r="Q14" s="266"/>
    </row>
    <row r="15" spans="1:17">
      <c r="O15" s="265"/>
      <c r="Q15" s="265"/>
    </row>
    <row r="16" spans="1:17">
      <c r="I16" s="265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14"/>
  <sheetViews>
    <sheetView rightToLeft="1" view="pageBreakPreview" topLeftCell="A4" zoomScale="90" zoomScaleNormal="100" zoomScaleSheetLayoutView="90" workbookViewId="0">
      <selection activeCell="E17" sqref="E17"/>
    </sheetView>
  </sheetViews>
  <sheetFormatPr defaultColWidth="9.109375" defaultRowHeight="21"/>
  <cols>
    <col min="1" max="1" width="40.33203125" style="264" bestFit="1" customWidth="1"/>
    <col min="2" max="2" width="0.6640625" style="264" customWidth="1"/>
    <col min="3" max="3" width="18.44140625" style="10" customWidth="1"/>
    <col min="4" max="4" width="1.44140625" style="10" customWidth="1"/>
    <col min="5" max="5" width="21.6640625" style="10" customWidth="1"/>
    <col min="6" max="6" width="1.44140625" style="10" customWidth="1"/>
    <col min="7" max="7" width="26.109375" style="10" customWidth="1"/>
    <col min="8" max="8" width="1.33203125" style="264" customWidth="1"/>
    <col min="9" max="9" width="22" style="264" customWidth="1"/>
    <col min="10" max="10" width="0.6640625" style="39" customWidth="1"/>
    <col min="11" max="11" width="9.109375" style="39"/>
    <col min="12" max="16384" width="9.109375" style="1"/>
  </cols>
  <sheetData>
    <row r="1" spans="1:10" ht="21.6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21.6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21.6">
      <c r="A3" s="123" t="str">
        <f>' سهام'!A3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21.6">
      <c r="A4" s="247"/>
      <c r="B4" s="247"/>
      <c r="C4" s="247"/>
      <c r="D4" s="247"/>
      <c r="E4" s="247"/>
      <c r="F4" s="247"/>
      <c r="G4" s="247"/>
      <c r="H4" s="247"/>
      <c r="I4" s="247"/>
      <c r="J4" s="71"/>
    </row>
    <row r="5" spans="1:10">
      <c r="A5" s="121" t="s">
        <v>27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21.6" thickBot="1">
      <c r="A6" s="176"/>
      <c r="B6" s="176"/>
      <c r="C6" s="175"/>
      <c r="D6" s="175"/>
      <c r="E6" s="175"/>
      <c r="F6" s="175"/>
      <c r="G6" s="175"/>
      <c r="H6" s="176"/>
      <c r="I6" s="176"/>
      <c r="J6" s="83"/>
    </row>
    <row r="7" spans="1:10" ht="37.5" customHeight="1" thickBot="1">
      <c r="A7" s="267" t="s">
        <v>17</v>
      </c>
      <c r="B7" s="267"/>
      <c r="C7" s="268" t="str">
        <f>'درآمد سود سهام'!$I$7</f>
        <v>طی آبان  ماه</v>
      </c>
      <c r="D7" s="268"/>
      <c r="E7" s="268"/>
      <c r="F7" s="268"/>
      <c r="G7" s="125" t="str">
        <f>'درآمد سود سهام'!$O$7</f>
        <v>از ابتدای سال مالی تا پایان آبان ماه</v>
      </c>
      <c r="H7" s="124"/>
      <c r="I7" s="124"/>
      <c r="J7" s="124"/>
    </row>
    <row r="8" spans="1:10" ht="37.200000000000003">
      <c r="A8" s="269" t="s">
        <v>13</v>
      </c>
      <c r="B8" s="179"/>
      <c r="C8" s="270" t="s">
        <v>14</v>
      </c>
      <c r="D8" s="271"/>
      <c r="E8" s="270" t="s">
        <v>15</v>
      </c>
      <c r="F8" s="272"/>
      <c r="G8" s="270" t="s">
        <v>14</v>
      </c>
      <c r="H8" s="179"/>
      <c r="I8" s="269" t="s">
        <v>15</v>
      </c>
      <c r="J8" s="80"/>
    </row>
    <row r="9" spans="1:10" ht="27" customHeight="1">
      <c r="A9" s="273" t="s">
        <v>361</v>
      </c>
      <c r="B9" s="258"/>
      <c r="C9" s="201">
        <v>2244230</v>
      </c>
      <c r="D9" s="258"/>
      <c r="E9" s="274">
        <f>C9/$C$13</f>
        <v>0.99127905179123077</v>
      </c>
      <c r="F9" s="258"/>
      <c r="G9" s="201">
        <v>315464007</v>
      </c>
      <c r="H9" s="258"/>
      <c r="I9" s="274">
        <f>G9/$G$13</f>
        <v>0.7511096214401306</v>
      </c>
      <c r="J9" s="80"/>
    </row>
    <row r="10" spans="1:10" ht="27" customHeight="1">
      <c r="A10" s="273" t="s">
        <v>358</v>
      </c>
      <c r="B10" s="258"/>
      <c r="C10" s="201">
        <v>1653</v>
      </c>
      <c r="D10" s="258"/>
      <c r="E10" s="274">
        <f>C10/$C$13</f>
        <v>7.3013205982047494E-4</v>
      </c>
      <c r="F10" s="258"/>
      <c r="G10" s="201">
        <v>8603</v>
      </c>
      <c r="H10" s="258"/>
      <c r="I10" s="274">
        <f>G10/$G$13</f>
        <v>2.0483465402915025E-5</v>
      </c>
      <c r="J10" s="80"/>
    </row>
    <row r="11" spans="1:10" ht="27" customHeight="1">
      <c r="A11" s="273" t="s">
        <v>359</v>
      </c>
      <c r="B11" s="258"/>
      <c r="C11" s="201">
        <v>4296</v>
      </c>
      <c r="D11" s="258"/>
      <c r="E11" s="274">
        <f>C11/$C$13</f>
        <v>1.8975482933991292E-3</v>
      </c>
      <c r="F11" s="258"/>
      <c r="G11" s="201">
        <v>21866</v>
      </c>
      <c r="H11" s="258"/>
      <c r="I11" s="274">
        <f>G11/$G$13</f>
        <v>5.2062240439397881E-5</v>
      </c>
      <c r="J11" s="80"/>
    </row>
    <row r="12" spans="1:10" ht="27" customHeight="1" thickBot="1">
      <c r="A12" s="273" t="s">
        <v>360</v>
      </c>
      <c r="B12" s="258"/>
      <c r="C12" s="201">
        <v>13795</v>
      </c>
      <c r="D12" s="258"/>
      <c r="E12" s="274">
        <f>C12/$C$13</f>
        <v>6.0932678555495777E-3</v>
      </c>
      <c r="F12" s="258"/>
      <c r="G12" s="201">
        <v>104502816</v>
      </c>
      <c r="H12" s="258"/>
      <c r="I12" s="274">
        <f>G12/$G$13</f>
        <v>0.24881783285402706</v>
      </c>
      <c r="J12" s="80"/>
    </row>
    <row r="13" spans="1:10" ht="21.6" thickBot="1">
      <c r="A13" s="260" t="s">
        <v>2</v>
      </c>
      <c r="B13" s="261"/>
      <c r="C13" s="275">
        <f>SUM(C9:C12)</f>
        <v>2263974</v>
      </c>
      <c r="D13" s="258"/>
      <c r="E13" s="276">
        <f>SUM(E9:E12)</f>
        <v>0.99999999999999989</v>
      </c>
      <c r="F13" s="258"/>
      <c r="G13" s="275">
        <f>SUM(G9:G12)</f>
        <v>419997292</v>
      </c>
      <c r="H13" s="258"/>
      <c r="I13" s="276">
        <f>SUM(I9:I12)</f>
        <v>1</v>
      </c>
      <c r="J13" s="80"/>
    </row>
    <row r="14" spans="1:10" ht="21.6" thickTop="1">
      <c r="D14" s="258"/>
      <c r="F14" s="258"/>
      <c r="H14" s="258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4"/>
  <sheetViews>
    <sheetView rightToLeft="1" view="pageBreakPreview" zoomScaleNormal="100" zoomScaleSheetLayoutView="100" workbookViewId="0">
      <selection activeCell="E17" sqref="E17"/>
    </sheetView>
  </sheetViews>
  <sheetFormatPr defaultColWidth="9.109375" defaultRowHeight="18"/>
  <cols>
    <col min="1" max="1" width="32.44140625" style="174" customWidth="1"/>
    <col min="2" max="2" width="1.44140625" style="174" customWidth="1"/>
    <col min="3" max="3" width="19" style="174" bestFit="1" customWidth="1"/>
    <col min="4" max="4" width="0.88671875" style="174" customWidth="1"/>
    <col min="5" max="5" width="19" style="174" bestFit="1" customWidth="1"/>
    <col min="6" max="6" width="10.6640625" style="42" bestFit="1" customWidth="1"/>
    <col min="7" max="16384" width="9.109375" style="2"/>
  </cols>
  <sheetData>
    <row r="1" spans="1:6" s="32" customFormat="1" ht="18.600000000000001">
      <c r="A1" s="171" t="s">
        <v>77</v>
      </c>
      <c r="B1" s="171"/>
      <c r="C1" s="171"/>
      <c r="D1" s="171"/>
      <c r="E1" s="171"/>
      <c r="F1" s="82"/>
    </row>
    <row r="2" spans="1:6" s="32" customFormat="1" ht="18.600000000000001">
      <c r="A2" s="171" t="s">
        <v>49</v>
      </c>
      <c r="B2" s="171"/>
      <c r="C2" s="171"/>
      <c r="D2" s="171"/>
      <c r="E2" s="171"/>
      <c r="F2" s="82"/>
    </row>
    <row r="3" spans="1:6" s="32" customFormat="1" ht="18.600000000000001">
      <c r="A3" s="171" t="str">
        <f>' سهام'!A3</f>
        <v>برای ماه منتهی به 1403/08/30</v>
      </c>
      <c r="B3" s="171"/>
      <c r="C3" s="171"/>
      <c r="D3" s="171"/>
      <c r="E3" s="171"/>
      <c r="F3" s="82"/>
    </row>
    <row r="4" spans="1:6" s="32" customFormat="1" ht="18.600000000000001">
      <c r="A4" s="172"/>
      <c r="B4" s="172"/>
      <c r="C4" s="172"/>
      <c r="D4" s="172"/>
      <c r="E4" s="172"/>
      <c r="F4" s="82"/>
    </row>
    <row r="5" spans="1:6" ht="18.600000000000001">
      <c r="A5" s="173" t="s">
        <v>28</v>
      </c>
      <c r="B5" s="173"/>
      <c r="C5" s="173"/>
      <c r="D5" s="173"/>
      <c r="E5" s="173"/>
    </row>
    <row r="6" spans="1:6" ht="37.799999999999997" thickBot="1">
      <c r="A6" s="248"/>
      <c r="B6" s="249"/>
      <c r="C6" s="277" t="str">
        <f>'درآمد سود سهام'!$I$7</f>
        <v>طی آبان  ماه</v>
      </c>
      <c r="D6" s="179"/>
      <c r="E6" s="277" t="str">
        <f>'درآمد سود سهام'!$O$7</f>
        <v>از ابتدای سال مالی تا پایان آبان ماه</v>
      </c>
    </row>
    <row r="7" spans="1:6" ht="16.5" customHeight="1">
      <c r="A7" s="252"/>
      <c r="B7" s="253"/>
      <c r="C7" s="254" t="s">
        <v>6</v>
      </c>
      <c r="D7" s="177"/>
      <c r="E7" s="254" t="s">
        <v>6</v>
      </c>
    </row>
    <row r="8" spans="1:6" ht="18.600000000000001" thickBot="1">
      <c r="A8" s="253"/>
      <c r="B8" s="253"/>
      <c r="C8" s="181"/>
      <c r="D8" s="194"/>
      <c r="E8" s="181"/>
    </row>
    <row r="9" spans="1:6">
      <c r="A9" s="278" t="s">
        <v>29</v>
      </c>
      <c r="B9" s="258"/>
      <c r="C9" s="201">
        <v>623985124</v>
      </c>
      <c r="D9" s="201"/>
      <c r="E9" s="201">
        <v>16283604253</v>
      </c>
      <c r="F9" s="81"/>
    </row>
    <row r="10" spans="1:6" ht="25.95" customHeight="1">
      <c r="A10" s="278" t="s">
        <v>75</v>
      </c>
      <c r="B10" s="258"/>
      <c r="C10" s="201">
        <v>423330994</v>
      </c>
      <c r="D10" s="201"/>
      <c r="E10" s="201">
        <v>1998353370</v>
      </c>
      <c r="F10" s="81"/>
    </row>
    <row r="11" spans="1:6" ht="18.600000000000001" thickBot="1">
      <c r="A11" s="279" t="s">
        <v>2</v>
      </c>
      <c r="B11" s="179"/>
      <c r="C11" s="275">
        <f>SUM(C9:C10)</f>
        <v>1047316118</v>
      </c>
      <c r="D11" s="201"/>
      <c r="E11" s="275">
        <f>SUM(E9:E10)</f>
        <v>18281957623</v>
      </c>
    </row>
    <row r="12" spans="1:6" ht="18.600000000000001" thickTop="1">
      <c r="D12" s="201"/>
    </row>
    <row r="13" spans="1:6">
      <c r="C13" s="280"/>
      <c r="E13" s="281"/>
    </row>
    <row r="14" spans="1:6">
      <c r="C14" s="281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T160"/>
  <sheetViews>
    <sheetView rightToLeft="1" view="pageBreakPreview" zoomScaleNormal="100" zoomScaleSheetLayoutView="100" workbookViewId="0">
      <selection activeCell="E15" sqref="E15"/>
    </sheetView>
  </sheetViews>
  <sheetFormatPr defaultColWidth="9.109375" defaultRowHeight="16.2"/>
  <cols>
    <col min="1" max="1" width="35.109375" style="258" customWidth="1"/>
    <col min="2" max="2" width="0.5546875" style="258" customWidth="1"/>
    <col min="3" max="3" width="11.33203125" style="258" customWidth="1"/>
    <col min="4" max="4" width="0.88671875" style="258" customWidth="1"/>
    <col min="5" max="5" width="16" style="298" customWidth="1"/>
    <col min="6" max="6" width="0.6640625" style="258" customWidth="1"/>
    <col min="7" max="7" width="9.44140625" style="258" bestFit="1" customWidth="1"/>
    <col min="8" max="8" width="0.5546875" style="258" customWidth="1"/>
    <col min="9" max="9" width="15.88671875" style="258" bestFit="1" customWidth="1"/>
    <col min="10" max="10" width="1" style="258" customWidth="1"/>
    <col min="11" max="11" width="13.5546875" style="258" customWidth="1"/>
    <col min="12" max="12" width="1.109375" style="258" customWidth="1"/>
    <col min="13" max="13" width="15.44140625" style="258" customWidth="1"/>
    <col min="14" max="14" width="1" style="258" customWidth="1"/>
    <col min="15" max="15" width="18.88671875" style="258" bestFit="1" customWidth="1"/>
    <col min="16" max="16" width="1.109375" style="258" customWidth="1"/>
    <col min="17" max="17" width="16.33203125" style="258" bestFit="1" customWidth="1"/>
    <col min="18" max="18" width="1.109375" style="258" customWidth="1"/>
    <col min="19" max="19" width="16.6640625" style="258" bestFit="1" customWidth="1"/>
    <col min="20" max="20" width="9.109375" style="62"/>
    <col min="21" max="16384" width="9.109375" style="11"/>
  </cols>
  <sheetData>
    <row r="1" spans="1:19" ht="21.6">
      <c r="A1" s="246" t="s">
        <v>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19" ht="21.6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21.6">
      <c r="A3" s="246" t="str">
        <f>روکش!B18</f>
        <v>منتهی به 1403/08/30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21.6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</row>
    <row r="5" spans="1:19" ht="21.6">
      <c r="A5" s="282" t="s">
        <v>65</v>
      </c>
      <c r="B5" s="282"/>
      <c r="C5" s="282"/>
      <c r="D5" s="282"/>
      <c r="E5" s="282"/>
      <c r="F5" s="282"/>
      <c r="G5" s="282"/>
      <c r="H5" s="282"/>
      <c r="I5" s="283"/>
      <c r="J5" s="283"/>
      <c r="K5" s="283"/>
      <c r="L5" s="283"/>
      <c r="M5" s="283"/>
      <c r="N5" s="283"/>
      <c r="O5" s="283"/>
      <c r="P5" s="283"/>
      <c r="Q5" s="282"/>
      <c r="R5" s="282"/>
      <c r="S5" s="282"/>
    </row>
    <row r="6" spans="1:19">
      <c r="E6" s="258"/>
    </row>
    <row r="7" spans="1:19" ht="18.600000000000001">
      <c r="C7" s="284" t="s">
        <v>66</v>
      </c>
      <c r="D7" s="285"/>
      <c r="E7" s="285"/>
      <c r="F7" s="285"/>
      <c r="G7" s="285"/>
      <c r="I7" s="284" t="s">
        <v>461</v>
      </c>
      <c r="J7" s="285"/>
      <c r="K7" s="285"/>
      <c r="L7" s="285"/>
      <c r="M7" s="285"/>
      <c r="O7" s="284" t="s">
        <v>462</v>
      </c>
      <c r="P7" s="285"/>
      <c r="Q7" s="285"/>
      <c r="R7" s="285"/>
      <c r="S7" s="285"/>
    </row>
    <row r="8" spans="1:19" ht="55.8">
      <c r="A8" s="286" t="s">
        <v>67</v>
      </c>
      <c r="C8" s="287" t="s">
        <v>213</v>
      </c>
      <c r="E8" s="288" t="s">
        <v>214</v>
      </c>
      <c r="G8" s="287" t="s">
        <v>68</v>
      </c>
      <c r="I8" s="287" t="s">
        <v>69</v>
      </c>
      <c r="K8" s="287" t="s">
        <v>70</v>
      </c>
      <c r="M8" s="287" t="s">
        <v>71</v>
      </c>
      <c r="O8" s="287" t="s">
        <v>69</v>
      </c>
      <c r="Q8" s="287" t="s">
        <v>70</v>
      </c>
      <c r="S8" s="287" t="s">
        <v>71</v>
      </c>
    </row>
    <row r="9" spans="1:19" ht="21">
      <c r="A9" s="289" t="s">
        <v>86</v>
      </c>
      <c r="B9" s="290"/>
      <c r="C9" s="291" t="s">
        <v>407</v>
      </c>
      <c r="D9" s="292"/>
      <c r="E9" s="293">
        <v>0</v>
      </c>
      <c r="F9" s="292"/>
      <c r="G9" s="294">
        <v>100</v>
      </c>
      <c r="H9" s="292"/>
      <c r="I9" s="201">
        <v>0</v>
      </c>
      <c r="J9" s="201"/>
      <c r="K9" s="201">
        <v>0</v>
      </c>
      <c r="L9" s="201"/>
      <c r="M9" s="201">
        <f>I9+K9</f>
        <v>0</v>
      </c>
      <c r="N9" s="201"/>
      <c r="O9" s="201">
        <v>1000</v>
      </c>
      <c r="P9" s="201"/>
      <c r="Q9" s="201">
        <v>0</v>
      </c>
      <c r="R9" s="201"/>
      <c r="S9" s="201">
        <f>O9+Q9</f>
        <v>1000</v>
      </c>
    </row>
    <row r="10" spans="1:19" ht="21">
      <c r="A10" s="289" t="s">
        <v>176</v>
      </c>
      <c r="B10" s="290"/>
      <c r="C10" s="291" t="s">
        <v>408</v>
      </c>
      <c r="D10" s="292"/>
      <c r="E10" s="293">
        <v>0</v>
      </c>
      <c r="F10" s="292"/>
      <c r="G10" s="294">
        <v>1250</v>
      </c>
      <c r="H10" s="292"/>
      <c r="I10" s="201">
        <v>0</v>
      </c>
      <c r="J10" s="201"/>
      <c r="K10" s="201">
        <v>0</v>
      </c>
      <c r="L10" s="201"/>
      <c r="M10" s="201">
        <f t="shared" ref="M10:M73" si="0">I10+K10</f>
        <v>0</v>
      </c>
      <c r="N10" s="201"/>
      <c r="O10" s="201">
        <v>3901</v>
      </c>
      <c r="P10" s="201"/>
      <c r="Q10" s="201">
        <v>0</v>
      </c>
      <c r="R10" s="201"/>
      <c r="S10" s="201">
        <f t="shared" ref="S10:S72" si="1">O10+Q10</f>
        <v>3901</v>
      </c>
    </row>
    <row r="11" spans="1:19" ht="21">
      <c r="A11" s="289" t="s">
        <v>272</v>
      </c>
      <c r="B11" s="290"/>
      <c r="C11" s="291" t="s">
        <v>382</v>
      </c>
      <c r="D11" s="292">
        <v>2821</v>
      </c>
      <c r="E11" s="293">
        <v>2591341</v>
      </c>
      <c r="F11" s="292"/>
      <c r="G11" s="294">
        <v>1603</v>
      </c>
      <c r="H11" s="292"/>
      <c r="I11" s="201">
        <v>0</v>
      </c>
      <c r="J11" s="201"/>
      <c r="K11" s="201"/>
      <c r="L11" s="201"/>
      <c r="M11" s="201">
        <f t="shared" si="0"/>
        <v>0</v>
      </c>
      <c r="N11" s="201"/>
      <c r="O11" s="201">
        <v>4153919623</v>
      </c>
      <c r="P11" s="201"/>
      <c r="Q11" s="201">
        <v>0</v>
      </c>
      <c r="R11" s="201"/>
      <c r="S11" s="201">
        <f t="shared" si="1"/>
        <v>4153919623</v>
      </c>
    </row>
    <row r="12" spans="1:19" ht="21">
      <c r="A12" s="289" t="s">
        <v>271</v>
      </c>
      <c r="B12" s="290"/>
      <c r="C12" s="291" t="s">
        <v>383</v>
      </c>
      <c r="D12" s="292">
        <v>1290936</v>
      </c>
      <c r="E12" s="293">
        <v>632580</v>
      </c>
      <c r="F12" s="292"/>
      <c r="G12" s="294">
        <v>3700</v>
      </c>
      <c r="H12" s="292"/>
      <c r="I12" s="201">
        <v>0</v>
      </c>
      <c r="J12" s="201"/>
      <c r="K12" s="201">
        <v>0</v>
      </c>
      <c r="L12" s="201"/>
      <c r="M12" s="201">
        <f t="shared" si="0"/>
        <v>0</v>
      </c>
      <c r="N12" s="201"/>
      <c r="O12" s="201">
        <v>2340546000</v>
      </c>
      <c r="P12" s="201"/>
      <c r="Q12" s="201">
        <v>0</v>
      </c>
      <c r="R12" s="201"/>
      <c r="S12" s="201">
        <f t="shared" si="1"/>
        <v>2340546000</v>
      </c>
    </row>
    <row r="13" spans="1:19" ht="21">
      <c r="A13" s="289" t="s">
        <v>273</v>
      </c>
      <c r="B13" s="290"/>
      <c r="C13" s="291" t="s">
        <v>383</v>
      </c>
      <c r="D13" s="292"/>
      <c r="E13" s="293">
        <v>3919551</v>
      </c>
      <c r="F13" s="292"/>
      <c r="G13" s="294">
        <v>470</v>
      </c>
      <c r="H13" s="292"/>
      <c r="I13" s="201">
        <v>0</v>
      </c>
      <c r="J13" s="201"/>
      <c r="K13" s="201">
        <v>0</v>
      </c>
      <c r="L13" s="201"/>
      <c r="M13" s="201">
        <f t="shared" si="0"/>
        <v>0</v>
      </c>
      <c r="N13" s="201"/>
      <c r="O13" s="201">
        <v>1842188970</v>
      </c>
      <c r="P13" s="201"/>
      <c r="Q13" s="201">
        <v>0</v>
      </c>
      <c r="R13" s="201"/>
      <c r="S13" s="201">
        <f t="shared" si="1"/>
        <v>1842188970</v>
      </c>
    </row>
    <row r="14" spans="1:19" ht="21">
      <c r="A14" s="289" t="s">
        <v>257</v>
      </c>
      <c r="B14" s="290"/>
      <c r="C14" s="291" t="s">
        <v>383</v>
      </c>
      <c r="D14" s="292"/>
      <c r="E14" s="293">
        <v>2318766</v>
      </c>
      <c r="F14" s="292"/>
      <c r="G14" s="294">
        <v>850</v>
      </c>
      <c r="H14" s="292"/>
      <c r="I14" s="201">
        <v>0</v>
      </c>
      <c r="J14" s="201"/>
      <c r="K14" s="201">
        <v>0</v>
      </c>
      <c r="L14" s="201"/>
      <c r="M14" s="201">
        <f t="shared" si="0"/>
        <v>0</v>
      </c>
      <c r="N14" s="201"/>
      <c r="O14" s="201">
        <v>1970951100</v>
      </c>
      <c r="P14" s="201"/>
      <c r="Q14" s="201">
        <v>0</v>
      </c>
      <c r="R14" s="201"/>
      <c r="S14" s="201">
        <f t="shared" si="1"/>
        <v>1970951100</v>
      </c>
    </row>
    <row r="15" spans="1:19" ht="21">
      <c r="A15" s="289" t="s">
        <v>197</v>
      </c>
      <c r="B15" s="290"/>
      <c r="C15" s="291" t="s">
        <v>384</v>
      </c>
      <c r="D15" s="292"/>
      <c r="E15" s="293">
        <v>4210671</v>
      </c>
      <c r="F15" s="292"/>
      <c r="G15" s="294">
        <v>480</v>
      </c>
      <c r="H15" s="292"/>
      <c r="I15" s="201">
        <v>0</v>
      </c>
      <c r="J15" s="201"/>
      <c r="K15" s="201">
        <v>0</v>
      </c>
      <c r="L15" s="201"/>
      <c r="M15" s="201">
        <f t="shared" si="0"/>
        <v>0</v>
      </c>
      <c r="N15" s="201"/>
      <c r="O15" s="201">
        <v>2021122080</v>
      </c>
      <c r="P15" s="201"/>
      <c r="Q15" s="201">
        <v>0</v>
      </c>
      <c r="R15" s="201"/>
      <c r="S15" s="201">
        <f t="shared" si="1"/>
        <v>2021122080</v>
      </c>
    </row>
    <row r="16" spans="1:19" ht="21">
      <c r="A16" s="289" t="s">
        <v>141</v>
      </c>
      <c r="B16" s="290"/>
      <c r="C16" s="291" t="s">
        <v>385</v>
      </c>
      <c r="D16" s="292">
        <v>1119769</v>
      </c>
      <c r="E16" s="293">
        <v>5731292</v>
      </c>
      <c r="F16" s="292"/>
      <c r="G16" s="294">
        <v>380</v>
      </c>
      <c r="H16" s="292"/>
      <c r="I16" s="201">
        <v>0</v>
      </c>
      <c r="J16" s="201"/>
      <c r="K16" s="201">
        <v>0</v>
      </c>
      <c r="L16" s="201"/>
      <c r="M16" s="201">
        <f t="shared" si="0"/>
        <v>0</v>
      </c>
      <c r="N16" s="201"/>
      <c r="O16" s="201">
        <v>2177890960</v>
      </c>
      <c r="P16" s="201"/>
      <c r="Q16" s="201">
        <v>0</v>
      </c>
      <c r="R16" s="201"/>
      <c r="S16" s="201">
        <f t="shared" si="1"/>
        <v>2177890960</v>
      </c>
    </row>
    <row r="17" spans="1:19" ht="21">
      <c r="A17" s="289" t="s">
        <v>159</v>
      </c>
      <c r="B17" s="290"/>
      <c r="C17" s="291" t="s">
        <v>385</v>
      </c>
      <c r="D17" s="292"/>
      <c r="E17" s="293">
        <v>25806200</v>
      </c>
      <c r="F17" s="292"/>
      <c r="G17" s="294">
        <v>575</v>
      </c>
      <c r="H17" s="292"/>
      <c r="I17" s="201">
        <v>0</v>
      </c>
      <c r="J17" s="201"/>
      <c r="K17" s="201">
        <v>0</v>
      </c>
      <c r="L17" s="201"/>
      <c r="M17" s="201">
        <f t="shared" si="0"/>
        <v>0</v>
      </c>
      <c r="N17" s="201"/>
      <c r="O17" s="201">
        <v>14838565000</v>
      </c>
      <c r="P17" s="201"/>
      <c r="Q17" s="201">
        <v>0</v>
      </c>
      <c r="R17" s="201"/>
      <c r="S17" s="201">
        <f t="shared" si="1"/>
        <v>14838565000</v>
      </c>
    </row>
    <row r="18" spans="1:19" ht="21">
      <c r="A18" s="289" t="s">
        <v>326</v>
      </c>
      <c r="B18" s="290"/>
      <c r="C18" s="291" t="s">
        <v>385</v>
      </c>
      <c r="D18" s="292">
        <v>125122</v>
      </c>
      <c r="E18" s="293">
        <v>1329667</v>
      </c>
      <c r="F18" s="292"/>
      <c r="G18" s="294">
        <v>620</v>
      </c>
      <c r="H18" s="292"/>
      <c r="I18" s="201">
        <v>0</v>
      </c>
      <c r="J18" s="201"/>
      <c r="K18" s="201">
        <v>0</v>
      </c>
      <c r="L18" s="201"/>
      <c r="M18" s="201">
        <f t="shared" si="0"/>
        <v>0</v>
      </c>
      <c r="N18" s="201"/>
      <c r="O18" s="201">
        <v>824393540</v>
      </c>
      <c r="P18" s="201"/>
      <c r="Q18" s="201">
        <v>0</v>
      </c>
      <c r="R18" s="201"/>
      <c r="S18" s="201">
        <f t="shared" si="1"/>
        <v>824393540</v>
      </c>
    </row>
    <row r="19" spans="1:19" ht="21">
      <c r="A19" s="289" t="s">
        <v>319</v>
      </c>
      <c r="B19" s="290"/>
      <c r="C19" s="291" t="s">
        <v>386</v>
      </c>
      <c r="D19" s="292">
        <v>302497</v>
      </c>
      <c r="E19" s="293">
        <v>4593195</v>
      </c>
      <c r="F19" s="292"/>
      <c r="G19" s="295">
        <v>10</v>
      </c>
      <c r="H19" s="292"/>
      <c r="I19" s="296">
        <v>0</v>
      </c>
      <c r="J19" s="296"/>
      <c r="K19" s="296">
        <v>0</v>
      </c>
      <c r="L19" s="296"/>
      <c r="M19" s="201">
        <f t="shared" si="0"/>
        <v>0</v>
      </c>
      <c r="N19" s="296"/>
      <c r="O19" s="296">
        <v>45931950</v>
      </c>
      <c r="P19" s="296"/>
      <c r="Q19" s="296">
        <v>0</v>
      </c>
      <c r="R19" s="296"/>
      <c r="S19" s="201">
        <f t="shared" si="1"/>
        <v>45931950</v>
      </c>
    </row>
    <row r="20" spans="1:19" ht="21">
      <c r="A20" s="289" t="s">
        <v>265</v>
      </c>
      <c r="B20" s="290"/>
      <c r="C20" s="291" t="s">
        <v>386</v>
      </c>
      <c r="D20" s="292">
        <v>4644799</v>
      </c>
      <c r="E20" s="293">
        <v>15699391</v>
      </c>
      <c r="F20" s="292"/>
      <c r="G20" s="294">
        <v>48</v>
      </c>
      <c r="H20" s="292"/>
      <c r="I20" s="201">
        <v>1316</v>
      </c>
      <c r="J20" s="201"/>
      <c r="K20" s="201">
        <v>0</v>
      </c>
      <c r="L20" s="201"/>
      <c r="M20" s="201">
        <f t="shared" si="0"/>
        <v>1316</v>
      </c>
      <c r="N20" s="201"/>
      <c r="O20" s="201">
        <v>753572084</v>
      </c>
      <c r="P20" s="201"/>
      <c r="Q20" s="201">
        <v>0</v>
      </c>
      <c r="R20" s="201"/>
      <c r="S20" s="201">
        <f t="shared" si="1"/>
        <v>753572084</v>
      </c>
    </row>
    <row r="21" spans="1:19" ht="21">
      <c r="A21" s="289" t="s">
        <v>151</v>
      </c>
      <c r="B21" s="290"/>
      <c r="C21" s="291" t="s">
        <v>386</v>
      </c>
      <c r="D21" s="292"/>
      <c r="E21" s="293">
        <v>6673218</v>
      </c>
      <c r="F21" s="292"/>
      <c r="G21" s="294">
        <v>700</v>
      </c>
      <c r="H21" s="292"/>
      <c r="I21" s="201">
        <v>0</v>
      </c>
      <c r="J21" s="201"/>
      <c r="K21" s="201">
        <v>0</v>
      </c>
      <c r="L21" s="201"/>
      <c r="M21" s="201">
        <f t="shared" si="0"/>
        <v>0</v>
      </c>
      <c r="N21" s="201"/>
      <c r="O21" s="201">
        <v>4671252600</v>
      </c>
      <c r="P21" s="201"/>
      <c r="Q21" s="201">
        <v>0</v>
      </c>
      <c r="R21" s="201"/>
      <c r="S21" s="201">
        <f t="shared" si="1"/>
        <v>4671252600</v>
      </c>
    </row>
    <row r="22" spans="1:19" ht="21">
      <c r="A22" s="289" t="s">
        <v>164</v>
      </c>
      <c r="B22" s="290"/>
      <c r="C22" s="291" t="s">
        <v>386</v>
      </c>
      <c r="D22" s="292">
        <v>521923</v>
      </c>
      <c r="E22" s="293">
        <v>7889190</v>
      </c>
      <c r="F22" s="292"/>
      <c r="G22" s="294">
        <v>70</v>
      </c>
      <c r="H22" s="292"/>
      <c r="I22" s="201">
        <v>0</v>
      </c>
      <c r="J22" s="201"/>
      <c r="K22" s="201">
        <v>0</v>
      </c>
      <c r="L22" s="201"/>
      <c r="M22" s="201">
        <f t="shared" si="0"/>
        <v>0</v>
      </c>
      <c r="N22" s="201"/>
      <c r="O22" s="201">
        <v>552243300</v>
      </c>
      <c r="P22" s="201"/>
      <c r="Q22" s="201">
        <v>0</v>
      </c>
      <c r="R22" s="201"/>
      <c r="S22" s="201">
        <f t="shared" si="1"/>
        <v>552243300</v>
      </c>
    </row>
    <row r="23" spans="1:19" ht="21">
      <c r="A23" s="289" t="s">
        <v>89</v>
      </c>
      <c r="B23" s="290"/>
      <c r="C23" s="291" t="s">
        <v>386</v>
      </c>
      <c r="D23" s="292"/>
      <c r="E23" s="293">
        <v>1425676</v>
      </c>
      <c r="F23" s="292"/>
      <c r="G23" s="294">
        <v>320</v>
      </c>
      <c r="H23" s="292"/>
      <c r="I23" s="201">
        <v>0</v>
      </c>
      <c r="J23" s="201"/>
      <c r="K23" s="201">
        <v>-6082051</v>
      </c>
      <c r="L23" s="201"/>
      <c r="M23" s="201">
        <f t="shared" si="0"/>
        <v>-6082051</v>
      </c>
      <c r="N23" s="201"/>
      <c r="O23" s="201">
        <v>456216320</v>
      </c>
      <c r="P23" s="201"/>
      <c r="Q23" s="201">
        <v>-9185563</v>
      </c>
      <c r="R23" s="201"/>
      <c r="S23" s="201">
        <f t="shared" si="1"/>
        <v>447030757</v>
      </c>
    </row>
    <row r="24" spans="1:19" ht="21">
      <c r="A24" s="289" t="s">
        <v>183</v>
      </c>
      <c r="B24" s="290"/>
      <c r="C24" s="291" t="s">
        <v>387</v>
      </c>
      <c r="D24" s="292"/>
      <c r="E24" s="293">
        <v>9142565</v>
      </c>
      <c r="F24" s="292"/>
      <c r="G24" s="294">
        <v>146</v>
      </c>
      <c r="H24" s="292"/>
      <c r="I24" s="201">
        <v>0</v>
      </c>
      <c r="J24" s="201"/>
      <c r="K24" s="201">
        <v>0</v>
      </c>
      <c r="L24" s="201"/>
      <c r="M24" s="201">
        <f t="shared" si="0"/>
        <v>0</v>
      </c>
      <c r="N24" s="201"/>
      <c r="O24" s="201">
        <v>1334814490</v>
      </c>
      <c r="P24" s="201"/>
      <c r="Q24" s="201">
        <v>0</v>
      </c>
      <c r="R24" s="201"/>
      <c r="S24" s="201">
        <f t="shared" si="1"/>
        <v>1334814490</v>
      </c>
    </row>
    <row r="25" spans="1:19" ht="21">
      <c r="A25" s="289" t="s">
        <v>292</v>
      </c>
      <c r="B25" s="290"/>
      <c r="C25" s="291" t="s">
        <v>387</v>
      </c>
      <c r="D25" s="292"/>
      <c r="E25" s="293">
        <v>1277982</v>
      </c>
      <c r="F25" s="292"/>
      <c r="G25" s="294">
        <v>150</v>
      </c>
      <c r="H25" s="292"/>
      <c r="I25" s="201">
        <v>0</v>
      </c>
      <c r="J25" s="201"/>
      <c r="K25" s="201">
        <v>0</v>
      </c>
      <c r="L25" s="201"/>
      <c r="M25" s="201">
        <f t="shared" si="0"/>
        <v>0</v>
      </c>
      <c r="N25" s="201"/>
      <c r="O25" s="201">
        <v>191697300</v>
      </c>
      <c r="P25" s="201"/>
      <c r="Q25" s="201">
        <v>0</v>
      </c>
      <c r="R25" s="201"/>
      <c r="S25" s="201">
        <f t="shared" si="1"/>
        <v>191697300</v>
      </c>
    </row>
    <row r="26" spans="1:19" ht="21">
      <c r="A26" s="289" t="s">
        <v>274</v>
      </c>
      <c r="B26" s="290"/>
      <c r="C26" s="291" t="s">
        <v>387</v>
      </c>
      <c r="D26" s="292"/>
      <c r="E26" s="293">
        <v>614146</v>
      </c>
      <c r="F26" s="292"/>
      <c r="G26" s="294">
        <v>2950</v>
      </c>
      <c r="H26" s="292"/>
      <c r="I26" s="201">
        <v>0</v>
      </c>
      <c r="J26" s="201"/>
      <c r="K26" s="201">
        <v>0</v>
      </c>
      <c r="L26" s="201"/>
      <c r="M26" s="201">
        <f t="shared" si="0"/>
        <v>0</v>
      </c>
      <c r="N26" s="201"/>
      <c r="O26" s="201">
        <v>1811730700</v>
      </c>
      <c r="P26" s="201"/>
      <c r="Q26" s="201">
        <v>0</v>
      </c>
      <c r="R26" s="201"/>
      <c r="S26" s="201">
        <f t="shared" si="1"/>
        <v>1811730700</v>
      </c>
    </row>
    <row r="27" spans="1:19" ht="21">
      <c r="A27" s="289" t="s">
        <v>153</v>
      </c>
      <c r="B27" s="290"/>
      <c r="C27" s="291" t="s">
        <v>387</v>
      </c>
      <c r="D27" s="292">
        <v>105355</v>
      </c>
      <c r="E27" s="293">
        <v>701083</v>
      </c>
      <c r="F27" s="292"/>
      <c r="G27" s="294">
        <v>4660</v>
      </c>
      <c r="H27" s="292"/>
      <c r="I27" s="201">
        <v>0</v>
      </c>
      <c r="J27" s="201"/>
      <c r="K27" s="201">
        <v>0</v>
      </c>
      <c r="L27" s="201"/>
      <c r="M27" s="201">
        <f t="shared" si="0"/>
        <v>0</v>
      </c>
      <c r="N27" s="201"/>
      <c r="O27" s="201">
        <v>3267046780</v>
      </c>
      <c r="P27" s="201"/>
      <c r="Q27" s="201">
        <v>0</v>
      </c>
      <c r="R27" s="201"/>
      <c r="S27" s="201">
        <f t="shared" si="1"/>
        <v>3267046780</v>
      </c>
    </row>
    <row r="28" spans="1:19" ht="21">
      <c r="A28" s="289" t="s">
        <v>247</v>
      </c>
      <c r="B28" s="290"/>
      <c r="C28" s="291" t="s">
        <v>387</v>
      </c>
      <c r="D28" s="292">
        <v>870763</v>
      </c>
      <c r="E28" s="293">
        <v>4601737</v>
      </c>
      <c r="F28" s="292"/>
      <c r="G28" s="294">
        <v>125</v>
      </c>
      <c r="H28" s="292"/>
      <c r="I28" s="201">
        <v>0</v>
      </c>
      <c r="J28" s="201"/>
      <c r="K28" s="201">
        <v>0</v>
      </c>
      <c r="L28" s="201"/>
      <c r="M28" s="201">
        <f t="shared" si="0"/>
        <v>0</v>
      </c>
      <c r="N28" s="201"/>
      <c r="O28" s="201">
        <v>575217125</v>
      </c>
      <c r="P28" s="201"/>
      <c r="Q28" s="201">
        <v>0</v>
      </c>
      <c r="R28" s="201"/>
      <c r="S28" s="201">
        <f t="shared" si="1"/>
        <v>575217125</v>
      </c>
    </row>
    <row r="29" spans="1:19" ht="21">
      <c r="A29" s="289" t="s">
        <v>349</v>
      </c>
      <c r="B29" s="290"/>
      <c r="C29" s="291" t="s">
        <v>388</v>
      </c>
      <c r="D29" s="292"/>
      <c r="E29" s="293">
        <v>11812575</v>
      </c>
      <c r="F29" s="292"/>
      <c r="G29" s="294">
        <v>265</v>
      </c>
      <c r="H29" s="292"/>
      <c r="I29" s="201">
        <v>0</v>
      </c>
      <c r="J29" s="201"/>
      <c r="K29" s="201">
        <v>0</v>
      </c>
      <c r="L29" s="201"/>
      <c r="M29" s="201">
        <f t="shared" si="0"/>
        <v>0</v>
      </c>
      <c r="N29" s="201"/>
      <c r="O29" s="201">
        <v>3130332375</v>
      </c>
      <c r="P29" s="201"/>
      <c r="Q29" s="201">
        <v>0</v>
      </c>
      <c r="R29" s="201"/>
      <c r="S29" s="201">
        <f t="shared" si="1"/>
        <v>3130332375</v>
      </c>
    </row>
    <row r="30" spans="1:19" ht="21">
      <c r="A30" s="289" t="s">
        <v>94</v>
      </c>
      <c r="B30" s="290"/>
      <c r="C30" s="291" t="s">
        <v>389</v>
      </c>
      <c r="D30" s="292">
        <v>6436755</v>
      </c>
      <c r="E30" s="293">
        <v>779474</v>
      </c>
      <c r="F30" s="292"/>
      <c r="G30" s="294">
        <v>5550</v>
      </c>
      <c r="H30" s="292"/>
      <c r="I30" s="201">
        <v>0</v>
      </c>
      <c r="J30" s="201"/>
      <c r="K30" s="201">
        <v>0</v>
      </c>
      <c r="L30" s="201"/>
      <c r="M30" s="201">
        <f t="shared" si="0"/>
        <v>0</v>
      </c>
      <c r="N30" s="201"/>
      <c r="O30" s="201">
        <v>4326080700</v>
      </c>
      <c r="P30" s="201"/>
      <c r="Q30" s="201">
        <v>-253819048</v>
      </c>
      <c r="R30" s="201"/>
      <c r="S30" s="201">
        <f t="shared" si="1"/>
        <v>4072261652</v>
      </c>
    </row>
    <row r="31" spans="1:19" ht="21">
      <c r="A31" s="289" t="s">
        <v>134</v>
      </c>
      <c r="B31" s="290"/>
      <c r="C31" s="291" t="s">
        <v>389</v>
      </c>
      <c r="D31" s="292">
        <v>922577</v>
      </c>
      <c r="E31" s="293">
        <v>6753112</v>
      </c>
      <c r="F31" s="292"/>
      <c r="G31" s="294">
        <v>36</v>
      </c>
      <c r="H31" s="292"/>
      <c r="I31" s="201">
        <v>0</v>
      </c>
      <c r="J31" s="201"/>
      <c r="K31" s="201">
        <v>0</v>
      </c>
      <c r="L31" s="201"/>
      <c r="M31" s="201">
        <f t="shared" si="0"/>
        <v>0</v>
      </c>
      <c r="N31" s="201"/>
      <c r="O31" s="201">
        <v>243112032</v>
      </c>
      <c r="P31" s="201"/>
      <c r="Q31" s="201">
        <v>0</v>
      </c>
      <c r="R31" s="201"/>
      <c r="S31" s="201">
        <f t="shared" si="1"/>
        <v>243112032</v>
      </c>
    </row>
    <row r="32" spans="1:19" ht="21">
      <c r="A32" s="289" t="s">
        <v>253</v>
      </c>
      <c r="B32" s="290"/>
      <c r="C32" s="291" t="s">
        <v>389</v>
      </c>
      <c r="D32" s="292">
        <v>69093</v>
      </c>
      <c r="E32" s="293">
        <v>9561918</v>
      </c>
      <c r="F32" s="292"/>
      <c r="G32" s="294">
        <v>52</v>
      </c>
      <c r="H32" s="292"/>
      <c r="I32" s="201">
        <v>0</v>
      </c>
      <c r="J32" s="201"/>
      <c r="K32" s="201">
        <v>0</v>
      </c>
      <c r="L32" s="201"/>
      <c r="M32" s="201">
        <f t="shared" si="0"/>
        <v>0</v>
      </c>
      <c r="N32" s="201"/>
      <c r="O32" s="201">
        <v>497219736</v>
      </c>
      <c r="P32" s="201"/>
      <c r="Q32" s="201">
        <v>0</v>
      </c>
      <c r="R32" s="201"/>
      <c r="S32" s="201">
        <f t="shared" si="1"/>
        <v>497219736</v>
      </c>
    </row>
    <row r="33" spans="1:19" ht="21">
      <c r="A33" s="289" t="s">
        <v>220</v>
      </c>
      <c r="B33" s="290"/>
      <c r="C33" s="291" t="s">
        <v>389</v>
      </c>
      <c r="D33" s="292"/>
      <c r="E33" s="293">
        <v>6276715</v>
      </c>
      <c r="F33" s="292"/>
      <c r="G33" s="294">
        <v>105</v>
      </c>
      <c r="H33" s="292"/>
      <c r="I33" s="201">
        <v>0</v>
      </c>
      <c r="J33" s="201"/>
      <c r="K33" s="201">
        <v>0</v>
      </c>
      <c r="L33" s="201"/>
      <c r="M33" s="201">
        <f t="shared" si="0"/>
        <v>0</v>
      </c>
      <c r="N33" s="201"/>
      <c r="O33" s="201">
        <v>659055075</v>
      </c>
      <c r="P33" s="201"/>
      <c r="Q33" s="201">
        <v>-40661496</v>
      </c>
      <c r="R33" s="201"/>
      <c r="S33" s="201">
        <f t="shared" si="1"/>
        <v>618393579</v>
      </c>
    </row>
    <row r="34" spans="1:19" ht="21">
      <c r="A34" s="289" t="s">
        <v>325</v>
      </c>
      <c r="B34" s="290"/>
      <c r="C34" s="291" t="s">
        <v>389</v>
      </c>
      <c r="D34" s="292"/>
      <c r="E34" s="293">
        <v>10571471</v>
      </c>
      <c r="F34" s="292"/>
      <c r="G34" s="294">
        <v>82</v>
      </c>
      <c r="H34" s="292"/>
      <c r="I34" s="201">
        <v>0</v>
      </c>
      <c r="J34" s="201"/>
      <c r="K34" s="201">
        <v>0</v>
      </c>
      <c r="L34" s="201"/>
      <c r="M34" s="201">
        <f t="shared" si="0"/>
        <v>0</v>
      </c>
      <c r="N34" s="201"/>
      <c r="O34" s="201">
        <v>866860622</v>
      </c>
      <c r="P34" s="201"/>
      <c r="Q34" s="201">
        <v>0</v>
      </c>
      <c r="R34" s="201"/>
      <c r="S34" s="201">
        <f t="shared" si="1"/>
        <v>866860622</v>
      </c>
    </row>
    <row r="35" spans="1:19" ht="21">
      <c r="A35" s="289" t="s">
        <v>178</v>
      </c>
      <c r="B35" s="290"/>
      <c r="C35" s="291" t="s">
        <v>390</v>
      </c>
      <c r="D35" s="292">
        <v>727710</v>
      </c>
      <c r="E35" s="293">
        <v>7773028</v>
      </c>
      <c r="F35" s="292"/>
      <c r="G35" s="294">
        <v>300</v>
      </c>
      <c r="H35" s="292"/>
      <c r="I35" s="201">
        <v>0</v>
      </c>
      <c r="J35" s="201"/>
      <c r="K35" s="201">
        <v>0</v>
      </c>
      <c r="L35" s="201"/>
      <c r="M35" s="201">
        <f t="shared" si="0"/>
        <v>0</v>
      </c>
      <c r="N35" s="201"/>
      <c r="O35" s="201">
        <v>2331908400</v>
      </c>
      <c r="P35" s="201"/>
      <c r="Q35" s="201">
        <v>0</v>
      </c>
      <c r="R35" s="201"/>
      <c r="S35" s="201">
        <f t="shared" si="1"/>
        <v>2331908400</v>
      </c>
    </row>
    <row r="36" spans="1:19" ht="21">
      <c r="A36" s="289" t="s">
        <v>266</v>
      </c>
      <c r="B36" s="290"/>
      <c r="C36" s="291" t="s">
        <v>389</v>
      </c>
      <c r="D36" s="292">
        <v>882636</v>
      </c>
      <c r="E36" s="293">
        <v>4272788</v>
      </c>
      <c r="F36" s="292"/>
      <c r="G36" s="294">
        <v>1420</v>
      </c>
      <c r="H36" s="292"/>
      <c r="I36" s="201">
        <v>0</v>
      </c>
      <c r="J36" s="201"/>
      <c r="K36" s="201">
        <v>-660107</v>
      </c>
      <c r="L36" s="201"/>
      <c r="M36" s="201">
        <f t="shared" si="0"/>
        <v>-660107</v>
      </c>
      <c r="N36" s="201"/>
      <c r="O36" s="201">
        <v>6067358960</v>
      </c>
      <c r="P36" s="201"/>
      <c r="Q36" s="201">
        <v>-6641768</v>
      </c>
      <c r="R36" s="201"/>
      <c r="S36" s="201">
        <f t="shared" si="1"/>
        <v>6060717192</v>
      </c>
    </row>
    <row r="37" spans="1:19" ht="21">
      <c r="A37" s="289" t="s">
        <v>114</v>
      </c>
      <c r="B37" s="290"/>
      <c r="C37" s="291" t="s">
        <v>390</v>
      </c>
      <c r="D37" s="292"/>
      <c r="E37" s="293">
        <v>858513</v>
      </c>
      <c r="F37" s="292"/>
      <c r="G37" s="294">
        <v>270</v>
      </c>
      <c r="H37" s="292"/>
      <c r="I37" s="201">
        <v>0</v>
      </c>
      <c r="J37" s="201"/>
      <c r="K37" s="201">
        <v>0</v>
      </c>
      <c r="L37" s="201"/>
      <c r="M37" s="201">
        <f t="shared" si="0"/>
        <v>0</v>
      </c>
      <c r="N37" s="201"/>
      <c r="O37" s="201">
        <v>231798510</v>
      </c>
      <c r="P37" s="201"/>
      <c r="Q37" s="201">
        <v>0</v>
      </c>
      <c r="R37" s="201"/>
      <c r="S37" s="201">
        <f t="shared" si="1"/>
        <v>231798510</v>
      </c>
    </row>
    <row r="38" spans="1:19" ht="21">
      <c r="A38" s="289" t="s">
        <v>264</v>
      </c>
      <c r="B38" s="290"/>
      <c r="C38" s="291" t="s">
        <v>390</v>
      </c>
      <c r="D38" s="292"/>
      <c r="E38" s="293">
        <v>12791433</v>
      </c>
      <c r="F38" s="292"/>
      <c r="G38" s="294">
        <v>86</v>
      </c>
      <c r="H38" s="292"/>
      <c r="I38" s="201">
        <v>0</v>
      </c>
      <c r="J38" s="201"/>
      <c r="K38" s="201">
        <v>0</v>
      </c>
      <c r="L38" s="201"/>
      <c r="M38" s="201">
        <f t="shared" si="0"/>
        <v>0</v>
      </c>
      <c r="N38" s="201"/>
      <c r="O38" s="201">
        <v>1100063238</v>
      </c>
      <c r="P38" s="201"/>
      <c r="Q38" s="201">
        <v>0</v>
      </c>
      <c r="R38" s="201"/>
      <c r="S38" s="201">
        <f t="shared" si="1"/>
        <v>1100063238</v>
      </c>
    </row>
    <row r="39" spans="1:19" ht="21">
      <c r="A39" s="289" t="s">
        <v>203</v>
      </c>
      <c r="B39" s="290"/>
      <c r="C39" s="291" t="s">
        <v>390</v>
      </c>
      <c r="D39" s="292"/>
      <c r="E39" s="293">
        <v>10206403</v>
      </c>
      <c r="F39" s="292"/>
      <c r="G39" s="294">
        <v>400</v>
      </c>
      <c r="H39" s="292"/>
      <c r="I39" s="201">
        <v>0</v>
      </c>
      <c r="J39" s="201"/>
      <c r="K39" s="201">
        <v>0</v>
      </c>
      <c r="L39" s="201"/>
      <c r="M39" s="201">
        <f t="shared" si="0"/>
        <v>0</v>
      </c>
      <c r="N39" s="201"/>
      <c r="O39" s="201">
        <v>4082561200</v>
      </c>
      <c r="P39" s="201"/>
      <c r="Q39" s="201">
        <v>0</v>
      </c>
      <c r="R39" s="201"/>
      <c r="S39" s="201">
        <f t="shared" si="1"/>
        <v>4082561200</v>
      </c>
    </row>
    <row r="40" spans="1:19" ht="21">
      <c r="A40" s="289" t="s">
        <v>337</v>
      </c>
      <c r="B40" s="290"/>
      <c r="C40" s="291" t="s">
        <v>391</v>
      </c>
      <c r="D40" s="292">
        <v>1045247</v>
      </c>
      <c r="E40" s="293">
        <v>831278</v>
      </c>
      <c r="F40" s="292"/>
      <c r="G40" s="294">
        <v>670</v>
      </c>
      <c r="H40" s="292"/>
      <c r="I40" s="201">
        <v>0</v>
      </c>
      <c r="J40" s="201"/>
      <c r="K40" s="201">
        <v>0</v>
      </c>
      <c r="L40" s="201"/>
      <c r="M40" s="201">
        <f t="shared" si="0"/>
        <v>0</v>
      </c>
      <c r="N40" s="201"/>
      <c r="O40" s="201">
        <v>556956260</v>
      </c>
      <c r="P40" s="201"/>
      <c r="Q40" s="201">
        <v>0</v>
      </c>
      <c r="R40" s="201"/>
      <c r="S40" s="201">
        <f t="shared" si="1"/>
        <v>556956260</v>
      </c>
    </row>
    <row r="41" spans="1:19" ht="21">
      <c r="A41" s="289" t="s">
        <v>217</v>
      </c>
      <c r="B41" s="290"/>
      <c r="C41" s="291" t="s">
        <v>391</v>
      </c>
      <c r="D41" s="292">
        <v>642599</v>
      </c>
      <c r="E41" s="293">
        <v>4398645</v>
      </c>
      <c r="F41" s="292"/>
      <c r="G41" s="294">
        <v>110</v>
      </c>
      <c r="H41" s="292"/>
      <c r="I41" s="201">
        <v>2110</v>
      </c>
      <c r="J41" s="201"/>
      <c r="K41" s="201">
        <v>0</v>
      </c>
      <c r="L41" s="201"/>
      <c r="M41" s="201">
        <f t="shared" si="0"/>
        <v>2110</v>
      </c>
      <c r="N41" s="201"/>
      <c r="O41" s="201">
        <v>483853060</v>
      </c>
      <c r="P41" s="201"/>
      <c r="Q41" s="201">
        <v>0</v>
      </c>
      <c r="R41" s="201"/>
      <c r="S41" s="201">
        <f t="shared" si="1"/>
        <v>483853060</v>
      </c>
    </row>
    <row r="42" spans="1:19" ht="21">
      <c r="A42" s="289" t="s">
        <v>170</v>
      </c>
      <c r="B42" s="290"/>
      <c r="C42" s="291" t="s">
        <v>391</v>
      </c>
      <c r="D42" s="292"/>
      <c r="E42" s="293">
        <v>4277459</v>
      </c>
      <c r="F42" s="292"/>
      <c r="G42" s="294">
        <v>187</v>
      </c>
      <c r="H42" s="292"/>
      <c r="I42" s="201">
        <v>0</v>
      </c>
      <c r="J42" s="201"/>
      <c r="K42" s="201">
        <v>0</v>
      </c>
      <c r="L42" s="201"/>
      <c r="M42" s="201">
        <f t="shared" si="0"/>
        <v>0</v>
      </c>
      <c r="N42" s="201"/>
      <c r="O42" s="201">
        <v>799884833</v>
      </c>
      <c r="P42" s="201"/>
      <c r="Q42" s="201">
        <v>0</v>
      </c>
      <c r="R42" s="201"/>
      <c r="S42" s="201">
        <f t="shared" si="1"/>
        <v>799884833</v>
      </c>
    </row>
    <row r="43" spans="1:19" ht="21">
      <c r="A43" s="289" t="s">
        <v>378</v>
      </c>
      <c r="B43" s="290"/>
      <c r="C43" s="291" t="s">
        <v>391</v>
      </c>
      <c r="D43" s="292"/>
      <c r="E43" s="293">
        <v>11947406</v>
      </c>
      <c r="F43" s="292"/>
      <c r="G43" s="294">
        <v>50</v>
      </c>
      <c r="H43" s="292"/>
      <c r="I43" s="201">
        <v>0</v>
      </c>
      <c r="J43" s="201"/>
      <c r="K43" s="201">
        <v>0</v>
      </c>
      <c r="L43" s="201"/>
      <c r="M43" s="201">
        <f t="shared" si="0"/>
        <v>0</v>
      </c>
      <c r="N43" s="201"/>
      <c r="O43" s="201">
        <v>597370300</v>
      </c>
      <c r="P43" s="201"/>
      <c r="Q43" s="201">
        <v>0</v>
      </c>
      <c r="R43" s="201"/>
      <c r="S43" s="201">
        <f t="shared" si="1"/>
        <v>597370300</v>
      </c>
    </row>
    <row r="44" spans="1:19" ht="21">
      <c r="A44" s="289" t="s">
        <v>93</v>
      </c>
      <c r="B44" s="290"/>
      <c r="C44" s="291" t="s">
        <v>391</v>
      </c>
      <c r="D44" s="292">
        <v>3166253</v>
      </c>
      <c r="E44" s="293">
        <v>2961129</v>
      </c>
      <c r="F44" s="292"/>
      <c r="G44" s="294">
        <v>6350</v>
      </c>
      <c r="H44" s="292"/>
      <c r="I44" s="201">
        <v>0</v>
      </c>
      <c r="J44" s="201"/>
      <c r="K44" s="201">
        <v>0</v>
      </c>
      <c r="L44" s="201"/>
      <c r="M44" s="201">
        <f t="shared" si="0"/>
        <v>0</v>
      </c>
      <c r="N44" s="201"/>
      <c r="O44" s="201">
        <v>18803169150</v>
      </c>
      <c r="P44" s="201"/>
      <c r="Q44" s="201">
        <v>0</v>
      </c>
      <c r="R44" s="201"/>
      <c r="S44" s="201">
        <f t="shared" si="1"/>
        <v>18803169150</v>
      </c>
    </row>
    <row r="45" spans="1:19" ht="21">
      <c r="A45" s="289" t="s">
        <v>318</v>
      </c>
      <c r="B45" s="290"/>
      <c r="C45" s="291" t="s">
        <v>391</v>
      </c>
      <c r="D45" s="292"/>
      <c r="E45" s="293">
        <v>4171905</v>
      </c>
      <c r="F45" s="292"/>
      <c r="G45" s="294">
        <v>70</v>
      </c>
      <c r="H45" s="292"/>
      <c r="I45" s="201">
        <v>0</v>
      </c>
      <c r="J45" s="201"/>
      <c r="K45" s="201">
        <v>0</v>
      </c>
      <c r="L45" s="201"/>
      <c r="M45" s="201">
        <f t="shared" si="0"/>
        <v>0</v>
      </c>
      <c r="N45" s="201"/>
      <c r="O45" s="201">
        <v>292033350</v>
      </c>
      <c r="P45" s="201"/>
      <c r="Q45" s="201">
        <v>0</v>
      </c>
      <c r="R45" s="201"/>
      <c r="S45" s="201">
        <f t="shared" si="1"/>
        <v>292033350</v>
      </c>
    </row>
    <row r="46" spans="1:19" ht="21">
      <c r="A46" s="289" t="s">
        <v>129</v>
      </c>
      <c r="B46" s="290"/>
      <c r="C46" s="291" t="s">
        <v>391</v>
      </c>
      <c r="D46" s="292">
        <v>240173</v>
      </c>
      <c r="E46" s="293">
        <v>6222812</v>
      </c>
      <c r="F46" s="292"/>
      <c r="G46" s="294">
        <v>630</v>
      </c>
      <c r="H46" s="292"/>
      <c r="I46" s="201">
        <v>0</v>
      </c>
      <c r="J46" s="201"/>
      <c r="K46" s="201">
        <v>0</v>
      </c>
      <c r="L46" s="201"/>
      <c r="M46" s="201">
        <f t="shared" si="0"/>
        <v>0</v>
      </c>
      <c r="N46" s="201"/>
      <c r="O46" s="201">
        <v>3920371560</v>
      </c>
      <c r="P46" s="201"/>
      <c r="Q46" s="201">
        <v>0</v>
      </c>
      <c r="R46" s="201"/>
      <c r="S46" s="201">
        <f t="shared" si="1"/>
        <v>3920371560</v>
      </c>
    </row>
    <row r="47" spans="1:19" ht="21">
      <c r="A47" s="289" t="s">
        <v>216</v>
      </c>
      <c r="B47" s="290"/>
      <c r="C47" s="291" t="s">
        <v>391</v>
      </c>
      <c r="D47" s="292"/>
      <c r="E47" s="293">
        <v>6101042</v>
      </c>
      <c r="F47" s="292"/>
      <c r="G47" s="294">
        <v>50</v>
      </c>
      <c r="H47" s="292"/>
      <c r="I47" s="201">
        <v>0</v>
      </c>
      <c r="J47" s="201"/>
      <c r="K47" s="201">
        <v>0</v>
      </c>
      <c r="L47" s="201"/>
      <c r="M47" s="201">
        <f t="shared" si="0"/>
        <v>0</v>
      </c>
      <c r="N47" s="201"/>
      <c r="O47" s="201">
        <v>305052100</v>
      </c>
      <c r="P47" s="201"/>
      <c r="Q47" s="201">
        <v>0</v>
      </c>
      <c r="R47" s="201"/>
      <c r="S47" s="201">
        <f t="shared" si="1"/>
        <v>305052100</v>
      </c>
    </row>
    <row r="48" spans="1:19" ht="21">
      <c r="A48" s="289" t="s">
        <v>334</v>
      </c>
      <c r="B48" s="290"/>
      <c r="C48" s="291" t="s">
        <v>391</v>
      </c>
      <c r="D48" s="292"/>
      <c r="E48" s="293">
        <v>2080375</v>
      </c>
      <c r="F48" s="292"/>
      <c r="G48" s="294">
        <v>2200</v>
      </c>
      <c r="H48" s="292"/>
      <c r="I48" s="201">
        <v>0</v>
      </c>
      <c r="J48" s="201"/>
      <c r="K48" s="201">
        <v>0</v>
      </c>
      <c r="L48" s="201"/>
      <c r="M48" s="201">
        <f t="shared" si="0"/>
        <v>0</v>
      </c>
      <c r="N48" s="201"/>
      <c r="O48" s="201">
        <v>4576825000</v>
      </c>
      <c r="P48" s="201"/>
      <c r="Q48" s="201">
        <v>0</v>
      </c>
      <c r="R48" s="201"/>
      <c r="S48" s="201">
        <f t="shared" si="1"/>
        <v>4576825000</v>
      </c>
    </row>
    <row r="49" spans="1:19" ht="21">
      <c r="A49" s="289" t="s">
        <v>193</v>
      </c>
      <c r="B49" s="290"/>
      <c r="C49" s="291" t="s">
        <v>392</v>
      </c>
      <c r="D49" s="292"/>
      <c r="E49" s="293">
        <v>5360181</v>
      </c>
      <c r="F49" s="292"/>
      <c r="G49" s="294">
        <v>200</v>
      </c>
      <c r="H49" s="292"/>
      <c r="I49" s="201">
        <v>0</v>
      </c>
      <c r="J49" s="201"/>
      <c r="K49" s="201">
        <v>0</v>
      </c>
      <c r="L49" s="201"/>
      <c r="M49" s="201">
        <f t="shared" si="0"/>
        <v>0</v>
      </c>
      <c r="N49" s="201"/>
      <c r="O49" s="201">
        <v>1072036200</v>
      </c>
      <c r="P49" s="201"/>
      <c r="Q49" s="201">
        <v>0</v>
      </c>
      <c r="R49" s="201"/>
      <c r="S49" s="201">
        <f t="shared" si="1"/>
        <v>1072036200</v>
      </c>
    </row>
    <row r="50" spans="1:19" ht="21">
      <c r="A50" s="289" t="s">
        <v>215</v>
      </c>
      <c r="B50" s="290"/>
      <c r="C50" s="291" t="s">
        <v>392</v>
      </c>
      <c r="D50" s="292"/>
      <c r="E50" s="293">
        <v>1529069</v>
      </c>
      <c r="F50" s="292"/>
      <c r="G50" s="294">
        <v>30</v>
      </c>
      <c r="H50" s="292"/>
      <c r="I50" s="201">
        <v>0</v>
      </c>
      <c r="J50" s="201"/>
      <c r="K50" s="201">
        <v>0</v>
      </c>
      <c r="L50" s="201"/>
      <c r="M50" s="201">
        <f t="shared" si="0"/>
        <v>0</v>
      </c>
      <c r="N50" s="201"/>
      <c r="O50" s="201">
        <v>45872070</v>
      </c>
      <c r="P50" s="201"/>
      <c r="Q50" s="201">
        <v>0</v>
      </c>
      <c r="R50" s="201"/>
      <c r="S50" s="201">
        <f t="shared" si="1"/>
        <v>45872070</v>
      </c>
    </row>
    <row r="51" spans="1:19" ht="21">
      <c r="A51" s="289" t="s">
        <v>227</v>
      </c>
      <c r="B51" s="290"/>
      <c r="C51" s="291" t="s">
        <v>392</v>
      </c>
      <c r="D51" s="292"/>
      <c r="E51" s="293">
        <v>531592</v>
      </c>
      <c r="F51" s="292"/>
      <c r="G51" s="294">
        <v>1540</v>
      </c>
      <c r="H51" s="292"/>
      <c r="I51" s="201">
        <v>0</v>
      </c>
      <c r="J51" s="201"/>
      <c r="K51" s="201">
        <v>0</v>
      </c>
      <c r="L51" s="201"/>
      <c r="M51" s="201">
        <f t="shared" si="0"/>
        <v>0</v>
      </c>
      <c r="N51" s="201"/>
      <c r="O51" s="201">
        <v>818651680</v>
      </c>
      <c r="P51" s="201"/>
      <c r="Q51" s="201">
        <v>0</v>
      </c>
      <c r="R51" s="201"/>
      <c r="S51" s="201">
        <f t="shared" si="1"/>
        <v>818651680</v>
      </c>
    </row>
    <row r="52" spans="1:19" ht="21">
      <c r="A52" s="289" t="s">
        <v>136</v>
      </c>
      <c r="B52" s="290"/>
      <c r="C52" s="291" t="s">
        <v>392</v>
      </c>
      <c r="D52" s="292"/>
      <c r="E52" s="293">
        <v>2838930</v>
      </c>
      <c r="F52" s="292"/>
      <c r="G52" s="294">
        <v>2000</v>
      </c>
      <c r="H52" s="292"/>
      <c r="I52" s="201">
        <v>0</v>
      </c>
      <c r="J52" s="201"/>
      <c r="K52" s="201">
        <v>0</v>
      </c>
      <c r="L52" s="201"/>
      <c r="M52" s="201">
        <f t="shared" si="0"/>
        <v>0</v>
      </c>
      <c r="N52" s="201"/>
      <c r="O52" s="201">
        <v>5677860000</v>
      </c>
      <c r="P52" s="201"/>
      <c r="Q52" s="201">
        <v>0</v>
      </c>
      <c r="R52" s="201"/>
      <c r="S52" s="201">
        <f t="shared" si="1"/>
        <v>5677860000</v>
      </c>
    </row>
    <row r="53" spans="1:19" ht="21">
      <c r="A53" s="289" t="s">
        <v>82</v>
      </c>
      <c r="B53" s="290"/>
      <c r="C53" s="291" t="s">
        <v>392</v>
      </c>
      <c r="D53" s="292"/>
      <c r="E53" s="293">
        <v>9597207</v>
      </c>
      <c r="F53" s="292"/>
      <c r="G53" s="294">
        <v>500</v>
      </c>
      <c r="H53" s="292"/>
      <c r="I53" s="201">
        <v>0</v>
      </c>
      <c r="J53" s="201"/>
      <c r="K53" s="201">
        <v>0</v>
      </c>
      <c r="L53" s="201"/>
      <c r="M53" s="201">
        <f t="shared" si="0"/>
        <v>0</v>
      </c>
      <c r="N53" s="201"/>
      <c r="O53" s="201">
        <v>4798603500</v>
      </c>
      <c r="P53" s="201"/>
      <c r="Q53" s="201">
        <v>0</v>
      </c>
      <c r="R53" s="201"/>
      <c r="S53" s="201">
        <f t="shared" si="1"/>
        <v>4798603500</v>
      </c>
    </row>
    <row r="54" spans="1:19" ht="21">
      <c r="A54" s="289" t="s">
        <v>310</v>
      </c>
      <c r="B54" s="290"/>
      <c r="C54" s="291" t="s">
        <v>392</v>
      </c>
      <c r="D54" s="292"/>
      <c r="E54" s="293">
        <v>8967300</v>
      </c>
      <c r="F54" s="292"/>
      <c r="G54" s="294">
        <v>150</v>
      </c>
      <c r="H54" s="292"/>
      <c r="I54" s="201">
        <v>0</v>
      </c>
      <c r="J54" s="201"/>
      <c r="K54" s="201">
        <v>0</v>
      </c>
      <c r="L54" s="201"/>
      <c r="M54" s="201">
        <f t="shared" si="0"/>
        <v>0</v>
      </c>
      <c r="N54" s="201"/>
      <c r="O54" s="201">
        <v>1345095000</v>
      </c>
      <c r="P54" s="201"/>
      <c r="Q54" s="201">
        <v>0</v>
      </c>
      <c r="R54" s="201"/>
      <c r="S54" s="201">
        <f t="shared" si="1"/>
        <v>1345095000</v>
      </c>
    </row>
    <row r="55" spans="1:19" ht="21">
      <c r="A55" s="289" t="s">
        <v>315</v>
      </c>
      <c r="B55" s="290"/>
      <c r="C55" s="291" t="s">
        <v>392</v>
      </c>
      <c r="D55" s="292"/>
      <c r="E55" s="293">
        <v>18707017</v>
      </c>
      <c r="F55" s="292"/>
      <c r="G55" s="294">
        <v>57</v>
      </c>
      <c r="H55" s="292"/>
      <c r="I55" s="201">
        <v>0</v>
      </c>
      <c r="J55" s="201"/>
      <c r="K55" s="201">
        <v>0</v>
      </c>
      <c r="L55" s="201"/>
      <c r="M55" s="201">
        <f t="shared" si="0"/>
        <v>0</v>
      </c>
      <c r="N55" s="201"/>
      <c r="O55" s="201">
        <v>1066299969</v>
      </c>
      <c r="P55" s="201"/>
      <c r="Q55" s="201">
        <v>0</v>
      </c>
      <c r="R55" s="201"/>
      <c r="S55" s="201">
        <f t="shared" si="1"/>
        <v>1066299969</v>
      </c>
    </row>
    <row r="56" spans="1:19" ht="21">
      <c r="A56" s="289" t="s">
        <v>233</v>
      </c>
      <c r="B56" s="290"/>
      <c r="C56" s="291" t="s">
        <v>393</v>
      </c>
      <c r="D56" s="292">
        <v>1677595</v>
      </c>
      <c r="E56" s="293">
        <v>4199839</v>
      </c>
      <c r="F56" s="292"/>
      <c r="G56" s="294">
        <v>200</v>
      </c>
      <c r="H56" s="292"/>
      <c r="I56" s="201">
        <v>0</v>
      </c>
      <c r="J56" s="201"/>
      <c r="K56" s="201">
        <v>0</v>
      </c>
      <c r="L56" s="201"/>
      <c r="M56" s="201">
        <f t="shared" si="0"/>
        <v>0</v>
      </c>
      <c r="N56" s="201"/>
      <c r="O56" s="201">
        <v>839967800</v>
      </c>
      <c r="P56" s="201"/>
      <c r="Q56" s="201">
        <v>0</v>
      </c>
      <c r="R56" s="201"/>
      <c r="S56" s="201">
        <f t="shared" si="1"/>
        <v>839967800</v>
      </c>
    </row>
    <row r="57" spans="1:19" ht="21">
      <c r="A57" s="289" t="s">
        <v>90</v>
      </c>
      <c r="B57" s="290"/>
      <c r="C57" s="291" t="s">
        <v>393</v>
      </c>
      <c r="D57" s="292"/>
      <c r="E57" s="293">
        <v>30815491</v>
      </c>
      <c r="F57" s="292"/>
      <c r="G57" s="294">
        <v>450</v>
      </c>
      <c r="H57" s="292"/>
      <c r="I57" s="201">
        <v>0</v>
      </c>
      <c r="J57" s="201"/>
      <c r="K57" s="201">
        <v>0</v>
      </c>
      <c r="L57" s="201"/>
      <c r="M57" s="201">
        <f t="shared" si="0"/>
        <v>0</v>
      </c>
      <c r="N57" s="201"/>
      <c r="O57" s="201">
        <v>13866970950</v>
      </c>
      <c r="P57" s="201"/>
      <c r="Q57" s="201">
        <v>0</v>
      </c>
      <c r="R57" s="201"/>
      <c r="S57" s="201">
        <f t="shared" si="1"/>
        <v>13866970950</v>
      </c>
    </row>
    <row r="58" spans="1:19" ht="21">
      <c r="A58" s="289" t="s">
        <v>285</v>
      </c>
      <c r="B58" s="290"/>
      <c r="C58" s="291" t="s">
        <v>394</v>
      </c>
      <c r="D58" s="292"/>
      <c r="E58" s="293">
        <v>10744950</v>
      </c>
      <c r="F58" s="292"/>
      <c r="G58" s="294">
        <v>66</v>
      </c>
      <c r="H58" s="292"/>
      <c r="I58" s="201">
        <v>0</v>
      </c>
      <c r="J58" s="201"/>
      <c r="K58" s="201"/>
      <c r="L58" s="201"/>
      <c r="M58" s="201">
        <f t="shared" si="0"/>
        <v>0</v>
      </c>
      <c r="N58" s="201"/>
      <c r="O58" s="201">
        <v>709166700</v>
      </c>
      <c r="P58" s="201"/>
      <c r="Q58" s="201">
        <v>0</v>
      </c>
      <c r="R58" s="201"/>
      <c r="S58" s="201">
        <f t="shared" si="1"/>
        <v>709166700</v>
      </c>
    </row>
    <row r="59" spans="1:19" ht="21">
      <c r="A59" s="289" t="s">
        <v>188</v>
      </c>
      <c r="B59" s="290"/>
      <c r="C59" s="291" t="s">
        <v>394</v>
      </c>
      <c r="D59" s="292"/>
      <c r="E59" s="293">
        <v>87647961</v>
      </c>
      <c r="F59" s="292"/>
      <c r="G59" s="294">
        <v>40</v>
      </c>
      <c r="H59" s="292"/>
      <c r="I59" s="201">
        <v>0</v>
      </c>
      <c r="J59" s="201"/>
      <c r="K59" s="201">
        <v>0</v>
      </c>
      <c r="L59" s="201"/>
      <c r="M59" s="201">
        <f t="shared" si="0"/>
        <v>0</v>
      </c>
      <c r="N59" s="201"/>
      <c r="O59" s="201">
        <v>3505918440</v>
      </c>
      <c r="P59" s="201"/>
      <c r="Q59" s="201">
        <v>0</v>
      </c>
      <c r="R59" s="201"/>
      <c r="S59" s="201">
        <f t="shared" si="1"/>
        <v>3505918440</v>
      </c>
    </row>
    <row r="60" spans="1:19" ht="21">
      <c r="A60" s="289" t="s">
        <v>166</v>
      </c>
      <c r="B60" s="290"/>
      <c r="C60" s="291" t="s">
        <v>394</v>
      </c>
      <c r="D60" s="292"/>
      <c r="E60" s="293">
        <v>515318</v>
      </c>
      <c r="F60" s="292"/>
      <c r="G60" s="294">
        <v>6500</v>
      </c>
      <c r="H60" s="292"/>
      <c r="I60" s="201">
        <v>0</v>
      </c>
      <c r="J60" s="201"/>
      <c r="K60" s="201">
        <v>0</v>
      </c>
      <c r="L60" s="201"/>
      <c r="M60" s="201">
        <f t="shared" si="0"/>
        <v>0</v>
      </c>
      <c r="N60" s="201"/>
      <c r="O60" s="201">
        <v>3349567000</v>
      </c>
      <c r="P60" s="201"/>
      <c r="Q60" s="201">
        <v>0</v>
      </c>
      <c r="R60" s="201"/>
      <c r="S60" s="201">
        <f t="shared" si="1"/>
        <v>3349567000</v>
      </c>
    </row>
    <row r="61" spans="1:19" ht="21">
      <c r="A61" s="289" t="s">
        <v>296</v>
      </c>
      <c r="B61" s="290"/>
      <c r="C61" s="291" t="s">
        <v>394</v>
      </c>
      <c r="D61" s="292"/>
      <c r="E61" s="293">
        <v>32724199</v>
      </c>
      <c r="F61" s="292"/>
      <c r="G61" s="294">
        <v>360</v>
      </c>
      <c r="H61" s="292"/>
      <c r="I61" s="201">
        <v>0</v>
      </c>
      <c r="J61" s="201"/>
      <c r="K61" s="201">
        <v>0</v>
      </c>
      <c r="L61" s="201"/>
      <c r="M61" s="201">
        <f t="shared" si="0"/>
        <v>0</v>
      </c>
      <c r="N61" s="201"/>
      <c r="O61" s="201">
        <v>11780711640</v>
      </c>
      <c r="P61" s="201"/>
      <c r="Q61" s="201">
        <v>0</v>
      </c>
      <c r="R61" s="201"/>
      <c r="S61" s="201">
        <f t="shared" si="1"/>
        <v>11780711640</v>
      </c>
    </row>
    <row r="62" spans="1:19" ht="21">
      <c r="A62" s="289" t="s">
        <v>109</v>
      </c>
      <c r="B62" s="290"/>
      <c r="C62" s="291" t="s">
        <v>395</v>
      </c>
      <c r="D62" s="292"/>
      <c r="E62" s="293">
        <v>14382789</v>
      </c>
      <c r="F62" s="292"/>
      <c r="G62" s="294">
        <v>19</v>
      </c>
      <c r="H62" s="292"/>
      <c r="I62" s="201">
        <v>0</v>
      </c>
      <c r="J62" s="201"/>
      <c r="K62" s="201">
        <v>0</v>
      </c>
      <c r="L62" s="201"/>
      <c r="M62" s="201">
        <f t="shared" si="0"/>
        <v>0</v>
      </c>
      <c r="N62" s="201"/>
      <c r="O62" s="201">
        <v>273272991</v>
      </c>
      <c r="P62" s="201"/>
      <c r="Q62" s="201">
        <v>0</v>
      </c>
      <c r="R62" s="201"/>
      <c r="S62" s="201">
        <f t="shared" si="1"/>
        <v>273272991</v>
      </c>
    </row>
    <row r="63" spans="1:19" ht="21">
      <c r="A63" s="289" t="s">
        <v>124</v>
      </c>
      <c r="B63" s="290"/>
      <c r="C63" s="291" t="s">
        <v>396</v>
      </c>
      <c r="D63" s="292"/>
      <c r="E63" s="293">
        <v>18382789</v>
      </c>
      <c r="F63" s="292"/>
      <c r="G63" s="294">
        <v>90</v>
      </c>
      <c r="H63" s="292"/>
      <c r="I63" s="201">
        <v>0</v>
      </c>
      <c r="J63" s="201"/>
      <c r="K63" s="201">
        <v>0</v>
      </c>
      <c r="L63" s="201"/>
      <c r="M63" s="201">
        <f t="shared" si="0"/>
        <v>0</v>
      </c>
      <c r="N63" s="201"/>
      <c r="O63" s="201">
        <v>1654451639</v>
      </c>
      <c r="P63" s="201"/>
      <c r="Q63" s="201">
        <v>0</v>
      </c>
      <c r="R63" s="201"/>
      <c r="S63" s="201">
        <f t="shared" si="1"/>
        <v>1654451639</v>
      </c>
    </row>
    <row r="64" spans="1:19" ht="21">
      <c r="A64" s="289" t="s">
        <v>105</v>
      </c>
      <c r="B64" s="290"/>
      <c r="C64" s="291" t="s">
        <v>396</v>
      </c>
      <c r="D64" s="292">
        <v>4047359</v>
      </c>
      <c r="E64" s="293">
        <v>930626</v>
      </c>
      <c r="F64" s="292"/>
      <c r="G64" s="294">
        <v>3570</v>
      </c>
      <c r="H64" s="292"/>
      <c r="I64" s="201">
        <v>0</v>
      </c>
      <c r="J64" s="201"/>
      <c r="K64" s="201">
        <v>0</v>
      </c>
      <c r="L64" s="201"/>
      <c r="M64" s="201">
        <f t="shared" si="0"/>
        <v>0</v>
      </c>
      <c r="N64" s="201"/>
      <c r="O64" s="201">
        <v>3322334820</v>
      </c>
      <c r="P64" s="201"/>
      <c r="Q64" s="201">
        <v>0</v>
      </c>
      <c r="R64" s="201"/>
      <c r="S64" s="201">
        <f t="shared" si="1"/>
        <v>3322334820</v>
      </c>
    </row>
    <row r="65" spans="1:19" ht="21">
      <c r="A65" s="289" t="s">
        <v>126</v>
      </c>
      <c r="B65" s="290"/>
      <c r="C65" s="291" t="s">
        <v>397</v>
      </c>
      <c r="D65" s="292">
        <v>355050</v>
      </c>
      <c r="E65" s="293">
        <v>13269896</v>
      </c>
      <c r="F65" s="292"/>
      <c r="G65" s="294">
        <v>34</v>
      </c>
      <c r="H65" s="292"/>
      <c r="I65" s="201">
        <v>0</v>
      </c>
      <c r="J65" s="201"/>
      <c r="K65" s="201">
        <v>0</v>
      </c>
      <c r="L65" s="201"/>
      <c r="M65" s="201">
        <f t="shared" si="0"/>
        <v>0</v>
      </c>
      <c r="N65" s="201"/>
      <c r="O65" s="201">
        <v>451176464</v>
      </c>
      <c r="P65" s="201"/>
      <c r="Q65" s="201">
        <v>0</v>
      </c>
      <c r="R65" s="201"/>
      <c r="S65" s="201">
        <f t="shared" si="1"/>
        <v>451176464</v>
      </c>
    </row>
    <row r="66" spans="1:19" ht="21">
      <c r="A66" s="289" t="s">
        <v>118</v>
      </c>
      <c r="B66" s="290"/>
      <c r="C66" s="291" t="s">
        <v>397</v>
      </c>
      <c r="D66" s="292"/>
      <c r="E66" s="293">
        <v>7819089</v>
      </c>
      <c r="F66" s="292"/>
      <c r="G66" s="294">
        <v>9</v>
      </c>
      <c r="H66" s="292"/>
      <c r="I66" s="201">
        <v>0</v>
      </c>
      <c r="J66" s="201"/>
      <c r="K66" s="201">
        <v>0</v>
      </c>
      <c r="L66" s="201"/>
      <c r="M66" s="201">
        <f t="shared" si="0"/>
        <v>0</v>
      </c>
      <c r="N66" s="201"/>
      <c r="O66" s="201">
        <v>70371801</v>
      </c>
      <c r="P66" s="201"/>
      <c r="Q66" s="201">
        <v>0</v>
      </c>
      <c r="R66" s="201"/>
      <c r="S66" s="201">
        <f t="shared" si="1"/>
        <v>70371801</v>
      </c>
    </row>
    <row r="67" spans="1:19" ht="21">
      <c r="A67" s="289" t="s">
        <v>246</v>
      </c>
      <c r="B67" s="290"/>
      <c r="C67" s="291" t="s">
        <v>397</v>
      </c>
      <c r="D67" s="292"/>
      <c r="E67" s="293">
        <v>2091178</v>
      </c>
      <c r="F67" s="292"/>
      <c r="G67" s="294">
        <v>1650</v>
      </c>
      <c r="H67" s="292"/>
      <c r="I67" s="201">
        <v>0</v>
      </c>
      <c r="J67" s="201"/>
      <c r="K67" s="201">
        <v>0</v>
      </c>
      <c r="L67" s="201"/>
      <c r="M67" s="201">
        <f t="shared" si="0"/>
        <v>0</v>
      </c>
      <c r="N67" s="201"/>
      <c r="O67" s="201">
        <v>3450443700</v>
      </c>
      <c r="P67" s="201"/>
      <c r="Q67" s="201">
        <v>0</v>
      </c>
      <c r="R67" s="201"/>
      <c r="S67" s="201">
        <f t="shared" si="1"/>
        <v>3450443700</v>
      </c>
    </row>
    <row r="68" spans="1:19" ht="21">
      <c r="A68" s="289" t="s">
        <v>232</v>
      </c>
      <c r="B68" s="290"/>
      <c r="C68" s="291" t="s">
        <v>397</v>
      </c>
      <c r="D68" s="292"/>
      <c r="E68" s="293">
        <v>7554680</v>
      </c>
      <c r="F68" s="292"/>
      <c r="G68" s="294">
        <v>10</v>
      </c>
      <c r="H68" s="292"/>
      <c r="I68" s="201">
        <v>0</v>
      </c>
      <c r="J68" s="201"/>
      <c r="K68" s="201">
        <v>0</v>
      </c>
      <c r="L68" s="201"/>
      <c r="M68" s="201">
        <f t="shared" si="0"/>
        <v>0</v>
      </c>
      <c r="N68" s="201"/>
      <c r="O68" s="201">
        <v>75546800</v>
      </c>
      <c r="P68" s="201"/>
      <c r="Q68" s="201">
        <v>0</v>
      </c>
      <c r="R68" s="201"/>
      <c r="S68" s="201">
        <f t="shared" si="1"/>
        <v>75546800</v>
      </c>
    </row>
    <row r="69" spans="1:19" ht="21">
      <c r="A69" s="289" t="s">
        <v>172</v>
      </c>
      <c r="B69" s="290"/>
      <c r="C69" s="291" t="s">
        <v>397</v>
      </c>
      <c r="D69" s="292">
        <v>7379981</v>
      </c>
      <c r="E69" s="293">
        <v>4553099</v>
      </c>
      <c r="F69" s="292"/>
      <c r="G69" s="294">
        <v>450</v>
      </c>
      <c r="H69" s="292"/>
      <c r="I69" s="201">
        <v>0</v>
      </c>
      <c r="J69" s="201"/>
      <c r="K69" s="201">
        <v>0</v>
      </c>
      <c r="L69" s="201"/>
      <c r="M69" s="201">
        <f t="shared" si="0"/>
        <v>0</v>
      </c>
      <c r="N69" s="201"/>
      <c r="O69" s="201">
        <v>2048894550</v>
      </c>
      <c r="P69" s="201"/>
      <c r="Q69" s="201">
        <v>0</v>
      </c>
      <c r="R69" s="201"/>
      <c r="S69" s="201">
        <f t="shared" si="1"/>
        <v>2048894550</v>
      </c>
    </row>
    <row r="70" spans="1:19" ht="21">
      <c r="A70" s="289" t="s">
        <v>221</v>
      </c>
      <c r="B70" s="290"/>
      <c r="C70" s="291" t="s">
        <v>397</v>
      </c>
      <c r="D70" s="292"/>
      <c r="E70" s="293">
        <v>16026151</v>
      </c>
      <c r="F70" s="292"/>
      <c r="G70" s="294">
        <v>103</v>
      </c>
      <c r="H70" s="292"/>
      <c r="I70" s="201">
        <v>0</v>
      </c>
      <c r="J70" s="201"/>
      <c r="K70" s="201">
        <v>0</v>
      </c>
      <c r="L70" s="201"/>
      <c r="M70" s="201">
        <f t="shared" si="0"/>
        <v>0</v>
      </c>
      <c r="N70" s="201"/>
      <c r="O70" s="201">
        <v>1650693553</v>
      </c>
      <c r="P70" s="201"/>
      <c r="Q70" s="201">
        <v>0</v>
      </c>
      <c r="R70" s="201"/>
      <c r="S70" s="201">
        <f t="shared" si="1"/>
        <v>1650693553</v>
      </c>
    </row>
    <row r="71" spans="1:19" ht="21">
      <c r="A71" s="289" t="s">
        <v>123</v>
      </c>
      <c r="B71" s="290"/>
      <c r="C71" s="291" t="s">
        <v>398</v>
      </c>
      <c r="D71" s="292"/>
      <c r="E71" s="293">
        <v>15132135</v>
      </c>
      <c r="F71" s="292"/>
      <c r="G71" s="294">
        <v>600</v>
      </c>
      <c r="H71" s="292"/>
      <c r="I71" s="201">
        <v>0</v>
      </c>
      <c r="J71" s="201"/>
      <c r="K71" s="201">
        <v>0</v>
      </c>
      <c r="L71" s="201"/>
      <c r="M71" s="201">
        <f t="shared" si="0"/>
        <v>0</v>
      </c>
      <c r="N71" s="201"/>
      <c r="O71" s="201">
        <v>9079281000</v>
      </c>
      <c r="P71" s="201"/>
      <c r="Q71" s="201">
        <v>0</v>
      </c>
      <c r="R71" s="201"/>
      <c r="S71" s="201">
        <f t="shared" si="1"/>
        <v>9079281000</v>
      </c>
    </row>
    <row r="72" spans="1:19" ht="21">
      <c r="A72" s="289" t="s">
        <v>201</v>
      </c>
      <c r="B72" s="290"/>
      <c r="C72" s="291" t="s">
        <v>398</v>
      </c>
      <c r="D72" s="292"/>
      <c r="E72" s="293">
        <v>42841</v>
      </c>
      <c r="F72" s="292"/>
      <c r="G72" s="294">
        <v>11000</v>
      </c>
      <c r="H72" s="292"/>
      <c r="I72" s="201">
        <v>0</v>
      </c>
      <c r="J72" s="201"/>
      <c r="K72" s="201">
        <v>0</v>
      </c>
      <c r="L72" s="201"/>
      <c r="M72" s="201">
        <f t="shared" si="0"/>
        <v>0</v>
      </c>
      <c r="N72" s="201"/>
      <c r="O72" s="201">
        <v>471251000</v>
      </c>
      <c r="P72" s="201"/>
      <c r="Q72" s="201">
        <v>0</v>
      </c>
      <c r="R72" s="201"/>
      <c r="S72" s="201">
        <f t="shared" si="1"/>
        <v>471251000</v>
      </c>
    </row>
    <row r="73" spans="1:19" ht="21">
      <c r="A73" s="289" t="s">
        <v>191</v>
      </c>
      <c r="B73" s="290"/>
      <c r="C73" s="291" t="s">
        <v>398</v>
      </c>
      <c r="D73" s="292"/>
      <c r="E73" s="293">
        <v>3753010</v>
      </c>
      <c r="F73" s="292"/>
      <c r="G73" s="294">
        <v>450</v>
      </c>
      <c r="H73" s="292"/>
      <c r="I73" s="201">
        <v>0</v>
      </c>
      <c r="J73" s="201"/>
      <c r="K73" s="201">
        <v>0</v>
      </c>
      <c r="L73" s="201"/>
      <c r="M73" s="201">
        <f t="shared" si="0"/>
        <v>0</v>
      </c>
      <c r="N73" s="201"/>
      <c r="O73" s="201">
        <v>1688854500</v>
      </c>
      <c r="P73" s="201"/>
      <c r="Q73" s="201">
        <v>0</v>
      </c>
      <c r="R73" s="201"/>
      <c r="S73" s="201">
        <f t="shared" ref="S73:S112" si="2">O73+Q73</f>
        <v>1688854500</v>
      </c>
    </row>
    <row r="74" spans="1:19" ht="21">
      <c r="A74" s="289" t="s">
        <v>108</v>
      </c>
      <c r="B74" s="290"/>
      <c r="C74" s="291" t="s">
        <v>398</v>
      </c>
      <c r="D74" s="292"/>
      <c r="E74" s="293">
        <v>3190014</v>
      </c>
      <c r="F74" s="292"/>
      <c r="G74" s="294">
        <v>2150</v>
      </c>
      <c r="H74" s="292"/>
      <c r="I74" s="201">
        <v>0</v>
      </c>
      <c r="J74" s="201"/>
      <c r="K74" s="201">
        <v>0</v>
      </c>
      <c r="L74" s="201"/>
      <c r="M74" s="201">
        <f t="shared" ref="M74:M137" si="3">I74+K74</f>
        <v>0</v>
      </c>
      <c r="N74" s="201"/>
      <c r="O74" s="201">
        <v>6858530100</v>
      </c>
      <c r="P74" s="201"/>
      <c r="Q74" s="201">
        <v>0</v>
      </c>
      <c r="R74" s="201"/>
      <c r="S74" s="201">
        <f t="shared" si="2"/>
        <v>6858530100</v>
      </c>
    </row>
    <row r="75" spans="1:19" ht="21">
      <c r="A75" s="289" t="s">
        <v>133</v>
      </c>
      <c r="B75" s="290"/>
      <c r="C75" s="291" t="s">
        <v>398</v>
      </c>
      <c r="D75" s="292">
        <v>2009331</v>
      </c>
      <c r="E75" s="293">
        <v>3582834</v>
      </c>
      <c r="F75" s="292"/>
      <c r="G75" s="294">
        <v>96</v>
      </c>
      <c r="H75" s="292"/>
      <c r="I75" s="201">
        <v>0</v>
      </c>
      <c r="J75" s="201"/>
      <c r="K75" s="201">
        <v>0</v>
      </c>
      <c r="L75" s="201"/>
      <c r="M75" s="201">
        <f t="shared" si="3"/>
        <v>0</v>
      </c>
      <c r="N75" s="201"/>
      <c r="O75" s="201">
        <v>343952064</v>
      </c>
      <c r="P75" s="201"/>
      <c r="Q75" s="201">
        <v>0</v>
      </c>
      <c r="R75" s="201"/>
      <c r="S75" s="201">
        <f t="shared" si="2"/>
        <v>343952064</v>
      </c>
    </row>
    <row r="76" spans="1:19" ht="21">
      <c r="A76" s="289" t="s">
        <v>198</v>
      </c>
      <c r="B76" s="290"/>
      <c r="C76" s="291" t="s">
        <v>399</v>
      </c>
      <c r="D76" s="292"/>
      <c r="E76" s="293">
        <v>9948652</v>
      </c>
      <c r="F76" s="292"/>
      <c r="G76" s="294">
        <v>30</v>
      </c>
      <c r="H76" s="292"/>
      <c r="I76" s="201">
        <v>0</v>
      </c>
      <c r="J76" s="201"/>
      <c r="K76" s="201">
        <v>0</v>
      </c>
      <c r="L76" s="201"/>
      <c r="M76" s="201">
        <f t="shared" si="3"/>
        <v>0</v>
      </c>
      <c r="N76" s="201"/>
      <c r="O76" s="201">
        <v>298459560</v>
      </c>
      <c r="P76" s="201"/>
      <c r="Q76" s="201">
        <v>0</v>
      </c>
      <c r="R76" s="201"/>
      <c r="S76" s="201">
        <f t="shared" si="2"/>
        <v>298459560</v>
      </c>
    </row>
    <row r="77" spans="1:19" ht="21">
      <c r="A77" s="289" t="s">
        <v>80</v>
      </c>
      <c r="B77" s="290"/>
      <c r="C77" s="291" t="s">
        <v>399</v>
      </c>
      <c r="D77" s="292"/>
      <c r="E77" s="293">
        <v>10823361</v>
      </c>
      <c r="F77" s="292"/>
      <c r="G77" s="294">
        <v>150</v>
      </c>
      <c r="H77" s="292"/>
      <c r="I77" s="201">
        <v>0</v>
      </c>
      <c r="J77" s="201"/>
      <c r="K77" s="201">
        <v>0</v>
      </c>
      <c r="L77" s="201"/>
      <c r="M77" s="201">
        <f t="shared" si="3"/>
        <v>0</v>
      </c>
      <c r="N77" s="201"/>
      <c r="O77" s="201">
        <v>1623504150</v>
      </c>
      <c r="P77" s="201"/>
      <c r="Q77" s="201">
        <v>0</v>
      </c>
      <c r="R77" s="201"/>
      <c r="S77" s="201">
        <f t="shared" si="2"/>
        <v>1623504150</v>
      </c>
    </row>
    <row r="78" spans="1:19" ht="21">
      <c r="A78" s="289" t="s">
        <v>286</v>
      </c>
      <c r="B78" s="290"/>
      <c r="C78" s="291" t="s">
        <v>400</v>
      </c>
      <c r="D78" s="292">
        <v>707643</v>
      </c>
      <c r="E78" s="293">
        <v>223648</v>
      </c>
      <c r="F78" s="292"/>
      <c r="G78" s="294">
        <v>1500</v>
      </c>
      <c r="H78" s="292"/>
      <c r="I78" s="201">
        <v>0</v>
      </c>
      <c r="J78" s="201"/>
      <c r="K78" s="201">
        <v>0</v>
      </c>
      <c r="L78" s="201"/>
      <c r="M78" s="201">
        <f t="shared" si="3"/>
        <v>0</v>
      </c>
      <c r="N78" s="201"/>
      <c r="O78" s="201">
        <v>335472000</v>
      </c>
      <c r="P78" s="201"/>
      <c r="Q78" s="201">
        <v>0</v>
      </c>
      <c r="R78" s="201"/>
      <c r="S78" s="201">
        <f t="shared" si="2"/>
        <v>335472000</v>
      </c>
    </row>
    <row r="79" spans="1:19" ht="21">
      <c r="A79" s="289" t="s">
        <v>174</v>
      </c>
      <c r="B79" s="290"/>
      <c r="C79" s="291" t="s">
        <v>400</v>
      </c>
      <c r="D79" s="292"/>
      <c r="E79" s="293">
        <v>33724726</v>
      </c>
      <c r="F79" s="292"/>
      <c r="G79" s="294">
        <v>300</v>
      </c>
      <c r="H79" s="292"/>
      <c r="I79" s="201">
        <v>0</v>
      </c>
      <c r="J79" s="201"/>
      <c r="K79" s="201">
        <v>0</v>
      </c>
      <c r="L79" s="201"/>
      <c r="M79" s="201">
        <f t="shared" si="3"/>
        <v>0</v>
      </c>
      <c r="N79" s="201"/>
      <c r="O79" s="201">
        <v>10117417800</v>
      </c>
      <c r="P79" s="201"/>
      <c r="Q79" s="201">
        <v>0</v>
      </c>
      <c r="R79" s="201"/>
      <c r="S79" s="201">
        <f t="shared" si="2"/>
        <v>10117417800</v>
      </c>
    </row>
    <row r="80" spans="1:19" ht="21">
      <c r="A80" s="289" t="s">
        <v>254</v>
      </c>
      <c r="B80" s="290"/>
      <c r="C80" s="291" t="s">
        <v>400</v>
      </c>
      <c r="D80" s="292"/>
      <c r="E80" s="293">
        <v>2361793</v>
      </c>
      <c r="F80" s="292"/>
      <c r="G80" s="294">
        <v>6500</v>
      </c>
      <c r="H80" s="292"/>
      <c r="I80" s="201">
        <v>0</v>
      </c>
      <c r="J80" s="201"/>
      <c r="K80" s="201">
        <v>0</v>
      </c>
      <c r="L80" s="201"/>
      <c r="M80" s="201">
        <f t="shared" si="3"/>
        <v>0</v>
      </c>
      <c r="N80" s="201"/>
      <c r="O80" s="201">
        <v>15351654500</v>
      </c>
      <c r="P80" s="201"/>
      <c r="Q80" s="201">
        <v>0</v>
      </c>
      <c r="R80" s="201"/>
      <c r="S80" s="201">
        <f t="shared" si="2"/>
        <v>15351654500</v>
      </c>
    </row>
    <row r="81" spans="1:19" ht="21">
      <c r="A81" s="289" t="s">
        <v>235</v>
      </c>
      <c r="B81" s="290"/>
      <c r="C81" s="291" t="s">
        <v>400</v>
      </c>
      <c r="D81" s="292">
        <v>3293765</v>
      </c>
      <c r="E81" s="293">
        <v>19079319</v>
      </c>
      <c r="F81" s="292"/>
      <c r="G81" s="295">
        <v>1680</v>
      </c>
      <c r="H81" s="292"/>
      <c r="I81" s="296">
        <v>0</v>
      </c>
      <c r="J81" s="296"/>
      <c r="K81" s="296">
        <v>0</v>
      </c>
      <c r="L81" s="296"/>
      <c r="M81" s="201">
        <f t="shared" si="3"/>
        <v>0</v>
      </c>
      <c r="N81" s="296"/>
      <c r="O81" s="296">
        <v>32053255920</v>
      </c>
      <c r="P81" s="296"/>
      <c r="Q81" s="296">
        <v>0</v>
      </c>
      <c r="R81" s="296"/>
      <c r="S81" s="201">
        <f t="shared" si="2"/>
        <v>32053255920</v>
      </c>
    </row>
    <row r="82" spans="1:19" ht="21">
      <c r="A82" s="289" t="s">
        <v>168</v>
      </c>
      <c r="B82" s="290"/>
      <c r="C82" s="291" t="s">
        <v>400</v>
      </c>
      <c r="D82" s="292"/>
      <c r="E82" s="293">
        <v>11233173</v>
      </c>
      <c r="F82" s="292"/>
      <c r="G82" s="294">
        <v>200</v>
      </c>
      <c r="H82" s="292"/>
      <c r="I82" s="201">
        <v>0</v>
      </c>
      <c r="J82" s="201"/>
      <c r="K82" s="201">
        <v>0</v>
      </c>
      <c r="L82" s="201"/>
      <c r="M82" s="201">
        <f t="shared" si="3"/>
        <v>0</v>
      </c>
      <c r="N82" s="201"/>
      <c r="O82" s="201">
        <v>2246634600</v>
      </c>
      <c r="P82" s="201"/>
      <c r="Q82" s="201">
        <v>0</v>
      </c>
      <c r="R82" s="201"/>
      <c r="S82" s="201">
        <f t="shared" si="2"/>
        <v>2246634600</v>
      </c>
    </row>
    <row r="83" spans="1:19" ht="21">
      <c r="A83" s="289" t="s">
        <v>340</v>
      </c>
      <c r="B83" s="290"/>
      <c r="C83" s="291" t="s">
        <v>400</v>
      </c>
      <c r="D83" s="292">
        <v>813670</v>
      </c>
      <c r="E83" s="293">
        <v>856640</v>
      </c>
      <c r="F83" s="292"/>
      <c r="G83" s="294">
        <v>2470</v>
      </c>
      <c r="H83" s="292"/>
      <c r="I83" s="201">
        <v>0</v>
      </c>
      <c r="J83" s="201"/>
      <c r="K83" s="201">
        <v>0</v>
      </c>
      <c r="L83" s="201"/>
      <c r="M83" s="201">
        <f t="shared" si="3"/>
        <v>0</v>
      </c>
      <c r="N83" s="201"/>
      <c r="O83" s="201">
        <v>2115900800</v>
      </c>
      <c r="P83" s="201"/>
      <c r="Q83" s="201">
        <v>0</v>
      </c>
      <c r="R83" s="201"/>
      <c r="S83" s="201">
        <f t="shared" si="2"/>
        <v>2115900800</v>
      </c>
    </row>
    <row r="84" spans="1:19" ht="21">
      <c r="A84" s="289" t="s">
        <v>219</v>
      </c>
      <c r="B84" s="290"/>
      <c r="C84" s="291" t="s">
        <v>400</v>
      </c>
      <c r="D84" s="292">
        <v>271970</v>
      </c>
      <c r="E84" s="293">
        <v>14183646</v>
      </c>
      <c r="F84" s="292"/>
      <c r="G84" s="294">
        <v>120</v>
      </c>
      <c r="H84" s="292"/>
      <c r="I84" s="201">
        <v>0</v>
      </c>
      <c r="J84" s="201"/>
      <c r="K84" s="201">
        <v>0</v>
      </c>
      <c r="L84" s="201"/>
      <c r="M84" s="201">
        <f t="shared" si="3"/>
        <v>0</v>
      </c>
      <c r="N84" s="201"/>
      <c r="O84" s="201">
        <v>1702037520</v>
      </c>
      <c r="P84" s="201"/>
      <c r="Q84" s="201">
        <v>0</v>
      </c>
      <c r="R84" s="201"/>
      <c r="S84" s="201">
        <f t="shared" si="2"/>
        <v>1702037520</v>
      </c>
    </row>
    <row r="85" spans="1:19" ht="21">
      <c r="A85" s="289" t="s">
        <v>323</v>
      </c>
      <c r="B85" s="290"/>
      <c r="C85" s="291" t="s">
        <v>400</v>
      </c>
      <c r="D85" s="292">
        <v>1048281</v>
      </c>
      <c r="E85" s="293">
        <v>12587339</v>
      </c>
      <c r="F85" s="292"/>
      <c r="G85" s="294">
        <v>77</v>
      </c>
      <c r="H85" s="292"/>
      <c r="I85" s="201">
        <v>0</v>
      </c>
      <c r="J85" s="201"/>
      <c r="K85" s="201">
        <v>0</v>
      </c>
      <c r="L85" s="201"/>
      <c r="M85" s="201">
        <f t="shared" si="3"/>
        <v>0</v>
      </c>
      <c r="N85" s="201"/>
      <c r="O85" s="201">
        <v>969225103</v>
      </c>
      <c r="P85" s="201"/>
      <c r="Q85" s="201">
        <v>0</v>
      </c>
      <c r="R85" s="201"/>
      <c r="S85" s="201">
        <f t="shared" si="2"/>
        <v>969225103</v>
      </c>
    </row>
    <row r="86" spans="1:19" ht="21">
      <c r="A86" s="289" t="s">
        <v>249</v>
      </c>
      <c r="B86" s="290"/>
      <c r="C86" s="291" t="s">
        <v>401</v>
      </c>
      <c r="D86" s="292"/>
      <c r="E86" s="293">
        <v>1134986</v>
      </c>
      <c r="F86" s="292"/>
      <c r="G86" s="294">
        <v>1330</v>
      </c>
      <c r="H86" s="292"/>
      <c r="I86" s="201">
        <v>0</v>
      </c>
      <c r="J86" s="201"/>
      <c r="K86" s="201">
        <v>0</v>
      </c>
      <c r="L86" s="201"/>
      <c r="M86" s="201">
        <f t="shared" si="3"/>
        <v>0</v>
      </c>
      <c r="N86" s="201"/>
      <c r="O86" s="201">
        <v>1509531380</v>
      </c>
      <c r="P86" s="201"/>
      <c r="Q86" s="201">
        <v>0</v>
      </c>
      <c r="R86" s="201"/>
      <c r="S86" s="201">
        <f t="shared" si="2"/>
        <v>1509531380</v>
      </c>
    </row>
    <row r="87" spans="1:19" ht="21">
      <c r="A87" s="289" t="s">
        <v>342</v>
      </c>
      <c r="B87" s="290"/>
      <c r="C87" s="291" t="s">
        <v>402</v>
      </c>
      <c r="D87" s="292"/>
      <c r="E87" s="293">
        <v>4024896</v>
      </c>
      <c r="F87" s="292"/>
      <c r="G87" s="294">
        <v>630</v>
      </c>
      <c r="H87" s="292"/>
      <c r="I87" s="201">
        <v>0</v>
      </c>
      <c r="J87" s="201"/>
      <c r="K87" s="201">
        <v>0</v>
      </c>
      <c r="L87" s="201"/>
      <c r="M87" s="201">
        <f t="shared" si="3"/>
        <v>0</v>
      </c>
      <c r="N87" s="201"/>
      <c r="O87" s="201">
        <v>2535684480</v>
      </c>
      <c r="P87" s="201"/>
      <c r="Q87" s="201">
        <v>0</v>
      </c>
      <c r="R87" s="201"/>
      <c r="S87" s="201">
        <f t="shared" si="2"/>
        <v>2535684480</v>
      </c>
    </row>
    <row r="88" spans="1:19" ht="21">
      <c r="A88" s="289" t="s">
        <v>293</v>
      </c>
      <c r="B88" s="290"/>
      <c r="C88" s="291" t="s">
        <v>402</v>
      </c>
      <c r="D88" s="292">
        <v>221685</v>
      </c>
      <c r="E88" s="293">
        <v>773404</v>
      </c>
      <c r="F88" s="292"/>
      <c r="G88" s="294">
        <v>74</v>
      </c>
      <c r="H88" s="292"/>
      <c r="I88" s="201">
        <v>0</v>
      </c>
      <c r="J88" s="201"/>
      <c r="K88" s="201">
        <v>0</v>
      </c>
      <c r="L88" s="201"/>
      <c r="M88" s="201">
        <f t="shared" si="3"/>
        <v>0</v>
      </c>
      <c r="N88" s="201"/>
      <c r="O88" s="201">
        <v>57231896</v>
      </c>
      <c r="P88" s="201"/>
      <c r="Q88" s="201">
        <v>0</v>
      </c>
      <c r="R88" s="201"/>
      <c r="S88" s="201">
        <f t="shared" si="2"/>
        <v>57231896</v>
      </c>
    </row>
    <row r="89" spans="1:19" ht="21">
      <c r="A89" s="289" t="s">
        <v>101</v>
      </c>
      <c r="B89" s="290"/>
      <c r="C89" s="291" t="s">
        <v>402</v>
      </c>
      <c r="D89" s="292"/>
      <c r="E89" s="293">
        <v>7059446</v>
      </c>
      <c r="F89" s="292"/>
      <c r="G89" s="294">
        <v>537</v>
      </c>
      <c r="H89" s="292"/>
      <c r="I89" s="201">
        <v>0</v>
      </c>
      <c r="J89" s="201"/>
      <c r="K89" s="201">
        <v>0</v>
      </c>
      <c r="L89" s="201"/>
      <c r="M89" s="201">
        <f t="shared" si="3"/>
        <v>0</v>
      </c>
      <c r="N89" s="201"/>
      <c r="O89" s="201">
        <v>3790922502</v>
      </c>
      <c r="P89" s="201"/>
      <c r="Q89" s="201">
        <v>0</v>
      </c>
      <c r="R89" s="201"/>
      <c r="S89" s="201">
        <f t="shared" si="2"/>
        <v>3790922502</v>
      </c>
    </row>
    <row r="90" spans="1:19" ht="21">
      <c r="A90" s="289" t="s">
        <v>83</v>
      </c>
      <c r="B90" s="290"/>
      <c r="C90" s="291" t="s">
        <v>402</v>
      </c>
      <c r="D90" s="292"/>
      <c r="E90" s="293">
        <v>19600800</v>
      </c>
      <c r="F90" s="292"/>
      <c r="G90" s="294">
        <v>278</v>
      </c>
      <c r="H90" s="292"/>
      <c r="I90" s="201">
        <v>0</v>
      </c>
      <c r="J90" s="201"/>
      <c r="K90" s="201">
        <v>-252627225</v>
      </c>
      <c r="L90" s="201"/>
      <c r="M90" s="201">
        <f t="shared" si="3"/>
        <v>-252627225</v>
      </c>
      <c r="N90" s="201"/>
      <c r="O90" s="201">
        <v>5449022400</v>
      </c>
      <c r="P90" s="201"/>
      <c r="Q90" s="201">
        <v>-362339085</v>
      </c>
      <c r="R90" s="201"/>
      <c r="S90" s="201">
        <f t="shared" si="2"/>
        <v>5086683315</v>
      </c>
    </row>
    <row r="91" spans="1:19" ht="21">
      <c r="A91" s="289" t="s">
        <v>275</v>
      </c>
      <c r="B91" s="290"/>
      <c r="C91" s="291" t="s">
        <v>402</v>
      </c>
      <c r="D91" s="292"/>
      <c r="E91" s="293">
        <v>10332325</v>
      </c>
      <c r="F91" s="292"/>
      <c r="G91" s="294">
        <v>440</v>
      </c>
      <c r="H91" s="292"/>
      <c r="I91" s="201">
        <v>0</v>
      </c>
      <c r="J91" s="201"/>
      <c r="K91" s="201">
        <v>0</v>
      </c>
      <c r="L91" s="201"/>
      <c r="M91" s="201">
        <f t="shared" si="3"/>
        <v>0</v>
      </c>
      <c r="N91" s="201"/>
      <c r="O91" s="201">
        <v>4546223000</v>
      </c>
      <c r="P91" s="201"/>
      <c r="Q91" s="201">
        <v>0</v>
      </c>
      <c r="R91" s="201"/>
      <c r="S91" s="201">
        <f t="shared" si="2"/>
        <v>4546223000</v>
      </c>
    </row>
    <row r="92" spans="1:19" ht="21">
      <c r="A92" s="289" t="s">
        <v>138</v>
      </c>
      <c r="B92" s="290"/>
      <c r="C92" s="291" t="s">
        <v>402</v>
      </c>
      <c r="D92" s="292">
        <v>633854</v>
      </c>
      <c r="E92" s="293">
        <v>1139835</v>
      </c>
      <c r="F92" s="292"/>
      <c r="G92" s="294">
        <v>1200</v>
      </c>
      <c r="H92" s="292"/>
      <c r="I92" s="201">
        <v>0</v>
      </c>
      <c r="J92" s="201"/>
      <c r="K92" s="201">
        <v>0</v>
      </c>
      <c r="L92" s="201"/>
      <c r="M92" s="201">
        <f t="shared" si="3"/>
        <v>0</v>
      </c>
      <c r="N92" s="201"/>
      <c r="O92" s="201">
        <v>1367802000</v>
      </c>
      <c r="P92" s="201"/>
      <c r="Q92" s="201">
        <v>-28438539</v>
      </c>
      <c r="R92" s="201"/>
      <c r="S92" s="201">
        <f t="shared" si="2"/>
        <v>1339363461</v>
      </c>
    </row>
    <row r="93" spans="1:19" ht="21">
      <c r="A93" s="289" t="s">
        <v>241</v>
      </c>
      <c r="B93" s="290"/>
      <c r="C93" s="291" t="s">
        <v>402</v>
      </c>
      <c r="D93" s="292"/>
      <c r="E93" s="293">
        <v>5617827</v>
      </c>
      <c r="F93" s="292"/>
      <c r="G93" s="294">
        <v>960</v>
      </c>
      <c r="H93" s="292"/>
      <c r="I93" s="201">
        <v>0</v>
      </c>
      <c r="J93" s="201"/>
      <c r="K93" s="201">
        <v>0</v>
      </c>
      <c r="L93" s="201"/>
      <c r="M93" s="201">
        <f t="shared" si="3"/>
        <v>0</v>
      </c>
      <c r="N93" s="201"/>
      <c r="O93" s="201">
        <v>5393113920</v>
      </c>
      <c r="P93" s="201"/>
      <c r="Q93" s="201">
        <v>0</v>
      </c>
      <c r="R93" s="201"/>
      <c r="S93" s="201">
        <f t="shared" si="2"/>
        <v>5393113920</v>
      </c>
    </row>
    <row r="94" spans="1:19" ht="21">
      <c r="A94" s="289" t="s">
        <v>366</v>
      </c>
      <c r="B94" s="290"/>
      <c r="C94" s="291" t="s">
        <v>402</v>
      </c>
      <c r="D94" s="292"/>
      <c r="E94" s="293">
        <v>1193652</v>
      </c>
      <c r="F94" s="292"/>
      <c r="G94" s="294">
        <v>140</v>
      </c>
      <c r="H94" s="292"/>
      <c r="I94" s="201">
        <v>0</v>
      </c>
      <c r="J94" s="201"/>
      <c r="K94" s="201">
        <v>0</v>
      </c>
      <c r="L94" s="201"/>
      <c r="M94" s="201">
        <f t="shared" si="3"/>
        <v>0</v>
      </c>
      <c r="N94" s="201"/>
      <c r="O94" s="201">
        <v>167111280</v>
      </c>
      <c r="P94" s="201"/>
      <c r="Q94" s="201">
        <v>0</v>
      </c>
      <c r="R94" s="201"/>
      <c r="S94" s="201">
        <f t="shared" si="2"/>
        <v>167111280</v>
      </c>
    </row>
    <row r="95" spans="1:19" ht="21">
      <c r="A95" s="289" t="s">
        <v>365</v>
      </c>
      <c r="B95" s="290"/>
      <c r="C95" s="291" t="s">
        <v>402</v>
      </c>
      <c r="D95" s="292"/>
      <c r="E95" s="293">
        <v>1227322</v>
      </c>
      <c r="F95" s="292"/>
      <c r="G95" s="294">
        <v>500</v>
      </c>
      <c r="H95" s="292"/>
      <c r="I95" s="201">
        <v>0</v>
      </c>
      <c r="J95" s="201"/>
      <c r="K95" s="201">
        <v>0</v>
      </c>
      <c r="L95" s="201"/>
      <c r="M95" s="201">
        <f t="shared" si="3"/>
        <v>0</v>
      </c>
      <c r="N95" s="201"/>
      <c r="O95" s="201">
        <v>613661000</v>
      </c>
      <c r="P95" s="201"/>
      <c r="Q95" s="201">
        <v>0</v>
      </c>
      <c r="R95" s="201"/>
      <c r="S95" s="201">
        <f t="shared" si="2"/>
        <v>613661000</v>
      </c>
    </row>
    <row r="96" spans="1:19" ht="21">
      <c r="A96" s="289" t="s">
        <v>157</v>
      </c>
      <c r="B96" s="290"/>
      <c r="C96" s="291" t="s">
        <v>402</v>
      </c>
      <c r="D96" s="292"/>
      <c r="E96" s="293">
        <v>15285930</v>
      </c>
      <c r="F96" s="292"/>
      <c r="G96" s="294">
        <v>400</v>
      </c>
      <c r="H96" s="292"/>
      <c r="I96" s="201">
        <v>0</v>
      </c>
      <c r="J96" s="201"/>
      <c r="K96" s="201">
        <v>0</v>
      </c>
      <c r="L96" s="201"/>
      <c r="M96" s="201">
        <f t="shared" si="3"/>
        <v>0</v>
      </c>
      <c r="N96" s="201"/>
      <c r="O96" s="201">
        <v>6114372000</v>
      </c>
      <c r="P96" s="201"/>
      <c r="Q96" s="201">
        <v>0</v>
      </c>
      <c r="R96" s="201"/>
      <c r="S96" s="201">
        <f t="shared" si="2"/>
        <v>6114372000</v>
      </c>
    </row>
    <row r="97" spans="1:19" ht="21">
      <c r="A97" s="289" t="s">
        <v>87</v>
      </c>
      <c r="B97" s="290"/>
      <c r="C97" s="291" t="s">
        <v>402</v>
      </c>
      <c r="D97" s="292"/>
      <c r="E97" s="293">
        <v>11982911</v>
      </c>
      <c r="F97" s="292"/>
      <c r="G97" s="294">
        <v>300</v>
      </c>
      <c r="H97" s="292"/>
      <c r="I97" s="201">
        <v>0</v>
      </c>
      <c r="J97" s="201"/>
      <c r="K97" s="201">
        <v>0</v>
      </c>
      <c r="L97" s="201"/>
      <c r="M97" s="201">
        <f t="shared" si="3"/>
        <v>0</v>
      </c>
      <c r="N97" s="201"/>
      <c r="O97" s="201">
        <v>3594873300</v>
      </c>
      <c r="P97" s="201"/>
      <c r="Q97" s="201">
        <v>0</v>
      </c>
      <c r="R97" s="201"/>
      <c r="S97" s="201">
        <f t="shared" si="2"/>
        <v>3594873300</v>
      </c>
    </row>
    <row r="98" spans="1:19" ht="21">
      <c r="A98" s="289" t="s">
        <v>348</v>
      </c>
      <c r="B98" s="290"/>
      <c r="C98" s="291" t="s">
        <v>402</v>
      </c>
      <c r="D98" s="292"/>
      <c r="E98" s="293">
        <v>19060509</v>
      </c>
      <c r="F98" s="292"/>
      <c r="G98" s="294">
        <v>255</v>
      </c>
      <c r="H98" s="292"/>
      <c r="I98" s="201">
        <v>0</v>
      </c>
      <c r="J98" s="201"/>
      <c r="K98" s="201">
        <v>0</v>
      </c>
      <c r="L98" s="201"/>
      <c r="M98" s="201">
        <f t="shared" si="3"/>
        <v>0</v>
      </c>
      <c r="N98" s="201"/>
      <c r="O98" s="201">
        <v>4860429795</v>
      </c>
      <c r="P98" s="201"/>
      <c r="Q98" s="201">
        <v>0</v>
      </c>
      <c r="R98" s="201"/>
      <c r="S98" s="201">
        <f t="shared" si="2"/>
        <v>4860429795</v>
      </c>
    </row>
    <row r="99" spans="1:19" ht="21">
      <c r="A99" s="289" t="s">
        <v>230</v>
      </c>
      <c r="B99" s="290"/>
      <c r="C99" s="291" t="s">
        <v>402</v>
      </c>
      <c r="D99" s="292"/>
      <c r="E99" s="293">
        <v>17617379</v>
      </c>
      <c r="F99" s="292"/>
      <c r="G99" s="294">
        <v>34</v>
      </c>
      <c r="H99" s="292"/>
      <c r="I99" s="201">
        <v>0</v>
      </c>
      <c r="J99" s="201"/>
      <c r="K99" s="201">
        <v>0</v>
      </c>
      <c r="L99" s="201"/>
      <c r="M99" s="201">
        <f t="shared" si="3"/>
        <v>0</v>
      </c>
      <c r="N99" s="201"/>
      <c r="O99" s="201">
        <v>598990886</v>
      </c>
      <c r="P99" s="201"/>
      <c r="Q99" s="201">
        <v>0</v>
      </c>
      <c r="R99" s="201"/>
      <c r="S99" s="201">
        <f t="shared" si="2"/>
        <v>598990886</v>
      </c>
    </row>
    <row r="100" spans="1:19" ht="21">
      <c r="A100" s="289" t="s">
        <v>177</v>
      </c>
      <c r="B100" s="290"/>
      <c r="C100" s="291" t="s">
        <v>402</v>
      </c>
      <c r="D100" s="292"/>
      <c r="E100" s="293">
        <v>20989371</v>
      </c>
      <c r="F100" s="292"/>
      <c r="G100" s="294">
        <v>70</v>
      </c>
      <c r="H100" s="292"/>
      <c r="I100" s="201">
        <v>0</v>
      </c>
      <c r="J100" s="201"/>
      <c r="K100" s="201">
        <v>0</v>
      </c>
      <c r="L100" s="201"/>
      <c r="M100" s="201">
        <f t="shared" si="3"/>
        <v>0</v>
      </c>
      <c r="N100" s="201"/>
      <c r="O100" s="201">
        <v>1469255970</v>
      </c>
      <c r="P100" s="201"/>
      <c r="Q100" s="201">
        <v>0</v>
      </c>
      <c r="R100" s="201"/>
      <c r="S100" s="201">
        <f t="shared" si="2"/>
        <v>1469255970</v>
      </c>
    </row>
    <row r="101" spans="1:19" ht="21">
      <c r="A101" s="289" t="s">
        <v>243</v>
      </c>
      <c r="B101" s="290"/>
      <c r="C101" s="291" t="s">
        <v>374</v>
      </c>
      <c r="D101" s="292">
        <v>357051</v>
      </c>
      <c r="E101" s="293">
        <v>8960008</v>
      </c>
      <c r="F101" s="292"/>
      <c r="G101" s="294">
        <v>75</v>
      </c>
      <c r="H101" s="292"/>
      <c r="I101" s="201">
        <v>0</v>
      </c>
      <c r="J101" s="201"/>
      <c r="K101" s="201">
        <v>0</v>
      </c>
      <c r="L101" s="201"/>
      <c r="M101" s="201">
        <f t="shared" si="3"/>
        <v>0</v>
      </c>
      <c r="N101" s="201"/>
      <c r="O101" s="201">
        <v>672000600</v>
      </c>
      <c r="P101" s="201"/>
      <c r="Q101" s="201">
        <v>-49066710</v>
      </c>
      <c r="R101" s="201"/>
      <c r="S101" s="201">
        <f t="shared" si="2"/>
        <v>622933890</v>
      </c>
    </row>
    <row r="102" spans="1:19" ht="21">
      <c r="A102" s="289" t="s">
        <v>299</v>
      </c>
      <c r="B102" s="290"/>
      <c r="C102" s="291" t="s">
        <v>374</v>
      </c>
      <c r="D102" s="292"/>
      <c r="E102" s="293">
        <v>1135697</v>
      </c>
      <c r="F102" s="292"/>
      <c r="G102" s="294">
        <v>580</v>
      </c>
      <c r="H102" s="292"/>
      <c r="I102" s="201">
        <v>0</v>
      </c>
      <c r="J102" s="201"/>
      <c r="K102" s="201">
        <v>0</v>
      </c>
      <c r="L102" s="201"/>
      <c r="M102" s="201">
        <f t="shared" si="3"/>
        <v>0</v>
      </c>
      <c r="N102" s="201"/>
      <c r="O102" s="201">
        <v>658704260</v>
      </c>
      <c r="P102" s="201"/>
      <c r="Q102" s="201">
        <v>0</v>
      </c>
      <c r="R102" s="201"/>
      <c r="S102" s="201">
        <f t="shared" si="2"/>
        <v>658704260</v>
      </c>
    </row>
    <row r="103" spans="1:19" ht="21">
      <c r="A103" s="289" t="s">
        <v>263</v>
      </c>
      <c r="B103" s="290"/>
      <c r="C103" s="291" t="s">
        <v>402</v>
      </c>
      <c r="D103" s="292"/>
      <c r="E103" s="293">
        <v>12043428</v>
      </c>
      <c r="F103" s="292"/>
      <c r="G103" s="294">
        <v>160</v>
      </c>
      <c r="H103" s="292"/>
      <c r="I103" s="201">
        <v>0</v>
      </c>
      <c r="J103" s="201"/>
      <c r="K103" s="201">
        <v>0</v>
      </c>
      <c r="L103" s="201"/>
      <c r="M103" s="201">
        <f t="shared" si="3"/>
        <v>0</v>
      </c>
      <c r="N103" s="201"/>
      <c r="O103" s="201">
        <v>1926948480</v>
      </c>
      <c r="P103" s="201"/>
      <c r="Q103" s="201">
        <v>0</v>
      </c>
      <c r="R103" s="201"/>
      <c r="S103" s="201">
        <f t="shared" si="2"/>
        <v>1926948480</v>
      </c>
    </row>
    <row r="104" spans="1:19" ht="21">
      <c r="A104" s="289" t="s">
        <v>116</v>
      </c>
      <c r="B104" s="290"/>
      <c r="C104" s="291" t="s">
        <v>374</v>
      </c>
      <c r="D104" s="292"/>
      <c r="E104" s="293">
        <v>10212925</v>
      </c>
      <c r="F104" s="292"/>
      <c r="G104" s="294">
        <v>680</v>
      </c>
      <c r="H104" s="292"/>
      <c r="I104" s="201">
        <v>0</v>
      </c>
      <c r="J104" s="201"/>
      <c r="K104" s="201">
        <v>0</v>
      </c>
      <c r="L104" s="201"/>
      <c r="M104" s="201">
        <f t="shared" si="3"/>
        <v>0</v>
      </c>
      <c r="N104" s="201"/>
      <c r="O104" s="201">
        <v>6944789000</v>
      </c>
      <c r="P104" s="201"/>
      <c r="Q104" s="201">
        <v>0</v>
      </c>
      <c r="R104" s="201"/>
      <c r="S104" s="201">
        <f t="shared" si="2"/>
        <v>6944789000</v>
      </c>
    </row>
    <row r="105" spans="1:19" ht="21">
      <c r="A105" s="289" t="s">
        <v>240</v>
      </c>
      <c r="B105" s="290"/>
      <c r="C105" s="291" t="s">
        <v>374</v>
      </c>
      <c r="D105" s="292"/>
      <c r="E105" s="293">
        <v>4289312</v>
      </c>
      <c r="F105" s="292"/>
      <c r="G105" s="294">
        <v>1780</v>
      </c>
      <c r="H105" s="292"/>
      <c r="I105" s="201">
        <v>0</v>
      </c>
      <c r="J105" s="201"/>
      <c r="K105" s="201">
        <v>0</v>
      </c>
      <c r="L105" s="201"/>
      <c r="M105" s="201">
        <f t="shared" si="3"/>
        <v>0</v>
      </c>
      <c r="N105" s="201"/>
      <c r="O105" s="201">
        <v>7634975360</v>
      </c>
      <c r="P105" s="201"/>
      <c r="Q105" s="201">
        <v>0</v>
      </c>
      <c r="R105" s="201"/>
      <c r="S105" s="201">
        <f t="shared" si="2"/>
        <v>7634975360</v>
      </c>
    </row>
    <row r="106" spans="1:19" ht="21">
      <c r="A106" s="289" t="s">
        <v>262</v>
      </c>
      <c r="B106" s="290"/>
      <c r="C106" s="291" t="s">
        <v>374</v>
      </c>
      <c r="D106" s="292"/>
      <c r="E106" s="293">
        <v>815839</v>
      </c>
      <c r="F106" s="292"/>
      <c r="G106" s="294">
        <v>500</v>
      </c>
      <c r="H106" s="292"/>
      <c r="I106" s="201">
        <v>0</v>
      </c>
      <c r="J106" s="201"/>
      <c r="K106" s="201">
        <v>0</v>
      </c>
      <c r="L106" s="201"/>
      <c r="M106" s="201">
        <f t="shared" si="3"/>
        <v>0</v>
      </c>
      <c r="N106" s="201"/>
      <c r="O106" s="201">
        <v>407919500</v>
      </c>
      <c r="P106" s="201"/>
      <c r="Q106" s="201">
        <v>0</v>
      </c>
      <c r="R106" s="201"/>
      <c r="S106" s="201">
        <f t="shared" si="2"/>
        <v>407919500</v>
      </c>
    </row>
    <row r="107" spans="1:19" ht="21">
      <c r="A107" s="289" t="s">
        <v>173</v>
      </c>
      <c r="B107" s="290"/>
      <c r="C107" s="291" t="s">
        <v>374</v>
      </c>
      <c r="D107" s="292"/>
      <c r="E107" s="293">
        <v>2927062</v>
      </c>
      <c r="F107" s="292"/>
      <c r="G107" s="294">
        <v>68</v>
      </c>
      <c r="H107" s="292"/>
      <c r="I107" s="201">
        <v>0</v>
      </c>
      <c r="J107" s="201"/>
      <c r="K107" s="201">
        <v>0</v>
      </c>
      <c r="L107" s="201"/>
      <c r="M107" s="201">
        <f t="shared" si="3"/>
        <v>0</v>
      </c>
      <c r="N107" s="201"/>
      <c r="O107" s="201">
        <v>199040216</v>
      </c>
      <c r="P107" s="201"/>
      <c r="Q107" s="201">
        <v>0</v>
      </c>
      <c r="R107" s="201"/>
      <c r="S107" s="201">
        <f t="shared" si="2"/>
        <v>199040216</v>
      </c>
    </row>
    <row r="108" spans="1:19" ht="21">
      <c r="A108" s="289" t="s">
        <v>131</v>
      </c>
      <c r="B108" s="290"/>
      <c r="C108" s="291" t="s">
        <v>402</v>
      </c>
      <c r="D108" s="292">
        <v>139761</v>
      </c>
      <c r="E108" s="293">
        <v>8391433</v>
      </c>
      <c r="F108" s="292"/>
      <c r="G108" s="294">
        <v>2920</v>
      </c>
      <c r="H108" s="292"/>
      <c r="I108" s="201">
        <v>0</v>
      </c>
      <c r="J108" s="201"/>
      <c r="K108" s="201">
        <v>0</v>
      </c>
      <c r="L108" s="201"/>
      <c r="M108" s="201">
        <f t="shared" si="3"/>
        <v>0</v>
      </c>
      <c r="N108" s="201"/>
      <c r="O108" s="201">
        <v>24502984360</v>
      </c>
      <c r="P108" s="201"/>
      <c r="Q108" s="201">
        <v>0</v>
      </c>
      <c r="R108" s="201"/>
      <c r="S108" s="201">
        <f t="shared" si="2"/>
        <v>24502984360</v>
      </c>
    </row>
    <row r="109" spans="1:19" ht="21">
      <c r="A109" s="289" t="s">
        <v>261</v>
      </c>
      <c r="B109" s="290"/>
      <c r="C109" s="291" t="s">
        <v>374</v>
      </c>
      <c r="D109" s="292"/>
      <c r="E109" s="293">
        <v>19552694</v>
      </c>
      <c r="F109" s="292"/>
      <c r="G109" s="294">
        <v>22</v>
      </c>
      <c r="H109" s="292"/>
      <c r="I109" s="201">
        <v>0</v>
      </c>
      <c r="J109" s="201"/>
      <c r="K109" s="201">
        <v>0</v>
      </c>
      <c r="L109" s="201"/>
      <c r="M109" s="201">
        <f t="shared" si="3"/>
        <v>0</v>
      </c>
      <c r="N109" s="201"/>
      <c r="O109" s="201">
        <v>430159268</v>
      </c>
      <c r="P109" s="201"/>
      <c r="Q109" s="201">
        <v>0</v>
      </c>
      <c r="R109" s="201"/>
      <c r="S109" s="201">
        <f t="shared" si="2"/>
        <v>430159268</v>
      </c>
    </row>
    <row r="110" spans="1:19" ht="21">
      <c r="A110" s="289" t="s">
        <v>234</v>
      </c>
      <c r="B110" s="290"/>
      <c r="C110" s="291" t="s">
        <v>374</v>
      </c>
      <c r="D110" s="292"/>
      <c r="E110" s="293">
        <v>2815854</v>
      </c>
      <c r="F110" s="292"/>
      <c r="G110" s="294">
        <v>354</v>
      </c>
      <c r="H110" s="292"/>
      <c r="I110" s="201">
        <v>0</v>
      </c>
      <c r="J110" s="201"/>
      <c r="K110" s="201">
        <v>0</v>
      </c>
      <c r="L110" s="201"/>
      <c r="M110" s="201">
        <f t="shared" si="3"/>
        <v>0</v>
      </c>
      <c r="N110" s="201"/>
      <c r="O110" s="201">
        <v>996812316</v>
      </c>
      <c r="P110" s="201"/>
      <c r="Q110" s="201">
        <v>0</v>
      </c>
      <c r="R110" s="201"/>
      <c r="S110" s="201">
        <f t="shared" si="2"/>
        <v>996812316</v>
      </c>
    </row>
    <row r="111" spans="1:19" ht="21">
      <c r="A111" s="289" t="s">
        <v>145</v>
      </c>
      <c r="B111" s="290"/>
      <c r="C111" s="291" t="s">
        <v>374</v>
      </c>
      <c r="D111" s="292">
        <v>216299</v>
      </c>
      <c r="E111" s="293">
        <v>4234760</v>
      </c>
      <c r="F111" s="292"/>
      <c r="G111" s="294">
        <v>750</v>
      </c>
      <c r="H111" s="292"/>
      <c r="I111" s="201">
        <v>0</v>
      </c>
      <c r="J111" s="201"/>
      <c r="K111" s="201">
        <v>0</v>
      </c>
      <c r="L111" s="201"/>
      <c r="M111" s="201">
        <f t="shared" si="3"/>
        <v>0</v>
      </c>
      <c r="N111" s="201"/>
      <c r="O111" s="201">
        <v>3176070000</v>
      </c>
      <c r="P111" s="201"/>
      <c r="Q111" s="201">
        <v>0</v>
      </c>
      <c r="R111" s="201"/>
      <c r="S111" s="201">
        <f t="shared" si="2"/>
        <v>3176070000</v>
      </c>
    </row>
    <row r="112" spans="1:19" ht="21">
      <c r="A112" s="289" t="s">
        <v>147</v>
      </c>
      <c r="B112" s="290"/>
      <c r="C112" s="291" t="s">
        <v>374</v>
      </c>
      <c r="D112" s="292"/>
      <c r="E112" s="293">
        <v>1920387</v>
      </c>
      <c r="F112" s="292"/>
      <c r="G112" s="294">
        <v>200</v>
      </c>
      <c r="H112" s="292"/>
      <c r="I112" s="201">
        <v>0</v>
      </c>
      <c r="J112" s="201"/>
      <c r="K112" s="201">
        <v>0</v>
      </c>
      <c r="L112" s="201"/>
      <c r="M112" s="201">
        <f t="shared" si="3"/>
        <v>0</v>
      </c>
      <c r="N112" s="201"/>
      <c r="O112" s="201">
        <v>384077400</v>
      </c>
      <c r="P112" s="201"/>
      <c r="Q112" s="201">
        <v>0</v>
      </c>
      <c r="R112" s="201"/>
      <c r="S112" s="201">
        <f t="shared" si="2"/>
        <v>384077400</v>
      </c>
    </row>
    <row r="113" spans="1:19" ht="21">
      <c r="A113" s="289" t="s">
        <v>309</v>
      </c>
      <c r="B113" s="290"/>
      <c r="C113" s="291" t="s">
        <v>374</v>
      </c>
      <c r="D113" s="292">
        <v>4147582</v>
      </c>
      <c r="E113" s="293">
        <v>755353</v>
      </c>
      <c r="F113" s="292"/>
      <c r="G113" s="294">
        <v>289</v>
      </c>
      <c r="H113" s="292"/>
      <c r="I113" s="201">
        <v>0</v>
      </c>
      <c r="J113" s="201"/>
      <c r="K113" s="201">
        <v>0</v>
      </c>
      <c r="L113" s="201"/>
      <c r="M113" s="201">
        <f t="shared" si="3"/>
        <v>0</v>
      </c>
      <c r="N113" s="201"/>
      <c r="O113" s="201">
        <v>218297017</v>
      </c>
      <c r="P113" s="201"/>
      <c r="Q113" s="201">
        <v>0</v>
      </c>
      <c r="R113" s="201"/>
      <c r="S113" s="201">
        <f t="shared" ref="S113:S144" si="4">O113+Q113</f>
        <v>218297017</v>
      </c>
    </row>
    <row r="114" spans="1:19" ht="21">
      <c r="A114" s="289" t="s">
        <v>329</v>
      </c>
      <c r="B114" s="290"/>
      <c r="C114" s="291" t="s">
        <v>374</v>
      </c>
      <c r="D114" s="292"/>
      <c r="E114" s="293">
        <v>5942853</v>
      </c>
      <c r="F114" s="292"/>
      <c r="G114" s="294">
        <v>480</v>
      </c>
      <c r="H114" s="292"/>
      <c r="I114" s="201">
        <v>0</v>
      </c>
      <c r="J114" s="201"/>
      <c r="K114" s="201">
        <v>0</v>
      </c>
      <c r="L114" s="201"/>
      <c r="M114" s="201">
        <f t="shared" si="3"/>
        <v>0</v>
      </c>
      <c r="N114" s="201"/>
      <c r="O114" s="201">
        <v>2852569440</v>
      </c>
      <c r="P114" s="201"/>
      <c r="Q114" s="201">
        <v>0</v>
      </c>
      <c r="R114" s="201"/>
      <c r="S114" s="201">
        <f t="shared" si="4"/>
        <v>2852569440</v>
      </c>
    </row>
    <row r="115" spans="1:19" ht="21">
      <c r="A115" s="289" t="s">
        <v>81</v>
      </c>
      <c r="B115" s="290"/>
      <c r="C115" s="291" t="s">
        <v>374</v>
      </c>
      <c r="D115" s="292"/>
      <c r="E115" s="293">
        <v>24674797</v>
      </c>
      <c r="F115" s="292"/>
      <c r="G115" s="294">
        <v>40</v>
      </c>
      <c r="H115" s="292"/>
      <c r="I115" s="201">
        <v>0</v>
      </c>
      <c r="J115" s="201"/>
      <c r="K115" s="201">
        <v>0</v>
      </c>
      <c r="L115" s="201"/>
      <c r="M115" s="201">
        <f t="shared" si="3"/>
        <v>0</v>
      </c>
      <c r="N115" s="201"/>
      <c r="O115" s="201">
        <v>986991880</v>
      </c>
      <c r="P115" s="201"/>
      <c r="Q115" s="201">
        <v>0</v>
      </c>
      <c r="R115" s="201"/>
      <c r="S115" s="201">
        <f t="shared" si="4"/>
        <v>986991880</v>
      </c>
    </row>
    <row r="116" spans="1:19" ht="21">
      <c r="A116" s="289" t="s">
        <v>148</v>
      </c>
      <c r="B116" s="290"/>
      <c r="C116" s="291" t="s">
        <v>374</v>
      </c>
      <c r="D116" s="292"/>
      <c r="E116" s="293">
        <v>2218484</v>
      </c>
      <c r="F116" s="292"/>
      <c r="G116" s="294">
        <v>380</v>
      </c>
      <c r="H116" s="292"/>
      <c r="I116" s="201">
        <v>0</v>
      </c>
      <c r="J116" s="201"/>
      <c r="K116" s="201">
        <v>0</v>
      </c>
      <c r="L116" s="201"/>
      <c r="M116" s="201">
        <f t="shared" si="3"/>
        <v>0</v>
      </c>
      <c r="N116" s="201"/>
      <c r="O116" s="201">
        <v>843023920</v>
      </c>
      <c r="P116" s="201"/>
      <c r="Q116" s="201">
        <v>0</v>
      </c>
      <c r="R116" s="201"/>
      <c r="S116" s="201">
        <f t="shared" si="4"/>
        <v>843023920</v>
      </c>
    </row>
    <row r="117" spans="1:19" ht="21">
      <c r="A117" s="289" t="s">
        <v>248</v>
      </c>
      <c r="B117" s="290"/>
      <c r="C117" s="291" t="s">
        <v>374</v>
      </c>
      <c r="D117" s="292"/>
      <c r="E117" s="293">
        <v>11520174</v>
      </c>
      <c r="F117" s="292"/>
      <c r="G117" s="294">
        <v>40</v>
      </c>
      <c r="H117" s="292"/>
      <c r="I117" s="201">
        <v>0</v>
      </c>
      <c r="J117" s="201"/>
      <c r="K117" s="201">
        <v>0</v>
      </c>
      <c r="L117" s="201"/>
      <c r="M117" s="201">
        <f t="shared" si="3"/>
        <v>0</v>
      </c>
      <c r="N117" s="201"/>
      <c r="O117" s="201">
        <v>460806960</v>
      </c>
      <c r="P117" s="201"/>
      <c r="Q117" s="201">
        <v>0</v>
      </c>
      <c r="R117" s="201"/>
      <c r="S117" s="201">
        <f t="shared" si="4"/>
        <v>460806960</v>
      </c>
    </row>
    <row r="118" spans="1:19" ht="21">
      <c r="A118" s="289" t="s">
        <v>127</v>
      </c>
      <c r="B118" s="290"/>
      <c r="C118" s="291" t="s">
        <v>374</v>
      </c>
      <c r="D118" s="292"/>
      <c r="E118" s="293">
        <v>21541687</v>
      </c>
      <c r="F118" s="292"/>
      <c r="G118" s="294">
        <v>1000</v>
      </c>
      <c r="H118" s="292"/>
      <c r="I118" s="201">
        <v>0</v>
      </c>
      <c r="J118" s="201"/>
      <c r="K118" s="201">
        <v>0</v>
      </c>
      <c r="L118" s="201"/>
      <c r="M118" s="201">
        <f t="shared" si="3"/>
        <v>0</v>
      </c>
      <c r="N118" s="201"/>
      <c r="O118" s="201">
        <v>21541687000</v>
      </c>
      <c r="P118" s="201"/>
      <c r="Q118" s="201">
        <v>0</v>
      </c>
      <c r="R118" s="201"/>
      <c r="S118" s="201">
        <f t="shared" si="4"/>
        <v>21541687000</v>
      </c>
    </row>
    <row r="119" spans="1:19" ht="21">
      <c r="A119" s="289" t="s">
        <v>327</v>
      </c>
      <c r="B119" s="290"/>
      <c r="C119" s="291" t="s">
        <v>402</v>
      </c>
      <c r="D119" s="292"/>
      <c r="E119" s="293">
        <v>400609</v>
      </c>
      <c r="F119" s="292"/>
      <c r="G119" s="294">
        <v>280</v>
      </c>
      <c r="H119" s="292"/>
      <c r="I119" s="201">
        <v>0</v>
      </c>
      <c r="J119" s="201"/>
      <c r="K119" s="201">
        <v>0</v>
      </c>
      <c r="L119" s="201"/>
      <c r="M119" s="201">
        <f t="shared" si="3"/>
        <v>0</v>
      </c>
      <c r="N119" s="201"/>
      <c r="O119" s="201">
        <v>112170520</v>
      </c>
      <c r="P119" s="201"/>
      <c r="Q119" s="201">
        <v>0</v>
      </c>
      <c r="R119" s="201"/>
      <c r="S119" s="201">
        <f t="shared" si="4"/>
        <v>112170520</v>
      </c>
    </row>
    <row r="120" spans="1:19" ht="21">
      <c r="A120" s="289" t="s">
        <v>237</v>
      </c>
      <c r="B120" s="290"/>
      <c r="C120" s="291" t="s">
        <v>409</v>
      </c>
      <c r="D120" s="292"/>
      <c r="E120" s="293">
        <v>2471859</v>
      </c>
      <c r="F120" s="292"/>
      <c r="G120" s="294">
        <v>143</v>
      </c>
      <c r="H120" s="292"/>
      <c r="I120" s="201">
        <v>0</v>
      </c>
      <c r="J120" s="201"/>
      <c r="K120" s="201">
        <v>0</v>
      </c>
      <c r="L120" s="201"/>
      <c r="M120" s="201">
        <f t="shared" si="3"/>
        <v>0</v>
      </c>
      <c r="N120" s="201"/>
      <c r="O120" s="201">
        <v>353475837</v>
      </c>
      <c r="P120" s="201"/>
      <c r="Q120" s="201">
        <v>-26224904</v>
      </c>
      <c r="R120" s="201"/>
      <c r="S120" s="201">
        <f t="shared" si="4"/>
        <v>327250933</v>
      </c>
    </row>
    <row r="121" spans="1:19" ht="21">
      <c r="A121" s="289" t="s">
        <v>194</v>
      </c>
      <c r="B121" s="290"/>
      <c r="C121" s="291" t="s">
        <v>410</v>
      </c>
      <c r="D121" s="292"/>
      <c r="E121" s="293">
        <v>906984</v>
      </c>
      <c r="F121" s="292"/>
      <c r="G121" s="294">
        <v>800</v>
      </c>
      <c r="H121" s="292"/>
      <c r="I121" s="201">
        <v>0</v>
      </c>
      <c r="J121" s="201"/>
      <c r="K121" s="201">
        <v>0</v>
      </c>
      <c r="L121" s="201"/>
      <c r="M121" s="201">
        <f t="shared" si="3"/>
        <v>0</v>
      </c>
      <c r="N121" s="201"/>
      <c r="O121" s="201">
        <v>725587200</v>
      </c>
      <c r="P121" s="201"/>
      <c r="Q121" s="201">
        <v>0</v>
      </c>
      <c r="R121" s="201"/>
      <c r="S121" s="201">
        <f t="shared" si="4"/>
        <v>725587200</v>
      </c>
    </row>
    <row r="122" spans="1:19" ht="21">
      <c r="A122" s="289" t="s">
        <v>117</v>
      </c>
      <c r="B122" s="290"/>
      <c r="C122" s="291" t="s">
        <v>411</v>
      </c>
      <c r="D122" s="292"/>
      <c r="E122" s="293">
        <v>2867950</v>
      </c>
      <c r="F122" s="292"/>
      <c r="G122" s="294">
        <v>500</v>
      </c>
      <c r="H122" s="292"/>
      <c r="I122" s="201">
        <v>0</v>
      </c>
      <c r="J122" s="201"/>
      <c r="K122" s="201">
        <v>0</v>
      </c>
      <c r="L122" s="201"/>
      <c r="M122" s="201">
        <f t="shared" si="3"/>
        <v>0</v>
      </c>
      <c r="N122" s="201"/>
      <c r="O122" s="201">
        <v>1433975000</v>
      </c>
      <c r="P122" s="201"/>
      <c r="Q122" s="201">
        <v>-13619844</v>
      </c>
      <c r="R122" s="201"/>
      <c r="S122" s="201">
        <f t="shared" si="4"/>
        <v>1420355156</v>
      </c>
    </row>
    <row r="123" spans="1:19" ht="21">
      <c r="A123" s="289" t="s">
        <v>333</v>
      </c>
      <c r="B123" s="290"/>
      <c r="C123" s="291" t="s">
        <v>435</v>
      </c>
      <c r="D123" s="292"/>
      <c r="E123" s="293">
        <v>9316956</v>
      </c>
      <c r="F123" s="292"/>
      <c r="G123" s="294">
        <v>450</v>
      </c>
      <c r="H123" s="292"/>
      <c r="I123" s="201">
        <v>0</v>
      </c>
      <c r="J123" s="201"/>
      <c r="K123" s="201">
        <v>0</v>
      </c>
      <c r="L123" s="201"/>
      <c r="M123" s="201">
        <f t="shared" si="3"/>
        <v>0</v>
      </c>
      <c r="N123" s="201"/>
      <c r="O123" s="201">
        <v>4192630200</v>
      </c>
      <c r="P123" s="201"/>
      <c r="Q123" s="201">
        <v>0</v>
      </c>
      <c r="R123" s="201"/>
      <c r="S123" s="201">
        <f t="shared" si="4"/>
        <v>4192630200</v>
      </c>
    </row>
    <row r="124" spans="1:19" ht="21">
      <c r="A124" s="289" t="s">
        <v>95</v>
      </c>
      <c r="B124" s="290"/>
      <c r="C124" s="291" t="s">
        <v>412</v>
      </c>
      <c r="D124" s="292"/>
      <c r="E124" s="293">
        <v>12262824</v>
      </c>
      <c r="F124" s="292"/>
      <c r="G124" s="294">
        <v>70</v>
      </c>
      <c r="H124" s="292"/>
      <c r="I124" s="201">
        <v>0</v>
      </c>
      <c r="J124" s="201"/>
      <c r="K124" s="201">
        <v>0</v>
      </c>
      <c r="L124" s="201"/>
      <c r="M124" s="201">
        <f t="shared" si="3"/>
        <v>0</v>
      </c>
      <c r="N124" s="201"/>
      <c r="O124" s="201">
        <v>858397680</v>
      </c>
      <c r="P124" s="201"/>
      <c r="Q124" s="201">
        <v>-8153031</v>
      </c>
      <c r="R124" s="201"/>
      <c r="S124" s="201">
        <f t="shared" si="4"/>
        <v>850244649</v>
      </c>
    </row>
    <row r="125" spans="1:19" ht="21">
      <c r="A125" s="289" t="s">
        <v>405</v>
      </c>
      <c r="B125" s="290"/>
      <c r="C125" s="291" t="s">
        <v>413</v>
      </c>
      <c r="D125" s="292"/>
      <c r="E125" s="293">
        <v>843170</v>
      </c>
      <c r="F125" s="292"/>
      <c r="G125" s="294">
        <v>6500</v>
      </c>
      <c r="H125" s="292"/>
      <c r="I125" s="201">
        <v>0</v>
      </c>
      <c r="J125" s="201"/>
      <c r="K125" s="201">
        <v>0</v>
      </c>
      <c r="L125" s="201"/>
      <c r="M125" s="201">
        <f t="shared" si="3"/>
        <v>0</v>
      </c>
      <c r="N125" s="201"/>
      <c r="O125" s="201">
        <v>5480605000</v>
      </c>
      <c r="P125" s="201"/>
      <c r="Q125" s="201">
        <v>0</v>
      </c>
      <c r="R125" s="201"/>
      <c r="S125" s="201">
        <f t="shared" si="4"/>
        <v>5480605000</v>
      </c>
    </row>
    <row r="126" spans="1:19" ht="21">
      <c r="A126" s="289" t="s">
        <v>106</v>
      </c>
      <c r="B126" s="290"/>
      <c r="C126" s="291" t="s">
        <v>414</v>
      </c>
      <c r="D126" s="292"/>
      <c r="E126" s="293">
        <v>3463120</v>
      </c>
      <c r="F126" s="292"/>
      <c r="G126" s="294">
        <v>950</v>
      </c>
      <c r="H126" s="292"/>
      <c r="I126" s="201">
        <v>0</v>
      </c>
      <c r="J126" s="201"/>
      <c r="K126" s="201">
        <v>0</v>
      </c>
      <c r="L126" s="201"/>
      <c r="M126" s="201">
        <f t="shared" si="3"/>
        <v>0</v>
      </c>
      <c r="N126" s="201"/>
      <c r="O126" s="201">
        <v>3289964000</v>
      </c>
      <c r="P126" s="201"/>
      <c r="Q126" s="201">
        <v>-66240886</v>
      </c>
      <c r="R126" s="201"/>
      <c r="S126" s="201">
        <f t="shared" si="4"/>
        <v>3223723114</v>
      </c>
    </row>
    <row r="127" spans="1:19" ht="21">
      <c r="A127" s="289" t="s">
        <v>376</v>
      </c>
      <c r="B127" s="290"/>
      <c r="C127" s="291" t="s">
        <v>436</v>
      </c>
      <c r="D127" s="292"/>
      <c r="E127" s="293">
        <v>1115005</v>
      </c>
      <c r="F127" s="292"/>
      <c r="G127" s="294">
        <v>1350</v>
      </c>
      <c r="H127" s="292"/>
      <c r="I127" s="201">
        <v>0</v>
      </c>
      <c r="J127" s="201"/>
      <c r="K127" s="201">
        <v>0</v>
      </c>
      <c r="L127" s="201"/>
      <c r="M127" s="201">
        <f t="shared" si="3"/>
        <v>0</v>
      </c>
      <c r="N127" s="201"/>
      <c r="O127" s="201">
        <v>1505256750</v>
      </c>
      <c r="P127" s="201"/>
      <c r="Q127" s="201">
        <v>0</v>
      </c>
      <c r="R127" s="201"/>
      <c r="S127" s="201">
        <f t="shared" si="4"/>
        <v>1505256750</v>
      </c>
    </row>
    <row r="128" spans="1:19" ht="21">
      <c r="A128" s="289" t="s">
        <v>132</v>
      </c>
      <c r="B128" s="290"/>
      <c r="C128" s="291" t="s">
        <v>437</v>
      </c>
      <c r="D128" s="292"/>
      <c r="E128" s="293">
        <v>1089030</v>
      </c>
      <c r="F128" s="292"/>
      <c r="G128" s="294">
        <v>3000</v>
      </c>
      <c r="H128" s="292"/>
      <c r="I128" s="201">
        <v>0</v>
      </c>
      <c r="J128" s="201"/>
      <c r="K128" s="201">
        <v>0</v>
      </c>
      <c r="L128" s="201"/>
      <c r="M128" s="201">
        <f t="shared" si="3"/>
        <v>0</v>
      </c>
      <c r="N128" s="201"/>
      <c r="O128" s="201">
        <v>3267090000</v>
      </c>
      <c r="P128" s="201"/>
      <c r="Q128" s="201">
        <v>-308063077</v>
      </c>
      <c r="R128" s="201"/>
      <c r="S128" s="201">
        <f t="shared" si="4"/>
        <v>2959026923</v>
      </c>
    </row>
    <row r="129" spans="1:19" ht="21">
      <c r="A129" s="289" t="s">
        <v>434</v>
      </c>
      <c r="B129" s="290"/>
      <c r="C129" s="291" t="s">
        <v>438</v>
      </c>
      <c r="D129" s="292"/>
      <c r="E129" s="293">
        <v>13232164</v>
      </c>
      <c r="F129" s="292"/>
      <c r="G129" s="294">
        <v>100</v>
      </c>
      <c r="H129" s="292"/>
      <c r="I129" s="201">
        <v>0</v>
      </c>
      <c r="J129" s="201"/>
      <c r="K129" s="201">
        <v>0</v>
      </c>
      <c r="L129" s="201"/>
      <c r="M129" s="201">
        <f t="shared" si="3"/>
        <v>0</v>
      </c>
      <c r="N129" s="201"/>
      <c r="O129" s="201">
        <v>1323216400</v>
      </c>
      <c r="P129" s="201"/>
      <c r="Q129" s="201">
        <v>-16998723</v>
      </c>
      <c r="R129" s="201"/>
      <c r="S129" s="201">
        <f t="shared" si="4"/>
        <v>1306217677</v>
      </c>
    </row>
    <row r="130" spans="1:19" ht="21">
      <c r="A130" s="289" t="s">
        <v>311</v>
      </c>
      <c r="B130" s="290"/>
      <c r="C130" s="291" t="s">
        <v>438</v>
      </c>
      <c r="D130" s="292"/>
      <c r="E130" s="293">
        <v>51463359</v>
      </c>
      <c r="F130" s="292"/>
      <c r="G130" s="294">
        <v>420</v>
      </c>
      <c r="H130" s="292"/>
      <c r="I130" s="201">
        <v>0</v>
      </c>
      <c r="J130" s="201"/>
      <c r="K130" s="201">
        <v>0</v>
      </c>
      <c r="L130" s="201"/>
      <c r="M130" s="201">
        <f t="shared" si="3"/>
        <v>0</v>
      </c>
      <c r="N130" s="201"/>
      <c r="O130" s="201">
        <v>21614610780</v>
      </c>
      <c r="P130" s="201"/>
      <c r="Q130" s="201">
        <v>0</v>
      </c>
      <c r="R130" s="201"/>
      <c r="S130" s="201">
        <f t="shared" si="4"/>
        <v>21614610780</v>
      </c>
    </row>
    <row r="131" spans="1:19" ht="21">
      <c r="A131" s="289" t="s">
        <v>430</v>
      </c>
      <c r="B131" s="290"/>
      <c r="C131" s="291" t="s">
        <v>453</v>
      </c>
      <c r="D131" s="292"/>
      <c r="E131" s="293">
        <v>10215540</v>
      </c>
      <c r="F131" s="292"/>
      <c r="G131" s="294">
        <v>250</v>
      </c>
      <c r="H131" s="292"/>
      <c r="I131" s="201">
        <v>0</v>
      </c>
      <c r="J131" s="201"/>
      <c r="K131" s="201">
        <v>0</v>
      </c>
      <c r="L131" s="201"/>
      <c r="M131" s="201">
        <f t="shared" si="3"/>
        <v>0</v>
      </c>
      <c r="N131" s="201"/>
      <c r="O131" s="201">
        <v>2553885000</v>
      </c>
      <c r="P131" s="201"/>
      <c r="Q131" s="201">
        <v>0</v>
      </c>
      <c r="R131" s="201"/>
      <c r="S131" s="201">
        <f t="shared" si="4"/>
        <v>2553885000</v>
      </c>
    </row>
    <row r="132" spans="1:19" ht="21">
      <c r="A132" s="289" t="s">
        <v>304</v>
      </c>
      <c r="B132" s="290"/>
      <c r="C132" s="291" t="s">
        <v>454</v>
      </c>
      <c r="D132" s="292"/>
      <c r="E132" s="293">
        <v>453752</v>
      </c>
      <c r="F132" s="292"/>
      <c r="G132" s="294">
        <v>4500</v>
      </c>
      <c r="H132" s="292"/>
      <c r="I132" s="201">
        <v>0</v>
      </c>
      <c r="J132" s="201"/>
      <c r="K132" s="201">
        <v>0</v>
      </c>
      <c r="L132" s="201"/>
      <c r="M132" s="201">
        <f t="shared" si="3"/>
        <v>0</v>
      </c>
      <c r="N132" s="201"/>
      <c r="O132" s="201">
        <v>2041884000</v>
      </c>
      <c r="P132" s="201"/>
      <c r="Q132" s="201">
        <v>0</v>
      </c>
      <c r="R132" s="201"/>
      <c r="S132" s="201">
        <f t="shared" si="4"/>
        <v>2041884000</v>
      </c>
    </row>
    <row r="133" spans="1:19" ht="21">
      <c r="A133" s="289" t="s">
        <v>155</v>
      </c>
      <c r="B133" s="290"/>
      <c r="C133" s="291" t="s">
        <v>455</v>
      </c>
      <c r="D133" s="292"/>
      <c r="E133" s="293">
        <v>17276537</v>
      </c>
      <c r="F133" s="292"/>
      <c r="G133" s="294">
        <v>1800</v>
      </c>
      <c r="H133" s="292"/>
      <c r="I133" s="201">
        <v>0</v>
      </c>
      <c r="J133" s="201"/>
      <c r="K133" s="201">
        <v>0</v>
      </c>
      <c r="L133" s="201"/>
      <c r="M133" s="201">
        <f t="shared" si="3"/>
        <v>0</v>
      </c>
      <c r="N133" s="201"/>
      <c r="O133" s="201">
        <v>31097766600</v>
      </c>
      <c r="P133" s="201"/>
      <c r="Q133" s="201">
        <v>-788861903</v>
      </c>
      <c r="R133" s="201"/>
      <c r="S133" s="201">
        <f t="shared" si="4"/>
        <v>30308904697</v>
      </c>
    </row>
    <row r="134" spans="1:19" ht="21">
      <c r="A134" s="289" t="s">
        <v>196</v>
      </c>
      <c r="B134" s="290"/>
      <c r="C134" s="291" t="s">
        <v>454</v>
      </c>
      <c r="D134" s="292"/>
      <c r="E134" s="293">
        <v>2312150</v>
      </c>
      <c r="F134" s="292"/>
      <c r="G134" s="294">
        <v>1100</v>
      </c>
      <c r="H134" s="292"/>
      <c r="I134" s="201">
        <v>0</v>
      </c>
      <c r="J134" s="201"/>
      <c r="K134" s="201">
        <v>0</v>
      </c>
      <c r="L134" s="201"/>
      <c r="M134" s="201">
        <f t="shared" si="3"/>
        <v>0</v>
      </c>
      <c r="N134" s="201"/>
      <c r="O134" s="201">
        <v>2543365000</v>
      </c>
      <c r="P134" s="201"/>
      <c r="Q134" s="201">
        <v>0</v>
      </c>
      <c r="R134" s="201"/>
      <c r="S134" s="201">
        <f t="shared" si="4"/>
        <v>2543365000</v>
      </c>
    </row>
    <row r="135" spans="1:19" ht="21" customHeight="1">
      <c r="A135" s="289" t="s">
        <v>321</v>
      </c>
      <c r="B135" s="290"/>
      <c r="C135" s="291" t="s">
        <v>456</v>
      </c>
      <c r="D135" s="292"/>
      <c r="E135" s="293">
        <v>21827419</v>
      </c>
      <c r="F135" s="292"/>
      <c r="G135" s="294">
        <v>300</v>
      </c>
      <c r="H135" s="292"/>
      <c r="I135" s="201">
        <v>0</v>
      </c>
      <c r="J135" s="201"/>
      <c r="K135" s="201">
        <v>0</v>
      </c>
      <c r="L135" s="201"/>
      <c r="M135" s="201">
        <f t="shared" si="3"/>
        <v>0</v>
      </c>
      <c r="N135" s="201"/>
      <c r="O135" s="201">
        <v>6548225700</v>
      </c>
      <c r="P135" s="201"/>
      <c r="Q135" s="201">
        <v>0</v>
      </c>
      <c r="R135" s="201"/>
      <c r="S135" s="201">
        <f t="shared" si="4"/>
        <v>6548225700</v>
      </c>
    </row>
    <row r="136" spans="1:19" ht="21">
      <c r="A136" s="289" t="s">
        <v>180</v>
      </c>
      <c r="B136" s="290"/>
      <c r="C136" s="291" t="s">
        <v>457</v>
      </c>
      <c r="D136" s="292"/>
      <c r="E136" s="293">
        <v>10492108</v>
      </c>
      <c r="F136" s="292"/>
      <c r="G136" s="294">
        <v>125</v>
      </c>
      <c r="H136" s="292"/>
      <c r="I136" s="201">
        <v>0</v>
      </c>
      <c r="J136" s="201"/>
      <c r="K136" s="201">
        <v>0</v>
      </c>
      <c r="L136" s="201"/>
      <c r="M136" s="201">
        <f t="shared" si="3"/>
        <v>0</v>
      </c>
      <c r="N136" s="201"/>
      <c r="O136" s="201">
        <v>1311513500</v>
      </c>
      <c r="P136" s="201"/>
      <c r="Q136" s="201">
        <v>-68130571</v>
      </c>
      <c r="R136" s="201"/>
      <c r="S136" s="201">
        <f t="shared" si="4"/>
        <v>1243382929</v>
      </c>
    </row>
    <row r="137" spans="1:19" ht="21">
      <c r="A137" s="289" t="s">
        <v>238</v>
      </c>
      <c r="B137" s="290"/>
      <c r="C137" s="291" t="s">
        <v>457</v>
      </c>
      <c r="D137" s="292"/>
      <c r="E137" s="293">
        <v>41884878</v>
      </c>
      <c r="F137" s="292"/>
      <c r="G137" s="294">
        <v>150</v>
      </c>
      <c r="H137" s="292"/>
      <c r="I137" s="201">
        <v>0</v>
      </c>
      <c r="J137" s="201"/>
      <c r="K137" s="201">
        <v>0</v>
      </c>
      <c r="L137" s="201"/>
      <c r="M137" s="201">
        <f t="shared" si="3"/>
        <v>0</v>
      </c>
      <c r="N137" s="201"/>
      <c r="O137" s="201">
        <v>6282731700</v>
      </c>
      <c r="P137" s="201"/>
      <c r="Q137" s="201">
        <v>0</v>
      </c>
      <c r="R137" s="201"/>
      <c r="S137" s="201">
        <f t="shared" si="4"/>
        <v>6282731700</v>
      </c>
    </row>
    <row r="138" spans="1:19" ht="21">
      <c r="A138" s="289" t="s">
        <v>104</v>
      </c>
      <c r="B138" s="290"/>
      <c r="C138" s="291" t="s">
        <v>439</v>
      </c>
      <c r="D138" s="292"/>
      <c r="E138" s="293">
        <v>3049787</v>
      </c>
      <c r="F138" s="292"/>
      <c r="G138" s="294">
        <v>120</v>
      </c>
      <c r="H138" s="292"/>
      <c r="I138" s="201">
        <v>0</v>
      </c>
      <c r="J138" s="201"/>
      <c r="K138" s="201">
        <v>0</v>
      </c>
      <c r="L138" s="201"/>
      <c r="M138" s="201">
        <f t="shared" ref="M138:M145" si="5">I138+K138</f>
        <v>0</v>
      </c>
      <c r="N138" s="201"/>
      <c r="O138" s="201">
        <v>365974440</v>
      </c>
      <c r="P138" s="201"/>
      <c r="Q138" s="201">
        <v>-19011659</v>
      </c>
      <c r="R138" s="201"/>
      <c r="S138" s="201">
        <f t="shared" si="4"/>
        <v>346962781</v>
      </c>
    </row>
    <row r="139" spans="1:19" ht="21" customHeight="1">
      <c r="A139" s="289" t="s">
        <v>171</v>
      </c>
      <c r="B139" s="290"/>
      <c r="C139" s="291" t="s">
        <v>439</v>
      </c>
      <c r="D139" s="292"/>
      <c r="E139" s="293">
        <v>11253320</v>
      </c>
      <c r="F139" s="292"/>
      <c r="G139" s="294">
        <v>300</v>
      </c>
      <c r="H139" s="292"/>
      <c r="I139" s="201">
        <v>0</v>
      </c>
      <c r="J139" s="201"/>
      <c r="K139" s="201">
        <v>0</v>
      </c>
      <c r="L139" s="201"/>
      <c r="M139" s="201">
        <f t="shared" si="5"/>
        <v>0</v>
      </c>
      <c r="N139" s="201"/>
      <c r="O139" s="201">
        <v>3375996000</v>
      </c>
      <c r="P139" s="201"/>
      <c r="Q139" s="201">
        <v>-196025574</v>
      </c>
      <c r="R139" s="201"/>
      <c r="S139" s="201">
        <f t="shared" si="4"/>
        <v>3179970426</v>
      </c>
    </row>
    <row r="140" spans="1:19" ht="21">
      <c r="A140" s="289" t="s">
        <v>146</v>
      </c>
      <c r="B140" s="290"/>
      <c r="C140" s="291" t="s">
        <v>439</v>
      </c>
      <c r="D140" s="292"/>
      <c r="E140" s="293">
        <v>6284368</v>
      </c>
      <c r="F140" s="292"/>
      <c r="G140" s="294">
        <v>50</v>
      </c>
      <c r="H140" s="292"/>
      <c r="I140" s="201">
        <v>314218400</v>
      </c>
      <c r="J140" s="201"/>
      <c r="K140" s="201">
        <v>-16323034</v>
      </c>
      <c r="L140" s="201"/>
      <c r="M140" s="201">
        <f t="shared" si="5"/>
        <v>297895366</v>
      </c>
      <c r="N140" s="201"/>
      <c r="O140" s="201">
        <v>314218400</v>
      </c>
      <c r="P140" s="201"/>
      <c r="Q140" s="201">
        <v>-16323034</v>
      </c>
      <c r="R140" s="201"/>
      <c r="S140" s="201">
        <f t="shared" si="4"/>
        <v>297895366</v>
      </c>
    </row>
    <row r="141" spans="1:19" ht="21">
      <c r="A141" s="289" t="s">
        <v>328</v>
      </c>
      <c r="B141" s="290"/>
      <c r="C141" s="291" t="s">
        <v>474</v>
      </c>
      <c r="D141" s="292"/>
      <c r="E141" s="293">
        <v>589495</v>
      </c>
      <c r="F141" s="292"/>
      <c r="G141" s="294">
        <v>600</v>
      </c>
      <c r="H141" s="292"/>
      <c r="I141" s="201">
        <v>353697000</v>
      </c>
      <c r="J141" s="201"/>
      <c r="K141" s="201">
        <v>-20752048</v>
      </c>
      <c r="L141" s="201"/>
      <c r="M141" s="201">
        <f t="shared" si="5"/>
        <v>332944952</v>
      </c>
      <c r="N141" s="201"/>
      <c r="O141" s="201">
        <v>353697000</v>
      </c>
      <c r="P141" s="201"/>
      <c r="Q141" s="201">
        <v>-20752048</v>
      </c>
      <c r="R141" s="201"/>
      <c r="S141" s="201">
        <f t="shared" si="4"/>
        <v>332944952</v>
      </c>
    </row>
    <row r="142" spans="1:19" ht="21">
      <c r="A142" s="289" t="s">
        <v>185</v>
      </c>
      <c r="B142" s="290"/>
      <c r="C142" s="291" t="s">
        <v>475</v>
      </c>
      <c r="D142" s="292"/>
      <c r="E142" s="293">
        <v>3893997</v>
      </c>
      <c r="F142" s="292"/>
      <c r="G142" s="294">
        <v>700</v>
      </c>
      <c r="H142" s="292"/>
      <c r="I142" s="201">
        <v>2725797900</v>
      </c>
      <c r="J142" s="201"/>
      <c r="K142" s="201">
        <v>-187746284</v>
      </c>
      <c r="L142" s="201"/>
      <c r="M142" s="201">
        <f t="shared" si="5"/>
        <v>2538051616</v>
      </c>
      <c r="N142" s="201"/>
      <c r="O142" s="201">
        <v>2725797900</v>
      </c>
      <c r="P142" s="201"/>
      <c r="Q142" s="201">
        <v>-187746284</v>
      </c>
      <c r="R142" s="201"/>
      <c r="S142" s="201">
        <f t="shared" si="4"/>
        <v>2538051616</v>
      </c>
    </row>
    <row r="143" spans="1:19" ht="21">
      <c r="A143" s="289" t="s">
        <v>377</v>
      </c>
      <c r="B143" s="290"/>
      <c r="C143" s="291" t="s">
        <v>476</v>
      </c>
      <c r="D143" s="292"/>
      <c r="E143" s="293">
        <v>7426477</v>
      </c>
      <c r="F143" s="292"/>
      <c r="G143" s="294">
        <v>250</v>
      </c>
      <c r="H143" s="292"/>
      <c r="I143" s="201">
        <v>1856619250</v>
      </c>
      <c r="J143" s="201"/>
      <c r="K143" s="201">
        <v>-135562675</v>
      </c>
      <c r="L143" s="201"/>
      <c r="M143" s="201">
        <f t="shared" si="5"/>
        <v>1721056575</v>
      </c>
      <c r="N143" s="201"/>
      <c r="O143" s="201">
        <v>1856619250</v>
      </c>
      <c r="P143" s="201"/>
      <c r="Q143" s="201">
        <v>-135562675</v>
      </c>
      <c r="R143" s="201"/>
      <c r="S143" s="201">
        <f t="shared" si="4"/>
        <v>1721056575</v>
      </c>
    </row>
    <row r="144" spans="1:19" ht="21">
      <c r="A144" s="289" t="s">
        <v>135</v>
      </c>
      <c r="B144" s="290"/>
      <c r="C144" s="291"/>
      <c r="D144" s="292"/>
      <c r="E144" s="293">
        <v>0</v>
      </c>
      <c r="F144" s="292"/>
      <c r="G144" s="294">
        <v>0</v>
      </c>
      <c r="H144" s="292"/>
      <c r="I144" s="201">
        <v>0</v>
      </c>
      <c r="J144" s="201"/>
      <c r="K144" s="201">
        <v>0</v>
      </c>
      <c r="L144" s="201"/>
      <c r="M144" s="201">
        <f t="shared" si="5"/>
        <v>0</v>
      </c>
      <c r="N144" s="201"/>
      <c r="O144" s="201">
        <v>0</v>
      </c>
      <c r="P144" s="201"/>
      <c r="Q144" s="201">
        <v>0</v>
      </c>
      <c r="R144" s="201"/>
      <c r="S144" s="201">
        <f t="shared" si="4"/>
        <v>0</v>
      </c>
    </row>
    <row r="145" spans="1:19" ht="21">
      <c r="A145" s="289" t="s">
        <v>473</v>
      </c>
      <c r="B145" s="290"/>
      <c r="C145" s="291"/>
      <c r="D145" s="292"/>
      <c r="E145" s="293">
        <v>0</v>
      </c>
      <c r="F145" s="292"/>
      <c r="G145" s="294">
        <v>0</v>
      </c>
      <c r="H145" s="292"/>
      <c r="I145" s="201">
        <v>0</v>
      </c>
      <c r="J145" s="201"/>
      <c r="K145" s="201">
        <v>0</v>
      </c>
      <c r="L145" s="201"/>
      <c r="M145" s="201">
        <f t="shared" si="5"/>
        <v>0</v>
      </c>
      <c r="N145" s="201"/>
      <c r="O145" s="201">
        <v>8517</v>
      </c>
      <c r="P145" s="201"/>
      <c r="Q145" s="201">
        <v>0</v>
      </c>
      <c r="R145" s="201"/>
      <c r="S145" s="201">
        <f>O145+Q145</f>
        <v>8517</v>
      </c>
    </row>
    <row r="146" spans="1:19" ht="21.6" thickBot="1">
      <c r="A146" s="258" t="s">
        <v>2</v>
      </c>
      <c r="B146" s="290"/>
      <c r="C146" s="291"/>
      <c r="D146" s="292"/>
      <c r="E146" s="293"/>
      <c r="F146" s="292"/>
      <c r="G146" s="295"/>
      <c r="H146" s="292"/>
      <c r="I146" s="297">
        <v>5250335976</v>
      </c>
      <c r="J146" s="201"/>
      <c r="K146" s="297">
        <f>SUM(K9:K145)</f>
        <v>-619753424</v>
      </c>
      <c r="L146" s="201"/>
      <c r="M146" s="297">
        <f>SUM(M9:M145)</f>
        <v>4630582552</v>
      </c>
      <c r="N146" s="201"/>
      <c r="O146" s="297">
        <v>467265254328</v>
      </c>
      <c r="P146" s="201"/>
      <c r="Q146" s="297">
        <v>-2621866422</v>
      </c>
      <c r="R146" s="201"/>
      <c r="S146" s="297">
        <f>SUM(S9:S145)</f>
        <v>464643387906</v>
      </c>
    </row>
    <row r="147" spans="1:19" ht="21.6" thickTop="1">
      <c r="A147" s="289"/>
      <c r="B147" s="290"/>
      <c r="C147" s="291"/>
      <c r="D147" s="292"/>
      <c r="E147" s="293"/>
      <c r="F147" s="292"/>
      <c r="G147" s="295"/>
      <c r="H147" s="292"/>
      <c r="I147" s="296"/>
      <c r="J147" s="296"/>
      <c r="K147" s="296">
        <v>0</v>
      </c>
      <c r="L147" s="296"/>
      <c r="M147" s="296"/>
      <c r="N147" s="296"/>
      <c r="O147" s="296"/>
      <c r="P147" s="296"/>
      <c r="Q147" s="296"/>
      <c r="R147" s="296"/>
      <c r="S147" s="296"/>
    </row>
    <row r="148" spans="1:19" ht="18"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</row>
    <row r="149" spans="1:19">
      <c r="K149" s="298"/>
    </row>
    <row r="150" spans="1:19">
      <c r="K150" s="298"/>
    </row>
    <row r="151" spans="1:19">
      <c r="K151" s="298"/>
    </row>
    <row r="152" spans="1:19">
      <c r="K152" s="298"/>
    </row>
    <row r="153" spans="1:19">
      <c r="K153" s="298"/>
    </row>
    <row r="154" spans="1:19">
      <c r="K154" s="298"/>
    </row>
    <row r="155" spans="1:19">
      <c r="K155" s="298"/>
    </row>
    <row r="156" spans="1:19">
      <c r="K156" s="298"/>
    </row>
    <row r="157" spans="1:19">
      <c r="K157" s="298"/>
    </row>
    <row r="158" spans="1:19">
      <c r="K158" s="298"/>
    </row>
    <row r="159" spans="1:19">
      <c r="K159" s="299"/>
    </row>
    <row r="160" spans="1:19">
      <c r="K160" s="299"/>
    </row>
  </sheetData>
  <autoFilter ref="A8:A146" xr:uid="{00000000-0001-0000-0600-000000000000}">
    <sortState xmlns:xlrd2="http://schemas.microsoft.com/office/spreadsheetml/2017/richdata2" ref="A69">
      <sortCondition ref="A8:A146"/>
    </sortState>
  </autoFilter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honeticPr fontId="23" type="noConversion"/>
  <pageMargins left="0.7" right="6.8000000000000005E-2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A9" sqref="A9"/>
    </sheetView>
  </sheetViews>
  <sheetFormatPr defaultColWidth="9.109375" defaultRowHeight="21"/>
  <cols>
    <col min="1" max="1" width="50.88671875" style="42" customWidth="1"/>
    <col min="2" max="2" width="1" style="42" customWidth="1"/>
    <col min="3" max="3" width="13.109375" style="42" customWidth="1"/>
    <col min="4" max="4" width="1" style="42" customWidth="1"/>
    <col min="5" max="5" width="13" style="42" customWidth="1"/>
    <col min="6" max="6" width="1" style="42" customWidth="1"/>
    <col min="7" max="7" width="11.88671875" style="42" customWidth="1"/>
    <col min="8" max="8" width="1" style="42" customWidth="1"/>
    <col min="9" max="9" width="25" style="44" bestFit="1" customWidth="1"/>
    <col min="10" max="10" width="0.88671875" style="44" customWidth="1"/>
    <col min="11" max="11" width="25" style="44" bestFit="1" customWidth="1"/>
    <col min="12" max="12" width="0.6640625" style="44" customWidth="1"/>
    <col min="13" max="13" width="23.109375" style="44" bestFit="1" customWidth="1"/>
    <col min="14" max="14" width="0.6640625" style="44" customWidth="1"/>
    <col min="15" max="15" width="23.109375" style="44" bestFit="1" customWidth="1"/>
    <col min="16" max="16" width="0.5546875" style="44" customWidth="1"/>
    <col min="17" max="17" width="17" style="44" bestFit="1" customWidth="1"/>
    <col min="18" max="18" width="0.5546875" style="44" customWidth="1"/>
    <col min="19" max="19" width="23.109375" style="44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112" t="s">
        <v>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2" ht="25.2">
      <c r="A2" s="112" t="s">
        <v>49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22" ht="25.2">
      <c r="A3" s="112" t="str">
        <f>' سهام'!A3</f>
        <v>برای ماه منتهی به 1403/08/30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22" ht="25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22" ht="25.2">
      <c r="A5" s="118" t="s">
        <v>356</v>
      </c>
      <c r="B5" s="118"/>
      <c r="C5" s="118"/>
      <c r="D5" s="118"/>
      <c r="E5" s="118"/>
      <c r="F5" s="118"/>
      <c r="G5" s="118"/>
      <c r="H5" s="118"/>
      <c r="I5" s="118"/>
      <c r="J5" s="65"/>
      <c r="K5" s="66"/>
      <c r="L5" s="66"/>
      <c r="M5" s="66"/>
      <c r="N5" s="66"/>
      <c r="O5" s="66"/>
      <c r="P5" s="66"/>
      <c r="Q5" s="66"/>
      <c r="R5" s="66"/>
      <c r="S5" s="66"/>
    </row>
    <row r="6" spans="1:22" ht="24.75" customHeight="1" thickBot="1">
      <c r="A6" s="73"/>
      <c r="B6" s="74"/>
      <c r="C6" s="74"/>
      <c r="D6" s="74"/>
      <c r="E6" s="74"/>
      <c r="F6" s="74"/>
      <c r="G6" s="74"/>
      <c r="H6" s="74"/>
      <c r="I6" s="126" t="str">
        <f>'درآمد سود سهام'!$I$7</f>
        <v>طی آبان  ماه</v>
      </c>
      <c r="J6" s="126"/>
      <c r="K6" s="126"/>
      <c r="L6" s="126"/>
      <c r="M6" s="126"/>
      <c r="N6" s="66"/>
      <c r="O6" s="126" t="str">
        <f>'درآمد سود سهام'!$O$7</f>
        <v>از ابتدای سال مالی تا پایان آبان ماه</v>
      </c>
      <c r="P6" s="126"/>
      <c r="Q6" s="126"/>
      <c r="R6" s="126"/>
      <c r="S6" s="126"/>
    </row>
    <row r="7" spans="1:22" ht="46.5" customHeight="1" thickBot="1">
      <c r="A7" s="75" t="s">
        <v>33</v>
      </c>
      <c r="B7" s="76"/>
      <c r="C7" s="67" t="s">
        <v>357</v>
      </c>
      <c r="D7" s="79"/>
      <c r="E7" s="67" t="s">
        <v>20</v>
      </c>
      <c r="F7" s="79"/>
      <c r="G7" s="67" t="s">
        <v>30</v>
      </c>
      <c r="H7" s="76"/>
      <c r="I7" s="67" t="s">
        <v>50</v>
      </c>
      <c r="J7" s="68"/>
      <c r="K7" s="67" t="s">
        <v>35</v>
      </c>
      <c r="L7" s="68"/>
      <c r="M7" s="67" t="s">
        <v>36</v>
      </c>
      <c r="N7" s="66"/>
      <c r="O7" s="67" t="s">
        <v>50</v>
      </c>
      <c r="P7" s="68"/>
      <c r="Q7" s="67" t="s">
        <v>35</v>
      </c>
      <c r="R7" s="68"/>
      <c r="S7" s="67" t="s">
        <v>36</v>
      </c>
    </row>
    <row r="8" spans="1:22" ht="24.6">
      <c r="A8" s="75"/>
      <c r="B8" s="76"/>
      <c r="C8" s="76"/>
      <c r="D8" s="76"/>
      <c r="E8" s="76"/>
      <c r="F8" s="76"/>
      <c r="G8" s="76"/>
      <c r="H8" s="76"/>
      <c r="I8" s="64">
        <v>0</v>
      </c>
      <c r="J8" s="64"/>
      <c r="K8" s="64">
        <v>0</v>
      </c>
      <c r="L8" s="64"/>
      <c r="M8" s="64">
        <v>0</v>
      </c>
      <c r="N8" s="64"/>
      <c r="O8" s="64">
        <v>0</v>
      </c>
      <c r="P8" s="64"/>
      <c r="Q8" s="64">
        <v>0</v>
      </c>
      <c r="R8" s="64"/>
      <c r="S8" s="64">
        <f>Q8+O8</f>
        <v>0</v>
      </c>
    </row>
    <row r="9" spans="1:22" s="1" customFormat="1" ht="25.2" thickBot="1">
      <c r="A9" s="77" t="s">
        <v>2</v>
      </c>
      <c r="B9" s="74"/>
      <c r="C9" s="74"/>
      <c r="D9" s="74"/>
      <c r="E9" s="74"/>
      <c r="F9" s="74"/>
      <c r="G9" s="74"/>
      <c r="H9" s="74"/>
      <c r="I9" s="69">
        <f>SUM(I8:I8)</f>
        <v>0</v>
      </c>
      <c r="J9" s="78"/>
      <c r="K9" s="69">
        <f>SUM(K8:K8)</f>
        <v>0</v>
      </c>
      <c r="L9" s="78"/>
      <c r="M9" s="69">
        <f>SUM(M8:M8)</f>
        <v>0</v>
      </c>
      <c r="N9" s="78"/>
      <c r="O9" s="69">
        <f>SUM(O8:O8)</f>
        <v>0</v>
      </c>
      <c r="P9" s="78"/>
      <c r="Q9" s="69">
        <f>SUM(Q8:Q8)</f>
        <v>0</v>
      </c>
      <c r="R9" s="70" t="e">
        <f>SUM(#REF!)</f>
        <v>#REF!</v>
      </c>
      <c r="S9" s="69">
        <f>SUM(S8:S8)</f>
        <v>0</v>
      </c>
      <c r="U9" s="10"/>
      <c r="V9" s="10"/>
    </row>
    <row r="10" spans="1:22" s="1" customFormat="1" ht="21.6" thickTop="1">
      <c r="A10" s="42"/>
      <c r="B10" s="42"/>
      <c r="C10" s="42"/>
      <c r="D10" s="42"/>
      <c r="E10" s="42"/>
      <c r="F10" s="42"/>
      <c r="G10" s="42"/>
      <c r="H10" s="42"/>
      <c r="I10" s="44"/>
      <c r="J10" s="39"/>
      <c r="K10" s="44"/>
      <c r="L10" s="39"/>
      <c r="M10" s="44"/>
      <c r="N10" s="39"/>
      <c r="O10" s="44"/>
      <c r="P10" s="39"/>
      <c r="Q10" s="44"/>
      <c r="R10" s="44"/>
      <c r="S10" s="44"/>
      <c r="T10" s="10"/>
      <c r="U10" s="10"/>
      <c r="V10" s="10"/>
    </row>
    <row r="11" spans="1:22" s="1" customFormat="1">
      <c r="A11" s="42"/>
      <c r="B11" s="42"/>
      <c r="C11" s="42"/>
      <c r="D11" s="42"/>
      <c r="E11" s="42"/>
      <c r="F11" s="42"/>
      <c r="G11" s="42"/>
      <c r="H11" s="42"/>
      <c r="I11" s="44"/>
      <c r="J11" s="39"/>
      <c r="K11" s="44"/>
      <c r="L11" s="39"/>
      <c r="M11" s="44"/>
      <c r="N11" s="39"/>
      <c r="O11" s="44"/>
      <c r="P11" s="39"/>
      <c r="Q11" s="44"/>
      <c r="R11" s="44"/>
      <c r="S11" s="44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4"/>
  <sheetViews>
    <sheetView rightToLeft="1" view="pageBreakPreview" topLeftCell="A4" zoomScale="80" zoomScaleNormal="100" zoomScaleSheetLayoutView="80" workbookViewId="0">
      <selection activeCell="I19" sqref="I19"/>
    </sheetView>
  </sheetViews>
  <sheetFormatPr defaultColWidth="9.109375" defaultRowHeight="21"/>
  <cols>
    <col min="1" max="1" width="50.88671875" style="174" customWidth="1"/>
    <col min="2" max="2" width="1" style="174" customWidth="1"/>
    <col min="3" max="3" width="16" style="198" bestFit="1" customWidth="1"/>
    <col min="4" max="4" width="0.88671875" style="198" customWidth="1"/>
    <col min="5" max="5" width="18" style="198" bestFit="1" customWidth="1"/>
    <col min="6" max="6" width="0.6640625" style="198" customWidth="1"/>
    <col min="7" max="7" width="23.109375" style="198" bestFit="1" customWidth="1"/>
    <col min="8" max="8" width="0.6640625" style="198" customWidth="1"/>
    <col min="9" max="9" width="16" style="198" bestFit="1" customWidth="1"/>
    <col min="10" max="10" width="0.5546875" style="198" customWidth="1"/>
    <col min="11" max="11" width="17" style="198" bestFit="1" customWidth="1"/>
    <col min="12" max="12" width="0.5546875" style="198" customWidth="1"/>
    <col min="13" max="13" width="23.109375" style="198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6" ht="25.2">
      <c r="A2" s="300" t="s">
        <v>49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6" ht="25.2">
      <c r="A3" s="300" t="str">
        <f>' سهام'!A3</f>
        <v>برای ماه منتهی به 1403/08/30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6" ht="25.2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6" ht="25.2">
      <c r="A5" s="302" t="s">
        <v>355</v>
      </c>
      <c r="B5" s="302"/>
      <c r="C5" s="302"/>
      <c r="D5" s="303"/>
      <c r="E5" s="304"/>
      <c r="F5" s="304"/>
      <c r="G5" s="304"/>
      <c r="H5" s="304"/>
      <c r="I5" s="304"/>
      <c r="J5" s="304"/>
      <c r="K5" s="304"/>
      <c r="L5" s="304"/>
      <c r="M5" s="304"/>
    </row>
    <row r="6" spans="1:16" ht="24.75" customHeight="1" thickBot="1">
      <c r="A6" s="305"/>
      <c r="B6" s="306"/>
      <c r="C6" s="307" t="str">
        <f>'درآمد سود سهام'!$I$7</f>
        <v>طی آبان  ماه</v>
      </c>
      <c r="D6" s="307"/>
      <c r="E6" s="307"/>
      <c r="F6" s="307"/>
      <c r="G6" s="307"/>
      <c r="H6" s="304"/>
      <c r="I6" s="307" t="str">
        <f>'درآمد سود سهام'!$O$7</f>
        <v>از ابتدای سال مالی تا پایان آبان ماه</v>
      </c>
      <c r="J6" s="307"/>
      <c r="K6" s="307"/>
      <c r="L6" s="307"/>
      <c r="M6" s="307"/>
    </row>
    <row r="7" spans="1:16" ht="46.5" customHeight="1" thickBot="1">
      <c r="A7" s="308" t="s">
        <v>33</v>
      </c>
      <c r="B7" s="309"/>
      <c r="C7" s="310" t="s">
        <v>50</v>
      </c>
      <c r="D7" s="311"/>
      <c r="E7" s="310" t="s">
        <v>35</v>
      </c>
      <c r="F7" s="311"/>
      <c r="G7" s="310" t="s">
        <v>36</v>
      </c>
      <c r="H7" s="304"/>
      <c r="I7" s="310" t="s">
        <v>50</v>
      </c>
      <c r="J7" s="311"/>
      <c r="K7" s="310" t="s">
        <v>35</v>
      </c>
      <c r="L7" s="311"/>
      <c r="M7" s="310" t="s">
        <v>36</v>
      </c>
    </row>
    <row r="8" spans="1:16" ht="24.6">
      <c r="A8" s="308" t="s">
        <v>361</v>
      </c>
      <c r="B8" s="309"/>
      <c r="C8" s="259">
        <v>2244230</v>
      </c>
      <c r="D8" s="259"/>
      <c r="E8" s="259">
        <v>0</v>
      </c>
      <c r="F8" s="259"/>
      <c r="G8" s="259">
        <f>C8+E8</f>
        <v>2244230</v>
      </c>
      <c r="H8" s="259"/>
      <c r="I8" s="259">
        <v>315464007</v>
      </c>
      <c r="J8" s="259"/>
      <c r="K8" s="259">
        <v>0</v>
      </c>
      <c r="L8" s="259"/>
      <c r="M8" s="259">
        <f>I8+K8</f>
        <v>315464007</v>
      </c>
    </row>
    <row r="9" spans="1:16" ht="24.6">
      <c r="A9" s="308" t="s">
        <v>358</v>
      </c>
      <c r="B9" s="309"/>
      <c r="C9" s="259">
        <v>1653</v>
      </c>
      <c r="D9" s="259"/>
      <c r="E9" s="259">
        <v>0</v>
      </c>
      <c r="F9" s="259"/>
      <c r="G9" s="259">
        <f>C9+E9</f>
        <v>1653</v>
      </c>
      <c r="H9" s="259"/>
      <c r="I9" s="259">
        <v>8603</v>
      </c>
      <c r="J9" s="259"/>
      <c r="K9" s="259">
        <v>0</v>
      </c>
      <c r="L9" s="259"/>
      <c r="M9" s="259">
        <f>I9+K9</f>
        <v>8603</v>
      </c>
    </row>
    <row r="10" spans="1:16" ht="24.6">
      <c r="A10" s="308" t="s">
        <v>359</v>
      </c>
      <c r="B10" s="309"/>
      <c r="C10" s="259">
        <v>4296</v>
      </c>
      <c r="D10" s="259"/>
      <c r="E10" s="259">
        <v>0</v>
      </c>
      <c r="F10" s="259"/>
      <c r="G10" s="259">
        <f>C10+E10</f>
        <v>4296</v>
      </c>
      <c r="H10" s="259"/>
      <c r="I10" s="259">
        <v>21866</v>
      </c>
      <c r="J10" s="259"/>
      <c r="K10" s="259">
        <v>0</v>
      </c>
      <c r="L10" s="259"/>
      <c r="M10" s="259">
        <f>I10+K10</f>
        <v>21866</v>
      </c>
    </row>
    <row r="11" spans="1:16" s="1" customFormat="1" ht="24.6">
      <c r="A11" s="308" t="s">
        <v>360</v>
      </c>
      <c r="B11" s="264"/>
      <c r="C11" s="259">
        <v>13795</v>
      </c>
      <c r="D11" s="259"/>
      <c r="E11" s="259">
        <v>0</v>
      </c>
      <c r="F11" s="259"/>
      <c r="G11" s="259">
        <f>C11+E11</f>
        <v>13795</v>
      </c>
      <c r="H11" s="259"/>
      <c r="I11" s="259">
        <v>104502816</v>
      </c>
      <c r="J11" s="259"/>
      <c r="K11" s="259">
        <v>0</v>
      </c>
      <c r="L11" s="259"/>
      <c r="M11" s="259">
        <f>I11+K11</f>
        <v>104502816</v>
      </c>
      <c r="O11" s="10"/>
      <c r="P11" s="10"/>
    </row>
    <row r="12" spans="1:16" s="1" customFormat="1" ht="25.2" thickBot="1">
      <c r="A12" s="200" t="s">
        <v>2</v>
      </c>
      <c r="B12" s="306"/>
      <c r="C12" s="312">
        <f>SUM(C8:C11)</f>
        <v>2263974</v>
      </c>
      <c r="D12" s="313"/>
      <c r="E12" s="312">
        <f>SUM(E8:E11)</f>
        <v>0</v>
      </c>
      <c r="F12" s="313"/>
      <c r="G12" s="312">
        <f>SUM(G8:G11)</f>
        <v>2263974</v>
      </c>
      <c r="H12" s="313"/>
      <c r="I12" s="312">
        <f>SUM(I8:I11)</f>
        <v>419997292</v>
      </c>
      <c r="J12" s="313"/>
      <c r="K12" s="312">
        <f>SUM(K8:K11)</f>
        <v>0</v>
      </c>
      <c r="L12" s="314" t="e">
        <f>SUM(#REF!)</f>
        <v>#REF!</v>
      </c>
      <c r="M12" s="312">
        <f>SUM(M8:M11)</f>
        <v>419997292</v>
      </c>
      <c r="O12" s="10"/>
      <c r="P12" s="10"/>
    </row>
    <row r="13" spans="1:16" s="1" customFormat="1" ht="21.6" thickTop="1">
      <c r="A13" s="174"/>
      <c r="B13" s="174"/>
      <c r="C13" s="198"/>
      <c r="D13" s="264"/>
      <c r="E13" s="198"/>
      <c r="F13" s="264"/>
      <c r="G13" s="198"/>
      <c r="H13" s="264"/>
      <c r="I13" s="198"/>
      <c r="J13" s="264"/>
      <c r="K13" s="198"/>
      <c r="L13" s="198"/>
      <c r="M13" s="198"/>
      <c r="N13" s="10"/>
      <c r="O13" s="10"/>
      <c r="P13" s="10"/>
    </row>
    <row r="14" spans="1:16" s="1" customFormat="1">
      <c r="A14" s="174"/>
      <c r="B14" s="174"/>
      <c r="C14" s="198"/>
      <c r="D14" s="264"/>
      <c r="E14" s="198"/>
      <c r="F14" s="264"/>
      <c r="G14" s="198"/>
      <c r="H14" s="264"/>
      <c r="I14" s="198"/>
      <c r="J14" s="264"/>
      <c r="K14" s="198"/>
      <c r="L14" s="198"/>
      <c r="M14" s="198"/>
      <c r="O14" s="10"/>
      <c r="P14" s="10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331"/>
  <sheetViews>
    <sheetView rightToLeft="1" view="pageBreakPreview" zoomScale="80" zoomScaleNormal="100" zoomScaleSheetLayoutView="80" workbookViewId="0">
      <selection activeCell="I341" sqref="I341"/>
    </sheetView>
  </sheetViews>
  <sheetFormatPr defaultColWidth="9.109375" defaultRowHeight="16.2"/>
  <cols>
    <col min="1" max="1" width="37.88671875" style="258" bestFit="1" customWidth="1"/>
    <col min="2" max="2" width="1.33203125" style="258" customWidth="1"/>
    <col min="3" max="3" width="13.88671875" style="258" bestFit="1" customWidth="1"/>
    <col min="4" max="4" width="0.88671875" style="258" customWidth="1"/>
    <col min="5" max="5" width="30.33203125" style="337" bestFit="1" customWidth="1"/>
    <col min="6" max="6" width="0.5546875" style="337" customWidth="1"/>
    <col min="7" max="7" width="27.44140625" style="337" bestFit="1" customWidth="1"/>
    <col min="8" max="8" width="0.88671875" style="337" customWidth="1"/>
    <col min="9" max="9" width="25.44140625" style="331" bestFit="1" customWidth="1"/>
    <col min="10" max="10" width="0.5546875" style="331" customWidth="1"/>
    <col min="11" max="11" width="15.6640625" style="331" bestFit="1" customWidth="1"/>
    <col min="12" max="12" width="0.44140625" style="331" customWidth="1"/>
    <col min="13" max="13" width="20" style="331" bestFit="1" customWidth="1"/>
    <col min="14" max="14" width="0.44140625" style="331" customWidth="1"/>
    <col min="15" max="15" width="24.5546875" style="331" bestFit="1" customWidth="1"/>
    <col min="16" max="16" width="0.5546875" style="331" customWidth="1"/>
    <col min="17" max="17" width="23.6640625" style="331" bestFit="1" customWidth="1"/>
    <col min="18" max="18" width="19" style="11" customWidth="1"/>
    <col min="19" max="16384" width="9.109375" style="11"/>
  </cols>
  <sheetData>
    <row r="1" spans="1:17" ht="21.6">
      <c r="A1" s="246" t="s">
        <v>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21.6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ht="21.6">
      <c r="A3" s="246" t="str">
        <f>' سهام'!A3</f>
        <v>برای ماه منتهی به 1403/08/30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ht="21.6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7" ht="21.6">
      <c r="A5" s="315" t="s">
        <v>354</v>
      </c>
      <c r="B5" s="315"/>
      <c r="C5" s="315"/>
      <c r="D5" s="315"/>
      <c r="E5" s="315"/>
      <c r="F5" s="315"/>
      <c r="G5" s="315"/>
      <c r="H5" s="315"/>
      <c r="I5" s="315"/>
      <c r="J5" s="316"/>
      <c r="K5" s="316"/>
      <c r="L5" s="316"/>
      <c r="M5" s="316"/>
      <c r="N5" s="316"/>
      <c r="O5" s="316"/>
      <c r="P5" s="316"/>
      <c r="Q5" s="316"/>
    </row>
    <row r="6" spans="1:17" ht="22.2" thickBot="1">
      <c r="A6" s="264"/>
      <c r="B6" s="264"/>
      <c r="C6" s="317" t="str">
        <f>'درآمد سود سهام'!$I$7</f>
        <v>طی آبان  ماه</v>
      </c>
      <c r="D6" s="318"/>
      <c r="E6" s="318"/>
      <c r="F6" s="318"/>
      <c r="G6" s="318"/>
      <c r="H6" s="318"/>
      <c r="I6" s="318"/>
      <c r="J6" s="319"/>
      <c r="K6" s="320" t="str">
        <f>'درآمد سود سهام'!$O$7</f>
        <v>از ابتدای سال مالی تا پایان آبان ماه</v>
      </c>
      <c r="L6" s="320"/>
      <c r="M6" s="320"/>
      <c r="N6" s="320"/>
      <c r="O6" s="320"/>
      <c r="P6" s="320"/>
      <c r="Q6" s="320"/>
    </row>
    <row r="7" spans="1:17" ht="42.6" thickBot="1">
      <c r="A7" s="290" t="s">
        <v>33</v>
      </c>
      <c r="B7" s="290"/>
      <c r="C7" s="321" t="s">
        <v>3</v>
      </c>
      <c r="D7" s="290"/>
      <c r="E7" s="322" t="s">
        <v>208</v>
      </c>
      <c r="F7" s="323"/>
      <c r="G7" s="324" t="s">
        <v>37</v>
      </c>
      <c r="H7" s="323"/>
      <c r="I7" s="325" t="s">
        <v>207</v>
      </c>
      <c r="J7" s="319"/>
      <c r="K7" s="326" t="s">
        <v>3</v>
      </c>
      <c r="L7" s="327"/>
      <c r="M7" s="325" t="s">
        <v>208</v>
      </c>
      <c r="N7" s="327"/>
      <c r="O7" s="326" t="s">
        <v>37</v>
      </c>
      <c r="P7" s="327"/>
      <c r="Q7" s="325" t="s">
        <v>207</v>
      </c>
    </row>
    <row r="8" spans="1:17" ht="21">
      <c r="A8" s="328" t="s">
        <v>118</v>
      </c>
      <c r="B8" s="329"/>
      <c r="C8" s="34">
        <v>268556</v>
      </c>
      <c r="D8" s="329"/>
      <c r="E8" s="34">
        <v>945506883</v>
      </c>
      <c r="F8" s="259"/>
      <c r="G8" s="34">
        <v>-929896138</v>
      </c>
      <c r="H8" s="329"/>
      <c r="I8" s="34">
        <f>G8+E8</f>
        <v>15610745</v>
      </c>
      <c r="J8" s="34"/>
      <c r="K8" s="259">
        <v>5981022</v>
      </c>
      <c r="L8" s="34"/>
      <c r="M8" s="34">
        <v>20929903802</v>
      </c>
      <c r="N8" s="329"/>
      <c r="O8" s="34">
        <v>-22066648558</v>
      </c>
      <c r="P8" s="34"/>
      <c r="Q8" s="34">
        <f>M8+O8</f>
        <v>-1136744756</v>
      </c>
    </row>
    <row r="9" spans="1:17" ht="21">
      <c r="A9" s="328" t="s">
        <v>192</v>
      </c>
      <c r="B9" s="329"/>
      <c r="C9" s="34">
        <v>55152</v>
      </c>
      <c r="D9" s="329"/>
      <c r="E9" s="34">
        <v>216483475</v>
      </c>
      <c r="F9" s="259"/>
      <c r="G9" s="34">
        <v>-202162942</v>
      </c>
      <c r="H9" s="329"/>
      <c r="I9" s="34">
        <f t="shared" ref="I9:I72" si="0">G9+E9</f>
        <v>14320533</v>
      </c>
      <c r="J9" s="34"/>
      <c r="K9" s="259">
        <v>2580093</v>
      </c>
      <c r="L9" s="34"/>
      <c r="M9" s="34">
        <v>13918002540</v>
      </c>
      <c r="N9" s="329"/>
      <c r="O9" s="34">
        <v>-15010676789</v>
      </c>
      <c r="P9" s="34"/>
      <c r="Q9" s="34">
        <f t="shared" ref="Q9:Q72" si="1">M9+O9</f>
        <v>-1092674249</v>
      </c>
    </row>
    <row r="10" spans="1:17" ht="21">
      <c r="A10" s="328" t="s">
        <v>267</v>
      </c>
      <c r="B10" s="329"/>
      <c r="C10" s="34">
        <v>11080</v>
      </c>
      <c r="D10" s="329"/>
      <c r="E10" s="34">
        <v>119273468</v>
      </c>
      <c r="F10" s="259"/>
      <c r="G10" s="34">
        <v>-118511436</v>
      </c>
      <c r="H10" s="329"/>
      <c r="I10" s="34">
        <f t="shared" si="0"/>
        <v>762032</v>
      </c>
      <c r="J10" s="34"/>
      <c r="K10" s="259">
        <v>3660254</v>
      </c>
      <c r="L10" s="34"/>
      <c r="M10" s="34">
        <v>43292211464</v>
      </c>
      <c r="N10" s="329"/>
      <c r="O10" s="34">
        <v>-39149996260</v>
      </c>
      <c r="P10" s="34"/>
      <c r="Q10" s="34">
        <f t="shared" si="1"/>
        <v>4142215204</v>
      </c>
    </row>
    <row r="11" spans="1:17" ht="21">
      <c r="A11" s="328" t="s">
        <v>134</v>
      </c>
      <c r="B11" s="329"/>
      <c r="C11" s="34">
        <v>204998</v>
      </c>
      <c r="D11" s="329"/>
      <c r="E11" s="34">
        <v>716722293</v>
      </c>
      <c r="F11" s="259"/>
      <c r="G11" s="34">
        <v>-761004304</v>
      </c>
      <c r="H11" s="329"/>
      <c r="I11" s="34">
        <f t="shared" si="0"/>
        <v>-44282011</v>
      </c>
      <c r="J11" s="34"/>
      <c r="K11" s="259">
        <v>3686612</v>
      </c>
      <c r="L11" s="34"/>
      <c r="M11" s="34">
        <v>13168054528</v>
      </c>
      <c r="N11" s="329"/>
      <c r="O11" s="34">
        <v>-14108054775</v>
      </c>
      <c r="P11" s="34"/>
      <c r="Q11" s="34">
        <f t="shared" si="1"/>
        <v>-940000247</v>
      </c>
    </row>
    <row r="12" spans="1:17" ht="21">
      <c r="A12" s="328" t="s">
        <v>147</v>
      </c>
      <c r="B12" s="329"/>
      <c r="C12" s="34">
        <v>21983</v>
      </c>
      <c r="D12" s="329"/>
      <c r="E12" s="34">
        <v>248354758</v>
      </c>
      <c r="F12" s="259"/>
      <c r="G12" s="34">
        <v>-299812201</v>
      </c>
      <c r="H12" s="329"/>
      <c r="I12" s="34">
        <f t="shared" si="0"/>
        <v>-51457443</v>
      </c>
      <c r="J12" s="34"/>
      <c r="K12" s="259">
        <v>843380</v>
      </c>
      <c r="L12" s="34"/>
      <c r="M12" s="34">
        <v>10582991680</v>
      </c>
      <c r="N12" s="329"/>
      <c r="O12" s="34">
        <v>-11502325121</v>
      </c>
      <c r="P12" s="34"/>
      <c r="Q12" s="34">
        <f t="shared" si="1"/>
        <v>-919333441</v>
      </c>
    </row>
    <row r="13" spans="1:17" ht="21">
      <c r="A13" s="328" t="s">
        <v>144</v>
      </c>
      <c r="B13" s="329"/>
      <c r="C13" s="34">
        <v>27131</v>
      </c>
      <c r="D13" s="329"/>
      <c r="E13" s="34">
        <v>308069124</v>
      </c>
      <c r="F13" s="259"/>
      <c r="G13" s="34">
        <v>-301339418</v>
      </c>
      <c r="H13" s="329"/>
      <c r="I13" s="34">
        <f t="shared" si="0"/>
        <v>6729706</v>
      </c>
      <c r="J13" s="34"/>
      <c r="K13" s="259">
        <v>698168</v>
      </c>
      <c r="L13" s="34"/>
      <c r="M13" s="34">
        <v>7340220624</v>
      </c>
      <c r="N13" s="329"/>
      <c r="O13" s="34">
        <v>-7778342698</v>
      </c>
      <c r="P13" s="34"/>
      <c r="Q13" s="34">
        <f t="shared" si="1"/>
        <v>-438122074</v>
      </c>
    </row>
    <row r="14" spans="1:17" ht="21">
      <c r="A14" s="328" t="s">
        <v>252</v>
      </c>
      <c r="B14" s="329"/>
      <c r="C14" s="34">
        <v>6069</v>
      </c>
      <c r="D14" s="329"/>
      <c r="E14" s="34">
        <v>180100905</v>
      </c>
      <c r="F14" s="259"/>
      <c r="G14" s="34">
        <v>-206626465</v>
      </c>
      <c r="H14" s="329"/>
      <c r="I14" s="34">
        <f t="shared" si="0"/>
        <v>-26525560</v>
      </c>
      <c r="J14" s="34"/>
      <c r="K14" s="259">
        <v>706826</v>
      </c>
      <c r="L14" s="34"/>
      <c r="M14" s="34">
        <v>23625653166</v>
      </c>
      <c r="N14" s="329"/>
      <c r="O14" s="34">
        <v>-24064748198</v>
      </c>
      <c r="P14" s="34"/>
      <c r="Q14" s="34">
        <f t="shared" si="1"/>
        <v>-439095032</v>
      </c>
    </row>
    <row r="15" spans="1:17" ht="21">
      <c r="A15" s="328" t="s">
        <v>280</v>
      </c>
      <c r="B15" s="329"/>
      <c r="C15" s="34">
        <v>87902</v>
      </c>
      <c r="D15" s="329"/>
      <c r="E15" s="34">
        <v>464859473</v>
      </c>
      <c r="F15" s="259"/>
      <c r="G15" s="34">
        <v>-549613806</v>
      </c>
      <c r="H15" s="329"/>
      <c r="I15" s="34">
        <f t="shared" si="0"/>
        <v>-84754333</v>
      </c>
      <c r="J15" s="34"/>
      <c r="K15" s="259">
        <v>2871252</v>
      </c>
      <c r="L15" s="34"/>
      <c r="M15" s="34">
        <v>17234818754</v>
      </c>
      <c r="N15" s="329"/>
      <c r="O15" s="34">
        <v>-17952717042</v>
      </c>
      <c r="P15" s="34"/>
      <c r="Q15" s="34">
        <f t="shared" si="1"/>
        <v>-717898288</v>
      </c>
    </row>
    <row r="16" spans="1:17" ht="21">
      <c r="A16" s="328" t="s">
        <v>160</v>
      </c>
      <c r="B16" s="329"/>
      <c r="C16" s="34">
        <v>497993</v>
      </c>
      <c r="D16" s="329"/>
      <c r="E16" s="34">
        <v>4940658810</v>
      </c>
      <c r="F16" s="259"/>
      <c r="G16" s="34">
        <v>-5806701216</v>
      </c>
      <c r="H16" s="329"/>
      <c r="I16" s="34">
        <f t="shared" si="0"/>
        <v>-866042406</v>
      </c>
      <c r="J16" s="34"/>
      <c r="K16" s="259">
        <v>1680166</v>
      </c>
      <c r="L16" s="34"/>
      <c r="M16" s="34">
        <v>18203925270</v>
      </c>
      <c r="N16" s="329"/>
      <c r="O16" s="34">
        <v>-19591082515</v>
      </c>
      <c r="P16" s="34"/>
      <c r="Q16" s="34">
        <f t="shared" si="1"/>
        <v>-1387157245</v>
      </c>
    </row>
    <row r="17" spans="1:17" ht="21">
      <c r="A17" s="328" t="s">
        <v>138</v>
      </c>
      <c r="B17" s="329"/>
      <c r="C17" s="34">
        <v>11756</v>
      </c>
      <c r="D17" s="329"/>
      <c r="E17" s="34">
        <v>140597796</v>
      </c>
      <c r="F17" s="259"/>
      <c r="G17" s="34">
        <v>-158237358</v>
      </c>
      <c r="H17" s="329"/>
      <c r="I17" s="34">
        <f t="shared" si="0"/>
        <v>-17639562</v>
      </c>
      <c r="J17" s="34"/>
      <c r="K17" s="259">
        <v>951163</v>
      </c>
      <c r="L17" s="34"/>
      <c r="M17" s="34">
        <v>12589292380</v>
      </c>
      <c r="N17" s="329"/>
      <c r="O17" s="34">
        <v>-14716452627</v>
      </c>
      <c r="P17" s="34"/>
      <c r="Q17" s="34">
        <f t="shared" si="1"/>
        <v>-2127160247</v>
      </c>
    </row>
    <row r="18" spans="1:17" ht="21">
      <c r="A18" s="328" t="s">
        <v>351</v>
      </c>
      <c r="B18" s="329"/>
      <c r="C18" s="34">
        <v>0</v>
      </c>
      <c r="D18" s="329"/>
      <c r="E18" s="34">
        <v>0</v>
      </c>
      <c r="F18" s="259"/>
      <c r="G18" s="34">
        <v>0</v>
      </c>
      <c r="H18" s="329"/>
      <c r="I18" s="34">
        <f t="shared" si="0"/>
        <v>0</v>
      </c>
      <c r="J18" s="34"/>
      <c r="K18" s="259">
        <v>615113</v>
      </c>
      <c r="L18" s="34"/>
      <c r="M18" s="34">
        <v>4977318109</v>
      </c>
      <c r="N18" s="329"/>
      <c r="O18" s="34">
        <v>-5166778508</v>
      </c>
      <c r="P18" s="34"/>
      <c r="Q18" s="34">
        <f t="shared" si="1"/>
        <v>-189460399</v>
      </c>
    </row>
    <row r="19" spans="1:17" ht="21">
      <c r="A19" s="328" t="s">
        <v>288</v>
      </c>
      <c r="B19" s="329"/>
      <c r="C19" s="34">
        <v>0</v>
      </c>
      <c r="D19" s="329"/>
      <c r="E19" s="34">
        <v>0</v>
      </c>
      <c r="F19" s="259"/>
      <c r="G19" s="34">
        <v>0</v>
      </c>
      <c r="H19" s="329"/>
      <c r="I19" s="34">
        <f t="shared" si="0"/>
        <v>0</v>
      </c>
      <c r="J19" s="34"/>
      <c r="K19" s="259">
        <v>3697049</v>
      </c>
      <c r="L19" s="34"/>
      <c r="M19" s="34">
        <v>36481845255</v>
      </c>
      <c r="N19" s="329"/>
      <c r="O19" s="34">
        <v>-35537748575</v>
      </c>
      <c r="P19" s="34"/>
      <c r="Q19" s="34">
        <f t="shared" si="1"/>
        <v>944096680</v>
      </c>
    </row>
    <row r="20" spans="1:17" ht="21">
      <c r="A20" s="328" t="s">
        <v>276</v>
      </c>
      <c r="B20" s="329"/>
      <c r="C20" s="34">
        <v>0</v>
      </c>
      <c r="D20" s="329"/>
      <c r="E20" s="34">
        <v>0</v>
      </c>
      <c r="F20" s="259"/>
      <c r="G20" s="34">
        <v>0</v>
      </c>
      <c r="H20" s="329"/>
      <c r="I20" s="34">
        <f t="shared" si="0"/>
        <v>0</v>
      </c>
      <c r="J20" s="34"/>
      <c r="K20" s="259">
        <v>11725822</v>
      </c>
      <c r="L20" s="34"/>
      <c r="M20" s="34">
        <v>104535208445</v>
      </c>
      <c r="N20" s="329"/>
      <c r="O20" s="34">
        <v>-77745875911</v>
      </c>
      <c r="P20" s="34"/>
      <c r="Q20" s="34">
        <f t="shared" si="1"/>
        <v>26789332534</v>
      </c>
    </row>
    <row r="21" spans="1:17" ht="21">
      <c r="A21" s="328" t="s">
        <v>196</v>
      </c>
      <c r="B21" s="329"/>
      <c r="C21" s="34">
        <v>0</v>
      </c>
      <c r="D21" s="329"/>
      <c r="E21" s="34">
        <v>0</v>
      </c>
      <c r="F21" s="259"/>
      <c r="G21" s="34">
        <v>0</v>
      </c>
      <c r="H21" s="329"/>
      <c r="I21" s="34">
        <f t="shared" si="0"/>
        <v>0</v>
      </c>
      <c r="J21" s="34"/>
      <c r="K21" s="259">
        <v>7540647</v>
      </c>
      <c r="L21" s="34"/>
      <c r="M21" s="34">
        <v>67783682660</v>
      </c>
      <c r="N21" s="329"/>
      <c r="O21" s="34">
        <v>-55204967885</v>
      </c>
      <c r="P21" s="34"/>
      <c r="Q21" s="34">
        <f t="shared" si="1"/>
        <v>12578714775</v>
      </c>
    </row>
    <row r="22" spans="1:17" ht="21">
      <c r="A22" s="328" t="s">
        <v>200</v>
      </c>
      <c r="B22" s="329"/>
      <c r="C22" s="34">
        <v>48623</v>
      </c>
      <c r="D22" s="329"/>
      <c r="E22" s="34">
        <v>305161956</v>
      </c>
      <c r="F22" s="259"/>
      <c r="G22" s="34">
        <v>-234031741</v>
      </c>
      <c r="H22" s="329"/>
      <c r="I22" s="34">
        <f t="shared" si="0"/>
        <v>71130215</v>
      </c>
      <c r="J22" s="34"/>
      <c r="K22" s="259">
        <v>12892315</v>
      </c>
      <c r="L22" s="34"/>
      <c r="M22" s="34">
        <v>77796337254</v>
      </c>
      <c r="N22" s="329"/>
      <c r="O22" s="34">
        <v>-62053162927</v>
      </c>
      <c r="P22" s="34"/>
      <c r="Q22" s="34">
        <f t="shared" si="1"/>
        <v>15743174327</v>
      </c>
    </row>
    <row r="23" spans="1:17" ht="21">
      <c r="A23" s="328" t="s">
        <v>151</v>
      </c>
      <c r="B23" s="329"/>
      <c r="C23" s="34">
        <v>43929</v>
      </c>
      <c r="D23" s="329"/>
      <c r="E23" s="34">
        <v>447993941</v>
      </c>
      <c r="F23" s="259"/>
      <c r="G23" s="34">
        <v>-303908744</v>
      </c>
      <c r="H23" s="329"/>
      <c r="I23" s="34">
        <f t="shared" si="0"/>
        <v>144085197</v>
      </c>
      <c r="J23" s="34"/>
      <c r="K23" s="259">
        <v>5139149</v>
      </c>
      <c r="L23" s="34"/>
      <c r="M23" s="34">
        <v>59979928383</v>
      </c>
      <c r="N23" s="329"/>
      <c r="O23" s="34">
        <v>-56980178251</v>
      </c>
      <c r="P23" s="34"/>
      <c r="Q23" s="34">
        <f t="shared" si="1"/>
        <v>2999750132</v>
      </c>
    </row>
    <row r="24" spans="1:17" ht="21">
      <c r="A24" s="328" t="s">
        <v>257</v>
      </c>
      <c r="B24" s="329"/>
      <c r="C24" s="34">
        <v>23662</v>
      </c>
      <c r="D24" s="329"/>
      <c r="E24" s="34">
        <v>360795737</v>
      </c>
      <c r="F24" s="259"/>
      <c r="G24" s="34">
        <v>-281548897</v>
      </c>
      <c r="H24" s="329"/>
      <c r="I24" s="34">
        <f t="shared" si="0"/>
        <v>79246840</v>
      </c>
      <c r="J24" s="34"/>
      <c r="K24" s="259">
        <v>1331309</v>
      </c>
      <c r="L24" s="34"/>
      <c r="M24" s="34">
        <v>17710981162</v>
      </c>
      <c r="N24" s="329"/>
      <c r="O24" s="34">
        <v>-15840950907</v>
      </c>
      <c r="P24" s="34"/>
      <c r="Q24" s="34">
        <f t="shared" si="1"/>
        <v>1870030255</v>
      </c>
    </row>
    <row r="25" spans="1:17" ht="21">
      <c r="A25" s="328" t="s">
        <v>346</v>
      </c>
      <c r="B25" s="329"/>
      <c r="C25" s="34">
        <v>814572</v>
      </c>
      <c r="D25" s="329"/>
      <c r="E25" s="34">
        <v>4959227992</v>
      </c>
      <c r="F25" s="259"/>
      <c r="G25" s="34">
        <v>-5036491343</v>
      </c>
      <c r="H25" s="329"/>
      <c r="I25" s="34">
        <f t="shared" si="0"/>
        <v>-77263351</v>
      </c>
      <c r="J25" s="34"/>
      <c r="K25" s="259">
        <v>4378358</v>
      </c>
      <c r="L25" s="34"/>
      <c r="M25" s="34">
        <v>28424747679</v>
      </c>
      <c r="N25" s="329"/>
      <c r="O25" s="34">
        <v>-27071348110</v>
      </c>
      <c r="P25" s="34"/>
      <c r="Q25" s="34">
        <f t="shared" si="1"/>
        <v>1353399569</v>
      </c>
    </row>
    <row r="26" spans="1:17" ht="21">
      <c r="A26" s="328" t="s">
        <v>93</v>
      </c>
      <c r="B26" s="329"/>
      <c r="C26" s="34">
        <v>8752</v>
      </c>
      <c r="D26" s="329"/>
      <c r="E26" s="34">
        <v>341395992</v>
      </c>
      <c r="F26" s="259"/>
      <c r="G26" s="34">
        <v>-300843428</v>
      </c>
      <c r="H26" s="329"/>
      <c r="I26" s="34">
        <f t="shared" si="0"/>
        <v>40552564</v>
      </c>
      <c r="J26" s="34"/>
      <c r="K26" s="259">
        <v>409715</v>
      </c>
      <c r="L26" s="34"/>
      <c r="M26" s="34">
        <v>13895560277</v>
      </c>
      <c r="N26" s="329"/>
      <c r="O26" s="34">
        <v>-14083645426</v>
      </c>
      <c r="P26" s="34"/>
      <c r="Q26" s="34">
        <f t="shared" si="1"/>
        <v>-188085149</v>
      </c>
    </row>
    <row r="27" spans="1:17" ht="21">
      <c r="A27" s="328" t="s">
        <v>91</v>
      </c>
      <c r="B27" s="329"/>
      <c r="C27" s="34">
        <v>11497</v>
      </c>
      <c r="D27" s="329"/>
      <c r="E27" s="34">
        <v>567688942</v>
      </c>
      <c r="F27" s="259"/>
      <c r="G27" s="34">
        <v>-347772080</v>
      </c>
      <c r="H27" s="329"/>
      <c r="I27" s="34">
        <f t="shared" si="0"/>
        <v>219916862</v>
      </c>
      <c r="J27" s="34"/>
      <c r="K27" s="259">
        <v>238348</v>
      </c>
      <c r="L27" s="34"/>
      <c r="M27" s="34">
        <v>9895866339</v>
      </c>
      <c r="N27" s="329"/>
      <c r="O27" s="34">
        <v>-7209774709</v>
      </c>
      <c r="P27" s="34"/>
      <c r="Q27" s="34">
        <f t="shared" si="1"/>
        <v>2686091630</v>
      </c>
    </row>
    <row r="28" spans="1:17" ht="21">
      <c r="A28" s="328" t="s">
        <v>285</v>
      </c>
      <c r="B28" s="329"/>
      <c r="C28" s="34">
        <v>0</v>
      </c>
      <c r="D28" s="329"/>
      <c r="E28" s="34">
        <v>0</v>
      </c>
      <c r="F28" s="259"/>
      <c r="G28" s="34">
        <v>0</v>
      </c>
      <c r="H28" s="329"/>
      <c r="I28" s="34">
        <f t="shared" si="0"/>
        <v>0</v>
      </c>
      <c r="J28" s="34"/>
      <c r="K28" s="259">
        <v>22744950</v>
      </c>
      <c r="L28" s="34"/>
      <c r="M28" s="34">
        <v>56280610453</v>
      </c>
      <c r="N28" s="329"/>
      <c r="O28" s="34">
        <v>-57913276513</v>
      </c>
      <c r="P28" s="34"/>
      <c r="Q28" s="34">
        <f t="shared" si="1"/>
        <v>-1632666060</v>
      </c>
    </row>
    <row r="29" spans="1:17" ht="21">
      <c r="A29" s="328" t="s">
        <v>238</v>
      </c>
      <c r="B29" s="329"/>
      <c r="C29" s="34">
        <v>1186675</v>
      </c>
      <c r="D29" s="329"/>
      <c r="E29" s="34">
        <v>1291551395</v>
      </c>
      <c r="F29" s="259"/>
      <c r="G29" s="34">
        <v>-1209274649</v>
      </c>
      <c r="H29" s="329"/>
      <c r="I29" s="34">
        <f t="shared" si="0"/>
        <v>82276746</v>
      </c>
      <c r="J29" s="34"/>
      <c r="K29" s="259">
        <v>44500594</v>
      </c>
      <c r="L29" s="34"/>
      <c r="M29" s="34">
        <v>50825684312</v>
      </c>
      <c r="N29" s="329"/>
      <c r="O29" s="34">
        <v>-47752849203</v>
      </c>
      <c r="P29" s="34"/>
      <c r="Q29" s="34">
        <f t="shared" si="1"/>
        <v>3072835109</v>
      </c>
    </row>
    <row r="30" spans="1:17" ht="21">
      <c r="A30" s="328" t="s">
        <v>100</v>
      </c>
      <c r="B30" s="329"/>
      <c r="C30" s="34">
        <v>226100</v>
      </c>
      <c r="D30" s="329"/>
      <c r="E30" s="34">
        <v>369446532</v>
      </c>
      <c r="F30" s="259"/>
      <c r="G30" s="34">
        <v>-343425191</v>
      </c>
      <c r="H30" s="329"/>
      <c r="I30" s="34">
        <f t="shared" si="0"/>
        <v>26021341</v>
      </c>
      <c r="J30" s="34"/>
      <c r="K30" s="259">
        <v>12864219</v>
      </c>
      <c r="L30" s="34"/>
      <c r="M30" s="34">
        <v>20691762239</v>
      </c>
      <c r="N30" s="329"/>
      <c r="O30" s="34">
        <v>-19539570298</v>
      </c>
      <c r="P30" s="34"/>
      <c r="Q30" s="34">
        <f t="shared" si="1"/>
        <v>1152191941</v>
      </c>
    </row>
    <row r="31" spans="1:17" ht="21">
      <c r="A31" s="328" t="s">
        <v>82</v>
      </c>
      <c r="B31" s="329"/>
      <c r="C31" s="34">
        <v>48863</v>
      </c>
      <c r="D31" s="329"/>
      <c r="E31" s="34">
        <v>581502777</v>
      </c>
      <c r="F31" s="259"/>
      <c r="G31" s="34">
        <v>-445893396</v>
      </c>
      <c r="H31" s="329"/>
      <c r="I31" s="34">
        <f t="shared" si="0"/>
        <v>135609381</v>
      </c>
      <c r="J31" s="34"/>
      <c r="K31" s="259">
        <v>2573551</v>
      </c>
      <c r="L31" s="34"/>
      <c r="M31" s="34">
        <v>24759557249</v>
      </c>
      <c r="N31" s="329"/>
      <c r="O31" s="34">
        <v>-23484628255</v>
      </c>
      <c r="P31" s="34"/>
      <c r="Q31" s="34">
        <f t="shared" si="1"/>
        <v>1274928994</v>
      </c>
    </row>
    <row r="32" spans="1:17" ht="21">
      <c r="A32" s="328" t="s">
        <v>189</v>
      </c>
      <c r="B32" s="329"/>
      <c r="C32" s="34">
        <v>117594</v>
      </c>
      <c r="D32" s="329"/>
      <c r="E32" s="34">
        <v>654837297</v>
      </c>
      <c r="F32" s="259"/>
      <c r="G32" s="34">
        <v>-729420529</v>
      </c>
      <c r="H32" s="329"/>
      <c r="I32" s="34">
        <f t="shared" si="0"/>
        <v>-74583232</v>
      </c>
      <c r="J32" s="34"/>
      <c r="K32" s="259">
        <v>1167669</v>
      </c>
      <c r="L32" s="34"/>
      <c r="M32" s="34">
        <v>6628539967</v>
      </c>
      <c r="N32" s="329"/>
      <c r="O32" s="34">
        <v>-7242901345</v>
      </c>
      <c r="P32" s="34"/>
      <c r="Q32" s="34">
        <f t="shared" si="1"/>
        <v>-614361378</v>
      </c>
    </row>
    <row r="33" spans="1:17" ht="21">
      <c r="A33" s="328" t="s">
        <v>124</v>
      </c>
      <c r="B33" s="329"/>
      <c r="C33" s="34">
        <v>1876224</v>
      </c>
      <c r="D33" s="329"/>
      <c r="E33" s="34">
        <v>3016981738</v>
      </c>
      <c r="F33" s="259"/>
      <c r="G33" s="34">
        <v>-3242967199</v>
      </c>
      <c r="H33" s="329"/>
      <c r="I33" s="34">
        <f t="shared" si="0"/>
        <v>-225985461</v>
      </c>
      <c r="J33" s="34"/>
      <c r="K33" s="259">
        <v>5163512</v>
      </c>
      <c r="L33" s="34"/>
      <c r="M33" s="34">
        <v>10071253150</v>
      </c>
      <c r="N33" s="329"/>
      <c r="O33" s="34">
        <v>-11322601746</v>
      </c>
      <c r="P33" s="34"/>
      <c r="Q33" s="34">
        <f t="shared" si="1"/>
        <v>-1251348596</v>
      </c>
    </row>
    <row r="34" spans="1:17" ht="21">
      <c r="A34" s="328" t="s">
        <v>283</v>
      </c>
      <c r="B34" s="329"/>
      <c r="C34" s="34">
        <v>153337</v>
      </c>
      <c r="D34" s="329"/>
      <c r="E34" s="34">
        <v>221015737</v>
      </c>
      <c r="F34" s="259"/>
      <c r="G34" s="34">
        <v>-223555428</v>
      </c>
      <c r="H34" s="329"/>
      <c r="I34" s="34">
        <f t="shared" si="0"/>
        <v>-2539691</v>
      </c>
      <c r="J34" s="34"/>
      <c r="K34" s="259">
        <v>6885750</v>
      </c>
      <c r="L34" s="34"/>
      <c r="M34" s="34">
        <v>8722264503</v>
      </c>
      <c r="N34" s="329"/>
      <c r="O34" s="34">
        <v>-10021163360</v>
      </c>
      <c r="P34" s="34"/>
      <c r="Q34" s="34">
        <f t="shared" si="1"/>
        <v>-1298898857</v>
      </c>
    </row>
    <row r="35" spans="1:17" ht="21">
      <c r="A35" s="328" t="s">
        <v>281</v>
      </c>
      <c r="B35" s="329"/>
      <c r="C35" s="34">
        <v>66271</v>
      </c>
      <c r="D35" s="329"/>
      <c r="E35" s="34">
        <v>2262177385</v>
      </c>
      <c r="F35" s="259"/>
      <c r="G35" s="34">
        <v>-2494091390</v>
      </c>
      <c r="H35" s="329"/>
      <c r="I35" s="34">
        <f t="shared" si="0"/>
        <v>-231914005</v>
      </c>
      <c r="J35" s="34"/>
      <c r="K35" s="259">
        <v>2725828</v>
      </c>
      <c r="L35" s="34"/>
      <c r="M35" s="34">
        <v>100196149624</v>
      </c>
      <c r="N35" s="329"/>
      <c r="O35" s="34">
        <v>-102585808986</v>
      </c>
      <c r="P35" s="34"/>
      <c r="Q35" s="34">
        <f t="shared" si="1"/>
        <v>-2389659362</v>
      </c>
    </row>
    <row r="36" spans="1:17" ht="21">
      <c r="A36" s="328" t="s">
        <v>206</v>
      </c>
      <c r="B36" s="329"/>
      <c r="C36" s="34">
        <v>155752</v>
      </c>
      <c r="D36" s="329"/>
      <c r="E36" s="34">
        <v>414496779</v>
      </c>
      <c r="F36" s="259"/>
      <c r="G36" s="34">
        <v>-384497095</v>
      </c>
      <c r="H36" s="329"/>
      <c r="I36" s="34">
        <f t="shared" si="0"/>
        <v>29999684</v>
      </c>
      <c r="J36" s="34"/>
      <c r="K36" s="259">
        <v>1167255</v>
      </c>
      <c r="L36" s="34"/>
      <c r="M36" s="34">
        <v>2906336610</v>
      </c>
      <c r="N36" s="329"/>
      <c r="O36" s="34">
        <v>-2835231122</v>
      </c>
      <c r="P36" s="34"/>
      <c r="Q36" s="34">
        <f t="shared" si="1"/>
        <v>71105488</v>
      </c>
    </row>
    <row r="37" spans="1:17" ht="21">
      <c r="A37" s="328" t="s">
        <v>296</v>
      </c>
      <c r="B37" s="329"/>
      <c r="C37" s="34">
        <v>219842</v>
      </c>
      <c r="D37" s="329"/>
      <c r="E37" s="34">
        <v>664443766</v>
      </c>
      <c r="F37" s="259"/>
      <c r="G37" s="34">
        <v>-644490621</v>
      </c>
      <c r="H37" s="329"/>
      <c r="I37" s="34">
        <f t="shared" si="0"/>
        <v>19953145</v>
      </c>
      <c r="J37" s="34"/>
      <c r="K37" s="259">
        <v>27011075</v>
      </c>
      <c r="L37" s="34"/>
      <c r="M37" s="34">
        <v>75537356223</v>
      </c>
      <c r="N37" s="329"/>
      <c r="O37" s="34">
        <v>-79437311661</v>
      </c>
      <c r="P37" s="34"/>
      <c r="Q37" s="34">
        <f t="shared" si="1"/>
        <v>-3899955438</v>
      </c>
    </row>
    <row r="38" spans="1:17" ht="21">
      <c r="A38" s="328" t="s">
        <v>205</v>
      </c>
      <c r="B38" s="329"/>
      <c r="C38" s="34">
        <v>2060601</v>
      </c>
      <c r="D38" s="329"/>
      <c r="E38" s="34">
        <v>10406171835</v>
      </c>
      <c r="F38" s="259"/>
      <c r="G38" s="34">
        <v>-8109310146</v>
      </c>
      <c r="H38" s="329"/>
      <c r="I38" s="34">
        <f t="shared" si="0"/>
        <v>2296861689</v>
      </c>
      <c r="J38" s="34"/>
      <c r="K38" s="259">
        <v>10342979</v>
      </c>
      <c r="L38" s="34"/>
      <c r="M38" s="34">
        <v>48877984944</v>
      </c>
      <c r="N38" s="329"/>
      <c r="O38" s="34">
        <v>-39270699181</v>
      </c>
      <c r="P38" s="34"/>
      <c r="Q38" s="34">
        <f t="shared" si="1"/>
        <v>9607285763</v>
      </c>
    </row>
    <row r="39" spans="1:17" ht="21">
      <c r="A39" s="328" t="s">
        <v>255</v>
      </c>
      <c r="B39" s="329"/>
      <c r="C39" s="34">
        <v>134041</v>
      </c>
      <c r="D39" s="329"/>
      <c r="E39" s="34">
        <v>493747126</v>
      </c>
      <c r="F39" s="259"/>
      <c r="G39" s="34">
        <v>-483059455</v>
      </c>
      <c r="H39" s="329"/>
      <c r="I39" s="34">
        <f t="shared" si="0"/>
        <v>10687671</v>
      </c>
      <c r="J39" s="34"/>
      <c r="K39" s="259">
        <v>2716515</v>
      </c>
      <c r="L39" s="34"/>
      <c r="M39" s="34">
        <v>9276356891</v>
      </c>
      <c r="N39" s="329"/>
      <c r="O39" s="34">
        <v>-9789827414</v>
      </c>
      <c r="P39" s="34"/>
      <c r="Q39" s="34">
        <f t="shared" si="1"/>
        <v>-513470523</v>
      </c>
    </row>
    <row r="40" spans="1:17" ht="21">
      <c r="A40" s="328" t="s">
        <v>130</v>
      </c>
      <c r="B40" s="329"/>
      <c r="C40" s="34">
        <v>0</v>
      </c>
      <c r="D40" s="329"/>
      <c r="E40" s="34">
        <v>0</v>
      </c>
      <c r="F40" s="259"/>
      <c r="G40" s="34">
        <v>0</v>
      </c>
      <c r="H40" s="329"/>
      <c r="I40" s="34">
        <f t="shared" si="0"/>
        <v>0</v>
      </c>
      <c r="J40" s="34"/>
      <c r="K40" s="259">
        <v>2741834</v>
      </c>
      <c r="L40" s="34"/>
      <c r="M40" s="34">
        <v>19694485282</v>
      </c>
      <c r="N40" s="329"/>
      <c r="O40" s="34">
        <v>-18290226160</v>
      </c>
      <c r="P40" s="34"/>
      <c r="Q40" s="34">
        <f t="shared" si="1"/>
        <v>1404259122</v>
      </c>
    </row>
    <row r="41" spans="1:17" ht="21">
      <c r="A41" s="328" t="s">
        <v>193</v>
      </c>
      <c r="B41" s="329"/>
      <c r="C41" s="34">
        <v>48062</v>
      </c>
      <c r="D41" s="329"/>
      <c r="E41" s="34">
        <v>215608296</v>
      </c>
      <c r="F41" s="259"/>
      <c r="G41" s="34">
        <v>-194840061</v>
      </c>
      <c r="H41" s="329"/>
      <c r="I41" s="34">
        <f t="shared" si="0"/>
        <v>20768235</v>
      </c>
      <c r="J41" s="34"/>
      <c r="K41" s="259">
        <v>903957</v>
      </c>
      <c r="L41" s="34"/>
      <c r="M41" s="34">
        <v>3515854953</v>
      </c>
      <c r="N41" s="329"/>
      <c r="O41" s="34">
        <v>-3664579868</v>
      </c>
      <c r="P41" s="34"/>
      <c r="Q41" s="34">
        <f t="shared" si="1"/>
        <v>-148724915</v>
      </c>
    </row>
    <row r="42" spans="1:17" ht="21">
      <c r="A42" s="328" t="s">
        <v>284</v>
      </c>
      <c r="B42" s="329"/>
      <c r="C42" s="34">
        <v>268574</v>
      </c>
      <c r="D42" s="329"/>
      <c r="E42" s="34">
        <v>442265766</v>
      </c>
      <c r="F42" s="259"/>
      <c r="G42" s="34">
        <v>-447702677</v>
      </c>
      <c r="H42" s="329"/>
      <c r="I42" s="34">
        <f t="shared" si="0"/>
        <v>-5436911</v>
      </c>
      <c r="J42" s="34"/>
      <c r="K42" s="259">
        <v>5054851</v>
      </c>
      <c r="L42" s="34"/>
      <c r="M42" s="34">
        <v>7451807365</v>
      </c>
      <c r="N42" s="329"/>
      <c r="O42" s="34">
        <v>-8364679636</v>
      </c>
      <c r="P42" s="34"/>
      <c r="Q42" s="34">
        <f t="shared" si="1"/>
        <v>-912872271</v>
      </c>
    </row>
    <row r="43" spans="1:17" ht="21">
      <c r="A43" s="328" t="s">
        <v>191</v>
      </c>
      <c r="B43" s="329"/>
      <c r="C43" s="34">
        <v>327011</v>
      </c>
      <c r="D43" s="329"/>
      <c r="E43" s="34">
        <v>3379568833</v>
      </c>
      <c r="F43" s="259"/>
      <c r="G43" s="34">
        <v>-2657027134</v>
      </c>
      <c r="H43" s="329"/>
      <c r="I43" s="34">
        <f t="shared" si="0"/>
        <v>722541699</v>
      </c>
      <c r="J43" s="34"/>
      <c r="K43" s="259">
        <v>532232</v>
      </c>
      <c r="L43" s="34"/>
      <c r="M43" s="34">
        <v>5027753272</v>
      </c>
      <c r="N43" s="329"/>
      <c r="O43" s="34">
        <v>-4324487143</v>
      </c>
      <c r="P43" s="34"/>
      <c r="Q43" s="34">
        <f t="shared" si="1"/>
        <v>703266129</v>
      </c>
    </row>
    <row r="44" spans="1:17" ht="21">
      <c r="A44" s="328" t="s">
        <v>318</v>
      </c>
      <c r="B44" s="329"/>
      <c r="C44" s="34">
        <v>9774</v>
      </c>
      <c r="D44" s="329"/>
      <c r="E44" s="34">
        <v>61462282</v>
      </c>
      <c r="F44" s="259"/>
      <c r="G44" s="34">
        <v>-72680156</v>
      </c>
      <c r="H44" s="329"/>
      <c r="I44" s="34">
        <f t="shared" si="0"/>
        <v>-11217874</v>
      </c>
      <c r="J44" s="34"/>
      <c r="K44" s="259">
        <v>709147</v>
      </c>
      <c r="L44" s="34"/>
      <c r="M44" s="34">
        <v>4129111259</v>
      </c>
      <c r="N44" s="329"/>
      <c r="O44" s="34">
        <v>-5273267144</v>
      </c>
      <c r="P44" s="34"/>
      <c r="Q44" s="34">
        <f t="shared" si="1"/>
        <v>-1144155885</v>
      </c>
    </row>
    <row r="45" spans="1:17" ht="21">
      <c r="A45" s="328" t="s">
        <v>170</v>
      </c>
      <c r="B45" s="329"/>
      <c r="C45" s="34">
        <v>71073</v>
      </c>
      <c r="D45" s="329"/>
      <c r="E45" s="34">
        <v>779310597</v>
      </c>
      <c r="F45" s="259"/>
      <c r="G45" s="34">
        <v>-776444772</v>
      </c>
      <c r="H45" s="329"/>
      <c r="I45" s="34">
        <f t="shared" si="0"/>
        <v>2865825</v>
      </c>
      <c r="J45" s="34"/>
      <c r="K45" s="259">
        <v>1311662</v>
      </c>
      <c r="L45" s="34"/>
      <c r="M45" s="34">
        <v>13888402067</v>
      </c>
      <c r="N45" s="329"/>
      <c r="O45" s="34">
        <v>-14329395147</v>
      </c>
      <c r="P45" s="34"/>
      <c r="Q45" s="34">
        <f t="shared" si="1"/>
        <v>-440993080</v>
      </c>
    </row>
    <row r="46" spans="1:17" ht="21">
      <c r="A46" s="328" t="s">
        <v>367</v>
      </c>
      <c r="B46" s="329"/>
      <c r="C46" s="34">
        <v>104984</v>
      </c>
      <c r="D46" s="329"/>
      <c r="E46" s="34">
        <v>409405388</v>
      </c>
      <c r="F46" s="259"/>
      <c r="G46" s="34">
        <v>-520098153</v>
      </c>
      <c r="H46" s="329"/>
      <c r="I46" s="34">
        <f t="shared" si="0"/>
        <v>-110692765</v>
      </c>
      <c r="J46" s="34"/>
      <c r="K46" s="259">
        <v>618716</v>
      </c>
      <c r="L46" s="34"/>
      <c r="M46" s="34">
        <v>2494488723</v>
      </c>
      <c r="N46" s="329"/>
      <c r="O46" s="34">
        <v>-3133010746</v>
      </c>
      <c r="P46" s="34"/>
      <c r="Q46" s="34">
        <f t="shared" si="1"/>
        <v>-638522023</v>
      </c>
    </row>
    <row r="47" spans="1:17" ht="21">
      <c r="A47" s="328" t="s">
        <v>133</v>
      </c>
      <c r="B47" s="329"/>
      <c r="C47" s="34">
        <v>67691</v>
      </c>
      <c r="D47" s="329"/>
      <c r="E47" s="34">
        <v>332066614</v>
      </c>
      <c r="F47" s="259"/>
      <c r="G47" s="34">
        <v>-386979543</v>
      </c>
      <c r="H47" s="329"/>
      <c r="I47" s="34">
        <f t="shared" si="0"/>
        <v>-54912929</v>
      </c>
      <c r="J47" s="34"/>
      <c r="K47" s="259">
        <v>953439</v>
      </c>
      <c r="L47" s="34"/>
      <c r="M47" s="34">
        <v>4495994069</v>
      </c>
      <c r="N47" s="329"/>
      <c r="O47" s="34">
        <v>-5493750780</v>
      </c>
      <c r="P47" s="34"/>
      <c r="Q47" s="34">
        <f t="shared" si="1"/>
        <v>-997756711</v>
      </c>
    </row>
    <row r="48" spans="1:17" ht="21">
      <c r="A48" s="328" t="s">
        <v>98</v>
      </c>
      <c r="B48" s="329"/>
      <c r="C48" s="34">
        <v>143820</v>
      </c>
      <c r="D48" s="329"/>
      <c r="E48" s="34">
        <v>263083366</v>
      </c>
      <c r="F48" s="259"/>
      <c r="G48" s="34">
        <v>-292000356</v>
      </c>
      <c r="H48" s="329"/>
      <c r="I48" s="34">
        <f t="shared" si="0"/>
        <v>-28916990</v>
      </c>
      <c r="J48" s="34"/>
      <c r="K48" s="259">
        <v>4043182</v>
      </c>
      <c r="L48" s="34"/>
      <c r="M48" s="34">
        <v>7247069052</v>
      </c>
      <c r="N48" s="329"/>
      <c r="O48" s="34">
        <v>-8323405524</v>
      </c>
      <c r="P48" s="34"/>
      <c r="Q48" s="34">
        <f t="shared" si="1"/>
        <v>-1076336472</v>
      </c>
    </row>
    <row r="49" spans="1:17" ht="21">
      <c r="A49" s="328" t="s">
        <v>375</v>
      </c>
      <c r="B49" s="329"/>
      <c r="C49" s="34">
        <v>0</v>
      </c>
      <c r="D49" s="329"/>
      <c r="E49" s="34">
        <v>0</v>
      </c>
      <c r="F49" s="259"/>
      <c r="G49" s="34">
        <v>0</v>
      </c>
      <c r="H49" s="329"/>
      <c r="I49" s="34">
        <f t="shared" si="0"/>
        <v>0</v>
      </c>
      <c r="J49" s="34"/>
      <c r="K49" s="259">
        <v>2762389</v>
      </c>
      <c r="L49" s="34"/>
      <c r="M49" s="34">
        <v>30411165563</v>
      </c>
      <c r="N49" s="329"/>
      <c r="O49" s="34">
        <v>-30715797477</v>
      </c>
      <c r="P49" s="34"/>
      <c r="Q49" s="34">
        <f t="shared" si="1"/>
        <v>-304631914</v>
      </c>
    </row>
    <row r="50" spans="1:17" ht="21">
      <c r="A50" s="328" t="s">
        <v>228</v>
      </c>
      <c r="B50" s="329"/>
      <c r="C50" s="34">
        <v>0</v>
      </c>
      <c r="D50" s="329"/>
      <c r="E50" s="34">
        <v>0</v>
      </c>
      <c r="F50" s="259"/>
      <c r="G50" s="34">
        <v>0</v>
      </c>
      <c r="H50" s="329"/>
      <c r="I50" s="34">
        <f t="shared" si="0"/>
        <v>0</v>
      </c>
      <c r="J50" s="34"/>
      <c r="K50" s="259">
        <v>6434010</v>
      </c>
      <c r="L50" s="34"/>
      <c r="M50" s="34">
        <v>43414358647</v>
      </c>
      <c r="N50" s="329"/>
      <c r="O50" s="34">
        <v>-55323044092</v>
      </c>
      <c r="P50" s="34"/>
      <c r="Q50" s="34">
        <f t="shared" si="1"/>
        <v>-11908685445</v>
      </c>
    </row>
    <row r="51" spans="1:17" ht="21">
      <c r="A51" s="328" t="s">
        <v>279</v>
      </c>
      <c r="B51" s="329"/>
      <c r="C51" s="34">
        <v>187020</v>
      </c>
      <c r="D51" s="329"/>
      <c r="E51" s="34">
        <v>2354420332</v>
      </c>
      <c r="F51" s="259"/>
      <c r="G51" s="34">
        <v>-2287095549</v>
      </c>
      <c r="H51" s="329"/>
      <c r="I51" s="34">
        <f t="shared" si="0"/>
        <v>67324783</v>
      </c>
      <c r="J51" s="34"/>
      <c r="K51" s="259">
        <v>1006171</v>
      </c>
      <c r="L51" s="34"/>
      <c r="M51" s="34">
        <v>12146243019</v>
      </c>
      <c r="N51" s="329"/>
      <c r="O51" s="34">
        <v>-12302703285</v>
      </c>
      <c r="P51" s="34"/>
      <c r="Q51" s="34">
        <f t="shared" si="1"/>
        <v>-156460266</v>
      </c>
    </row>
    <row r="52" spans="1:17" ht="21">
      <c r="A52" s="328" t="s">
        <v>97</v>
      </c>
      <c r="B52" s="329"/>
      <c r="C52" s="34">
        <v>49901</v>
      </c>
      <c r="D52" s="329"/>
      <c r="E52" s="34">
        <v>410256231</v>
      </c>
      <c r="F52" s="259"/>
      <c r="G52" s="34">
        <v>-440054866</v>
      </c>
      <c r="H52" s="329"/>
      <c r="I52" s="34">
        <f t="shared" si="0"/>
        <v>-29798635</v>
      </c>
      <c r="J52" s="34"/>
      <c r="K52" s="259">
        <v>663062</v>
      </c>
      <c r="L52" s="34"/>
      <c r="M52" s="34">
        <v>4760245967</v>
      </c>
      <c r="N52" s="329"/>
      <c r="O52" s="34">
        <v>-6047571638</v>
      </c>
      <c r="P52" s="34"/>
      <c r="Q52" s="34">
        <f t="shared" si="1"/>
        <v>-1287325671</v>
      </c>
    </row>
    <row r="53" spans="1:17" ht="21">
      <c r="A53" s="328" t="s">
        <v>378</v>
      </c>
      <c r="B53" s="329"/>
      <c r="C53" s="34">
        <v>88357</v>
      </c>
      <c r="D53" s="329"/>
      <c r="E53" s="34">
        <v>210748516</v>
      </c>
      <c r="F53" s="259"/>
      <c r="G53" s="34">
        <v>-194743318</v>
      </c>
      <c r="H53" s="329"/>
      <c r="I53" s="34">
        <f t="shared" si="0"/>
        <v>16005198</v>
      </c>
      <c r="J53" s="34"/>
      <c r="K53" s="259">
        <v>3421885</v>
      </c>
      <c r="L53" s="34"/>
      <c r="M53" s="34">
        <v>6740945970</v>
      </c>
      <c r="N53" s="329"/>
      <c r="O53" s="34">
        <v>-7664056671</v>
      </c>
      <c r="P53" s="34"/>
      <c r="Q53" s="34">
        <f t="shared" si="1"/>
        <v>-923110701</v>
      </c>
    </row>
    <row r="54" spans="1:17" ht="21">
      <c r="A54" s="328" t="s">
        <v>225</v>
      </c>
      <c r="B54" s="329"/>
      <c r="C54" s="34">
        <v>172572</v>
      </c>
      <c r="D54" s="329"/>
      <c r="E54" s="34">
        <v>318240824</v>
      </c>
      <c r="F54" s="259"/>
      <c r="G54" s="34">
        <v>-384641299</v>
      </c>
      <c r="H54" s="329"/>
      <c r="I54" s="34">
        <f t="shared" si="0"/>
        <v>-66400475</v>
      </c>
      <c r="J54" s="34"/>
      <c r="K54" s="259">
        <v>2945726</v>
      </c>
      <c r="L54" s="34"/>
      <c r="M54" s="34">
        <v>5734453887</v>
      </c>
      <c r="N54" s="329"/>
      <c r="O54" s="34">
        <v>-6798964968</v>
      </c>
      <c r="P54" s="34"/>
      <c r="Q54" s="34">
        <f t="shared" si="1"/>
        <v>-1064511081</v>
      </c>
    </row>
    <row r="55" spans="1:17" ht="21">
      <c r="A55" s="328" t="s">
        <v>270</v>
      </c>
      <c r="B55" s="329"/>
      <c r="C55" s="34">
        <v>0</v>
      </c>
      <c r="D55" s="329"/>
      <c r="E55" s="34">
        <v>0</v>
      </c>
      <c r="F55" s="259"/>
      <c r="G55" s="34">
        <v>0</v>
      </c>
      <c r="H55" s="329"/>
      <c r="I55" s="34">
        <f t="shared" si="0"/>
        <v>0</v>
      </c>
      <c r="J55" s="34"/>
      <c r="K55" s="259">
        <v>167114</v>
      </c>
      <c r="L55" s="34"/>
      <c r="M55" s="34">
        <v>6800475560</v>
      </c>
      <c r="N55" s="329"/>
      <c r="O55" s="34">
        <v>-6769612641</v>
      </c>
      <c r="P55" s="34"/>
      <c r="Q55" s="34">
        <f t="shared" si="1"/>
        <v>30862919</v>
      </c>
    </row>
    <row r="56" spans="1:17" ht="21">
      <c r="A56" s="328" t="s">
        <v>180</v>
      </c>
      <c r="B56" s="329"/>
      <c r="C56" s="34">
        <v>275208</v>
      </c>
      <c r="D56" s="329"/>
      <c r="E56" s="34">
        <v>618592494</v>
      </c>
      <c r="F56" s="259"/>
      <c r="G56" s="34">
        <v>-677732734</v>
      </c>
      <c r="H56" s="329"/>
      <c r="I56" s="34">
        <f t="shared" si="0"/>
        <v>-59140240</v>
      </c>
      <c r="J56" s="34"/>
      <c r="K56" s="259">
        <v>3377343</v>
      </c>
      <c r="L56" s="34"/>
      <c r="M56" s="34">
        <v>7776348380</v>
      </c>
      <c r="N56" s="329"/>
      <c r="O56" s="34">
        <v>-8353005526</v>
      </c>
      <c r="P56" s="34"/>
      <c r="Q56" s="34">
        <f t="shared" si="1"/>
        <v>-576657146</v>
      </c>
    </row>
    <row r="57" spans="1:17" ht="21">
      <c r="A57" s="328" t="s">
        <v>251</v>
      </c>
      <c r="B57" s="329"/>
      <c r="C57" s="34">
        <v>38263</v>
      </c>
      <c r="D57" s="329"/>
      <c r="E57" s="34">
        <v>85079200</v>
      </c>
      <c r="F57" s="259"/>
      <c r="G57" s="34">
        <v>-76720570</v>
      </c>
      <c r="H57" s="329"/>
      <c r="I57" s="34">
        <f t="shared" si="0"/>
        <v>8358630</v>
      </c>
      <c r="J57" s="34"/>
      <c r="K57" s="259">
        <v>1175048</v>
      </c>
      <c r="L57" s="34"/>
      <c r="M57" s="34">
        <v>2230178187</v>
      </c>
      <c r="N57" s="329"/>
      <c r="O57" s="34">
        <v>-2403434077</v>
      </c>
      <c r="P57" s="34"/>
      <c r="Q57" s="34">
        <f t="shared" si="1"/>
        <v>-173255890</v>
      </c>
    </row>
    <row r="58" spans="1:17" ht="21">
      <c r="A58" s="328" t="s">
        <v>316</v>
      </c>
      <c r="B58" s="329"/>
      <c r="C58" s="34">
        <v>747972</v>
      </c>
      <c r="D58" s="329"/>
      <c r="E58" s="34">
        <v>4906894739</v>
      </c>
      <c r="F58" s="259"/>
      <c r="G58" s="34">
        <v>-3449940070</v>
      </c>
      <c r="H58" s="329"/>
      <c r="I58" s="34">
        <f t="shared" si="0"/>
        <v>1456954669</v>
      </c>
      <c r="J58" s="34"/>
      <c r="K58" s="259">
        <v>2024357</v>
      </c>
      <c r="L58" s="34"/>
      <c r="M58" s="34">
        <v>11408302087</v>
      </c>
      <c r="N58" s="329"/>
      <c r="O58" s="34">
        <v>-9337128034</v>
      </c>
      <c r="P58" s="34"/>
      <c r="Q58" s="34">
        <f t="shared" si="1"/>
        <v>2071174053</v>
      </c>
    </row>
    <row r="59" spans="1:17" ht="21">
      <c r="A59" s="328" t="s">
        <v>104</v>
      </c>
      <c r="B59" s="329"/>
      <c r="C59" s="34">
        <v>26801</v>
      </c>
      <c r="D59" s="329"/>
      <c r="E59" s="34">
        <v>257357223</v>
      </c>
      <c r="F59" s="259"/>
      <c r="G59" s="34">
        <v>-260834994</v>
      </c>
      <c r="H59" s="329"/>
      <c r="I59" s="34">
        <f t="shared" si="0"/>
        <v>-3477771</v>
      </c>
      <c r="J59" s="34"/>
      <c r="K59" s="259">
        <v>714385</v>
      </c>
      <c r="L59" s="34"/>
      <c r="M59" s="34">
        <v>6708602413</v>
      </c>
      <c r="N59" s="329"/>
      <c r="O59" s="34">
        <v>-7069437016</v>
      </c>
      <c r="P59" s="34"/>
      <c r="Q59" s="34">
        <f t="shared" si="1"/>
        <v>-360834603</v>
      </c>
    </row>
    <row r="60" spans="1:17" ht="21">
      <c r="A60" s="328" t="s">
        <v>197</v>
      </c>
      <c r="B60" s="329"/>
      <c r="C60" s="34">
        <v>74585</v>
      </c>
      <c r="D60" s="329"/>
      <c r="E60" s="34">
        <v>366881593</v>
      </c>
      <c r="F60" s="259"/>
      <c r="G60" s="34">
        <v>-383173744</v>
      </c>
      <c r="H60" s="329"/>
      <c r="I60" s="34">
        <f t="shared" si="0"/>
        <v>-16292151</v>
      </c>
      <c r="J60" s="34"/>
      <c r="K60" s="259">
        <v>709463</v>
      </c>
      <c r="L60" s="34"/>
      <c r="M60" s="34">
        <v>3343263643</v>
      </c>
      <c r="N60" s="329"/>
      <c r="O60" s="34">
        <v>-3772183301</v>
      </c>
      <c r="P60" s="34"/>
      <c r="Q60" s="34">
        <f t="shared" si="1"/>
        <v>-428919658</v>
      </c>
    </row>
    <row r="61" spans="1:17" ht="21">
      <c r="A61" s="328" t="s">
        <v>298</v>
      </c>
      <c r="B61" s="329"/>
      <c r="C61" s="34">
        <v>257668</v>
      </c>
      <c r="D61" s="329"/>
      <c r="E61" s="34">
        <v>307730806</v>
      </c>
      <c r="F61" s="259"/>
      <c r="G61" s="34">
        <v>-272071091</v>
      </c>
      <c r="H61" s="329"/>
      <c r="I61" s="34">
        <f t="shared" si="0"/>
        <v>35659715</v>
      </c>
      <c r="J61" s="34"/>
      <c r="K61" s="259">
        <v>3571453</v>
      </c>
      <c r="L61" s="34"/>
      <c r="M61" s="34">
        <v>3691641197</v>
      </c>
      <c r="N61" s="329"/>
      <c r="O61" s="34">
        <v>-3779980404</v>
      </c>
      <c r="P61" s="34"/>
      <c r="Q61" s="34">
        <f t="shared" si="1"/>
        <v>-88339207</v>
      </c>
    </row>
    <row r="62" spans="1:17" ht="21">
      <c r="A62" s="328" t="s">
        <v>86</v>
      </c>
      <c r="B62" s="329"/>
      <c r="C62" s="34">
        <v>141200</v>
      </c>
      <c r="D62" s="329"/>
      <c r="E62" s="34">
        <v>433391624</v>
      </c>
      <c r="F62" s="259"/>
      <c r="G62" s="34">
        <v>-391858669</v>
      </c>
      <c r="H62" s="329"/>
      <c r="I62" s="34">
        <f t="shared" si="0"/>
        <v>41532955</v>
      </c>
      <c r="J62" s="34"/>
      <c r="K62" s="259">
        <v>3482423</v>
      </c>
      <c r="L62" s="34"/>
      <c r="M62" s="34">
        <v>9488882211</v>
      </c>
      <c r="N62" s="329"/>
      <c r="O62" s="34">
        <v>-9555443241</v>
      </c>
      <c r="P62" s="34"/>
      <c r="Q62" s="34">
        <f t="shared" si="1"/>
        <v>-66561030</v>
      </c>
    </row>
    <row r="63" spans="1:17" ht="21">
      <c r="A63" s="328" t="s">
        <v>297</v>
      </c>
      <c r="B63" s="329"/>
      <c r="C63" s="34">
        <v>12898</v>
      </c>
      <c r="D63" s="329"/>
      <c r="E63" s="34">
        <v>395086778</v>
      </c>
      <c r="F63" s="259"/>
      <c r="G63" s="34">
        <v>-402972105</v>
      </c>
      <c r="H63" s="329"/>
      <c r="I63" s="34">
        <f t="shared" si="0"/>
        <v>-7885327</v>
      </c>
      <c r="J63" s="34"/>
      <c r="K63" s="259">
        <v>646422</v>
      </c>
      <c r="L63" s="34"/>
      <c r="M63" s="34">
        <v>17805324163</v>
      </c>
      <c r="N63" s="329"/>
      <c r="O63" s="34">
        <v>-20196157055</v>
      </c>
      <c r="P63" s="34"/>
      <c r="Q63" s="34">
        <f t="shared" si="1"/>
        <v>-2390832892</v>
      </c>
    </row>
    <row r="64" spans="1:17" ht="21">
      <c r="A64" s="328" t="s">
        <v>199</v>
      </c>
      <c r="B64" s="329"/>
      <c r="C64" s="34">
        <v>0</v>
      </c>
      <c r="D64" s="329"/>
      <c r="E64" s="34">
        <v>0</v>
      </c>
      <c r="F64" s="259"/>
      <c r="G64" s="34">
        <v>0</v>
      </c>
      <c r="H64" s="329"/>
      <c r="I64" s="34">
        <f t="shared" si="0"/>
        <v>0</v>
      </c>
      <c r="J64" s="34"/>
      <c r="K64" s="259">
        <v>1389073</v>
      </c>
      <c r="L64" s="34"/>
      <c r="M64" s="34">
        <v>2273730073</v>
      </c>
      <c r="N64" s="329"/>
      <c r="O64" s="34">
        <v>-2521144297</v>
      </c>
      <c r="P64" s="34"/>
      <c r="Q64" s="34">
        <f t="shared" si="1"/>
        <v>-247414224</v>
      </c>
    </row>
    <row r="65" spans="1:17" ht="21">
      <c r="A65" s="328" t="s">
        <v>377</v>
      </c>
      <c r="B65" s="329"/>
      <c r="C65" s="34">
        <v>679899</v>
      </c>
      <c r="D65" s="329"/>
      <c r="E65" s="34">
        <v>3457980380</v>
      </c>
      <c r="F65" s="259"/>
      <c r="G65" s="34">
        <v>-3694511309</v>
      </c>
      <c r="H65" s="329"/>
      <c r="I65" s="34">
        <f t="shared" si="0"/>
        <v>-236530929</v>
      </c>
      <c r="J65" s="34"/>
      <c r="K65" s="259">
        <v>3295358</v>
      </c>
      <c r="L65" s="34"/>
      <c r="M65" s="34">
        <v>17466145560</v>
      </c>
      <c r="N65" s="329"/>
      <c r="O65" s="34">
        <v>-17906685250</v>
      </c>
      <c r="P65" s="34"/>
      <c r="Q65" s="34">
        <f t="shared" si="1"/>
        <v>-440539690</v>
      </c>
    </row>
    <row r="66" spans="1:17" ht="21">
      <c r="A66" s="328" t="s">
        <v>247</v>
      </c>
      <c r="B66" s="329"/>
      <c r="C66" s="34">
        <v>121995</v>
      </c>
      <c r="D66" s="329"/>
      <c r="E66" s="34">
        <v>603945090</v>
      </c>
      <c r="F66" s="259"/>
      <c r="G66" s="34">
        <v>-602110395</v>
      </c>
      <c r="H66" s="329"/>
      <c r="I66" s="34">
        <f t="shared" si="0"/>
        <v>1834695</v>
      </c>
      <c r="J66" s="34"/>
      <c r="K66" s="259">
        <v>2447623</v>
      </c>
      <c r="L66" s="34"/>
      <c r="M66" s="34">
        <v>11344329941</v>
      </c>
      <c r="N66" s="329"/>
      <c r="O66" s="34">
        <v>-12242386517</v>
      </c>
      <c r="P66" s="34"/>
      <c r="Q66" s="34">
        <f t="shared" si="1"/>
        <v>-898056576</v>
      </c>
    </row>
    <row r="67" spans="1:17" ht="21">
      <c r="A67" s="328" t="s">
        <v>194</v>
      </c>
      <c r="B67" s="329"/>
      <c r="C67" s="34">
        <v>10868</v>
      </c>
      <c r="D67" s="329"/>
      <c r="E67" s="34">
        <v>294497065</v>
      </c>
      <c r="F67" s="259"/>
      <c r="G67" s="34">
        <v>-332202563</v>
      </c>
      <c r="H67" s="329"/>
      <c r="I67" s="34">
        <f t="shared" si="0"/>
        <v>-37705498</v>
      </c>
      <c r="J67" s="34"/>
      <c r="K67" s="259">
        <v>139061</v>
      </c>
      <c r="L67" s="34"/>
      <c r="M67" s="34">
        <v>3884284122</v>
      </c>
      <c r="N67" s="329"/>
      <c r="O67" s="34">
        <v>-4250682804</v>
      </c>
      <c r="P67" s="34"/>
      <c r="Q67" s="34">
        <f t="shared" si="1"/>
        <v>-366398682</v>
      </c>
    </row>
    <row r="68" spans="1:17" ht="21">
      <c r="A68" s="328" t="s">
        <v>201</v>
      </c>
      <c r="B68" s="329"/>
      <c r="C68" s="34">
        <v>104003</v>
      </c>
      <c r="D68" s="329"/>
      <c r="E68" s="34">
        <v>103925330</v>
      </c>
      <c r="F68" s="259"/>
      <c r="G68" s="34">
        <v>-90452947</v>
      </c>
      <c r="H68" s="329"/>
      <c r="I68" s="34">
        <f t="shared" si="0"/>
        <v>13472383</v>
      </c>
      <c r="J68" s="34"/>
      <c r="K68" s="259">
        <v>118141</v>
      </c>
      <c r="L68" s="34"/>
      <c r="M68" s="34">
        <v>2001566818</v>
      </c>
      <c r="N68" s="329"/>
      <c r="O68" s="34">
        <v>-1994191385</v>
      </c>
      <c r="P68" s="34"/>
      <c r="Q68" s="34">
        <f t="shared" si="1"/>
        <v>7375433</v>
      </c>
    </row>
    <row r="69" spans="1:17" ht="21">
      <c r="A69" s="328" t="s">
        <v>334</v>
      </c>
      <c r="B69" s="329"/>
      <c r="C69" s="34">
        <v>44892</v>
      </c>
      <c r="D69" s="329"/>
      <c r="E69" s="34">
        <v>700710187</v>
      </c>
      <c r="F69" s="259"/>
      <c r="G69" s="34">
        <v>-660531167</v>
      </c>
      <c r="H69" s="329"/>
      <c r="I69" s="34">
        <f t="shared" si="0"/>
        <v>40179020</v>
      </c>
      <c r="J69" s="34"/>
      <c r="K69" s="259">
        <v>1142428</v>
      </c>
      <c r="L69" s="34"/>
      <c r="M69" s="34">
        <v>16345382338</v>
      </c>
      <c r="N69" s="329"/>
      <c r="O69" s="34">
        <v>-18313002762</v>
      </c>
      <c r="P69" s="34"/>
      <c r="Q69" s="34">
        <f t="shared" si="1"/>
        <v>-1967620424</v>
      </c>
    </row>
    <row r="70" spans="1:17" ht="21">
      <c r="A70" s="328" t="s">
        <v>307</v>
      </c>
      <c r="B70" s="329"/>
      <c r="C70" s="34">
        <v>185112</v>
      </c>
      <c r="D70" s="329"/>
      <c r="E70" s="34">
        <v>1768429892</v>
      </c>
      <c r="F70" s="259"/>
      <c r="G70" s="34">
        <v>-1830135334</v>
      </c>
      <c r="H70" s="329"/>
      <c r="I70" s="34">
        <f t="shared" si="0"/>
        <v>-61705442</v>
      </c>
      <c r="J70" s="34"/>
      <c r="K70" s="259">
        <v>197624</v>
      </c>
      <c r="L70" s="34"/>
      <c r="M70" s="34">
        <v>1885197357</v>
      </c>
      <c r="N70" s="329"/>
      <c r="O70" s="34">
        <v>-1963217158</v>
      </c>
      <c r="P70" s="34"/>
      <c r="Q70" s="34">
        <f t="shared" si="1"/>
        <v>-78019801</v>
      </c>
    </row>
    <row r="71" spans="1:17" ht="21">
      <c r="A71" s="328" t="s">
        <v>89</v>
      </c>
      <c r="B71" s="329"/>
      <c r="C71" s="34">
        <v>63898</v>
      </c>
      <c r="D71" s="329"/>
      <c r="E71" s="34">
        <v>500261773</v>
      </c>
      <c r="F71" s="259"/>
      <c r="G71" s="34">
        <v>-553074522</v>
      </c>
      <c r="H71" s="329"/>
      <c r="I71" s="34">
        <f t="shared" si="0"/>
        <v>-52812749</v>
      </c>
      <c r="J71" s="34"/>
      <c r="K71" s="259">
        <v>313348</v>
      </c>
      <c r="L71" s="34"/>
      <c r="M71" s="34">
        <v>2676336154</v>
      </c>
      <c r="N71" s="329"/>
      <c r="O71" s="34">
        <v>-2765754544</v>
      </c>
      <c r="P71" s="34"/>
      <c r="Q71" s="34">
        <f t="shared" si="1"/>
        <v>-89418390</v>
      </c>
    </row>
    <row r="72" spans="1:17" ht="21">
      <c r="A72" s="328" t="s">
        <v>217</v>
      </c>
      <c r="B72" s="329"/>
      <c r="C72" s="34">
        <v>688780</v>
      </c>
      <c r="D72" s="329"/>
      <c r="E72" s="34">
        <v>3381745707</v>
      </c>
      <c r="F72" s="259"/>
      <c r="G72" s="34">
        <v>-2840059996</v>
      </c>
      <c r="H72" s="329"/>
      <c r="I72" s="34">
        <f t="shared" si="0"/>
        <v>541685711</v>
      </c>
      <c r="J72" s="34"/>
      <c r="K72" s="259">
        <v>2750065</v>
      </c>
      <c r="L72" s="34"/>
      <c r="M72" s="34">
        <v>13050254256</v>
      </c>
      <c r="N72" s="329"/>
      <c r="O72" s="34">
        <v>-11339396604</v>
      </c>
      <c r="P72" s="34"/>
      <c r="Q72" s="34">
        <f t="shared" si="1"/>
        <v>1710857652</v>
      </c>
    </row>
    <row r="73" spans="1:17" ht="21">
      <c r="A73" s="328" t="s">
        <v>155</v>
      </c>
      <c r="B73" s="329"/>
      <c r="C73" s="34">
        <v>2219859</v>
      </c>
      <c r="D73" s="329"/>
      <c r="E73" s="34">
        <v>16726176431</v>
      </c>
      <c r="F73" s="259"/>
      <c r="G73" s="34">
        <v>-17895938303</v>
      </c>
      <c r="H73" s="329"/>
      <c r="I73" s="34">
        <f t="shared" ref="I73:I136" si="2">G73+E73</f>
        <v>-1169761872</v>
      </c>
      <c r="J73" s="34"/>
      <c r="K73" s="259">
        <v>6974666</v>
      </c>
      <c r="L73" s="34"/>
      <c r="M73" s="34">
        <v>49919712591</v>
      </c>
      <c r="N73" s="329"/>
      <c r="O73" s="34">
        <v>-56227982237</v>
      </c>
      <c r="P73" s="34"/>
      <c r="Q73" s="34">
        <f t="shared" ref="Q73:Q136" si="3">M73+O73</f>
        <v>-6308269646</v>
      </c>
    </row>
    <row r="74" spans="1:17" ht="21">
      <c r="A74" s="328" t="s">
        <v>363</v>
      </c>
      <c r="B74" s="329"/>
      <c r="C74" s="34">
        <v>0</v>
      </c>
      <c r="D74" s="329"/>
      <c r="E74" s="34">
        <v>0</v>
      </c>
      <c r="F74" s="259"/>
      <c r="G74" s="34">
        <v>0</v>
      </c>
      <c r="H74" s="329"/>
      <c r="I74" s="34">
        <f t="shared" si="2"/>
        <v>0</v>
      </c>
      <c r="J74" s="34"/>
      <c r="K74" s="259">
        <v>23011</v>
      </c>
      <c r="L74" s="34"/>
      <c r="M74" s="34">
        <v>883929368</v>
      </c>
      <c r="N74" s="329"/>
      <c r="O74" s="34">
        <v>-765595609</v>
      </c>
      <c r="P74" s="34"/>
      <c r="Q74" s="34">
        <f t="shared" si="3"/>
        <v>118333759</v>
      </c>
    </row>
    <row r="75" spans="1:17" ht="21">
      <c r="A75" s="328" t="s">
        <v>186</v>
      </c>
      <c r="B75" s="329"/>
      <c r="C75" s="34">
        <v>220310</v>
      </c>
      <c r="D75" s="329"/>
      <c r="E75" s="34">
        <v>505589317</v>
      </c>
      <c r="F75" s="259"/>
      <c r="G75" s="34">
        <v>-509317616</v>
      </c>
      <c r="H75" s="329"/>
      <c r="I75" s="34">
        <f t="shared" si="2"/>
        <v>-3728299</v>
      </c>
      <c r="J75" s="34"/>
      <c r="K75" s="259">
        <v>1520833</v>
      </c>
      <c r="L75" s="34"/>
      <c r="M75" s="34">
        <v>3247746386</v>
      </c>
      <c r="N75" s="329"/>
      <c r="O75" s="34">
        <v>-3594732649</v>
      </c>
      <c r="P75" s="34"/>
      <c r="Q75" s="34">
        <f t="shared" si="3"/>
        <v>-346986263</v>
      </c>
    </row>
    <row r="76" spans="1:17" ht="21">
      <c r="A76" s="328" t="s">
        <v>119</v>
      </c>
      <c r="B76" s="329"/>
      <c r="C76" s="34">
        <v>15768</v>
      </c>
      <c r="D76" s="329"/>
      <c r="E76" s="34">
        <v>405237855</v>
      </c>
      <c r="F76" s="259"/>
      <c r="G76" s="34">
        <v>-362811053</v>
      </c>
      <c r="H76" s="329"/>
      <c r="I76" s="34">
        <f t="shared" si="2"/>
        <v>42426802</v>
      </c>
      <c r="J76" s="34"/>
      <c r="K76" s="259">
        <v>3758561</v>
      </c>
      <c r="L76" s="34"/>
      <c r="M76" s="34">
        <v>93017534309</v>
      </c>
      <c r="N76" s="329"/>
      <c r="O76" s="34">
        <v>-83921364630</v>
      </c>
      <c r="P76" s="34"/>
      <c r="Q76" s="34">
        <f t="shared" si="3"/>
        <v>9096169679</v>
      </c>
    </row>
    <row r="77" spans="1:17" ht="21">
      <c r="A77" s="328" t="s">
        <v>324</v>
      </c>
      <c r="B77" s="329"/>
      <c r="C77" s="34">
        <v>249138</v>
      </c>
      <c r="D77" s="329"/>
      <c r="E77" s="34">
        <v>521613171</v>
      </c>
      <c r="F77" s="259"/>
      <c r="G77" s="34">
        <v>-545645840</v>
      </c>
      <c r="H77" s="329"/>
      <c r="I77" s="34">
        <f t="shared" si="2"/>
        <v>-24032669</v>
      </c>
      <c r="J77" s="34"/>
      <c r="K77" s="259">
        <v>2791150</v>
      </c>
      <c r="L77" s="34"/>
      <c r="M77" s="34">
        <v>5679306054</v>
      </c>
      <c r="N77" s="329"/>
      <c r="O77" s="34">
        <v>-6112995144</v>
      </c>
      <c r="P77" s="34"/>
      <c r="Q77" s="34">
        <f t="shared" si="3"/>
        <v>-433689090</v>
      </c>
    </row>
    <row r="78" spans="1:17" ht="21">
      <c r="A78" s="328" t="s">
        <v>163</v>
      </c>
      <c r="B78" s="329"/>
      <c r="C78" s="34">
        <v>171254</v>
      </c>
      <c r="D78" s="329"/>
      <c r="E78" s="34">
        <v>264715494</v>
      </c>
      <c r="F78" s="259"/>
      <c r="G78" s="34">
        <v>-205579726</v>
      </c>
      <c r="H78" s="329"/>
      <c r="I78" s="34">
        <f t="shared" si="2"/>
        <v>59135768</v>
      </c>
      <c r="J78" s="34"/>
      <c r="K78" s="259">
        <v>6245834</v>
      </c>
      <c r="L78" s="34"/>
      <c r="M78" s="34">
        <v>7784957958</v>
      </c>
      <c r="N78" s="329"/>
      <c r="O78" s="34">
        <v>-7503411766</v>
      </c>
      <c r="P78" s="34"/>
      <c r="Q78" s="34">
        <f t="shared" si="3"/>
        <v>281546192</v>
      </c>
    </row>
    <row r="79" spans="1:17" ht="21">
      <c r="A79" s="328" t="s">
        <v>137</v>
      </c>
      <c r="B79" s="329"/>
      <c r="C79" s="34">
        <v>804514</v>
      </c>
      <c r="D79" s="329"/>
      <c r="E79" s="34">
        <v>5511632814</v>
      </c>
      <c r="F79" s="259"/>
      <c r="G79" s="34">
        <v>-6493784391</v>
      </c>
      <c r="H79" s="329"/>
      <c r="I79" s="34">
        <f t="shared" si="2"/>
        <v>-982151577</v>
      </c>
      <c r="J79" s="34"/>
      <c r="K79" s="259">
        <v>1477222</v>
      </c>
      <c r="L79" s="34"/>
      <c r="M79" s="34">
        <v>10861366256</v>
      </c>
      <c r="N79" s="329"/>
      <c r="O79" s="34">
        <v>-11923672135</v>
      </c>
      <c r="P79" s="34"/>
      <c r="Q79" s="34">
        <f t="shared" si="3"/>
        <v>-1062305879</v>
      </c>
    </row>
    <row r="80" spans="1:17" ht="21">
      <c r="A80" s="328" t="s">
        <v>149</v>
      </c>
      <c r="B80" s="329"/>
      <c r="C80" s="34">
        <v>244518</v>
      </c>
      <c r="D80" s="329"/>
      <c r="E80" s="34">
        <v>247766371</v>
      </c>
      <c r="F80" s="259"/>
      <c r="G80" s="34">
        <v>-232990880</v>
      </c>
      <c r="H80" s="329"/>
      <c r="I80" s="34">
        <f t="shared" si="2"/>
        <v>14775491</v>
      </c>
      <c r="J80" s="34"/>
      <c r="K80" s="259">
        <v>11114248</v>
      </c>
      <c r="L80" s="34"/>
      <c r="M80" s="34">
        <v>11315368950</v>
      </c>
      <c r="N80" s="329"/>
      <c r="O80" s="34">
        <v>-10499648251</v>
      </c>
      <c r="P80" s="34"/>
      <c r="Q80" s="34">
        <f t="shared" si="3"/>
        <v>815720699</v>
      </c>
    </row>
    <row r="81" spans="1:17" ht="21">
      <c r="A81" s="328" t="s">
        <v>305</v>
      </c>
      <c r="B81" s="329"/>
      <c r="C81" s="34">
        <v>108216</v>
      </c>
      <c r="D81" s="329"/>
      <c r="E81" s="34">
        <v>176418285</v>
      </c>
      <c r="F81" s="259"/>
      <c r="G81" s="34">
        <v>-228186491</v>
      </c>
      <c r="H81" s="329"/>
      <c r="I81" s="34">
        <f t="shared" si="2"/>
        <v>-51768206</v>
      </c>
      <c r="J81" s="34"/>
      <c r="K81" s="259">
        <v>1679939</v>
      </c>
      <c r="L81" s="34"/>
      <c r="M81" s="34">
        <v>2894506204</v>
      </c>
      <c r="N81" s="329"/>
      <c r="O81" s="34">
        <v>-3663840868</v>
      </c>
      <c r="P81" s="34"/>
      <c r="Q81" s="34">
        <f t="shared" si="3"/>
        <v>-769334664</v>
      </c>
    </row>
    <row r="82" spans="1:17" ht="21">
      <c r="A82" s="328" t="s">
        <v>258</v>
      </c>
      <c r="B82" s="329"/>
      <c r="C82" s="34">
        <v>227175</v>
      </c>
      <c r="D82" s="329"/>
      <c r="E82" s="34">
        <v>528232143</v>
      </c>
      <c r="F82" s="259"/>
      <c r="G82" s="34">
        <v>-683779401</v>
      </c>
      <c r="H82" s="329"/>
      <c r="I82" s="34">
        <f t="shared" si="2"/>
        <v>-155547258</v>
      </c>
      <c r="J82" s="34"/>
      <c r="K82" s="259">
        <v>712933</v>
      </c>
      <c r="L82" s="34"/>
      <c r="M82" s="34">
        <v>1745514169</v>
      </c>
      <c r="N82" s="329"/>
      <c r="O82" s="34">
        <v>-2145873886</v>
      </c>
      <c r="P82" s="34"/>
      <c r="Q82" s="34">
        <f t="shared" si="3"/>
        <v>-400359717</v>
      </c>
    </row>
    <row r="83" spans="1:17" ht="21">
      <c r="A83" s="328" t="s">
        <v>122</v>
      </c>
      <c r="B83" s="329"/>
      <c r="C83" s="34">
        <v>77744</v>
      </c>
      <c r="D83" s="329"/>
      <c r="E83" s="34">
        <v>356788971</v>
      </c>
      <c r="F83" s="259"/>
      <c r="G83" s="34">
        <v>-397491169</v>
      </c>
      <c r="H83" s="329"/>
      <c r="I83" s="34">
        <f t="shared" si="2"/>
        <v>-40702198</v>
      </c>
      <c r="J83" s="34"/>
      <c r="K83" s="259">
        <v>925015</v>
      </c>
      <c r="L83" s="34"/>
      <c r="M83" s="34">
        <v>3946950670</v>
      </c>
      <c r="N83" s="329"/>
      <c r="O83" s="34">
        <v>-4785508101</v>
      </c>
      <c r="P83" s="34"/>
      <c r="Q83" s="34">
        <f t="shared" si="3"/>
        <v>-838557431</v>
      </c>
    </row>
    <row r="84" spans="1:17" ht="21">
      <c r="A84" s="328" t="s">
        <v>282</v>
      </c>
      <c r="B84" s="329"/>
      <c r="C84" s="34">
        <v>41471</v>
      </c>
      <c r="D84" s="329"/>
      <c r="E84" s="34">
        <v>351145467</v>
      </c>
      <c r="F84" s="259"/>
      <c r="G84" s="34">
        <v>-341820670</v>
      </c>
      <c r="H84" s="329"/>
      <c r="I84" s="34">
        <f t="shared" si="2"/>
        <v>9324797</v>
      </c>
      <c r="J84" s="34"/>
      <c r="K84" s="259">
        <v>572239</v>
      </c>
      <c r="L84" s="34"/>
      <c r="M84" s="34">
        <v>4362410517</v>
      </c>
      <c r="N84" s="329"/>
      <c r="O84" s="34">
        <v>-4865089499</v>
      </c>
      <c r="P84" s="34"/>
      <c r="Q84" s="34">
        <f t="shared" si="3"/>
        <v>-502678982</v>
      </c>
    </row>
    <row r="85" spans="1:17" ht="21">
      <c r="A85" s="328" t="s">
        <v>188</v>
      </c>
      <c r="B85" s="329"/>
      <c r="C85" s="34">
        <v>330613</v>
      </c>
      <c r="D85" s="329"/>
      <c r="E85" s="34">
        <v>347518372</v>
      </c>
      <c r="F85" s="259"/>
      <c r="G85" s="34">
        <v>-351370361</v>
      </c>
      <c r="H85" s="329"/>
      <c r="I85" s="34">
        <f t="shared" si="2"/>
        <v>-3851989</v>
      </c>
      <c r="J85" s="34"/>
      <c r="K85" s="259">
        <v>66177504</v>
      </c>
      <c r="L85" s="34"/>
      <c r="M85" s="34">
        <v>67206713937</v>
      </c>
      <c r="N85" s="329"/>
      <c r="O85" s="34">
        <v>-71435611131</v>
      </c>
      <c r="P85" s="34"/>
      <c r="Q85" s="34">
        <f t="shared" si="3"/>
        <v>-4228897194</v>
      </c>
    </row>
    <row r="86" spans="1:17" ht="21">
      <c r="A86" s="328" t="s">
        <v>245</v>
      </c>
      <c r="B86" s="329"/>
      <c r="C86" s="34">
        <v>33286</v>
      </c>
      <c r="D86" s="329"/>
      <c r="E86" s="34">
        <v>574282259</v>
      </c>
      <c r="F86" s="259"/>
      <c r="G86" s="34">
        <v>-492017791</v>
      </c>
      <c r="H86" s="329"/>
      <c r="I86" s="34">
        <f t="shared" si="2"/>
        <v>82264468</v>
      </c>
      <c r="J86" s="34"/>
      <c r="K86" s="259">
        <v>1243344</v>
      </c>
      <c r="L86" s="34"/>
      <c r="M86" s="34">
        <v>18730766930</v>
      </c>
      <c r="N86" s="329"/>
      <c r="O86" s="34">
        <v>-18378518552</v>
      </c>
      <c r="P86" s="34"/>
      <c r="Q86" s="34">
        <f t="shared" si="3"/>
        <v>352248378</v>
      </c>
    </row>
    <row r="87" spans="1:17" ht="21">
      <c r="A87" s="328" t="s">
        <v>338</v>
      </c>
      <c r="B87" s="329"/>
      <c r="C87" s="34">
        <v>306926</v>
      </c>
      <c r="D87" s="329"/>
      <c r="E87" s="34">
        <v>435244478</v>
      </c>
      <c r="F87" s="259"/>
      <c r="G87" s="34">
        <v>-453683389</v>
      </c>
      <c r="H87" s="329"/>
      <c r="I87" s="34">
        <f t="shared" si="2"/>
        <v>-18438911</v>
      </c>
      <c r="J87" s="34"/>
      <c r="K87" s="259">
        <v>5849308</v>
      </c>
      <c r="L87" s="34"/>
      <c r="M87" s="34">
        <v>8369779899</v>
      </c>
      <c r="N87" s="329"/>
      <c r="O87" s="34">
        <v>-8646168370</v>
      </c>
      <c r="P87" s="34"/>
      <c r="Q87" s="34">
        <f t="shared" si="3"/>
        <v>-276388471</v>
      </c>
    </row>
    <row r="88" spans="1:17" ht="21">
      <c r="A88" s="328" t="s">
        <v>109</v>
      </c>
      <c r="B88" s="329"/>
      <c r="C88" s="34">
        <v>1340573</v>
      </c>
      <c r="D88" s="329"/>
      <c r="E88" s="34">
        <v>3148413997</v>
      </c>
      <c r="F88" s="259"/>
      <c r="G88" s="34">
        <v>-4077745568</v>
      </c>
      <c r="H88" s="329"/>
      <c r="I88" s="34">
        <f t="shared" si="2"/>
        <v>-929331571</v>
      </c>
      <c r="J88" s="34"/>
      <c r="K88" s="259">
        <v>3470998</v>
      </c>
      <c r="L88" s="34"/>
      <c r="M88" s="34">
        <v>8245751628</v>
      </c>
      <c r="N88" s="329"/>
      <c r="O88" s="34">
        <v>-10558057422</v>
      </c>
      <c r="P88" s="34"/>
      <c r="Q88" s="34">
        <f t="shared" si="3"/>
        <v>-2312305794</v>
      </c>
    </row>
    <row r="89" spans="1:17" ht="21">
      <c r="A89" s="328" t="s">
        <v>164</v>
      </c>
      <c r="B89" s="329"/>
      <c r="C89" s="34">
        <v>112222</v>
      </c>
      <c r="D89" s="329"/>
      <c r="E89" s="34">
        <v>346745372</v>
      </c>
      <c r="F89" s="259"/>
      <c r="G89" s="34">
        <v>-381420483</v>
      </c>
      <c r="H89" s="329"/>
      <c r="I89" s="34">
        <f t="shared" si="2"/>
        <v>-34675111</v>
      </c>
      <c r="J89" s="34"/>
      <c r="K89" s="259">
        <v>4083383</v>
      </c>
      <c r="L89" s="34"/>
      <c r="M89" s="34">
        <v>12330141079</v>
      </c>
      <c r="N89" s="329"/>
      <c r="O89" s="34">
        <v>-13949751216</v>
      </c>
      <c r="P89" s="34"/>
      <c r="Q89" s="34">
        <f t="shared" si="3"/>
        <v>-1619610137</v>
      </c>
    </row>
    <row r="90" spans="1:17" ht="21">
      <c r="A90" s="328" t="s">
        <v>99</v>
      </c>
      <c r="B90" s="329"/>
      <c r="C90" s="34">
        <v>0</v>
      </c>
      <c r="D90" s="329"/>
      <c r="E90" s="34">
        <v>0</v>
      </c>
      <c r="F90" s="259"/>
      <c r="G90" s="34">
        <v>0</v>
      </c>
      <c r="H90" s="329"/>
      <c r="I90" s="34">
        <f t="shared" si="2"/>
        <v>0</v>
      </c>
      <c r="J90" s="34"/>
      <c r="K90" s="259">
        <v>1357567</v>
      </c>
      <c r="L90" s="34"/>
      <c r="M90" s="34">
        <v>2001984565</v>
      </c>
      <c r="N90" s="329"/>
      <c r="O90" s="34">
        <v>-2058574614</v>
      </c>
      <c r="P90" s="34"/>
      <c r="Q90" s="34">
        <f t="shared" si="3"/>
        <v>-56590049</v>
      </c>
    </row>
    <row r="91" spans="1:17" ht="21">
      <c r="A91" s="328" t="s">
        <v>287</v>
      </c>
      <c r="B91" s="329"/>
      <c r="C91" s="34">
        <v>0</v>
      </c>
      <c r="D91" s="329"/>
      <c r="E91" s="34">
        <v>0</v>
      </c>
      <c r="F91" s="259"/>
      <c r="G91" s="34">
        <v>0</v>
      </c>
      <c r="H91" s="329"/>
      <c r="I91" s="34">
        <f t="shared" si="2"/>
        <v>0</v>
      </c>
      <c r="J91" s="34"/>
      <c r="K91" s="259">
        <v>2652218</v>
      </c>
      <c r="L91" s="34"/>
      <c r="M91" s="34">
        <v>6800586811</v>
      </c>
      <c r="N91" s="329"/>
      <c r="O91" s="34">
        <v>-6771572828</v>
      </c>
      <c r="P91" s="34"/>
      <c r="Q91" s="34">
        <f t="shared" si="3"/>
        <v>29013983</v>
      </c>
    </row>
    <row r="92" spans="1:17" ht="21">
      <c r="A92" s="328" t="s">
        <v>175</v>
      </c>
      <c r="B92" s="329"/>
      <c r="C92" s="34">
        <v>102349</v>
      </c>
      <c r="D92" s="329"/>
      <c r="E92" s="34">
        <v>599769204</v>
      </c>
      <c r="F92" s="259"/>
      <c r="G92" s="34">
        <v>-646026606</v>
      </c>
      <c r="H92" s="329"/>
      <c r="I92" s="34">
        <f t="shared" si="2"/>
        <v>-46257402</v>
      </c>
      <c r="J92" s="34"/>
      <c r="K92" s="259">
        <v>1998717</v>
      </c>
      <c r="L92" s="34"/>
      <c r="M92" s="34">
        <v>11712645697</v>
      </c>
      <c r="N92" s="329"/>
      <c r="O92" s="34">
        <v>-12654015570</v>
      </c>
      <c r="P92" s="34"/>
      <c r="Q92" s="34">
        <f t="shared" si="3"/>
        <v>-941369873</v>
      </c>
    </row>
    <row r="93" spans="1:17" ht="21">
      <c r="A93" s="328" t="s">
        <v>142</v>
      </c>
      <c r="B93" s="329"/>
      <c r="C93" s="34">
        <v>2171479</v>
      </c>
      <c r="D93" s="329"/>
      <c r="E93" s="34">
        <v>10289139125</v>
      </c>
      <c r="F93" s="259"/>
      <c r="G93" s="34">
        <v>-6661312150</v>
      </c>
      <c r="H93" s="329"/>
      <c r="I93" s="34">
        <f t="shared" si="2"/>
        <v>3627826975</v>
      </c>
      <c r="J93" s="34"/>
      <c r="K93" s="259">
        <v>7772444</v>
      </c>
      <c r="L93" s="34"/>
      <c r="M93" s="34">
        <v>31568458060</v>
      </c>
      <c r="N93" s="329"/>
      <c r="O93" s="34">
        <v>-23843046900</v>
      </c>
      <c r="P93" s="34"/>
      <c r="Q93" s="34">
        <f t="shared" si="3"/>
        <v>7725411160</v>
      </c>
    </row>
    <row r="94" spans="1:17" ht="21">
      <c r="A94" s="328" t="s">
        <v>176</v>
      </c>
      <c r="B94" s="329"/>
      <c r="C94" s="34">
        <v>4515033</v>
      </c>
      <c r="D94" s="329"/>
      <c r="E94" s="34">
        <v>26619142829</v>
      </c>
      <c r="F94" s="259"/>
      <c r="G94" s="34">
        <v>-25133743903</v>
      </c>
      <c r="H94" s="329"/>
      <c r="I94" s="34">
        <f t="shared" si="2"/>
        <v>1485398926</v>
      </c>
      <c r="J94" s="34"/>
      <c r="K94" s="259">
        <v>16237586</v>
      </c>
      <c r="L94" s="34"/>
      <c r="M94" s="34">
        <v>99150109586</v>
      </c>
      <c r="N94" s="329"/>
      <c r="O94" s="34">
        <v>-90389445239</v>
      </c>
      <c r="P94" s="34"/>
      <c r="Q94" s="34">
        <f t="shared" si="3"/>
        <v>8760664347</v>
      </c>
    </row>
    <row r="95" spans="1:17" ht="21">
      <c r="A95" s="328" t="s">
        <v>107</v>
      </c>
      <c r="B95" s="329"/>
      <c r="C95" s="34">
        <v>0</v>
      </c>
      <c r="D95" s="329"/>
      <c r="E95" s="34">
        <v>0</v>
      </c>
      <c r="F95" s="259"/>
      <c r="G95" s="34">
        <v>0</v>
      </c>
      <c r="H95" s="329"/>
      <c r="I95" s="34">
        <f t="shared" si="2"/>
        <v>0</v>
      </c>
      <c r="J95" s="34"/>
      <c r="K95" s="259">
        <v>657394</v>
      </c>
      <c r="L95" s="34"/>
      <c r="M95" s="34">
        <v>16199066422</v>
      </c>
      <c r="N95" s="329"/>
      <c r="O95" s="34">
        <v>-12936116243</v>
      </c>
      <c r="P95" s="34"/>
      <c r="Q95" s="34">
        <f t="shared" si="3"/>
        <v>3262950179</v>
      </c>
    </row>
    <row r="96" spans="1:17" ht="21">
      <c r="A96" s="328" t="s">
        <v>273</v>
      </c>
      <c r="B96" s="329"/>
      <c r="C96" s="34">
        <v>48490</v>
      </c>
      <c r="D96" s="329"/>
      <c r="E96" s="34">
        <v>286739902</v>
      </c>
      <c r="F96" s="259"/>
      <c r="G96" s="34">
        <v>-292564665</v>
      </c>
      <c r="H96" s="329"/>
      <c r="I96" s="34">
        <f t="shared" si="2"/>
        <v>-5824763</v>
      </c>
      <c r="J96" s="34"/>
      <c r="K96" s="259">
        <v>747888</v>
      </c>
      <c r="L96" s="34"/>
      <c r="M96" s="34">
        <v>3856640692</v>
      </c>
      <c r="N96" s="329"/>
      <c r="O96" s="34">
        <v>-4623888573</v>
      </c>
      <c r="P96" s="34"/>
      <c r="Q96" s="34">
        <f t="shared" si="3"/>
        <v>-767247881</v>
      </c>
    </row>
    <row r="97" spans="1:17" ht="21">
      <c r="A97" s="328" t="s">
        <v>115</v>
      </c>
      <c r="B97" s="329"/>
      <c r="C97" s="34">
        <v>1587537</v>
      </c>
      <c r="D97" s="329"/>
      <c r="E97" s="34">
        <v>2923166887</v>
      </c>
      <c r="F97" s="259"/>
      <c r="G97" s="34">
        <v>-3441816809</v>
      </c>
      <c r="H97" s="329"/>
      <c r="I97" s="34">
        <f t="shared" si="2"/>
        <v>-518649922</v>
      </c>
      <c r="J97" s="34"/>
      <c r="K97" s="259">
        <v>14393934</v>
      </c>
      <c r="L97" s="34"/>
      <c r="M97" s="34">
        <v>27047891749</v>
      </c>
      <c r="N97" s="329"/>
      <c r="O97" s="34">
        <v>-31206380694</v>
      </c>
      <c r="P97" s="34"/>
      <c r="Q97" s="34">
        <f t="shared" si="3"/>
        <v>-4158488945</v>
      </c>
    </row>
    <row r="98" spans="1:17" ht="21">
      <c r="A98" s="328" t="s">
        <v>268</v>
      </c>
      <c r="B98" s="329"/>
      <c r="C98" s="34">
        <v>94972</v>
      </c>
      <c r="D98" s="329"/>
      <c r="E98" s="34">
        <v>129283987</v>
      </c>
      <c r="F98" s="259"/>
      <c r="G98" s="34">
        <v>-131414428</v>
      </c>
      <c r="H98" s="329"/>
      <c r="I98" s="34">
        <f t="shared" si="2"/>
        <v>-2130441</v>
      </c>
      <c r="J98" s="34"/>
      <c r="K98" s="259">
        <v>7362450</v>
      </c>
      <c r="L98" s="34"/>
      <c r="M98" s="34">
        <v>8980393411</v>
      </c>
      <c r="N98" s="329"/>
      <c r="O98" s="34">
        <v>-10187551645</v>
      </c>
      <c r="P98" s="34"/>
      <c r="Q98" s="34">
        <f t="shared" si="3"/>
        <v>-1207158234</v>
      </c>
    </row>
    <row r="99" spans="1:17" ht="21">
      <c r="A99" s="328" t="s">
        <v>221</v>
      </c>
      <c r="B99" s="329"/>
      <c r="C99" s="34">
        <v>67787</v>
      </c>
      <c r="D99" s="329"/>
      <c r="E99" s="34">
        <v>275040393</v>
      </c>
      <c r="F99" s="259"/>
      <c r="G99" s="34">
        <v>-268726064</v>
      </c>
      <c r="H99" s="329"/>
      <c r="I99" s="34">
        <f t="shared" si="2"/>
        <v>6314329</v>
      </c>
      <c r="J99" s="34"/>
      <c r="K99" s="259">
        <v>1551503</v>
      </c>
      <c r="L99" s="34"/>
      <c r="M99" s="34">
        <v>5996088218</v>
      </c>
      <c r="N99" s="329"/>
      <c r="O99" s="34">
        <v>-6150578971</v>
      </c>
      <c r="P99" s="34"/>
      <c r="Q99" s="34">
        <f t="shared" si="3"/>
        <v>-154490753</v>
      </c>
    </row>
    <row r="100" spans="1:17" ht="21">
      <c r="A100" s="328" t="s">
        <v>96</v>
      </c>
      <c r="B100" s="329"/>
      <c r="C100" s="34">
        <v>216584</v>
      </c>
      <c r="D100" s="329"/>
      <c r="E100" s="34">
        <v>550145930</v>
      </c>
      <c r="F100" s="259"/>
      <c r="G100" s="34">
        <v>-593318344</v>
      </c>
      <c r="H100" s="329"/>
      <c r="I100" s="34">
        <f t="shared" si="2"/>
        <v>-43172414</v>
      </c>
      <c r="J100" s="34"/>
      <c r="K100" s="259">
        <v>4490870</v>
      </c>
      <c r="L100" s="34"/>
      <c r="M100" s="34">
        <v>11687034223</v>
      </c>
      <c r="N100" s="329"/>
      <c r="O100" s="34">
        <v>-12302457944</v>
      </c>
      <c r="P100" s="34"/>
      <c r="Q100" s="34">
        <f t="shared" si="3"/>
        <v>-615423721</v>
      </c>
    </row>
    <row r="101" spans="1:17" ht="21">
      <c r="A101" s="328" t="s">
        <v>259</v>
      </c>
      <c r="B101" s="329"/>
      <c r="C101" s="34">
        <v>130014</v>
      </c>
      <c r="D101" s="329"/>
      <c r="E101" s="34">
        <v>253497454</v>
      </c>
      <c r="F101" s="259"/>
      <c r="G101" s="34">
        <v>-208962861</v>
      </c>
      <c r="H101" s="329"/>
      <c r="I101" s="34">
        <f t="shared" si="2"/>
        <v>44534593</v>
      </c>
      <c r="J101" s="34"/>
      <c r="K101" s="259">
        <v>4254134</v>
      </c>
      <c r="L101" s="34"/>
      <c r="M101" s="34">
        <v>7121563387</v>
      </c>
      <c r="N101" s="329"/>
      <c r="O101" s="34">
        <v>-6722422516</v>
      </c>
      <c r="P101" s="34"/>
      <c r="Q101" s="34">
        <f t="shared" si="3"/>
        <v>399140871</v>
      </c>
    </row>
    <row r="102" spans="1:17" ht="21">
      <c r="A102" s="328" t="s">
        <v>111</v>
      </c>
      <c r="B102" s="329"/>
      <c r="C102" s="34">
        <v>45756</v>
      </c>
      <c r="D102" s="329"/>
      <c r="E102" s="34">
        <v>727094819</v>
      </c>
      <c r="F102" s="259"/>
      <c r="G102" s="34">
        <v>-589717867</v>
      </c>
      <c r="H102" s="329"/>
      <c r="I102" s="34">
        <f t="shared" si="2"/>
        <v>137376952</v>
      </c>
      <c r="J102" s="34"/>
      <c r="K102" s="259">
        <v>464900</v>
      </c>
      <c r="L102" s="34"/>
      <c r="M102" s="34">
        <v>6756311320</v>
      </c>
      <c r="N102" s="329"/>
      <c r="O102" s="34">
        <v>-5942395269</v>
      </c>
      <c r="P102" s="34"/>
      <c r="Q102" s="34">
        <f t="shared" si="3"/>
        <v>813916051</v>
      </c>
    </row>
    <row r="103" spans="1:17" ht="21">
      <c r="A103" s="328" t="s">
        <v>370</v>
      </c>
      <c r="B103" s="329"/>
      <c r="C103" s="34">
        <v>88752</v>
      </c>
      <c r="D103" s="329"/>
      <c r="E103" s="34">
        <v>269292863</v>
      </c>
      <c r="F103" s="259"/>
      <c r="G103" s="34">
        <v>-367418320</v>
      </c>
      <c r="H103" s="329"/>
      <c r="I103" s="34">
        <f t="shared" si="2"/>
        <v>-98125457</v>
      </c>
      <c r="J103" s="34"/>
      <c r="K103" s="259">
        <v>607104</v>
      </c>
      <c r="L103" s="34"/>
      <c r="M103" s="34">
        <v>2298454159</v>
      </c>
      <c r="N103" s="329"/>
      <c r="O103" s="34">
        <v>-2665368693</v>
      </c>
      <c r="P103" s="34"/>
      <c r="Q103" s="34">
        <f t="shared" si="3"/>
        <v>-366914534</v>
      </c>
    </row>
    <row r="104" spans="1:17" ht="21">
      <c r="A104" s="328" t="s">
        <v>349</v>
      </c>
      <c r="B104" s="329"/>
      <c r="C104" s="34">
        <v>187675</v>
      </c>
      <c r="D104" s="329"/>
      <c r="E104" s="34">
        <v>466493409</v>
      </c>
      <c r="F104" s="259"/>
      <c r="G104" s="34">
        <v>-446483559</v>
      </c>
      <c r="H104" s="329"/>
      <c r="I104" s="34">
        <f t="shared" si="2"/>
        <v>20009850</v>
      </c>
      <c r="J104" s="34"/>
      <c r="K104" s="259">
        <v>4725070</v>
      </c>
      <c r="L104" s="34"/>
      <c r="M104" s="34">
        <v>10057859914</v>
      </c>
      <c r="N104" s="329"/>
      <c r="O104" s="34">
        <v>-11271437559</v>
      </c>
      <c r="P104" s="34"/>
      <c r="Q104" s="34">
        <f t="shared" si="3"/>
        <v>-1213577645</v>
      </c>
    </row>
    <row r="105" spans="1:17" ht="21">
      <c r="A105" s="328" t="s">
        <v>317</v>
      </c>
      <c r="B105" s="329"/>
      <c r="C105" s="34">
        <v>0</v>
      </c>
      <c r="D105" s="329"/>
      <c r="E105" s="34">
        <v>0</v>
      </c>
      <c r="F105" s="259"/>
      <c r="G105" s="34">
        <v>0</v>
      </c>
      <c r="H105" s="329"/>
      <c r="I105" s="34">
        <f t="shared" si="2"/>
        <v>0</v>
      </c>
      <c r="J105" s="34"/>
      <c r="K105" s="259">
        <v>2863707</v>
      </c>
      <c r="L105" s="34"/>
      <c r="M105" s="34">
        <v>4193912285</v>
      </c>
      <c r="N105" s="329"/>
      <c r="O105" s="34">
        <v>-4938968882</v>
      </c>
      <c r="P105" s="34"/>
      <c r="Q105" s="34">
        <f t="shared" si="3"/>
        <v>-745056597</v>
      </c>
    </row>
    <row r="106" spans="1:17" ht="21">
      <c r="A106" s="328" t="s">
        <v>246</v>
      </c>
      <c r="B106" s="329"/>
      <c r="C106" s="34">
        <v>39218</v>
      </c>
      <c r="D106" s="329"/>
      <c r="E106" s="34">
        <v>668841809</v>
      </c>
      <c r="F106" s="259"/>
      <c r="G106" s="34">
        <v>-616194822</v>
      </c>
      <c r="H106" s="329"/>
      <c r="I106" s="34">
        <f t="shared" si="2"/>
        <v>52646987</v>
      </c>
      <c r="J106" s="34"/>
      <c r="K106" s="259">
        <v>779320</v>
      </c>
      <c r="L106" s="34"/>
      <c r="M106" s="34">
        <v>12294459093</v>
      </c>
      <c r="N106" s="329"/>
      <c r="O106" s="34">
        <v>-11893542169</v>
      </c>
      <c r="P106" s="34"/>
      <c r="Q106" s="34">
        <f t="shared" si="3"/>
        <v>400916924</v>
      </c>
    </row>
    <row r="107" spans="1:17" ht="21">
      <c r="A107" s="328" t="s">
        <v>150</v>
      </c>
      <c r="B107" s="329"/>
      <c r="C107" s="34">
        <v>36883</v>
      </c>
      <c r="D107" s="329"/>
      <c r="E107" s="34">
        <v>956859296</v>
      </c>
      <c r="F107" s="259"/>
      <c r="G107" s="34">
        <v>-875158849</v>
      </c>
      <c r="H107" s="329"/>
      <c r="I107" s="34">
        <f t="shared" si="2"/>
        <v>81700447</v>
      </c>
      <c r="J107" s="34"/>
      <c r="K107" s="259">
        <v>611037</v>
      </c>
      <c r="L107" s="34"/>
      <c r="M107" s="34">
        <v>14970315945</v>
      </c>
      <c r="N107" s="329"/>
      <c r="O107" s="34">
        <v>-14498669747</v>
      </c>
      <c r="P107" s="34"/>
      <c r="Q107" s="34">
        <f t="shared" si="3"/>
        <v>471646198</v>
      </c>
    </row>
    <row r="108" spans="1:17" ht="21">
      <c r="A108" s="328" t="s">
        <v>117</v>
      </c>
      <c r="B108" s="329"/>
      <c r="C108" s="34">
        <v>31654</v>
      </c>
      <c r="D108" s="329"/>
      <c r="E108" s="34">
        <v>400518239</v>
      </c>
      <c r="F108" s="259"/>
      <c r="G108" s="34">
        <v>-318747122</v>
      </c>
      <c r="H108" s="329"/>
      <c r="I108" s="34">
        <f t="shared" si="2"/>
        <v>81771117</v>
      </c>
      <c r="J108" s="34"/>
      <c r="K108" s="259">
        <v>640503</v>
      </c>
      <c r="L108" s="34"/>
      <c r="M108" s="34">
        <v>6091898210</v>
      </c>
      <c r="N108" s="329"/>
      <c r="O108" s="34">
        <v>-6449690031</v>
      </c>
      <c r="P108" s="34"/>
      <c r="Q108" s="34">
        <f t="shared" si="3"/>
        <v>-357791821</v>
      </c>
    </row>
    <row r="109" spans="1:17" ht="21">
      <c r="A109" s="328" t="s">
        <v>123</v>
      </c>
      <c r="B109" s="329"/>
      <c r="C109" s="34">
        <v>119580</v>
      </c>
      <c r="D109" s="329"/>
      <c r="E109" s="34">
        <v>572847626</v>
      </c>
      <c r="F109" s="259"/>
      <c r="G109" s="34">
        <v>-558538176</v>
      </c>
      <c r="H109" s="329"/>
      <c r="I109" s="34">
        <f t="shared" si="2"/>
        <v>14309450</v>
      </c>
      <c r="J109" s="34"/>
      <c r="K109" s="259">
        <v>10570155</v>
      </c>
      <c r="L109" s="34"/>
      <c r="M109" s="34">
        <v>46396122344</v>
      </c>
      <c r="N109" s="329"/>
      <c r="O109" s="34">
        <v>-49332251767</v>
      </c>
      <c r="P109" s="34"/>
      <c r="Q109" s="34">
        <f t="shared" si="3"/>
        <v>-2936129423</v>
      </c>
    </row>
    <row r="110" spans="1:17" ht="21">
      <c r="A110" s="328" t="s">
        <v>162</v>
      </c>
      <c r="B110" s="329"/>
      <c r="C110" s="34">
        <v>0</v>
      </c>
      <c r="D110" s="329"/>
      <c r="E110" s="34">
        <v>0</v>
      </c>
      <c r="F110" s="259"/>
      <c r="G110" s="34">
        <v>0</v>
      </c>
      <c r="H110" s="329"/>
      <c r="I110" s="34">
        <f t="shared" si="2"/>
        <v>0</v>
      </c>
      <c r="J110" s="34"/>
      <c r="K110" s="259">
        <v>4213610</v>
      </c>
      <c r="L110" s="34"/>
      <c r="M110" s="34">
        <v>9539784741</v>
      </c>
      <c r="N110" s="329"/>
      <c r="O110" s="34">
        <v>-10048824931</v>
      </c>
      <c r="P110" s="34"/>
      <c r="Q110" s="34">
        <f t="shared" si="3"/>
        <v>-509040190</v>
      </c>
    </row>
    <row r="111" spans="1:17" ht="21">
      <c r="A111" s="328" t="s">
        <v>184</v>
      </c>
      <c r="B111" s="329"/>
      <c r="C111" s="34">
        <v>1105782</v>
      </c>
      <c r="D111" s="329"/>
      <c r="E111" s="34">
        <v>1927735923</v>
      </c>
      <c r="F111" s="259"/>
      <c r="G111" s="34">
        <v>-1904918102</v>
      </c>
      <c r="H111" s="329"/>
      <c r="I111" s="34">
        <f t="shared" si="2"/>
        <v>22817821</v>
      </c>
      <c r="J111" s="34"/>
      <c r="K111" s="259">
        <v>10270377</v>
      </c>
      <c r="L111" s="34"/>
      <c r="M111" s="34">
        <v>17956096520</v>
      </c>
      <c r="N111" s="329"/>
      <c r="O111" s="34">
        <v>-17692661893</v>
      </c>
      <c r="P111" s="34"/>
      <c r="Q111" s="34">
        <f t="shared" si="3"/>
        <v>263434627</v>
      </c>
    </row>
    <row r="112" spans="1:17" ht="21">
      <c r="A112" s="328" t="s">
        <v>312</v>
      </c>
      <c r="B112" s="329"/>
      <c r="C112" s="34">
        <v>96430</v>
      </c>
      <c r="D112" s="329"/>
      <c r="E112" s="34">
        <v>451252550</v>
      </c>
      <c r="F112" s="259"/>
      <c r="G112" s="34">
        <v>-485185154</v>
      </c>
      <c r="H112" s="329"/>
      <c r="I112" s="34">
        <f t="shared" si="2"/>
        <v>-33932604</v>
      </c>
      <c r="J112" s="34"/>
      <c r="K112" s="259">
        <v>356714</v>
      </c>
      <c r="L112" s="34"/>
      <c r="M112" s="34">
        <v>1652609517</v>
      </c>
      <c r="N112" s="329"/>
      <c r="O112" s="34">
        <v>-1796973176</v>
      </c>
      <c r="P112" s="34"/>
      <c r="Q112" s="34">
        <f t="shared" si="3"/>
        <v>-144363659</v>
      </c>
    </row>
    <row r="113" spans="1:17" ht="21">
      <c r="A113" s="328" t="s">
        <v>229</v>
      </c>
      <c r="B113" s="329"/>
      <c r="C113" s="34">
        <v>74990</v>
      </c>
      <c r="D113" s="329"/>
      <c r="E113" s="34">
        <v>892240231</v>
      </c>
      <c r="F113" s="259"/>
      <c r="G113" s="34">
        <v>-887071333</v>
      </c>
      <c r="H113" s="329"/>
      <c r="I113" s="34">
        <f t="shared" si="2"/>
        <v>5168898</v>
      </c>
      <c r="J113" s="34"/>
      <c r="K113" s="259">
        <v>490651</v>
      </c>
      <c r="L113" s="34"/>
      <c r="M113" s="34">
        <v>5204150415</v>
      </c>
      <c r="N113" s="329"/>
      <c r="O113" s="34">
        <v>-5804006357</v>
      </c>
      <c r="P113" s="34"/>
      <c r="Q113" s="34">
        <f t="shared" si="3"/>
        <v>-599855942</v>
      </c>
    </row>
    <row r="114" spans="1:17" ht="21">
      <c r="A114" s="328" t="s">
        <v>84</v>
      </c>
      <c r="B114" s="329"/>
      <c r="C114" s="34">
        <v>0</v>
      </c>
      <c r="D114" s="329"/>
      <c r="E114" s="34">
        <v>0</v>
      </c>
      <c r="F114" s="259"/>
      <c r="G114" s="34">
        <v>0</v>
      </c>
      <c r="H114" s="329"/>
      <c r="I114" s="34">
        <f t="shared" si="2"/>
        <v>0</v>
      </c>
      <c r="J114" s="34"/>
      <c r="K114" s="259">
        <v>612489</v>
      </c>
      <c r="L114" s="34"/>
      <c r="M114" s="34">
        <v>14120928705</v>
      </c>
      <c r="N114" s="329"/>
      <c r="O114" s="34">
        <v>-13157133764</v>
      </c>
      <c r="P114" s="34"/>
      <c r="Q114" s="34">
        <f t="shared" si="3"/>
        <v>963794941</v>
      </c>
    </row>
    <row r="115" spans="1:17" ht="21">
      <c r="A115" s="328" t="s">
        <v>139</v>
      </c>
      <c r="B115" s="329"/>
      <c r="C115" s="34">
        <v>0</v>
      </c>
      <c r="D115" s="329"/>
      <c r="E115" s="34">
        <v>0</v>
      </c>
      <c r="F115" s="259"/>
      <c r="G115" s="34">
        <v>0</v>
      </c>
      <c r="H115" s="329"/>
      <c r="I115" s="34">
        <f t="shared" si="2"/>
        <v>0</v>
      </c>
      <c r="J115" s="34"/>
      <c r="K115" s="259">
        <v>362663</v>
      </c>
      <c r="L115" s="34"/>
      <c r="M115" s="34">
        <v>2266580037</v>
      </c>
      <c r="N115" s="329"/>
      <c r="O115" s="34">
        <v>-2458470323</v>
      </c>
      <c r="P115" s="34"/>
      <c r="Q115" s="34">
        <f t="shared" si="3"/>
        <v>-191890286</v>
      </c>
    </row>
    <row r="116" spans="1:17" ht="21">
      <c r="A116" s="328" t="s">
        <v>311</v>
      </c>
      <c r="B116" s="329"/>
      <c r="C116" s="34">
        <v>0</v>
      </c>
      <c r="D116" s="329"/>
      <c r="E116" s="34">
        <v>0</v>
      </c>
      <c r="F116" s="259"/>
      <c r="G116" s="34">
        <v>0</v>
      </c>
      <c r="H116" s="329"/>
      <c r="I116" s="34">
        <f t="shared" si="2"/>
        <v>0</v>
      </c>
      <c r="J116" s="34"/>
      <c r="K116" s="259">
        <v>5076307</v>
      </c>
      <c r="L116" s="34"/>
      <c r="M116" s="34">
        <v>14027512820</v>
      </c>
      <c r="N116" s="329"/>
      <c r="O116" s="34">
        <v>-13568970892</v>
      </c>
      <c r="P116" s="34"/>
      <c r="Q116" s="34">
        <f t="shared" si="3"/>
        <v>458541928</v>
      </c>
    </row>
    <row r="117" spans="1:17" ht="21">
      <c r="A117" s="328" t="s">
        <v>141</v>
      </c>
      <c r="B117" s="329"/>
      <c r="C117" s="34">
        <v>0</v>
      </c>
      <c r="D117" s="329"/>
      <c r="E117" s="34">
        <v>0</v>
      </c>
      <c r="F117" s="259"/>
      <c r="G117" s="34">
        <v>0</v>
      </c>
      <c r="H117" s="329"/>
      <c r="I117" s="34">
        <f t="shared" si="2"/>
        <v>0</v>
      </c>
      <c r="J117" s="34"/>
      <c r="K117" s="259">
        <v>6468249</v>
      </c>
      <c r="L117" s="34"/>
      <c r="M117" s="34">
        <v>19445574941</v>
      </c>
      <c r="N117" s="329"/>
      <c r="O117" s="34">
        <v>-23844746149</v>
      </c>
      <c r="P117" s="34"/>
      <c r="Q117" s="34">
        <f t="shared" si="3"/>
        <v>-4399171208</v>
      </c>
    </row>
    <row r="118" spans="1:17" ht="21">
      <c r="A118" s="328" t="s">
        <v>244</v>
      </c>
      <c r="B118" s="329"/>
      <c r="C118" s="34">
        <v>47760</v>
      </c>
      <c r="D118" s="329"/>
      <c r="E118" s="34">
        <v>366406145</v>
      </c>
      <c r="F118" s="259"/>
      <c r="G118" s="34">
        <v>-341493149</v>
      </c>
      <c r="H118" s="329"/>
      <c r="I118" s="34">
        <f t="shared" si="2"/>
        <v>24912996</v>
      </c>
      <c r="J118" s="34"/>
      <c r="K118" s="259">
        <v>1571581</v>
      </c>
      <c r="L118" s="34"/>
      <c r="M118" s="34">
        <v>14437352599</v>
      </c>
      <c r="N118" s="329"/>
      <c r="O118" s="34">
        <v>-14112223225</v>
      </c>
      <c r="P118" s="34"/>
      <c r="Q118" s="34">
        <f t="shared" si="3"/>
        <v>325129374</v>
      </c>
    </row>
    <row r="119" spans="1:17" ht="21">
      <c r="A119" s="328" t="s">
        <v>224</v>
      </c>
      <c r="B119" s="329"/>
      <c r="C119" s="34">
        <v>0</v>
      </c>
      <c r="D119" s="329"/>
      <c r="E119" s="34">
        <v>0</v>
      </c>
      <c r="F119" s="259"/>
      <c r="G119" s="34">
        <v>0</v>
      </c>
      <c r="H119" s="329"/>
      <c r="I119" s="34">
        <f t="shared" si="2"/>
        <v>0</v>
      </c>
      <c r="J119" s="34"/>
      <c r="K119" s="259">
        <v>585581</v>
      </c>
      <c r="L119" s="34"/>
      <c r="M119" s="34">
        <v>7027202380</v>
      </c>
      <c r="N119" s="329"/>
      <c r="O119" s="34">
        <v>-7055185476</v>
      </c>
      <c r="P119" s="34"/>
      <c r="Q119" s="34">
        <f t="shared" si="3"/>
        <v>-27983096</v>
      </c>
    </row>
    <row r="120" spans="1:17" ht="21">
      <c r="A120" s="328" t="s">
        <v>226</v>
      </c>
      <c r="B120" s="329"/>
      <c r="C120" s="34">
        <v>9591</v>
      </c>
      <c r="D120" s="329"/>
      <c r="E120" s="34">
        <v>140678473</v>
      </c>
      <c r="F120" s="259"/>
      <c r="G120" s="34">
        <v>-148729363</v>
      </c>
      <c r="H120" s="329"/>
      <c r="I120" s="34">
        <f t="shared" si="2"/>
        <v>-8050890</v>
      </c>
      <c r="J120" s="34"/>
      <c r="K120" s="259">
        <v>383146</v>
      </c>
      <c r="L120" s="34"/>
      <c r="M120" s="34">
        <v>5311839665</v>
      </c>
      <c r="N120" s="329"/>
      <c r="O120" s="34">
        <v>-5941513989</v>
      </c>
      <c r="P120" s="34"/>
      <c r="Q120" s="34">
        <f t="shared" si="3"/>
        <v>-629674324</v>
      </c>
    </row>
    <row r="121" spans="1:17" ht="21">
      <c r="A121" s="328" t="s">
        <v>79</v>
      </c>
      <c r="B121" s="329"/>
      <c r="C121" s="34">
        <v>10167</v>
      </c>
      <c r="D121" s="329"/>
      <c r="E121" s="34">
        <v>442206448</v>
      </c>
      <c r="F121" s="259"/>
      <c r="G121" s="34">
        <v>-340315644</v>
      </c>
      <c r="H121" s="329"/>
      <c r="I121" s="34">
        <f t="shared" si="2"/>
        <v>101890804</v>
      </c>
      <c r="J121" s="34"/>
      <c r="K121" s="259">
        <v>535760</v>
      </c>
      <c r="L121" s="34"/>
      <c r="M121" s="34">
        <v>18846910568</v>
      </c>
      <c r="N121" s="329"/>
      <c r="O121" s="34">
        <v>-17885921965</v>
      </c>
      <c r="P121" s="34"/>
      <c r="Q121" s="34">
        <f t="shared" si="3"/>
        <v>960988603</v>
      </c>
    </row>
    <row r="122" spans="1:17" ht="21">
      <c r="A122" s="328" t="s">
        <v>343</v>
      </c>
      <c r="B122" s="329"/>
      <c r="C122" s="34">
        <v>153494</v>
      </c>
      <c r="D122" s="329"/>
      <c r="E122" s="34">
        <v>277626657</v>
      </c>
      <c r="F122" s="259"/>
      <c r="G122" s="34">
        <v>-273424632</v>
      </c>
      <c r="H122" s="329"/>
      <c r="I122" s="34">
        <f t="shared" si="2"/>
        <v>4202025</v>
      </c>
      <c r="J122" s="34"/>
      <c r="K122" s="259">
        <v>3040525</v>
      </c>
      <c r="L122" s="34"/>
      <c r="M122" s="34">
        <v>5393050033</v>
      </c>
      <c r="N122" s="329"/>
      <c r="O122" s="34">
        <v>-5416201503</v>
      </c>
      <c r="P122" s="34"/>
      <c r="Q122" s="34">
        <f t="shared" si="3"/>
        <v>-23151470</v>
      </c>
    </row>
    <row r="123" spans="1:17" ht="21">
      <c r="A123" s="328" t="s">
        <v>321</v>
      </c>
      <c r="B123" s="329"/>
      <c r="C123" s="34">
        <v>11921549</v>
      </c>
      <c r="D123" s="329"/>
      <c r="E123" s="34">
        <v>17685624006</v>
      </c>
      <c r="F123" s="259"/>
      <c r="G123" s="34">
        <v>-17862068856</v>
      </c>
      <c r="H123" s="329"/>
      <c r="I123" s="34">
        <f t="shared" si="2"/>
        <v>-176444850</v>
      </c>
      <c r="J123" s="34"/>
      <c r="K123" s="259">
        <v>31516126</v>
      </c>
      <c r="L123" s="34"/>
      <c r="M123" s="34">
        <v>49245877865</v>
      </c>
      <c r="N123" s="329"/>
      <c r="O123" s="34">
        <v>-47439137522</v>
      </c>
      <c r="P123" s="34"/>
      <c r="Q123" s="34">
        <f t="shared" si="3"/>
        <v>1806740343</v>
      </c>
    </row>
    <row r="124" spans="1:17" ht="21">
      <c r="A124" s="328" t="s">
        <v>330</v>
      </c>
      <c r="B124" s="329"/>
      <c r="C124" s="34">
        <v>282986</v>
      </c>
      <c r="D124" s="329"/>
      <c r="E124" s="34">
        <v>445600709</v>
      </c>
      <c r="F124" s="259"/>
      <c r="G124" s="34">
        <v>-637655287</v>
      </c>
      <c r="H124" s="329"/>
      <c r="I124" s="34">
        <f t="shared" si="2"/>
        <v>-192054578</v>
      </c>
      <c r="J124" s="34"/>
      <c r="K124" s="259">
        <v>18574886</v>
      </c>
      <c r="L124" s="34"/>
      <c r="M124" s="34">
        <v>30412795993</v>
      </c>
      <c r="N124" s="329"/>
      <c r="O124" s="34">
        <v>-41854983399</v>
      </c>
      <c r="P124" s="34"/>
      <c r="Q124" s="34">
        <f t="shared" si="3"/>
        <v>-11442187406</v>
      </c>
    </row>
    <row r="125" spans="1:17" ht="21">
      <c r="A125" s="328" t="s">
        <v>136</v>
      </c>
      <c r="B125" s="329"/>
      <c r="C125" s="34">
        <v>37507</v>
      </c>
      <c r="D125" s="329"/>
      <c r="E125" s="34">
        <v>754739691</v>
      </c>
      <c r="F125" s="259"/>
      <c r="G125" s="34">
        <v>-642643477</v>
      </c>
      <c r="H125" s="329"/>
      <c r="I125" s="34">
        <f t="shared" si="2"/>
        <v>112096214</v>
      </c>
      <c r="J125" s="34"/>
      <c r="K125" s="259">
        <v>1456568</v>
      </c>
      <c r="L125" s="34"/>
      <c r="M125" s="34">
        <v>24478244181</v>
      </c>
      <c r="N125" s="329"/>
      <c r="O125" s="34">
        <v>-24948937718</v>
      </c>
      <c r="P125" s="34"/>
      <c r="Q125" s="34">
        <f t="shared" si="3"/>
        <v>-470693537</v>
      </c>
    </row>
    <row r="126" spans="1:17" ht="21">
      <c r="A126" s="328" t="s">
        <v>319</v>
      </c>
      <c r="B126" s="329"/>
      <c r="C126" s="34">
        <v>62256</v>
      </c>
      <c r="D126" s="329"/>
      <c r="E126" s="34">
        <v>314229568</v>
      </c>
      <c r="F126" s="259"/>
      <c r="G126" s="34">
        <v>-339428485</v>
      </c>
      <c r="H126" s="329"/>
      <c r="I126" s="34">
        <f t="shared" si="2"/>
        <v>-25198917</v>
      </c>
      <c r="J126" s="34"/>
      <c r="K126" s="259">
        <v>533465</v>
      </c>
      <c r="L126" s="34"/>
      <c r="M126" s="34">
        <v>2528329815</v>
      </c>
      <c r="N126" s="329"/>
      <c r="O126" s="34">
        <v>-2908526354</v>
      </c>
      <c r="P126" s="34"/>
      <c r="Q126" s="34">
        <f t="shared" si="3"/>
        <v>-380196539</v>
      </c>
    </row>
    <row r="127" spans="1:17" ht="21">
      <c r="A127" s="328" t="s">
        <v>143</v>
      </c>
      <c r="B127" s="329"/>
      <c r="C127" s="34">
        <v>273385</v>
      </c>
      <c r="D127" s="329"/>
      <c r="E127" s="34">
        <v>219309007</v>
      </c>
      <c r="F127" s="259"/>
      <c r="G127" s="34">
        <v>-252735274</v>
      </c>
      <c r="H127" s="329"/>
      <c r="I127" s="34">
        <f t="shared" si="2"/>
        <v>-33426267</v>
      </c>
      <c r="J127" s="34"/>
      <c r="K127" s="259">
        <v>11397725</v>
      </c>
      <c r="L127" s="34"/>
      <c r="M127" s="34">
        <v>8233853245</v>
      </c>
      <c r="N127" s="329"/>
      <c r="O127" s="34">
        <v>-10536814940</v>
      </c>
      <c r="P127" s="34"/>
      <c r="Q127" s="34">
        <f t="shared" si="3"/>
        <v>-2302961695</v>
      </c>
    </row>
    <row r="128" spans="1:17" ht="21">
      <c r="A128" s="328" t="s">
        <v>236</v>
      </c>
      <c r="B128" s="329"/>
      <c r="C128" s="34">
        <v>705540</v>
      </c>
      <c r="D128" s="329"/>
      <c r="E128" s="34">
        <v>2674763340</v>
      </c>
      <c r="F128" s="259"/>
      <c r="G128" s="34">
        <v>-2673515848</v>
      </c>
      <c r="H128" s="329"/>
      <c r="I128" s="34">
        <f t="shared" si="2"/>
        <v>1247492</v>
      </c>
      <c r="J128" s="34"/>
      <c r="K128" s="259">
        <v>6771815</v>
      </c>
      <c r="L128" s="34"/>
      <c r="M128" s="34">
        <v>24722134905</v>
      </c>
      <c r="N128" s="329"/>
      <c r="O128" s="34">
        <v>-25660564541</v>
      </c>
      <c r="P128" s="34"/>
      <c r="Q128" s="34">
        <f t="shared" si="3"/>
        <v>-938429636</v>
      </c>
    </row>
    <row r="129" spans="1:17" ht="21">
      <c r="A129" s="328" t="s">
        <v>156</v>
      </c>
      <c r="B129" s="329"/>
      <c r="C129" s="34">
        <v>1190545</v>
      </c>
      <c r="D129" s="329"/>
      <c r="E129" s="34">
        <v>2889566503</v>
      </c>
      <c r="F129" s="259"/>
      <c r="G129" s="34">
        <v>-1932498697</v>
      </c>
      <c r="H129" s="329"/>
      <c r="I129" s="34">
        <f t="shared" si="2"/>
        <v>957067806</v>
      </c>
      <c r="J129" s="34"/>
      <c r="K129" s="259">
        <v>11530960</v>
      </c>
      <c r="L129" s="34"/>
      <c r="M129" s="34">
        <v>24962253190</v>
      </c>
      <c r="N129" s="329"/>
      <c r="O129" s="34">
        <v>-18717112896</v>
      </c>
      <c r="P129" s="34"/>
      <c r="Q129" s="34">
        <f t="shared" si="3"/>
        <v>6245140294</v>
      </c>
    </row>
    <row r="130" spans="1:17" ht="21">
      <c r="A130" s="328" t="s">
        <v>128</v>
      </c>
      <c r="B130" s="329"/>
      <c r="C130" s="34">
        <v>57665</v>
      </c>
      <c r="D130" s="329"/>
      <c r="E130" s="34">
        <v>178027080</v>
      </c>
      <c r="F130" s="259"/>
      <c r="G130" s="34">
        <v>-216885263</v>
      </c>
      <c r="H130" s="329"/>
      <c r="I130" s="34">
        <f t="shared" si="2"/>
        <v>-38858183</v>
      </c>
      <c r="J130" s="34"/>
      <c r="K130" s="259">
        <v>217484</v>
      </c>
      <c r="L130" s="34"/>
      <c r="M130" s="34">
        <v>728517590</v>
      </c>
      <c r="N130" s="329"/>
      <c r="O130" s="34">
        <v>-837900577</v>
      </c>
      <c r="P130" s="34"/>
      <c r="Q130" s="34">
        <f t="shared" si="3"/>
        <v>-109382987</v>
      </c>
    </row>
    <row r="131" spans="1:17" ht="21">
      <c r="A131" s="328" t="s">
        <v>369</v>
      </c>
      <c r="B131" s="329"/>
      <c r="C131" s="34">
        <v>103091</v>
      </c>
      <c r="D131" s="329"/>
      <c r="E131" s="34">
        <v>524692295</v>
      </c>
      <c r="F131" s="259"/>
      <c r="G131" s="34">
        <v>-614567236</v>
      </c>
      <c r="H131" s="329"/>
      <c r="I131" s="34">
        <f t="shared" si="2"/>
        <v>-89874941</v>
      </c>
      <c r="J131" s="34"/>
      <c r="K131" s="259">
        <v>1117872</v>
      </c>
      <c r="L131" s="34"/>
      <c r="M131" s="34">
        <v>5353132783</v>
      </c>
      <c r="N131" s="329"/>
      <c r="O131" s="34">
        <v>-6664088088</v>
      </c>
      <c r="P131" s="34"/>
      <c r="Q131" s="34">
        <f t="shared" si="3"/>
        <v>-1310955305</v>
      </c>
    </row>
    <row r="132" spans="1:17" ht="21">
      <c r="A132" s="328" t="s">
        <v>295</v>
      </c>
      <c r="B132" s="329"/>
      <c r="C132" s="34">
        <v>220215</v>
      </c>
      <c r="D132" s="329"/>
      <c r="E132" s="34">
        <v>342035345</v>
      </c>
      <c r="F132" s="259"/>
      <c r="G132" s="34">
        <v>-305518109</v>
      </c>
      <c r="H132" s="329"/>
      <c r="I132" s="34">
        <f t="shared" si="2"/>
        <v>36517236</v>
      </c>
      <c r="J132" s="34"/>
      <c r="K132" s="259">
        <v>5143808</v>
      </c>
      <c r="L132" s="34"/>
      <c r="M132" s="34">
        <v>7833106704</v>
      </c>
      <c r="N132" s="329"/>
      <c r="O132" s="34">
        <v>-7136328102</v>
      </c>
      <c r="P132" s="34"/>
      <c r="Q132" s="34">
        <f t="shared" si="3"/>
        <v>696778602</v>
      </c>
    </row>
    <row r="133" spans="1:17" ht="21">
      <c r="A133" s="328" t="s">
        <v>222</v>
      </c>
      <c r="B133" s="329"/>
      <c r="C133" s="34">
        <v>105844</v>
      </c>
      <c r="D133" s="329"/>
      <c r="E133" s="34">
        <v>549570662</v>
      </c>
      <c r="F133" s="259"/>
      <c r="G133" s="34">
        <v>-580893116</v>
      </c>
      <c r="H133" s="329"/>
      <c r="I133" s="34">
        <f t="shared" si="2"/>
        <v>-31322454</v>
      </c>
      <c r="J133" s="34"/>
      <c r="K133" s="259">
        <v>1209731</v>
      </c>
      <c r="L133" s="34"/>
      <c r="M133" s="34">
        <v>5947986322</v>
      </c>
      <c r="N133" s="329"/>
      <c r="O133" s="34">
        <v>-6831768466</v>
      </c>
      <c r="P133" s="34"/>
      <c r="Q133" s="34">
        <f t="shared" si="3"/>
        <v>-883782144</v>
      </c>
    </row>
    <row r="134" spans="1:17" ht="21">
      <c r="A134" s="328" t="s">
        <v>114</v>
      </c>
      <c r="B134" s="329"/>
      <c r="C134" s="34">
        <v>0</v>
      </c>
      <c r="D134" s="329"/>
      <c r="E134" s="34">
        <v>0</v>
      </c>
      <c r="F134" s="259"/>
      <c r="G134" s="34">
        <v>0</v>
      </c>
      <c r="H134" s="329"/>
      <c r="I134" s="34">
        <f t="shared" si="2"/>
        <v>0</v>
      </c>
      <c r="J134" s="34"/>
      <c r="K134" s="259">
        <v>1345905</v>
      </c>
      <c r="L134" s="34"/>
      <c r="M134" s="34">
        <v>4970089222</v>
      </c>
      <c r="N134" s="329"/>
      <c r="O134" s="34">
        <v>-5512988773</v>
      </c>
      <c r="P134" s="34"/>
      <c r="Q134" s="34">
        <f t="shared" si="3"/>
        <v>-542899551</v>
      </c>
    </row>
    <row r="135" spans="1:17" ht="21">
      <c r="A135" s="328" t="s">
        <v>182</v>
      </c>
      <c r="B135" s="329"/>
      <c r="C135" s="34">
        <v>1805060</v>
      </c>
      <c r="D135" s="329"/>
      <c r="E135" s="34">
        <v>12222107114</v>
      </c>
      <c r="F135" s="259"/>
      <c r="G135" s="34">
        <v>-10223710016</v>
      </c>
      <c r="H135" s="329"/>
      <c r="I135" s="34">
        <f t="shared" si="2"/>
        <v>1998397098</v>
      </c>
      <c r="J135" s="34"/>
      <c r="K135" s="259">
        <v>3233984</v>
      </c>
      <c r="L135" s="34"/>
      <c r="M135" s="34">
        <v>19067209122</v>
      </c>
      <c r="N135" s="329"/>
      <c r="O135" s="34">
        <v>-18474174466</v>
      </c>
      <c r="P135" s="34"/>
      <c r="Q135" s="34">
        <f t="shared" si="3"/>
        <v>593034656</v>
      </c>
    </row>
    <row r="136" spans="1:17" ht="21">
      <c r="A136" s="328" t="s">
        <v>203</v>
      </c>
      <c r="B136" s="329"/>
      <c r="C136" s="34">
        <v>59281</v>
      </c>
      <c r="D136" s="329"/>
      <c r="E136" s="34">
        <v>410007290</v>
      </c>
      <c r="F136" s="259"/>
      <c r="G136" s="34">
        <v>-309373459</v>
      </c>
      <c r="H136" s="329"/>
      <c r="I136" s="34">
        <f t="shared" si="2"/>
        <v>100633831</v>
      </c>
      <c r="J136" s="34"/>
      <c r="K136" s="259">
        <v>1979874</v>
      </c>
      <c r="L136" s="34"/>
      <c r="M136" s="34">
        <v>10943589838</v>
      </c>
      <c r="N136" s="329"/>
      <c r="O136" s="34">
        <v>-10332492189</v>
      </c>
      <c r="P136" s="34"/>
      <c r="Q136" s="34">
        <f t="shared" si="3"/>
        <v>611097649</v>
      </c>
    </row>
    <row r="137" spans="1:17" ht="21">
      <c r="A137" s="328" t="s">
        <v>95</v>
      </c>
      <c r="B137" s="329"/>
      <c r="C137" s="34">
        <v>157258</v>
      </c>
      <c r="D137" s="329"/>
      <c r="E137" s="34">
        <v>435493645</v>
      </c>
      <c r="F137" s="259"/>
      <c r="G137" s="34">
        <v>-452240456</v>
      </c>
      <c r="H137" s="329"/>
      <c r="I137" s="34">
        <f t="shared" ref="I137:I200" si="4">G137+E137</f>
        <v>-16746811</v>
      </c>
      <c r="J137" s="34"/>
      <c r="K137" s="259">
        <v>1954353</v>
      </c>
      <c r="L137" s="34"/>
      <c r="M137" s="34">
        <v>5484313722</v>
      </c>
      <c r="N137" s="329"/>
      <c r="O137" s="34">
        <v>-5620302268</v>
      </c>
      <c r="P137" s="34"/>
      <c r="Q137" s="34">
        <f t="shared" ref="Q137:Q200" si="5">M137+O137</f>
        <v>-135988546</v>
      </c>
    </row>
    <row r="138" spans="1:17" ht="21">
      <c r="A138" s="328" t="s">
        <v>233</v>
      </c>
      <c r="B138" s="329"/>
      <c r="C138" s="34">
        <v>69828</v>
      </c>
      <c r="D138" s="329"/>
      <c r="E138" s="34">
        <v>442658475</v>
      </c>
      <c r="F138" s="259"/>
      <c r="G138" s="34">
        <v>-456811593</v>
      </c>
      <c r="H138" s="329"/>
      <c r="I138" s="34">
        <f t="shared" si="4"/>
        <v>-14153118</v>
      </c>
      <c r="J138" s="34"/>
      <c r="K138" s="259">
        <v>1318658</v>
      </c>
      <c r="L138" s="34"/>
      <c r="M138" s="34">
        <v>8158285243</v>
      </c>
      <c r="N138" s="329"/>
      <c r="O138" s="34">
        <v>-8625220049</v>
      </c>
      <c r="P138" s="34"/>
      <c r="Q138" s="34">
        <f t="shared" si="5"/>
        <v>-466934806</v>
      </c>
    </row>
    <row r="139" spans="1:17" ht="21">
      <c r="A139" s="328" t="s">
        <v>179</v>
      </c>
      <c r="B139" s="329"/>
      <c r="C139" s="34">
        <v>51765</v>
      </c>
      <c r="D139" s="329"/>
      <c r="E139" s="34">
        <v>298599710</v>
      </c>
      <c r="F139" s="259"/>
      <c r="G139" s="34">
        <v>-268509990</v>
      </c>
      <c r="H139" s="329"/>
      <c r="I139" s="34">
        <f t="shared" si="4"/>
        <v>30089720</v>
      </c>
      <c r="J139" s="34"/>
      <c r="K139" s="259">
        <v>1244316</v>
      </c>
      <c r="L139" s="34"/>
      <c r="M139" s="34">
        <v>6528603417</v>
      </c>
      <c r="N139" s="329"/>
      <c r="O139" s="34">
        <v>-6397314001</v>
      </c>
      <c r="P139" s="34"/>
      <c r="Q139" s="34">
        <f t="shared" si="5"/>
        <v>131289416</v>
      </c>
    </row>
    <row r="140" spans="1:17" ht="21">
      <c r="A140" s="328" t="s">
        <v>120</v>
      </c>
      <c r="B140" s="329"/>
      <c r="C140" s="34">
        <v>101594</v>
      </c>
      <c r="D140" s="329"/>
      <c r="E140" s="34">
        <v>428645701</v>
      </c>
      <c r="F140" s="259"/>
      <c r="G140" s="34">
        <v>-406078842</v>
      </c>
      <c r="H140" s="329"/>
      <c r="I140" s="34">
        <f t="shared" si="4"/>
        <v>22566859</v>
      </c>
      <c r="J140" s="34"/>
      <c r="K140" s="259">
        <v>2225649</v>
      </c>
      <c r="L140" s="34"/>
      <c r="M140" s="34">
        <v>9044117572</v>
      </c>
      <c r="N140" s="329"/>
      <c r="O140" s="34">
        <v>-8896086088</v>
      </c>
      <c r="P140" s="34"/>
      <c r="Q140" s="34">
        <f t="shared" si="5"/>
        <v>148031484</v>
      </c>
    </row>
    <row r="141" spans="1:17" ht="21">
      <c r="A141" s="328" t="s">
        <v>202</v>
      </c>
      <c r="B141" s="329"/>
      <c r="C141" s="34">
        <v>1348076</v>
      </c>
      <c r="D141" s="329"/>
      <c r="E141" s="34">
        <v>5256761235</v>
      </c>
      <c r="F141" s="259"/>
      <c r="G141" s="34">
        <v>-3696794312</v>
      </c>
      <c r="H141" s="329"/>
      <c r="I141" s="34">
        <f t="shared" si="4"/>
        <v>1559966923</v>
      </c>
      <c r="J141" s="34"/>
      <c r="K141" s="259">
        <v>8592190</v>
      </c>
      <c r="L141" s="34"/>
      <c r="M141" s="34">
        <v>31249391819</v>
      </c>
      <c r="N141" s="329"/>
      <c r="O141" s="34">
        <v>-23553475030</v>
      </c>
      <c r="P141" s="34"/>
      <c r="Q141" s="34">
        <f t="shared" si="5"/>
        <v>7695916789</v>
      </c>
    </row>
    <row r="142" spans="1:17" ht="21">
      <c r="A142" s="328" t="s">
        <v>85</v>
      </c>
      <c r="B142" s="329"/>
      <c r="C142" s="34">
        <v>41854</v>
      </c>
      <c r="D142" s="329"/>
      <c r="E142" s="34">
        <v>651643457</v>
      </c>
      <c r="F142" s="259"/>
      <c r="G142" s="34">
        <v>-578124158</v>
      </c>
      <c r="H142" s="329"/>
      <c r="I142" s="34">
        <f t="shared" si="4"/>
        <v>73519299</v>
      </c>
      <c r="J142" s="34"/>
      <c r="K142" s="259">
        <v>541047</v>
      </c>
      <c r="L142" s="34"/>
      <c r="M142" s="34">
        <v>7013188569</v>
      </c>
      <c r="N142" s="329"/>
      <c r="O142" s="34">
        <v>-7403508651</v>
      </c>
      <c r="P142" s="34"/>
      <c r="Q142" s="34">
        <f t="shared" si="5"/>
        <v>-390320082</v>
      </c>
    </row>
    <row r="143" spans="1:17" ht="21">
      <c r="A143" s="328" t="s">
        <v>253</v>
      </c>
      <c r="B143" s="329"/>
      <c r="C143" s="34">
        <v>98683</v>
      </c>
      <c r="D143" s="329"/>
      <c r="E143" s="34">
        <v>311364912</v>
      </c>
      <c r="F143" s="259"/>
      <c r="G143" s="34">
        <v>-279867422</v>
      </c>
      <c r="H143" s="329"/>
      <c r="I143" s="34">
        <f t="shared" si="4"/>
        <v>31497490</v>
      </c>
      <c r="J143" s="34"/>
      <c r="K143" s="259">
        <v>1684241</v>
      </c>
      <c r="L143" s="34"/>
      <c r="M143" s="34">
        <v>4758087623</v>
      </c>
      <c r="N143" s="329"/>
      <c r="O143" s="34">
        <v>-4776548996</v>
      </c>
      <c r="P143" s="34"/>
      <c r="Q143" s="34">
        <f t="shared" si="5"/>
        <v>-18461373</v>
      </c>
    </row>
    <row r="144" spans="1:17" ht="21">
      <c r="A144" s="328" t="s">
        <v>167</v>
      </c>
      <c r="B144" s="329"/>
      <c r="C144" s="34">
        <v>100624</v>
      </c>
      <c r="D144" s="329"/>
      <c r="E144" s="34">
        <v>354858535</v>
      </c>
      <c r="F144" s="259"/>
      <c r="G144" s="34">
        <v>-374094576</v>
      </c>
      <c r="H144" s="329"/>
      <c r="I144" s="34">
        <f t="shared" si="4"/>
        <v>-19236041</v>
      </c>
      <c r="J144" s="34"/>
      <c r="K144" s="259">
        <v>1775576</v>
      </c>
      <c r="L144" s="34"/>
      <c r="M144" s="34">
        <v>6741665971</v>
      </c>
      <c r="N144" s="329"/>
      <c r="O144" s="34">
        <v>-6601142350</v>
      </c>
      <c r="P144" s="34"/>
      <c r="Q144" s="34">
        <f t="shared" si="5"/>
        <v>140523621</v>
      </c>
    </row>
    <row r="145" spans="1:17" ht="21">
      <c r="A145" s="328" t="s">
        <v>347</v>
      </c>
      <c r="B145" s="329"/>
      <c r="C145" s="34">
        <v>95698</v>
      </c>
      <c r="D145" s="329"/>
      <c r="E145" s="34">
        <v>2138712223</v>
      </c>
      <c r="F145" s="259"/>
      <c r="G145" s="34">
        <v>-1946776212</v>
      </c>
      <c r="H145" s="329"/>
      <c r="I145" s="34">
        <f t="shared" si="4"/>
        <v>191936011</v>
      </c>
      <c r="J145" s="34"/>
      <c r="K145" s="259">
        <v>1218308</v>
      </c>
      <c r="L145" s="34"/>
      <c r="M145" s="34">
        <v>24664986487</v>
      </c>
      <c r="N145" s="329"/>
      <c r="O145" s="34">
        <v>-23763216913</v>
      </c>
      <c r="P145" s="34"/>
      <c r="Q145" s="34">
        <f t="shared" si="5"/>
        <v>901769574</v>
      </c>
    </row>
    <row r="146" spans="1:17" ht="21">
      <c r="A146" s="328" t="s">
        <v>315</v>
      </c>
      <c r="B146" s="329"/>
      <c r="C146" s="34">
        <v>239733</v>
      </c>
      <c r="D146" s="329"/>
      <c r="E146" s="34">
        <v>250279783</v>
      </c>
      <c r="F146" s="259"/>
      <c r="G146" s="34">
        <v>-263080614</v>
      </c>
      <c r="H146" s="329"/>
      <c r="I146" s="34">
        <f t="shared" si="4"/>
        <v>-12800831</v>
      </c>
      <c r="J146" s="34"/>
      <c r="K146" s="259">
        <v>3197870</v>
      </c>
      <c r="L146" s="34"/>
      <c r="M146" s="34">
        <v>3248552083</v>
      </c>
      <c r="N146" s="329"/>
      <c r="O146" s="34">
        <v>-3515313525</v>
      </c>
      <c r="P146" s="34"/>
      <c r="Q146" s="34">
        <f t="shared" si="5"/>
        <v>-266761442</v>
      </c>
    </row>
    <row r="147" spans="1:17" ht="21">
      <c r="A147" s="328" t="s">
        <v>269</v>
      </c>
      <c r="B147" s="329"/>
      <c r="C147" s="34">
        <v>0</v>
      </c>
      <c r="D147" s="329"/>
      <c r="E147" s="34">
        <v>0</v>
      </c>
      <c r="F147" s="259"/>
      <c r="G147" s="34">
        <v>0</v>
      </c>
      <c r="H147" s="329"/>
      <c r="I147" s="34">
        <f t="shared" si="4"/>
        <v>0</v>
      </c>
      <c r="J147" s="34"/>
      <c r="K147" s="259">
        <v>113360</v>
      </c>
      <c r="L147" s="34"/>
      <c r="M147" s="34">
        <v>5341724224</v>
      </c>
      <c r="N147" s="329"/>
      <c r="O147" s="34">
        <v>-4779281977</v>
      </c>
      <c r="P147" s="34"/>
      <c r="Q147" s="34">
        <f t="shared" si="5"/>
        <v>562442247</v>
      </c>
    </row>
    <row r="148" spans="1:17" ht="21">
      <c r="A148" s="328" t="s">
        <v>129</v>
      </c>
      <c r="B148" s="329"/>
      <c r="C148" s="34">
        <v>51063</v>
      </c>
      <c r="D148" s="329"/>
      <c r="E148" s="34">
        <v>374192765</v>
      </c>
      <c r="F148" s="259"/>
      <c r="G148" s="34">
        <v>-293388034</v>
      </c>
      <c r="H148" s="329"/>
      <c r="I148" s="34">
        <f t="shared" si="4"/>
        <v>80804731</v>
      </c>
      <c r="J148" s="34"/>
      <c r="K148" s="259">
        <v>1198833</v>
      </c>
      <c r="L148" s="34"/>
      <c r="M148" s="34">
        <v>7976826515</v>
      </c>
      <c r="N148" s="329"/>
      <c r="O148" s="34">
        <v>-6888025675</v>
      </c>
      <c r="P148" s="34"/>
      <c r="Q148" s="34">
        <f t="shared" si="5"/>
        <v>1088800840</v>
      </c>
    </row>
    <row r="149" spans="1:17" ht="21">
      <c r="A149" s="328" t="s">
        <v>325</v>
      </c>
      <c r="B149" s="329"/>
      <c r="C149" s="34">
        <v>34599</v>
      </c>
      <c r="D149" s="329"/>
      <c r="E149" s="34">
        <v>120774956</v>
      </c>
      <c r="F149" s="259"/>
      <c r="G149" s="34">
        <v>-98123618</v>
      </c>
      <c r="H149" s="329"/>
      <c r="I149" s="34">
        <f t="shared" si="4"/>
        <v>22651338</v>
      </c>
      <c r="J149" s="34"/>
      <c r="K149" s="259">
        <v>3292902</v>
      </c>
      <c r="L149" s="34"/>
      <c r="M149" s="34">
        <v>9254856556</v>
      </c>
      <c r="N149" s="329"/>
      <c r="O149" s="34">
        <v>-9338751244</v>
      </c>
      <c r="P149" s="34"/>
      <c r="Q149" s="34">
        <f t="shared" si="5"/>
        <v>-83894688</v>
      </c>
    </row>
    <row r="150" spans="1:17" ht="21">
      <c r="A150" s="328" t="s">
        <v>353</v>
      </c>
      <c r="B150" s="329"/>
      <c r="C150" s="34">
        <v>0</v>
      </c>
      <c r="D150" s="329"/>
      <c r="E150" s="34">
        <v>0</v>
      </c>
      <c r="F150" s="259"/>
      <c r="G150" s="34">
        <v>0</v>
      </c>
      <c r="H150" s="329"/>
      <c r="I150" s="34">
        <f t="shared" si="4"/>
        <v>0</v>
      </c>
      <c r="J150" s="34"/>
      <c r="K150" s="259">
        <v>151127</v>
      </c>
      <c r="L150" s="34"/>
      <c r="M150" s="34">
        <v>4783236130</v>
      </c>
      <c r="N150" s="329"/>
      <c r="O150" s="34">
        <v>-4935062228</v>
      </c>
      <c r="P150" s="34"/>
      <c r="Q150" s="34">
        <f t="shared" si="5"/>
        <v>-151826098</v>
      </c>
    </row>
    <row r="151" spans="1:17" ht="21">
      <c r="A151" s="328" t="s">
        <v>302</v>
      </c>
      <c r="B151" s="329"/>
      <c r="C151" s="34">
        <v>139342</v>
      </c>
      <c r="D151" s="329"/>
      <c r="E151" s="34">
        <v>985822913</v>
      </c>
      <c r="F151" s="259"/>
      <c r="G151" s="34">
        <v>-990980741</v>
      </c>
      <c r="H151" s="329"/>
      <c r="I151" s="34">
        <f t="shared" si="4"/>
        <v>-5157828</v>
      </c>
      <c r="J151" s="34"/>
      <c r="K151" s="259">
        <v>2073994</v>
      </c>
      <c r="L151" s="34"/>
      <c r="M151" s="34">
        <v>14041044409</v>
      </c>
      <c r="N151" s="329"/>
      <c r="O151" s="34">
        <v>-14749954164</v>
      </c>
      <c r="P151" s="34"/>
      <c r="Q151" s="34">
        <f t="shared" si="5"/>
        <v>-708909755</v>
      </c>
    </row>
    <row r="152" spans="1:17" ht="21">
      <c r="A152" s="328" t="s">
        <v>102</v>
      </c>
      <c r="B152" s="329"/>
      <c r="C152" s="34">
        <v>30693</v>
      </c>
      <c r="D152" s="329"/>
      <c r="E152" s="34">
        <v>194351125</v>
      </c>
      <c r="F152" s="259"/>
      <c r="G152" s="34">
        <v>-252316618</v>
      </c>
      <c r="H152" s="329"/>
      <c r="I152" s="34">
        <f t="shared" si="4"/>
        <v>-57965493</v>
      </c>
      <c r="J152" s="34"/>
      <c r="K152" s="259">
        <v>625627</v>
      </c>
      <c r="L152" s="34"/>
      <c r="M152" s="34">
        <v>4339001933</v>
      </c>
      <c r="N152" s="329"/>
      <c r="O152" s="34">
        <v>-5143064830</v>
      </c>
      <c r="P152" s="34"/>
      <c r="Q152" s="34">
        <f t="shared" si="5"/>
        <v>-804062897</v>
      </c>
    </row>
    <row r="153" spans="1:17" ht="21">
      <c r="A153" s="328" t="s">
        <v>256</v>
      </c>
      <c r="B153" s="329"/>
      <c r="C153" s="34">
        <v>196089</v>
      </c>
      <c r="D153" s="329"/>
      <c r="E153" s="34">
        <v>900451939</v>
      </c>
      <c r="F153" s="259"/>
      <c r="G153" s="34">
        <v>-742653850</v>
      </c>
      <c r="H153" s="329"/>
      <c r="I153" s="34">
        <f t="shared" si="4"/>
        <v>157798089</v>
      </c>
      <c r="J153" s="34"/>
      <c r="K153" s="259">
        <v>1304301</v>
      </c>
      <c r="L153" s="34"/>
      <c r="M153" s="34">
        <v>5245379582</v>
      </c>
      <c r="N153" s="329"/>
      <c r="O153" s="34">
        <v>-4939818959</v>
      </c>
      <c r="P153" s="34"/>
      <c r="Q153" s="34">
        <f t="shared" si="5"/>
        <v>305560623</v>
      </c>
    </row>
    <row r="154" spans="1:17" ht="21">
      <c r="A154" s="328" t="s">
        <v>152</v>
      </c>
      <c r="B154" s="329"/>
      <c r="C154" s="34">
        <v>0</v>
      </c>
      <c r="D154" s="329"/>
      <c r="E154" s="34">
        <v>0</v>
      </c>
      <c r="F154" s="259"/>
      <c r="G154" s="34">
        <v>0</v>
      </c>
      <c r="H154" s="329"/>
      <c r="I154" s="34">
        <f t="shared" si="4"/>
        <v>0</v>
      </c>
      <c r="J154" s="34"/>
      <c r="K154" s="259">
        <v>274038</v>
      </c>
      <c r="L154" s="34"/>
      <c r="M154" s="34">
        <v>6848555843</v>
      </c>
      <c r="N154" s="329"/>
      <c r="O154" s="34">
        <v>-6045923948</v>
      </c>
      <c r="P154" s="34"/>
      <c r="Q154" s="34">
        <f t="shared" si="5"/>
        <v>802631895</v>
      </c>
    </row>
    <row r="155" spans="1:17" ht="21">
      <c r="A155" s="328" t="s">
        <v>250</v>
      </c>
      <c r="B155" s="329"/>
      <c r="C155" s="34">
        <v>309656</v>
      </c>
      <c r="D155" s="329"/>
      <c r="E155" s="34">
        <v>562388626</v>
      </c>
      <c r="F155" s="259"/>
      <c r="G155" s="34">
        <v>-578689732</v>
      </c>
      <c r="H155" s="329"/>
      <c r="I155" s="34">
        <f t="shared" si="4"/>
        <v>-16301106</v>
      </c>
      <c r="J155" s="34"/>
      <c r="K155" s="259">
        <v>10930468</v>
      </c>
      <c r="L155" s="34"/>
      <c r="M155" s="34">
        <v>20841365352</v>
      </c>
      <c r="N155" s="329"/>
      <c r="O155" s="34">
        <v>-19317304608</v>
      </c>
      <c r="P155" s="34"/>
      <c r="Q155" s="34">
        <f t="shared" si="5"/>
        <v>1524060744</v>
      </c>
    </row>
    <row r="156" spans="1:17" ht="21">
      <c r="A156" s="328" t="s">
        <v>108</v>
      </c>
      <c r="B156" s="329"/>
      <c r="C156" s="34">
        <v>0</v>
      </c>
      <c r="D156" s="329"/>
      <c r="E156" s="34">
        <v>0</v>
      </c>
      <c r="F156" s="259"/>
      <c r="G156" s="34">
        <v>0</v>
      </c>
      <c r="H156" s="329"/>
      <c r="I156" s="34">
        <f t="shared" si="4"/>
        <v>0</v>
      </c>
      <c r="J156" s="34"/>
      <c r="K156" s="259">
        <v>190255</v>
      </c>
      <c r="L156" s="34"/>
      <c r="M156" s="34">
        <v>3011194417</v>
      </c>
      <c r="N156" s="329"/>
      <c r="O156" s="34">
        <v>-3090269536</v>
      </c>
      <c r="P156" s="34"/>
      <c r="Q156" s="34">
        <f t="shared" si="5"/>
        <v>-79075119</v>
      </c>
    </row>
    <row r="157" spans="1:17" ht="21">
      <c r="A157" s="328" t="s">
        <v>185</v>
      </c>
      <c r="B157" s="329"/>
      <c r="C157" s="34">
        <v>76911</v>
      </c>
      <c r="D157" s="329"/>
      <c r="E157" s="34">
        <v>528275304</v>
      </c>
      <c r="F157" s="259"/>
      <c r="G157" s="34">
        <v>-475540022</v>
      </c>
      <c r="H157" s="329"/>
      <c r="I157" s="34">
        <f t="shared" si="4"/>
        <v>52735282</v>
      </c>
      <c r="J157" s="34"/>
      <c r="K157" s="259">
        <v>1642095</v>
      </c>
      <c r="L157" s="34"/>
      <c r="M157" s="34">
        <v>11577391189</v>
      </c>
      <c r="N157" s="329"/>
      <c r="O157" s="34">
        <v>-10153058607</v>
      </c>
      <c r="P157" s="34"/>
      <c r="Q157" s="34">
        <f t="shared" si="5"/>
        <v>1424332582</v>
      </c>
    </row>
    <row r="158" spans="1:17" ht="21">
      <c r="A158" s="328" t="s">
        <v>220</v>
      </c>
      <c r="B158" s="329"/>
      <c r="C158" s="34">
        <v>112667</v>
      </c>
      <c r="D158" s="329"/>
      <c r="E158" s="34">
        <v>355036320</v>
      </c>
      <c r="F158" s="259"/>
      <c r="G158" s="34">
        <v>-459539457</v>
      </c>
      <c r="H158" s="329"/>
      <c r="I158" s="34">
        <f t="shared" si="4"/>
        <v>-104503137</v>
      </c>
      <c r="J158" s="34"/>
      <c r="K158" s="259">
        <v>861714</v>
      </c>
      <c r="L158" s="34"/>
      <c r="M158" s="34">
        <v>2965703428</v>
      </c>
      <c r="N158" s="329"/>
      <c r="O158" s="34">
        <v>-3527995552</v>
      </c>
      <c r="P158" s="34"/>
      <c r="Q158" s="34">
        <f t="shared" si="5"/>
        <v>-562292124</v>
      </c>
    </row>
    <row r="159" spans="1:17" ht="21">
      <c r="A159" s="328" t="s">
        <v>94</v>
      </c>
      <c r="B159" s="329"/>
      <c r="C159" s="34">
        <v>9386</v>
      </c>
      <c r="D159" s="329"/>
      <c r="E159" s="34">
        <v>438863233</v>
      </c>
      <c r="F159" s="259"/>
      <c r="G159" s="34">
        <v>-443648790</v>
      </c>
      <c r="H159" s="329"/>
      <c r="I159" s="34">
        <f t="shared" si="4"/>
        <v>-4785557</v>
      </c>
      <c r="J159" s="34"/>
      <c r="K159" s="259">
        <v>243484</v>
      </c>
      <c r="L159" s="34"/>
      <c r="M159" s="34">
        <v>10061901141</v>
      </c>
      <c r="N159" s="329"/>
      <c r="O159" s="34">
        <v>-11508777100</v>
      </c>
      <c r="P159" s="34"/>
      <c r="Q159" s="34">
        <f t="shared" si="5"/>
        <v>-1446875959</v>
      </c>
    </row>
    <row r="160" spans="1:17" ht="21">
      <c r="A160" s="328" t="s">
        <v>300</v>
      </c>
      <c r="B160" s="329"/>
      <c r="C160" s="34">
        <v>39295</v>
      </c>
      <c r="D160" s="329"/>
      <c r="E160" s="34">
        <v>1415594965</v>
      </c>
      <c r="F160" s="259"/>
      <c r="G160" s="34">
        <v>-1100744468</v>
      </c>
      <c r="H160" s="329"/>
      <c r="I160" s="34">
        <f t="shared" si="4"/>
        <v>314850497</v>
      </c>
      <c r="J160" s="34"/>
      <c r="K160" s="259">
        <v>310269</v>
      </c>
      <c r="L160" s="34"/>
      <c r="M160" s="34">
        <v>9312685975</v>
      </c>
      <c r="N160" s="329"/>
      <c r="O160" s="34">
        <v>-8691357304</v>
      </c>
      <c r="P160" s="34"/>
      <c r="Q160" s="34">
        <f t="shared" si="5"/>
        <v>621328671</v>
      </c>
    </row>
    <row r="161" spans="1:17" ht="21">
      <c r="A161" s="328" t="s">
        <v>265</v>
      </c>
      <c r="B161" s="329"/>
      <c r="C161" s="34">
        <v>279612</v>
      </c>
      <c r="D161" s="329"/>
      <c r="E161" s="34">
        <v>567392038</v>
      </c>
      <c r="F161" s="259"/>
      <c r="G161" s="34">
        <v>-523376666</v>
      </c>
      <c r="H161" s="329"/>
      <c r="I161" s="34">
        <f t="shared" si="4"/>
        <v>44015372</v>
      </c>
      <c r="J161" s="34"/>
      <c r="K161" s="259">
        <v>4031584</v>
      </c>
      <c r="L161" s="34"/>
      <c r="M161" s="34">
        <v>7292020852</v>
      </c>
      <c r="N161" s="329"/>
      <c r="O161" s="34">
        <v>-7546303408</v>
      </c>
      <c r="P161" s="34"/>
      <c r="Q161" s="34">
        <f t="shared" si="5"/>
        <v>-254282556</v>
      </c>
    </row>
    <row r="162" spans="1:17" ht="21">
      <c r="A162" s="328" t="s">
        <v>289</v>
      </c>
      <c r="B162" s="329"/>
      <c r="C162" s="34">
        <v>0</v>
      </c>
      <c r="D162" s="329"/>
      <c r="E162" s="34">
        <v>0</v>
      </c>
      <c r="F162" s="259"/>
      <c r="G162" s="34">
        <v>0</v>
      </c>
      <c r="H162" s="329"/>
      <c r="I162" s="34">
        <f t="shared" si="4"/>
        <v>0</v>
      </c>
      <c r="J162" s="34"/>
      <c r="K162" s="259">
        <v>453561</v>
      </c>
      <c r="L162" s="34"/>
      <c r="M162" s="34">
        <v>9376218627</v>
      </c>
      <c r="N162" s="329"/>
      <c r="O162" s="34">
        <v>-8372513134</v>
      </c>
      <c r="P162" s="34"/>
      <c r="Q162" s="34">
        <f t="shared" si="5"/>
        <v>1003705493</v>
      </c>
    </row>
    <row r="163" spans="1:17" ht="21">
      <c r="A163" s="328" t="s">
        <v>158</v>
      </c>
      <c r="B163" s="329"/>
      <c r="C163" s="34">
        <v>8278</v>
      </c>
      <c r="D163" s="329"/>
      <c r="E163" s="34">
        <v>145073845</v>
      </c>
      <c r="F163" s="259"/>
      <c r="G163" s="34">
        <v>-185140740</v>
      </c>
      <c r="H163" s="329"/>
      <c r="I163" s="34">
        <f t="shared" si="4"/>
        <v>-40066895</v>
      </c>
      <c r="J163" s="34"/>
      <c r="K163" s="259">
        <v>67396</v>
      </c>
      <c r="L163" s="34"/>
      <c r="M163" s="34">
        <v>1251748416</v>
      </c>
      <c r="N163" s="329"/>
      <c r="O163" s="34">
        <v>-1570848865</v>
      </c>
      <c r="P163" s="34"/>
      <c r="Q163" s="34">
        <f t="shared" si="5"/>
        <v>-319100449</v>
      </c>
    </row>
    <row r="164" spans="1:17" ht="21">
      <c r="A164" s="328" t="s">
        <v>103</v>
      </c>
      <c r="B164" s="329"/>
      <c r="C164" s="34">
        <v>31123</v>
      </c>
      <c r="D164" s="329"/>
      <c r="E164" s="34">
        <v>2166461384</v>
      </c>
      <c r="F164" s="259"/>
      <c r="G164" s="34">
        <v>-1559575413</v>
      </c>
      <c r="H164" s="329"/>
      <c r="I164" s="34">
        <f t="shared" si="4"/>
        <v>606885971</v>
      </c>
      <c r="J164" s="34"/>
      <c r="K164" s="259">
        <v>462897</v>
      </c>
      <c r="L164" s="34"/>
      <c r="M164" s="34">
        <v>28281715502</v>
      </c>
      <c r="N164" s="329"/>
      <c r="O164" s="34">
        <v>-23195796679</v>
      </c>
      <c r="P164" s="34"/>
      <c r="Q164" s="34">
        <f t="shared" si="5"/>
        <v>5085918823</v>
      </c>
    </row>
    <row r="165" spans="1:17" ht="21">
      <c r="A165" s="328" t="s">
        <v>159</v>
      </c>
      <c r="B165" s="329"/>
      <c r="C165" s="34">
        <v>4580322</v>
      </c>
      <c r="D165" s="329"/>
      <c r="E165" s="34">
        <v>27653987226</v>
      </c>
      <c r="F165" s="259"/>
      <c r="G165" s="34">
        <v>-21422190041</v>
      </c>
      <c r="H165" s="329"/>
      <c r="I165" s="34">
        <f t="shared" si="4"/>
        <v>6231797185</v>
      </c>
      <c r="J165" s="34"/>
      <c r="K165" s="259">
        <v>11044420</v>
      </c>
      <c r="L165" s="34"/>
      <c r="M165" s="34">
        <v>58390611573</v>
      </c>
      <c r="N165" s="329"/>
      <c r="O165" s="34">
        <v>-51654810323</v>
      </c>
      <c r="P165" s="34"/>
      <c r="Q165" s="34">
        <f t="shared" si="5"/>
        <v>6735801250</v>
      </c>
    </row>
    <row r="166" spans="1:17" ht="21">
      <c r="A166" s="328" t="s">
        <v>301</v>
      </c>
      <c r="B166" s="329"/>
      <c r="C166" s="34">
        <v>57475</v>
      </c>
      <c r="D166" s="329"/>
      <c r="E166" s="34">
        <v>469007644</v>
      </c>
      <c r="F166" s="259"/>
      <c r="G166" s="34">
        <v>-454207538</v>
      </c>
      <c r="H166" s="329"/>
      <c r="I166" s="34">
        <f t="shared" si="4"/>
        <v>14800106</v>
      </c>
      <c r="J166" s="34"/>
      <c r="K166" s="259">
        <v>992666</v>
      </c>
      <c r="L166" s="34"/>
      <c r="M166" s="34">
        <v>7377014008</v>
      </c>
      <c r="N166" s="329"/>
      <c r="O166" s="34">
        <v>-7844739119</v>
      </c>
      <c r="P166" s="34"/>
      <c r="Q166" s="34">
        <f t="shared" si="5"/>
        <v>-467725111</v>
      </c>
    </row>
    <row r="167" spans="1:17" ht="21">
      <c r="A167" s="328" t="s">
        <v>105</v>
      </c>
      <c r="B167" s="329"/>
      <c r="C167" s="34">
        <v>14551</v>
      </c>
      <c r="D167" s="329"/>
      <c r="E167" s="34">
        <v>316809913</v>
      </c>
      <c r="F167" s="259"/>
      <c r="G167" s="34">
        <v>-292325960</v>
      </c>
      <c r="H167" s="329"/>
      <c r="I167" s="34">
        <f t="shared" si="4"/>
        <v>24483953</v>
      </c>
      <c r="J167" s="34"/>
      <c r="K167" s="259">
        <v>323402</v>
      </c>
      <c r="L167" s="34"/>
      <c r="M167" s="34">
        <v>7157733574</v>
      </c>
      <c r="N167" s="329"/>
      <c r="O167" s="34">
        <v>-6497065489</v>
      </c>
      <c r="P167" s="34"/>
      <c r="Q167" s="34">
        <f t="shared" si="5"/>
        <v>660668085</v>
      </c>
    </row>
    <row r="168" spans="1:17" ht="21">
      <c r="A168" s="328" t="s">
        <v>88</v>
      </c>
      <c r="B168" s="329"/>
      <c r="C168" s="34">
        <v>144701</v>
      </c>
      <c r="D168" s="329"/>
      <c r="E168" s="34">
        <v>573477559</v>
      </c>
      <c r="F168" s="259"/>
      <c r="G168" s="34">
        <v>-651748058</v>
      </c>
      <c r="H168" s="329"/>
      <c r="I168" s="34">
        <f t="shared" si="4"/>
        <v>-78270499</v>
      </c>
      <c r="J168" s="34"/>
      <c r="K168" s="259">
        <v>688382</v>
      </c>
      <c r="L168" s="34"/>
      <c r="M168" s="34">
        <v>2863484493</v>
      </c>
      <c r="N168" s="329"/>
      <c r="O168" s="34">
        <v>-3100542708</v>
      </c>
      <c r="P168" s="34"/>
      <c r="Q168" s="34">
        <f t="shared" si="5"/>
        <v>-237058215</v>
      </c>
    </row>
    <row r="169" spans="1:17" ht="21">
      <c r="A169" s="328" t="s">
        <v>232</v>
      </c>
      <c r="B169" s="329"/>
      <c r="C169" s="34">
        <v>0</v>
      </c>
      <c r="D169" s="329"/>
      <c r="E169" s="34">
        <v>0</v>
      </c>
      <c r="F169" s="259"/>
      <c r="G169" s="34">
        <v>0</v>
      </c>
      <c r="H169" s="329"/>
      <c r="I169" s="34">
        <f t="shared" si="4"/>
        <v>0</v>
      </c>
      <c r="J169" s="34"/>
      <c r="K169" s="259">
        <v>1861623</v>
      </c>
      <c r="L169" s="34"/>
      <c r="M169" s="34">
        <v>7279927429</v>
      </c>
      <c r="N169" s="329"/>
      <c r="O169" s="34">
        <v>-8210874124</v>
      </c>
      <c r="P169" s="34"/>
      <c r="Q169" s="34">
        <f t="shared" si="5"/>
        <v>-930946695</v>
      </c>
    </row>
    <row r="170" spans="1:17" ht="21">
      <c r="A170" s="328" t="s">
        <v>264</v>
      </c>
      <c r="B170" s="329"/>
      <c r="C170" s="34">
        <v>193440</v>
      </c>
      <c r="D170" s="329"/>
      <c r="E170" s="34">
        <v>452489843</v>
      </c>
      <c r="F170" s="259"/>
      <c r="G170" s="34">
        <v>-398027309</v>
      </c>
      <c r="H170" s="329"/>
      <c r="I170" s="34">
        <f t="shared" si="4"/>
        <v>54462534</v>
      </c>
      <c r="J170" s="34"/>
      <c r="K170" s="259">
        <v>1516626</v>
      </c>
      <c r="L170" s="34"/>
      <c r="M170" s="34">
        <v>3355061713</v>
      </c>
      <c r="N170" s="329"/>
      <c r="O170" s="34">
        <v>-3121368878</v>
      </c>
      <c r="P170" s="34"/>
      <c r="Q170" s="34">
        <f t="shared" si="5"/>
        <v>233692835</v>
      </c>
    </row>
    <row r="171" spans="1:17" ht="21">
      <c r="A171" s="328" t="s">
        <v>291</v>
      </c>
      <c r="B171" s="329"/>
      <c r="C171" s="34">
        <v>421088</v>
      </c>
      <c r="D171" s="329"/>
      <c r="E171" s="34">
        <v>378951587</v>
      </c>
      <c r="F171" s="259"/>
      <c r="G171" s="34">
        <v>-511156702</v>
      </c>
      <c r="H171" s="329"/>
      <c r="I171" s="34">
        <f t="shared" si="4"/>
        <v>-132205115</v>
      </c>
      <c r="J171" s="34"/>
      <c r="K171" s="259">
        <v>898242</v>
      </c>
      <c r="L171" s="34"/>
      <c r="M171" s="34">
        <v>943133413</v>
      </c>
      <c r="N171" s="329"/>
      <c r="O171" s="34">
        <v>-1144367139</v>
      </c>
      <c r="P171" s="34"/>
      <c r="Q171" s="34">
        <f t="shared" si="5"/>
        <v>-201233726</v>
      </c>
    </row>
    <row r="172" spans="1:17" ht="21">
      <c r="A172" s="328" t="s">
        <v>260</v>
      </c>
      <c r="B172" s="329"/>
      <c r="C172" s="34">
        <v>57141</v>
      </c>
      <c r="D172" s="329"/>
      <c r="E172" s="34">
        <v>230955093</v>
      </c>
      <c r="F172" s="259"/>
      <c r="G172" s="34">
        <v>-310133521</v>
      </c>
      <c r="H172" s="329"/>
      <c r="I172" s="34">
        <f t="shared" si="4"/>
        <v>-79178428</v>
      </c>
      <c r="J172" s="34"/>
      <c r="K172" s="259">
        <v>935946</v>
      </c>
      <c r="L172" s="34"/>
      <c r="M172" s="34">
        <v>3731571441</v>
      </c>
      <c r="N172" s="329"/>
      <c r="O172" s="34">
        <v>-5079859084</v>
      </c>
      <c r="P172" s="34"/>
      <c r="Q172" s="34">
        <f t="shared" si="5"/>
        <v>-1348287643</v>
      </c>
    </row>
    <row r="173" spans="1:17" ht="21">
      <c r="A173" s="328" t="s">
        <v>110</v>
      </c>
      <c r="B173" s="329"/>
      <c r="C173" s="34">
        <v>406014</v>
      </c>
      <c r="D173" s="329"/>
      <c r="E173" s="34">
        <v>513530359</v>
      </c>
      <c r="F173" s="259"/>
      <c r="G173" s="34">
        <v>-510148145</v>
      </c>
      <c r="H173" s="329"/>
      <c r="I173" s="34">
        <f t="shared" si="4"/>
        <v>3382214</v>
      </c>
      <c r="J173" s="34"/>
      <c r="K173" s="259">
        <v>5614016</v>
      </c>
      <c r="L173" s="34"/>
      <c r="M173" s="34">
        <v>7559054573</v>
      </c>
      <c r="N173" s="329"/>
      <c r="O173" s="34">
        <v>-7053894333</v>
      </c>
      <c r="P173" s="34"/>
      <c r="Q173" s="34">
        <f t="shared" si="5"/>
        <v>505160240</v>
      </c>
    </row>
    <row r="174" spans="1:17" ht="21">
      <c r="A174" s="328" t="s">
        <v>272</v>
      </c>
      <c r="B174" s="329"/>
      <c r="C174" s="34">
        <v>14406678</v>
      </c>
      <c r="D174" s="329"/>
      <c r="E174" s="34">
        <v>35602044194</v>
      </c>
      <c r="F174" s="259"/>
      <c r="G174" s="34">
        <v>-27621153285</v>
      </c>
      <c r="H174" s="329"/>
      <c r="I174" s="34">
        <f t="shared" si="4"/>
        <v>7980890909</v>
      </c>
      <c r="J174" s="34"/>
      <c r="K174" s="259">
        <v>20972864</v>
      </c>
      <c r="L174" s="34"/>
      <c r="M174" s="34">
        <v>48933271703</v>
      </c>
      <c r="N174" s="329"/>
      <c r="O174" s="34">
        <v>-40210150558</v>
      </c>
      <c r="P174" s="34"/>
      <c r="Q174" s="34">
        <f t="shared" si="5"/>
        <v>8723121145</v>
      </c>
    </row>
    <row r="175" spans="1:17" ht="21">
      <c r="A175" s="328" t="s">
        <v>183</v>
      </c>
      <c r="B175" s="329"/>
      <c r="C175" s="34">
        <v>56429</v>
      </c>
      <c r="D175" s="329"/>
      <c r="E175" s="34">
        <v>482038063</v>
      </c>
      <c r="F175" s="259"/>
      <c r="G175" s="34">
        <v>-414477201</v>
      </c>
      <c r="H175" s="329"/>
      <c r="I175" s="34">
        <f t="shared" si="4"/>
        <v>67560862</v>
      </c>
      <c r="J175" s="34"/>
      <c r="K175" s="259">
        <v>7369121</v>
      </c>
      <c r="L175" s="34"/>
      <c r="M175" s="34">
        <v>58080515116</v>
      </c>
      <c r="N175" s="329"/>
      <c r="O175" s="34">
        <v>-54096383546</v>
      </c>
      <c r="P175" s="34"/>
      <c r="Q175" s="34">
        <f t="shared" si="5"/>
        <v>3984131570</v>
      </c>
    </row>
    <row r="176" spans="1:17" ht="21">
      <c r="A176" s="328" t="s">
        <v>121</v>
      </c>
      <c r="B176" s="329"/>
      <c r="C176" s="34">
        <v>0</v>
      </c>
      <c r="D176" s="329"/>
      <c r="E176" s="34">
        <v>0</v>
      </c>
      <c r="F176" s="259"/>
      <c r="G176" s="34">
        <v>0</v>
      </c>
      <c r="H176" s="329"/>
      <c r="I176" s="34">
        <f t="shared" si="4"/>
        <v>0</v>
      </c>
      <c r="J176" s="34"/>
      <c r="K176" s="259">
        <v>19706485</v>
      </c>
      <c r="L176" s="34"/>
      <c r="M176" s="34">
        <v>41574072525</v>
      </c>
      <c r="N176" s="329"/>
      <c r="O176" s="34">
        <v>-41627116759</v>
      </c>
      <c r="P176" s="34"/>
      <c r="Q176" s="34">
        <f t="shared" si="5"/>
        <v>-53044234</v>
      </c>
    </row>
    <row r="177" spans="1:17" ht="21">
      <c r="A177" s="328" t="s">
        <v>216</v>
      </c>
      <c r="B177" s="329"/>
      <c r="C177" s="34">
        <v>123729</v>
      </c>
      <c r="D177" s="329"/>
      <c r="E177" s="34">
        <v>526331090</v>
      </c>
      <c r="F177" s="259"/>
      <c r="G177" s="34">
        <v>-566012925</v>
      </c>
      <c r="H177" s="329"/>
      <c r="I177" s="34">
        <f t="shared" si="4"/>
        <v>-39681835</v>
      </c>
      <c r="J177" s="34"/>
      <c r="K177" s="259">
        <v>937971</v>
      </c>
      <c r="L177" s="34"/>
      <c r="M177" s="34">
        <v>3897757199</v>
      </c>
      <c r="N177" s="329"/>
      <c r="O177" s="34">
        <v>-4290859118</v>
      </c>
      <c r="P177" s="34"/>
      <c r="Q177" s="34">
        <f t="shared" si="5"/>
        <v>-393101919</v>
      </c>
    </row>
    <row r="178" spans="1:17" ht="21">
      <c r="A178" s="328" t="s">
        <v>125</v>
      </c>
      <c r="B178" s="329"/>
      <c r="C178" s="34">
        <v>296773</v>
      </c>
      <c r="D178" s="329"/>
      <c r="E178" s="34">
        <v>425273539</v>
      </c>
      <c r="F178" s="259"/>
      <c r="G178" s="34">
        <v>-563168746</v>
      </c>
      <c r="H178" s="329"/>
      <c r="I178" s="34">
        <f t="shared" si="4"/>
        <v>-137895207</v>
      </c>
      <c r="J178" s="34"/>
      <c r="K178" s="259">
        <v>2064588</v>
      </c>
      <c r="L178" s="34"/>
      <c r="M178" s="34">
        <v>3053335339</v>
      </c>
      <c r="N178" s="329"/>
      <c r="O178" s="34">
        <v>-3917847765</v>
      </c>
      <c r="P178" s="34"/>
      <c r="Q178" s="34">
        <f t="shared" si="5"/>
        <v>-864512426</v>
      </c>
    </row>
    <row r="179" spans="1:17" ht="21">
      <c r="A179" s="328" t="s">
        <v>106</v>
      </c>
      <c r="B179" s="329"/>
      <c r="C179" s="34">
        <v>347250</v>
      </c>
      <c r="D179" s="329"/>
      <c r="E179" s="34">
        <v>3414182841</v>
      </c>
      <c r="F179" s="259"/>
      <c r="G179" s="34">
        <v>-2864400588</v>
      </c>
      <c r="H179" s="329"/>
      <c r="I179" s="34">
        <f t="shared" si="4"/>
        <v>549782253</v>
      </c>
      <c r="J179" s="34"/>
      <c r="K179" s="259">
        <v>1656702</v>
      </c>
      <c r="L179" s="34"/>
      <c r="M179" s="34">
        <v>14847292175</v>
      </c>
      <c r="N179" s="329"/>
      <c r="O179" s="34">
        <v>-13527747501</v>
      </c>
      <c r="P179" s="34"/>
      <c r="Q179" s="34">
        <f t="shared" si="5"/>
        <v>1319544674</v>
      </c>
    </row>
    <row r="180" spans="1:17" ht="21">
      <c r="A180" s="328" t="s">
        <v>157</v>
      </c>
      <c r="B180" s="329"/>
      <c r="C180" s="34">
        <v>122795</v>
      </c>
      <c r="D180" s="329"/>
      <c r="E180" s="34">
        <v>570316513</v>
      </c>
      <c r="F180" s="259"/>
      <c r="G180" s="34">
        <v>-553844031</v>
      </c>
      <c r="H180" s="329"/>
      <c r="I180" s="34">
        <f t="shared" si="4"/>
        <v>16472482</v>
      </c>
      <c r="J180" s="34"/>
      <c r="K180" s="259">
        <v>11104539</v>
      </c>
      <c r="L180" s="34"/>
      <c r="M180" s="34">
        <v>50669154610</v>
      </c>
      <c r="N180" s="329"/>
      <c r="O180" s="34">
        <v>-54431933253</v>
      </c>
      <c r="P180" s="34"/>
      <c r="Q180" s="34">
        <f t="shared" si="5"/>
        <v>-3762778643</v>
      </c>
    </row>
    <row r="181" spans="1:17" ht="21">
      <c r="A181" s="328" t="s">
        <v>87</v>
      </c>
      <c r="B181" s="329"/>
      <c r="C181" s="34">
        <v>53909</v>
      </c>
      <c r="D181" s="329"/>
      <c r="E181" s="34">
        <v>323323572</v>
      </c>
      <c r="F181" s="259"/>
      <c r="G181" s="34">
        <v>-312962360</v>
      </c>
      <c r="H181" s="329"/>
      <c r="I181" s="34">
        <f t="shared" si="4"/>
        <v>10361212</v>
      </c>
      <c r="J181" s="34"/>
      <c r="K181" s="259">
        <v>12036820</v>
      </c>
      <c r="L181" s="34"/>
      <c r="M181" s="34">
        <v>69007145546</v>
      </c>
      <c r="N181" s="329"/>
      <c r="O181" s="34">
        <v>-74760541611</v>
      </c>
      <c r="P181" s="34"/>
      <c r="Q181" s="34">
        <f t="shared" si="5"/>
        <v>-5753396065</v>
      </c>
    </row>
    <row r="182" spans="1:17" ht="21">
      <c r="A182" s="328" t="s">
        <v>145</v>
      </c>
      <c r="B182" s="329"/>
      <c r="C182" s="34">
        <v>67952</v>
      </c>
      <c r="D182" s="329"/>
      <c r="E182" s="34">
        <v>539421009</v>
      </c>
      <c r="F182" s="259"/>
      <c r="G182" s="34">
        <v>-449634461</v>
      </c>
      <c r="H182" s="329"/>
      <c r="I182" s="34">
        <f t="shared" si="4"/>
        <v>89786548</v>
      </c>
      <c r="J182" s="34"/>
      <c r="K182" s="259">
        <v>518710</v>
      </c>
      <c r="L182" s="34"/>
      <c r="M182" s="34">
        <v>3350796869</v>
      </c>
      <c r="N182" s="329"/>
      <c r="O182" s="34">
        <v>-3246661700</v>
      </c>
      <c r="P182" s="34"/>
      <c r="Q182" s="34">
        <f t="shared" si="5"/>
        <v>104135169</v>
      </c>
    </row>
    <row r="183" spans="1:17" ht="21">
      <c r="A183" s="328" t="s">
        <v>293</v>
      </c>
      <c r="B183" s="329"/>
      <c r="C183" s="34">
        <v>17231</v>
      </c>
      <c r="D183" s="329"/>
      <c r="E183" s="34">
        <v>449565673</v>
      </c>
      <c r="F183" s="259"/>
      <c r="G183" s="34">
        <v>-540772099</v>
      </c>
      <c r="H183" s="329"/>
      <c r="I183" s="34">
        <f t="shared" si="4"/>
        <v>-91206426</v>
      </c>
      <c r="J183" s="34"/>
      <c r="K183" s="259">
        <v>31264</v>
      </c>
      <c r="L183" s="34"/>
      <c r="M183" s="34">
        <v>823349857</v>
      </c>
      <c r="N183" s="329"/>
      <c r="O183" s="34">
        <v>-996362887</v>
      </c>
      <c r="P183" s="34"/>
      <c r="Q183" s="34">
        <f t="shared" si="5"/>
        <v>-173013030</v>
      </c>
    </row>
    <row r="184" spans="1:17" ht="21">
      <c r="A184" s="328" t="s">
        <v>168</v>
      </c>
      <c r="B184" s="329"/>
      <c r="C184" s="34">
        <v>576820</v>
      </c>
      <c r="D184" s="329"/>
      <c r="E184" s="34">
        <v>2543398556</v>
      </c>
      <c r="F184" s="259"/>
      <c r="G184" s="34">
        <v>-2358917909</v>
      </c>
      <c r="H184" s="329"/>
      <c r="I184" s="34">
        <f t="shared" si="4"/>
        <v>184480647</v>
      </c>
      <c r="J184" s="34"/>
      <c r="K184" s="259">
        <v>3318995</v>
      </c>
      <c r="L184" s="34"/>
      <c r="M184" s="34">
        <v>14578406216</v>
      </c>
      <c r="N184" s="329"/>
      <c r="O184" s="34">
        <v>-13573102077</v>
      </c>
      <c r="P184" s="34"/>
      <c r="Q184" s="34">
        <f t="shared" si="5"/>
        <v>1005304139</v>
      </c>
    </row>
    <row r="185" spans="1:17" ht="21">
      <c r="A185" s="328" t="s">
        <v>235</v>
      </c>
      <c r="B185" s="329"/>
      <c r="C185" s="34">
        <v>141901</v>
      </c>
      <c r="D185" s="329"/>
      <c r="E185" s="34">
        <v>1458315530</v>
      </c>
      <c r="F185" s="259"/>
      <c r="G185" s="34">
        <v>-1718070472</v>
      </c>
      <c r="H185" s="329"/>
      <c r="I185" s="34">
        <f t="shared" si="4"/>
        <v>-259754942</v>
      </c>
      <c r="J185" s="34"/>
      <c r="K185" s="259">
        <v>5118113</v>
      </c>
      <c r="L185" s="34"/>
      <c r="M185" s="34">
        <v>54254226631</v>
      </c>
      <c r="N185" s="329"/>
      <c r="O185" s="34">
        <v>-61967701574</v>
      </c>
      <c r="P185" s="34"/>
      <c r="Q185" s="34">
        <f t="shared" si="5"/>
        <v>-7713474943</v>
      </c>
    </row>
    <row r="186" spans="1:17" ht="21">
      <c r="A186" s="328" t="s">
        <v>345</v>
      </c>
      <c r="B186" s="329"/>
      <c r="C186" s="34">
        <v>23587</v>
      </c>
      <c r="D186" s="329"/>
      <c r="E186" s="34">
        <v>113199728</v>
      </c>
      <c r="F186" s="259"/>
      <c r="G186" s="34">
        <v>-118484926</v>
      </c>
      <c r="H186" s="329"/>
      <c r="I186" s="34">
        <f t="shared" si="4"/>
        <v>-5285198</v>
      </c>
      <c r="J186" s="34"/>
      <c r="K186" s="259">
        <v>82587</v>
      </c>
      <c r="L186" s="34"/>
      <c r="M186" s="34">
        <v>411176166</v>
      </c>
      <c r="N186" s="329"/>
      <c r="O186" s="34">
        <v>-476243523</v>
      </c>
      <c r="P186" s="34"/>
      <c r="Q186" s="34">
        <f t="shared" si="5"/>
        <v>-65067357</v>
      </c>
    </row>
    <row r="187" spans="1:17" ht="21">
      <c r="A187" s="328" t="s">
        <v>153</v>
      </c>
      <c r="B187" s="329"/>
      <c r="C187" s="34">
        <v>9505</v>
      </c>
      <c r="D187" s="329"/>
      <c r="E187" s="34">
        <v>457765221</v>
      </c>
      <c r="F187" s="259"/>
      <c r="G187" s="34">
        <v>-462595880</v>
      </c>
      <c r="H187" s="329"/>
      <c r="I187" s="34">
        <f t="shared" si="4"/>
        <v>-4830659</v>
      </c>
      <c r="J187" s="34"/>
      <c r="K187" s="259">
        <v>256221</v>
      </c>
      <c r="L187" s="34"/>
      <c r="M187" s="34">
        <v>11555397242</v>
      </c>
      <c r="N187" s="329"/>
      <c r="O187" s="34">
        <v>-12469939911</v>
      </c>
      <c r="P187" s="34"/>
      <c r="Q187" s="34">
        <f t="shared" si="5"/>
        <v>-914542669</v>
      </c>
    </row>
    <row r="188" spans="1:17" ht="21">
      <c r="A188" s="328" t="s">
        <v>344</v>
      </c>
      <c r="B188" s="329"/>
      <c r="C188" s="34">
        <v>78925</v>
      </c>
      <c r="D188" s="329"/>
      <c r="E188" s="34">
        <v>242578914</v>
      </c>
      <c r="F188" s="259"/>
      <c r="G188" s="34">
        <v>-259002046</v>
      </c>
      <c r="H188" s="329"/>
      <c r="I188" s="34">
        <f t="shared" si="4"/>
        <v>-16423132</v>
      </c>
      <c r="J188" s="34"/>
      <c r="K188" s="259">
        <v>286301</v>
      </c>
      <c r="L188" s="34"/>
      <c r="M188" s="34">
        <v>933691463</v>
      </c>
      <c r="N188" s="329"/>
      <c r="O188" s="34">
        <v>-983591574</v>
      </c>
      <c r="P188" s="34"/>
      <c r="Q188" s="34">
        <f t="shared" si="5"/>
        <v>-49900111</v>
      </c>
    </row>
    <row r="189" spans="1:17" ht="21">
      <c r="A189" s="328" t="s">
        <v>230</v>
      </c>
      <c r="B189" s="329"/>
      <c r="C189" s="34">
        <v>154424</v>
      </c>
      <c r="D189" s="329"/>
      <c r="E189" s="34">
        <v>248031123</v>
      </c>
      <c r="F189" s="259"/>
      <c r="G189" s="34">
        <v>-299335095</v>
      </c>
      <c r="H189" s="329"/>
      <c r="I189" s="34">
        <f t="shared" si="4"/>
        <v>-51303972</v>
      </c>
      <c r="J189" s="34"/>
      <c r="K189" s="259">
        <v>2424074</v>
      </c>
      <c r="L189" s="34"/>
      <c r="M189" s="34">
        <v>3967707691</v>
      </c>
      <c r="N189" s="329"/>
      <c r="O189" s="34">
        <v>-4698818983</v>
      </c>
      <c r="P189" s="34"/>
      <c r="Q189" s="34">
        <f t="shared" si="5"/>
        <v>-731111292</v>
      </c>
    </row>
    <row r="190" spans="1:17" ht="21">
      <c r="A190" s="328" t="s">
        <v>341</v>
      </c>
      <c r="B190" s="329"/>
      <c r="C190" s="34">
        <v>19020</v>
      </c>
      <c r="D190" s="329"/>
      <c r="E190" s="34">
        <v>317691434</v>
      </c>
      <c r="F190" s="259"/>
      <c r="G190" s="34">
        <v>-345925845</v>
      </c>
      <c r="H190" s="329"/>
      <c r="I190" s="34">
        <f t="shared" si="4"/>
        <v>-28234411</v>
      </c>
      <c r="J190" s="34"/>
      <c r="K190" s="259">
        <v>89166</v>
      </c>
      <c r="L190" s="34"/>
      <c r="M190" s="34">
        <v>1478321554</v>
      </c>
      <c r="N190" s="329"/>
      <c r="O190" s="34">
        <v>-1712607018</v>
      </c>
      <c r="P190" s="34"/>
      <c r="Q190" s="34">
        <f t="shared" si="5"/>
        <v>-234285464</v>
      </c>
    </row>
    <row r="191" spans="1:17" ht="21">
      <c r="A191" s="328" t="s">
        <v>292</v>
      </c>
      <c r="B191" s="329"/>
      <c r="C191" s="34">
        <v>32389</v>
      </c>
      <c r="D191" s="329"/>
      <c r="E191" s="34">
        <v>473045126</v>
      </c>
      <c r="F191" s="259"/>
      <c r="G191" s="34">
        <v>-579663432</v>
      </c>
      <c r="H191" s="329"/>
      <c r="I191" s="34">
        <f t="shared" si="4"/>
        <v>-106618306</v>
      </c>
      <c r="J191" s="34"/>
      <c r="K191" s="259">
        <v>315085</v>
      </c>
      <c r="L191" s="34"/>
      <c r="M191" s="34">
        <v>4623520017</v>
      </c>
      <c r="N191" s="329"/>
      <c r="O191" s="34">
        <v>-5994802416</v>
      </c>
      <c r="P191" s="34"/>
      <c r="Q191" s="34">
        <f t="shared" si="5"/>
        <v>-1371282399</v>
      </c>
    </row>
    <row r="192" spans="1:17" ht="21">
      <c r="A192" s="328" t="s">
        <v>126</v>
      </c>
      <c r="B192" s="329"/>
      <c r="C192" s="34">
        <v>80295</v>
      </c>
      <c r="D192" s="329"/>
      <c r="E192" s="34">
        <v>171590951</v>
      </c>
      <c r="F192" s="259"/>
      <c r="G192" s="34">
        <v>-181171214</v>
      </c>
      <c r="H192" s="329"/>
      <c r="I192" s="34">
        <f t="shared" si="4"/>
        <v>-9580263</v>
      </c>
      <c r="J192" s="34"/>
      <c r="K192" s="259">
        <v>1999358</v>
      </c>
      <c r="L192" s="34"/>
      <c r="M192" s="34">
        <v>3871204343</v>
      </c>
      <c r="N192" s="329"/>
      <c r="O192" s="34">
        <v>-4553492579</v>
      </c>
      <c r="P192" s="34"/>
      <c r="Q192" s="34">
        <f t="shared" si="5"/>
        <v>-682288236</v>
      </c>
    </row>
    <row r="193" spans="1:17" ht="21">
      <c r="A193" s="328" t="s">
        <v>231</v>
      </c>
      <c r="B193" s="329"/>
      <c r="C193" s="34">
        <v>14283</v>
      </c>
      <c r="D193" s="329"/>
      <c r="E193" s="34">
        <v>455151602</v>
      </c>
      <c r="F193" s="259"/>
      <c r="G193" s="34">
        <v>-319881303</v>
      </c>
      <c r="H193" s="329"/>
      <c r="I193" s="34">
        <f t="shared" si="4"/>
        <v>135270299</v>
      </c>
      <c r="J193" s="34"/>
      <c r="K193" s="259">
        <v>374435</v>
      </c>
      <c r="L193" s="34"/>
      <c r="M193" s="34">
        <v>9866378083</v>
      </c>
      <c r="N193" s="329"/>
      <c r="O193" s="34">
        <v>-8385826224</v>
      </c>
      <c r="P193" s="34"/>
      <c r="Q193" s="34">
        <f t="shared" si="5"/>
        <v>1480551859</v>
      </c>
    </row>
    <row r="194" spans="1:17" ht="21">
      <c r="A194" s="328" t="s">
        <v>242</v>
      </c>
      <c r="B194" s="329"/>
      <c r="C194" s="34">
        <v>6731</v>
      </c>
      <c r="D194" s="329"/>
      <c r="E194" s="34">
        <v>271819466</v>
      </c>
      <c r="F194" s="259"/>
      <c r="G194" s="34">
        <v>-268910061</v>
      </c>
      <c r="H194" s="329"/>
      <c r="I194" s="34">
        <f t="shared" si="4"/>
        <v>2909405</v>
      </c>
      <c r="J194" s="34"/>
      <c r="K194" s="259">
        <v>198213</v>
      </c>
      <c r="L194" s="34"/>
      <c r="M194" s="34">
        <v>7858733360</v>
      </c>
      <c r="N194" s="329"/>
      <c r="O194" s="34">
        <v>-7918804063</v>
      </c>
      <c r="P194" s="34"/>
      <c r="Q194" s="34">
        <f t="shared" si="5"/>
        <v>-60070703</v>
      </c>
    </row>
    <row r="195" spans="1:17" ht="21">
      <c r="A195" s="328" t="s">
        <v>112</v>
      </c>
      <c r="B195" s="329"/>
      <c r="C195" s="34">
        <v>72139</v>
      </c>
      <c r="D195" s="329"/>
      <c r="E195" s="34">
        <v>294660464</v>
      </c>
      <c r="F195" s="259"/>
      <c r="G195" s="34">
        <v>-326855061</v>
      </c>
      <c r="H195" s="329"/>
      <c r="I195" s="34">
        <f t="shared" si="4"/>
        <v>-32194597</v>
      </c>
      <c r="J195" s="34"/>
      <c r="K195" s="259">
        <v>490676</v>
      </c>
      <c r="L195" s="34"/>
      <c r="M195" s="34">
        <v>2231128035</v>
      </c>
      <c r="N195" s="329"/>
      <c r="O195" s="34">
        <v>-2285585521</v>
      </c>
      <c r="P195" s="34"/>
      <c r="Q195" s="34">
        <f t="shared" si="5"/>
        <v>-54457486</v>
      </c>
    </row>
    <row r="196" spans="1:17" ht="21">
      <c r="A196" s="328" t="s">
        <v>218</v>
      </c>
      <c r="B196" s="329"/>
      <c r="C196" s="34">
        <v>34947</v>
      </c>
      <c r="D196" s="329"/>
      <c r="E196" s="34">
        <v>328111085</v>
      </c>
      <c r="F196" s="259"/>
      <c r="G196" s="34">
        <v>-328330918</v>
      </c>
      <c r="H196" s="329"/>
      <c r="I196" s="34">
        <f t="shared" si="4"/>
        <v>-219833</v>
      </c>
      <c r="J196" s="34"/>
      <c r="K196" s="259">
        <v>278455</v>
      </c>
      <c r="L196" s="34"/>
      <c r="M196" s="34">
        <v>2541751077</v>
      </c>
      <c r="N196" s="329"/>
      <c r="O196" s="34">
        <v>-2700146507</v>
      </c>
      <c r="P196" s="34"/>
      <c r="Q196" s="34">
        <f t="shared" si="5"/>
        <v>-158395430</v>
      </c>
    </row>
    <row r="197" spans="1:17" ht="21">
      <c r="A197" s="328" t="s">
        <v>340</v>
      </c>
      <c r="B197" s="329"/>
      <c r="C197" s="34">
        <v>9111</v>
      </c>
      <c r="D197" s="329"/>
      <c r="E197" s="34">
        <v>215676696</v>
      </c>
      <c r="F197" s="259"/>
      <c r="G197" s="34">
        <v>-217419355</v>
      </c>
      <c r="H197" s="329"/>
      <c r="I197" s="34">
        <f t="shared" si="4"/>
        <v>-1742659</v>
      </c>
      <c r="J197" s="34"/>
      <c r="K197" s="259">
        <v>215801</v>
      </c>
      <c r="L197" s="34"/>
      <c r="M197" s="34">
        <v>4250899814</v>
      </c>
      <c r="N197" s="329"/>
      <c r="O197" s="34">
        <v>-5497746356</v>
      </c>
      <c r="P197" s="34"/>
      <c r="Q197" s="34">
        <f t="shared" si="5"/>
        <v>-1246846542</v>
      </c>
    </row>
    <row r="198" spans="1:17" ht="21">
      <c r="A198" s="328" t="s">
        <v>350</v>
      </c>
      <c r="B198" s="329"/>
      <c r="C198" s="34">
        <v>128676</v>
      </c>
      <c r="D198" s="329"/>
      <c r="E198" s="34">
        <v>384737816</v>
      </c>
      <c r="F198" s="259"/>
      <c r="G198" s="34">
        <v>-379166490</v>
      </c>
      <c r="H198" s="329"/>
      <c r="I198" s="34">
        <f t="shared" si="4"/>
        <v>5571326</v>
      </c>
      <c r="J198" s="34"/>
      <c r="K198" s="259">
        <v>406614</v>
      </c>
      <c r="L198" s="34"/>
      <c r="M198" s="34">
        <v>1169033846</v>
      </c>
      <c r="N198" s="329"/>
      <c r="O198" s="34">
        <v>-1327696038</v>
      </c>
      <c r="P198" s="34"/>
      <c r="Q198" s="34">
        <f t="shared" si="5"/>
        <v>-158662192</v>
      </c>
    </row>
    <row r="199" spans="1:17" ht="21">
      <c r="A199" s="328" t="s">
        <v>328</v>
      </c>
      <c r="B199" s="329"/>
      <c r="C199" s="34">
        <v>15740</v>
      </c>
      <c r="D199" s="329"/>
      <c r="E199" s="34">
        <v>120811678</v>
      </c>
      <c r="F199" s="259"/>
      <c r="G199" s="34">
        <v>-131861686</v>
      </c>
      <c r="H199" s="329"/>
      <c r="I199" s="34">
        <f t="shared" si="4"/>
        <v>-11050008</v>
      </c>
      <c r="J199" s="34"/>
      <c r="K199" s="259">
        <v>248157</v>
      </c>
      <c r="L199" s="34"/>
      <c r="M199" s="34">
        <v>2006983492</v>
      </c>
      <c r="N199" s="329"/>
      <c r="O199" s="34">
        <v>-2100272381</v>
      </c>
      <c r="P199" s="34"/>
      <c r="Q199" s="34">
        <f t="shared" si="5"/>
        <v>-93288889</v>
      </c>
    </row>
    <row r="200" spans="1:17" ht="21">
      <c r="A200" s="328" t="s">
        <v>131</v>
      </c>
      <c r="B200" s="329"/>
      <c r="C200" s="34">
        <v>0</v>
      </c>
      <c r="D200" s="329"/>
      <c r="E200" s="34">
        <v>0</v>
      </c>
      <c r="F200" s="259"/>
      <c r="G200" s="34">
        <v>0</v>
      </c>
      <c r="H200" s="329"/>
      <c r="I200" s="34">
        <f t="shared" si="4"/>
        <v>0</v>
      </c>
      <c r="J200" s="34"/>
      <c r="K200" s="259">
        <v>2665164</v>
      </c>
      <c r="L200" s="34"/>
      <c r="M200" s="34">
        <v>45032117388</v>
      </c>
      <c r="N200" s="329"/>
      <c r="O200" s="34">
        <v>-47449075371</v>
      </c>
      <c r="P200" s="34"/>
      <c r="Q200" s="34">
        <f t="shared" si="5"/>
        <v>-2416957983</v>
      </c>
    </row>
    <row r="201" spans="1:17" ht="21">
      <c r="A201" s="328" t="s">
        <v>306</v>
      </c>
      <c r="B201" s="329"/>
      <c r="C201" s="34">
        <v>72214</v>
      </c>
      <c r="D201" s="329"/>
      <c r="E201" s="34">
        <v>246326852</v>
      </c>
      <c r="F201" s="259"/>
      <c r="G201" s="34">
        <v>-234487993</v>
      </c>
      <c r="H201" s="329"/>
      <c r="I201" s="34">
        <f t="shared" ref="I201:I264" si="6">G201+E201</f>
        <v>11838859</v>
      </c>
      <c r="J201" s="34"/>
      <c r="K201" s="259">
        <v>1192745</v>
      </c>
      <c r="L201" s="34"/>
      <c r="M201" s="34">
        <v>3266482956</v>
      </c>
      <c r="N201" s="329"/>
      <c r="O201" s="34">
        <v>-4078492184</v>
      </c>
      <c r="P201" s="34"/>
      <c r="Q201" s="34">
        <f t="shared" ref="Q201:Q264" si="7">M201+O201</f>
        <v>-812009228</v>
      </c>
    </row>
    <row r="202" spans="1:17" ht="21">
      <c r="A202" s="328" t="s">
        <v>286</v>
      </c>
      <c r="B202" s="329"/>
      <c r="C202" s="34">
        <v>2099</v>
      </c>
      <c r="D202" s="329"/>
      <c r="E202" s="34">
        <v>106855380</v>
      </c>
      <c r="F202" s="259"/>
      <c r="G202" s="34">
        <v>-117199320</v>
      </c>
      <c r="H202" s="329"/>
      <c r="I202" s="34">
        <f t="shared" si="6"/>
        <v>-10343940</v>
      </c>
      <c r="J202" s="34"/>
      <c r="K202" s="259">
        <v>69917</v>
      </c>
      <c r="L202" s="34"/>
      <c r="M202" s="34">
        <v>3163459692</v>
      </c>
      <c r="N202" s="329"/>
      <c r="O202" s="34">
        <v>-3903870825</v>
      </c>
      <c r="P202" s="34"/>
      <c r="Q202" s="34">
        <f t="shared" si="7"/>
        <v>-740411133</v>
      </c>
    </row>
    <row r="203" spans="1:17" ht="21">
      <c r="A203" s="328" t="s">
        <v>331</v>
      </c>
      <c r="B203" s="329"/>
      <c r="C203" s="34">
        <v>55463</v>
      </c>
      <c r="D203" s="329"/>
      <c r="E203" s="34">
        <v>608565903</v>
      </c>
      <c r="F203" s="259"/>
      <c r="G203" s="34">
        <v>-664393094</v>
      </c>
      <c r="H203" s="329"/>
      <c r="I203" s="34">
        <f t="shared" si="6"/>
        <v>-55827191</v>
      </c>
      <c r="J203" s="34"/>
      <c r="K203" s="259">
        <v>762833</v>
      </c>
      <c r="L203" s="34"/>
      <c r="M203" s="34">
        <v>7906055010</v>
      </c>
      <c r="N203" s="329"/>
      <c r="O203" s="34">
        <v>-9430288163</v>
      </c>
      <c r="P203" s="34"/>
      <c r="Q203" s="34">
        <f t="shared" si="7"/>
        <v>-1524233153</v>
      </c>
    </row>
    <row r="204" spans="1:17" ht="21">
      <c r="A204" s="328" t="s">
        <v>310</v>
      </c>
      <c r="B204" s="329"/>
      <c r="C204" s="34">
        <v>165934</v>
      </c>
      <c r="D204" s="329"/>
      <c r="E204" s="34">
        <v>369667225</v>
      </c>
      <c r="F204" s="259"/>
      <c r="G204" s="34">
        <v>-444183765</v>
      </c>
      <c r="H204" s="329"/>
      <c r="I204" s="34">
        <f t="shared" si="6"/>
        <v>-74516540</v>
      </c>
      <c r="J204" s="34"/>
      <c r="K204" s="259">
        <v>2276041</v>
      </c>
      <c r="L204" s="34"/>
      <c r="M204" s="34">
        <v>4648117766</v>
      </c>
      <c r="N204" s="329"/>
      <c r="O204" s="34">
        <v>-6546351090</v>
      </c>
      <c r="P204" s="34"/>
      <c r="Q204" s="34">
        <f t="shared" si="7"/>
        <v>-1898233324</v>
      </c>
    </row>
    <row r="205" spans="1:17" ht="21">
      <c r="A205" s="328" t="s">
        <v>308</v>
      </c>
      <c r="B205" s="329"/>
      <c r="C205" s="34">
        <v>35824</v>
      </c>
      <c r="D205" s="329"/>
      <c r="E205" s="34">
        <v>491793743</v>
      </c>
      <c r="F205" s="259"/>
      <c r="G205" s="34">
        <v>-487961837</v>
      </c>
      <c r="H205" s="329"/>
      <c r="I205" s="34">
        <f t="shared" si="6"/>
        <v>3831906</v>
      </c>
      <c r="J205" s="34"/>
      <c r="K205" s="259">
        <v>337295</v>
      </c>
      <c r="L205" s="34"/>
      <c r="M205" s="34">
        <v>4876011120</v>
      </c>
      <c r="N205" s="329"/>
      <c r="O205" s="34">
        <v>-4566569177</v>
      </c>
      <c r="P205" s="34"/>
      <c r="Q205" s="34">
        <f t="shared" si="7"/>
        <v>309441943</v>
      </c>
    </row>
    <row r="206" spans="1:17" ht="21">
      <c r="A206" s="328" t="s">
        <v>339</v>
      </c>
      <c r="B206" s="329"/>
      <c r="C206" s="34">
        <v>6688</v>
      </c>
      <c r="D206" s="329"/>
      <c r="E206" s="34">
        <v>333556873</v>
      </c>
      <c r="F206" s="259"/>
      <c r="G206" s="34">
        <v>-344913071</v>
      </c>
      <c r="H206" s="329"/>
      <c r="I206" s="34">
        <f t="shared" si="6"/>
        <v>-11356198</v>
      </c>
      <c r="J206" s="34"/>
      <c r="K206" s="259">
        <v>31255</v>
      </c>
      <c r="L206" s="34"/>
      <c r="M206" s="34">
        <v>1554143554</v>
      </c>
      <c r="N206" s="329"/>
      <c r="O206" s="34">
        <v>-1674382860</v>
      </c>
      <c r="P206" s="34"/>
      <c r="Q206" s="34">
        <f t="shared" si="7"/>
        <v>-120239306</v>
      </c>
    </row>
    <row r="207" spans="1:17" ht="21">
      <c r="A207" s="328" t="s">
        <v>364</v>
      </c>
      <c r="B207" s="329"/>
      <c r="C207" s="34">
        <v>28209</v>
      </c>
      <c r="D207" s="329"/>
      <c r="E207" s="34">
        <v>322931845</v>
      </c>
      <c r="F207" s="259"/>
      <c r="G207" s="34">
        <v>-338861284</v>
      </c>
      <c r="H207" s="329"/>
      <c r="I207" s="34">
        <f t="shared" si="6"/>
        <v>-15929439</v>
      </c>
      <c r="J207" s="34"/>
      <c r="K207" s="259">
        <v>318418</v>
      </c>
      <c r="L207" s="34"/>
      <c r="M207" s="34">
        <v>3657549260</v>
      </c>
      <c r="N207" s="329"/>
      <c r="O207" s="34">
        <v>-3765844474</v>
      </c>
      <c r="P207" s="34"/>
      <c r="Q207" s="34">
        <f t="shared" si="7"/>
        <v>-108295214</v>
      </c>
    </row>
    <row r="208" spans="1:17" ht="21">
      <c r="A208" s="328" t="s">
        <v>271</v>
      </c>
      <c r="B208" s="329"/>
      <c r="C208" s="34">
        <v>17510</v>
      </c>
      <c r="D208" s="329"/>
      <c r="E208" s="34">
        <v>605276664</v>
      </c>
      <c r="F208" s="259"/>
      <c r="G208" s="34">
        <v>-664442391</v>
      </c>
      <c r="H208" s="329"/>
      <c r="I208" s="34">
        <f t="shared" si="6"/>
        <v>-59165727</v>
      </c>
      <c r="J208" s="34"/>
      <c r="K208" s="259">
        <v>101732</v>
      </c>
      <c r="L208" s="34"/>
      <c r="M208" s="34">
        <v>3450966919</v>
      </c>
      <c r="N208" s="329"/>
      <c r="O208" s="34">
        <v>-3860368551</v>
      </c>
      <c r="P208" s="34"/>
      <c r="Q208" s="34">
        <f t="shared" si="7"/>
        <v>-409401632</v>
      </c>
    </row>
    <row r="209" spans="1:17" ht="21">
      <c r="A209" s="328" t="s">
        <v>320</v>
      </c>
      <c r="B209" s="329"/>
      <c r="C209" s="34">
        <v>22277</v>
      </c>
      <c r="D209" s="329"/>
      <c r="E209" s="34">
        <v>512986318</v>
      </c>
      <c r="F209" s="259"/>
      <c r="G209" s="34">
        <v>-458029839</v>
      </c>
      <c r="H209" s="329"/>
      <c r="I209" s="34">
        <f t="shared" si="6"/>
        <v>54956479</v>
      </c>
      <c r="J209" s="34"/>
      <c r="K209" s="259">
        <v>174996</v>
      </c>
      <c r="L209" s="34"/>
      <c r="M209" s="34">
        <v>8774578885</v>
      </c>
      <c r="N209" s="329"/>
      <c r="O209" s="34">
        <v>-8727695231</v>
      </c>
      <c r="P209" s="34"/>
      <c r="Q209" s="34">
        <f t="shared" si="7"/>
        <v>46883654</v>
      </c>
    </row>
    <row r="210" spans="1:17" ht="21">
      <c r="A210" s="328" t="s">
        <v>303</v>
      </c>
      <c r="B210" s="329"/>
      <c r="C210" s="34">
        <v>107032</v>
      </c>
      <c r="D210" s="329"/>
      <c r="E210" s="34">
        <v>356441241</v>
      </c>
      <c r="F210" s="259"/>
      <c r="G210" s="34">
        <v>-363871446</v>
      </c>
      <c r="H210" s="329"/>
      <c r="I210" s="34">
        <f t="shared" si="6"/>
        <v>-7430205</v>
      </c>
      <c r="J210" s="34"/>
      <c r="K210" s="259">
        <v>2273483</v>
      </c>
      <c r="L210" s="34"/>
      <c r="M210" s="34">
        <v>6959113648</v>
      </c>
      <c r="N210" s="329"/>
      <c r="O210" s="34">
        <v>-7729048755</v>
      </c>
      <c r="P210" s="34"/>
      <c r="Q210" s="34">
        <f t="shared" si="7"/>
        <v>-769935107</v>
      </c>
    </row>
    <row r="211" spans="1:17" ht="21">
      <c r="A211" s="328" t="s">
        <v>148</v>
      </c>
      <c r="B211" s="329"/>
      <c r="C211" s="34">
        <v>14361</v>
      </c>
      <c r="D211" s="329"/>
      <c r="E211" s="34">
        <v>44115414</v>
      </c>
      <c r="F211" s="259"/>
      <c r="G211" s="34">
        <v>-52662512</v>
      </c>
      <c r="H211" s="329"/>
      <c r="I211" s="34">
        <f t="shared" si="6"/>
        <v>-8547098</v>
      </c>
      <c r="J211" s="34"/>
      <c r="K211" s="259">
        <v>1167205</v>
      </c>
      <c r="L211" s="34"/>
      <c r="M211" s="34">
        <v>3210843566</v>
      </c>
      <c r="N211" s="329"/>
      <c r="O211" s="34">
        <v>-4280199622</v>
      </c>
      <c r="P211" s="34"/>
      <c r="Q211" s="34">
        <f t="shared" si="7"/>
        <v>-1069356056</v>
      </c>
    </row>
    <row r="212" spans="1:17" ht="21">
      <c r="A212" s="328" t="s">
        <v>154</v>
      </c>
      <c r="B212" s="329"/>
      <c r="C212" s="34">
        <v>5269</v>
      </c>
      <c r="D212" s="329"/>
      <c r="E212" s="34">
        <v>333333063</v>
      </c>
      <c r="F212" s="259"/>
      <c r="G212" s="34">
        <v>-285032883</v>
      </c>
      <c r="H212" s="329"/>
      <c r="I212" s="34">
        <f t="shared" si="6"/>
        <v>48300180</v>
      </c>
      <c r="J212" s="34"/>
      <c r="K212" s="259">
        <v>242850</v>
      </c>
      <c r="L212" s="34"/>
      <c r="M212" s="34">
        <v>14339404058</v>
      </c>
      <c r="N212" s="329"/>
      <c r="O212" s="34">
        <v>-13137262416</v>
      </c>
      <c r="P212" s="34"/>
      <c r="Q212" s="34">
        <f t="shared" si="7"/>
        <v>1202141642</v>
      </c>
    </row>
    <row r="213" spans="1:17" ht="21">
      <c r="A213" s="328" t="s">
        <v>290</v>
      </c>
      <c r="B213" s="329"/>
      <c r="C213" s="34">
        <v>35313</v>
      </c>
      <c r="D213" s="329"/>
      <c r="E213" s="34">
        <v>344110987</v>
      </c>
      <c r="F213" s="259"/>
      <c r="G213" s="34">
        <v>-338338638</v>
      </c>
      <c r="H213" s="329"/>
      <c r="I213" s="34">
        <f t="shared" si="6"/>
        <v>5772349</v>
      </c>
      <c r="J213" s="34"/>
      <c r="K213" s="259">
        <v>877977</v>
      </c>
      <c r="L213" s="34"/>
      <c r="M213" s="34">
        <v>7642873164</v>
      </c>
      <c r="N213" s="329"/>
      <c r="O213" s="34">
        <v>-8533388504</v>
      </c>
      <c r="P213" s="34"/>
      <c r="Q213" s="34">
        <f t="shared" si="7"/>
        <v>-890515340</v>
      </c>
    </row>
    <row r="214" spans="1:17" ht="21">
      <c r="A214" s="328" t="s">
        <v>352</v>
      </c>
      <c r="B214" s="329"/>
      <c r="C214" s="34">
        <v>104776</v>
      </c>
      <c r="D214" s="329"/>
      <c r="E214" s="34">
        <v>227836700</v>
      </c>
      <c r="F214" s="259"/>
      <c r="G214" s="34">
        <v>-257521428</v>
      </c>
      <c r="H214" s="329"/>
      <c r="I214" s="34">
        <f t="shared" si="6"/>
        <v>-29684728</v>
      </c>
      <c r="J214" s="34"/>
      <c r="K214" s="259">
        <v>449474</v>
      </c>
      <c r="L214" s="34"/>
      <c r="M214" s="34">
        <v>994400638</v>
      </c>
      <c r="N214" s="329"/>
      <c r="O214" s="34">
        <v>-1201772504</v>
      </c>
      <c r="P214" s="34"/>
      <c r="Q214" s="34">
        <f t="shared" si="7"/>
        <v>-207371866</v>
      </c>
    </row>
    <row r="215" spans="1:17" ht="21">
      <c r="A215" s="328" t="s">
        <v>309</v>
      </c>
      <c r="B215" s="329"/>
      <c r="C215" s="34">
        <v>7794</v>
      </c>
      <c r="D215" s="329"/>
      <c r="E215" s="34">
        <v>214247675</v>
      </c>
      <c r="F215" s="259"/>
      <c r="G215" s="34">
        <v>-212362420</v>
      </c>
      <c r="H215" s="329"/>
      <c r="I215" s="34">
        <f t="shared" si="6"/>
        <v>1885255</v>
      </c>
      <c r="J215" s="34"/>
      <c r="K215" s="259">
        <v>184753</v>
      </c>
      <c r="L215" s="34"/>
      <c r="M215" s="34">
        <v>5158418105</v>
      </c>
      <c r="N215" s="329"/>
      <c r="O215" s="34">
        <v>-5033948458</v>
      </c>
      <c r="P215" s="34"/>
      <c r="Q215" s="34">
        <f t="shared" si="7"/>
        <v>124469647</v>
      </c>
    </row>
    <row r="216" spans="1:17" ht="21">
      <c r="A216" s="328" t="s">
        <v>116</v>
      </c>
      <c r="B216" s="329"/>
      <c r="C216" s="34">
        <v>690963</v>
      </c>
      <c r="D216" s="329"/>
      <c r="E216" s="34">
        <v>3611736283</v>
      </c>
      <c r="F216" s="259"/>
      <c r="G216" s="34">
        <v>-3667788456</v>
      </c>
      <c r="H216" s="329"/>
      <c r="I216" s="34">
        <f t="shared" si="6"/>
        <v>-56052173</v>
      </c>
      <c r="J216" s="34"/>
      <c r="K216" s="259">
        <v>6009465</v>
      </c>
      <c r="L216" s="34"/>
      <c r="M216" s="34">
        <v>33832465043</v>
      </c>
      <c r="N216" s="329"/>
      <c r="O216" s="34">
        <v>-31899604372</v>
      </c>
      <c r="P216" s="34"/>
      <c r="Q216" s="34">
        <f t="shared" si="7"/>
        <v>1932860671</v>
      </c>
    </row>
    <row r="217" spans="1:17" ht="21">
      <c r="A217" s="328" t="s">
        <v>314</v>
      </c>
      <c r="B217" s="329"/>
      <c r="C217" s="34">
        <v>348546</v>
      </c>
      <c r="D217" s="329"/>
      <c r="E217" s="34">
        <v>328122889</v>
      </c>
      <c r="F217" s="259"/>
      <c r="G217" s="34">
        <v>-409178359</v>
      </c>
      <c r="H217" s="329"/>
      <c r="I217" s="34">
        <f t="shared" si="6"/>
        <v>-81055470</v>
      </c>
      <c r="J217" s="34"/>
      <c r="K217" s="259">
        <v>1619230</v>
      </c>
      <c r="L217" s="34"/>
      <c r="M217" s="34">
        <v>1701228594</v>
      </c>
      <c r="N217" s="329"/>
      <c r="O217" s="34">
        <v>-2034818213</v>
      </c>
      <c r="P217" s="34"/>
      <c r="Q217" s="34">
        <f t="shared" si="7"/>
        <v>-333589619</v>
      </c>
    </row>
    <row r="218" spans="1:17" ht="21">
      <c r="A218" s="328" t="s">
        <v>322</v>
      </c>
      <c r="B218" s="329"/>
      <c r="C218" s="34">
        <v>183483</v>
      </c>
      <c r="D218" s="329"/>
      <c r="E218" s="34">
        <v>412902512</v>
      </c>
      <c r="F218" s="259"/>
      <c r="G218" s="34">
        <v>-436804657</v>
      </c>
      <c r="H218" s="329"/>
      <c r="I218" s="34">
        <f t="shared" si="6"/>
        <v>-23902145</v>
      </c>
      <c r="J218" s="34"/>
      <c r="K218" s="259">
        <v>2545828</v>
      </c>
      <c r="L218" s="34"/>
      <c r="M218" s="34">
        <v>5643168929</v>
      </c>
      <c r="N218" s="329"/>
      <c r="O218" s="34">
        <v>-6088428949</v>
      </c>
      <c r="P218" s="34"/>
      <c r="Q218" s="34">
        <f t="shared" si="7"/>
        <v>-445260020</v>
      </c>
    </row>
    <row r="219" spans="1:17" ht="21">
      <c r="A219" s="328" t="s">
        <v>80</v>
      </c>
      <c r="B219" s="329"/>
      <c r="C219" s="34">
        <v>138980</v>
      </c>
      <c r="D219" s="329"/>
      <c r="E219" s="34">
        <v>651134186</v>
      </c>
      <c r="F219" s="259"/>
      <c r="G219" s="34">
        <v>-533132693</v>
      </c>
      <c r="H219" s="329"/>
      <c r="I219" s="34">
        <f t="shared" si="6"/>
        <v>118001493</v>
      </c>
      <c r="J219" s="34"/>
      <c r="K219" s="259">
        <v>5023889</v>
      </c>
      <c r="L219" s="34"/>
      <c r="M219" s="34">
        <v>21363320180</v>
      </c>
      <c r="N219" s="329"/>
      <c r="O219" s="34">
        <v>-19271833884</v>
      </c>
      <c r="P219" s="34"/>
      <c r="Q219" s="34">
        <f t="shared" si="7"/>
        <v>2091486296</v>
      </c>
    </row>
    <row r="220" spans="1:17" ht="21">
      <c r="A220" s="328" t="s">
        <v>135</v>
      </c>
      <c r="B220" s="329"/>
      <c r="C220" s="34">
        <v>62135</v>
      </c>
      <c r="D220" s="329"/>
      <c r="E220" s="34">
        <v>284022172</v>
      </c>
      <c r="F220" s="259"/>
      <c r="G220" s="34">
        <v>-261141113</v>
      </c>
      <c r="H220" s="329"/>
      <c r="I220" s="34">
        <f t="shared" si="6"/>
        <v>22881059</v>
      </c>
      <c r="J220" s="34"/>
      <c r="K220" s="259">
        <v>1844757</v>
      </c>
      <c r="L220" s="34"/>
      <c r="M220" s="34">
        <v>8753220392</v>
      </c>
      <c r="N220" s="329"/>
      <c r="O220" s="34">
        <v>-7679983038</v>
      </c>
      <c r="P220" s="34"/>
      <c r="Q220" s="34">
        <f t="shared" si="7"/>
        <v>1073237354</v>
      </c>
    </row>
    <row r="221" spans="1:17" ht="21">
      <c r="A221" s="328" t="s">
        <v>248</v>
      </c>
      <c r="B221" s="329"/>
      <c r="C221" s="34">
        <v>118933</v>
      </c>
      <c r="D221" s="329"/>
      <c r="E221" s="34">
        <v>189499321</v>
      </c>
      <c r="F221" s="259"/>
      <c r="G221" s="34">
        <v>-235934667</v>
      </c>
      <c r="H221" s="329"/>
      <c r="I221" s="34">
        <f t="shared" si="6"/>
        <v>-46435346</v>
      </c>
      <c r="J221" s="34"/>
      <c r="K221" s="259">
        <v>888149</v>
      </c>
      <c r="L221" s="34"/>
      <c r="M221" s="34">
        <v>1521103413</v>
      </c>
      <c r="N221" s="329"/>
      <c r="O221" s="34">
        <v>-1800386401</v>
      </c>
      <c r="P221" s="34"/>
      <c r="Q221" s="34">
        <f t="shared" si="7"/>
        <v>-279282988</v>
      </c>
    </row>
    <row r="222" spans="1:17" ht="21">
      <c r="A222" s="328" t="s">
        <v>181</v>
      </c>
      <c r="B222" s="329"/>
      <c r="C222" s="34">
        <v>504540</v>
      </c>
      <c r="D222" s="329"/>
      <c r="E222" s="34">
        <v>30380513463</v>
      </c>
      <c r="F222" s="259"/>
      <c r="G222" s="34">
        <v>-26838853411</v>
      </c>
      <c r="H222" s="329"/>
      <c r="I222" s="34">
        <f t="shared" si="6"/>
        <v>3541660052</v>
      </c>
      <c r="J222" s="34"/>
      <c r="K222" s="259">
        <v>766854</v>
      </c>
      <c r="L222" s="34"/>
      <c r="M222" s="34">
        <v>43362975738</v>
      </c>
      <c r="N222" s="329"/>
      <c r="O222" s="34">
        <v>-38726593242</v>
      </c>
      <c r="P222" s="34"/>
      <c r="Q222" s="34">
        <f t="shared" si="7"/>
        <v>4636382496</v>
      </c>
    </row>
    <row r="223" spans="1:17" ht="21">
      <c r="A223" s="328" t="s">
        <v>266</v>
      </c>
      <c r="B223" s="329"/>
      <c r="C223" s="34">
        <v>131044</v>
      </c>
      <c r="D223" s="329"/>
      <c r="E223" s="34">
        <v>607363491</v>
      </c>
      <c r="F223" s="259"/>
      <c r="G223" s="34">
        <v>-587276636</v>
      </c>
      <c r="H223" s="329"/>
      <c r="I223" s="34">
        <f t="shared" si="6"/>
        <v>20086855</v>
      </c>
      <c r="J223" s="34"/>
      <c r="K223" s="259">
        <v>385722</v>
      </c>
      <c r="L223" s="34"/>
      <c r="M223" s="34">
        <v>1654072024</v>
      </c>
      <c r="N223" s="329"/>
      <c r="O223" s="34">
        <v>-1624566392</v>
      </c>
      <c r="P223" s="34"/>
      <c r="Q223" s="34">
        <f t="shared" si="7"/>
        <v>29505632</v>
      </c>
    </row>
    <row r="224" spans="1:17" ht="21">
      <c r="A224" s="328" t="s">
        <v>161</v>
      </c>
      <c r="B224" s="329"/>
      <c r="C224" s="34">
        <v>8327</v>
      </c>
      <c r="D224" s="329"/>
      <c r="E224" s="34">
        <v>153960666</v>
      </c>
      <c r="F224" s="259"/>
      <c r="G224" s="34">
        <v>-185497751</v>
      </c>
      <c r="H224" s="329"/>
      <c r="I224" s="34">
        <f t="shared" si="6"/>
        <v>-31537085</v>
      </c>
      <c r="J224" s="34"/>
      <c r="K224" s="259">
        <v>469403</v>
      </c>
      <c r="L224" s="34"/>
      <c r="M224" s="34">
        <v>9244076725</v>
      </c>
      <c r="N224" s="329"/>
      <c r="O224" s="34">
        <v>-10456731268</v>
      </c>
      <c r="P224" s="34"/>
      <c r="Q224" s="34">
        <f t="shared" si="7"/>
        <v>-1212654543</v>
      </c>
    </row>
    <row r="225" spans="1:17" ht="21">
      <c r="A225" s="328" t="s">
        <v>223</v>
      </c>
      <c r="B225" s="329"/>
      <c r="C225" s="34">
        <v>265690</v>
      </c>
      <c r="D225" s="329"/>
      <c r="E225" s="34">
        <v>399204630</v>
      </c>
      <c r="F225" s="259"/>
      <c r="G225" s="34">
        <v>-352905618</v>
      </c>
      <c r="H225" s="329"/>
      <c r="I225" s="34">
        <f t="shared" si="6"/>
        <v>46299012</v>
      </c>
      <c r="J225" s="34"/>
      <c r="K225" s="259">
        <v>3746677</v>
      </c>
      <c r="L225" s="34"/>
      <c r="M225" s="34">
        <v>8576725276</v>
      </c>
      <c r="N225" s="329"/>
      <c r="O225" s="34">
        <v>-7870553066</v>
      </c>
      <c r="P225" s="34"/>
      <c r="Q225" s="34">
        <f t="shared" si="7"/>
        <v>706172210</v>
      </c>
    </row>
    <row r="226" spans="1:17" ht="21">
      <c r="A226" s="328" t="s">
        <v>304</v>
      </c>
      <c r="B226" s="329"/>
      <c r="C226" s="34">
        <v>10507</v>
      </c>
      <c r="D226" s="329"/>
      <c r="E226" s="34">
        <v>122293243</v>
      </c>
      <c r="F226" s="259"/>
      <c r="G226" s="34">
        <v>-108717053</v>
      </c>
      <c r="H226" s="329"/>
      <c r="I226" s="34">
        <f t="shared" si="6"/>
        <v>13576190</v>
      </c>
      <c r="J226" s="34"/>
      <c r="K226" s="259">
        <v>664528</v>
      </c>
      <c r="L226" s="34"/>
      <c r="M226" s="34">
        <v>8115379248</v>
      </c>
      <c r="N226" s="329"/>
      <c r="O226" s="34">
        <v>-6875942323</v>
      </c>
      <c r="P226" s="34"/>
      <c r="Q226" s="34">
        <f t="shared" si="7"/>
        <v>1239436925</v>
      </c>
    </row>
    <row r="227" spans="1:17" ht="21">
      <c r="A227" s="328" t="s">
        <v>172</v>
      </c>
      <c r="B227" s="329"/>
      <c r="C227" s="34">
        <v>79255</v>
      </c>
      <c r="D227" s="329"/>
      <c r="E227" s="34">
        <v>599020666</v>
      </c>
      <c r="F227" s="259"/>
      <c r="G227" s="34">
        <v>-583785237</v>
      </c>
      <c r="H227" s="329"/>
      <c r="I227" s="34">
        <f t="shared" si="6"/>
        <v>15235429</v>
      </c>
      <c r="J227" s="34"/>
      <c r="K227" s="259">
        <v>1245864</v>
      </c>
      <c r="L227" s="34"/>
      <c r="M227" s="34">
        <v>9798405945</v>
      </c>
      <c r="N227" s="329"/>
      <c r="O227" s="34">
        <v>-9176922721</v>
      </c>
      <c r="P227" s="34"/>
      <c r="Q227" s="34">
        <f t="shared" si="7"/>
        <v>621483224</v>
      </c>
    </row>
    <row r="228" spans="1:17" ht="21">
      <c r="A228" s="328" t="s">
        <v>327</v>
      </c>
      <c r="B228" s="329"/>
      <c r="C228" s="34">
        <v>4955</v>
      </c>
      <c r="D228" s="329"/>
      <c r="E228" s="34">
        <v>207405734</v>
      </c>
      <c r="F228" s="259"/>
      <c r="G228" s="34">
        <v>-217363098</v>
      </c>
      <c r="H228" s="329"/>
      <c r="I228" s="34">
        <f t="shared" si="6"/>
        <v>-9957364</v>
      </c>
      <c r="J228" s="34"/>
      <c r="K228" s="259">
        <v>37902</v>
      </c>
      <c r="L228" s="34"/>
      <c r="M228" s="34">
        <v>2029410787</v>
      </c>
      <c r="N228" s="329"/>
      <c r="O228" s="34">
        <v>-1662663199</v>
      </c>
      <c r="P228" s="34"/>
      <c r="Q228" s="34">
        <f t="shared" si="7"/>
        <v>366747588</v>
      </c>
    </row>
    <row r="229" spans="1:17" ht="21">
      <c r="A229" s="328" t="s">
        <v>313</v>
      </c>
      <c r="B229" s="329"/>
      <c r="C229" s="34">
        <v>9376</v>
      </c>
      <c r="D229" s="329"/>
      <c r="E229" s="34">
        <v>52779704</v>
      </c>
      <c r="F229" s="259"/>
      <c r="G229" s="34">
        <v>-61513403</v>
      </c>
      <c r="H229" s="329"/>
      <c r="I229" s="34">
        <f t="shared" si="6"/>
        <v>-8733699</v>
      </c>
      <c r="J229" s="34"/>
      <c r="K229" s="259">
        <v>114231</v>
      </c>
      <c r="L229" s="34"/>
      <c r="M229" s="34">
        <v>714061250</v>
      </c>
      <c r="N229" s="329"/>
      <c r="O229" s="34">
        <v>-749438748</v>
      </c>
      <c r="P229" s="34"/>
      <c r="Q229" s="34">
        <f t="shared" si="7"/>
        <v>-35377498</v>
      </c>
    </row>
    <row r="230" spans="1:17" ht="21">
      <c r="A230" s="328" t="s">
        <v>215</v>
      </c>
      <c r="B230" s="329"/>
      <c r="C230" s="34">
        <v>50406</v>
      </c>
      <c r="D230" s="329"/>
      <c r="E230" s="34">
        <v>452280854</v>
      </c>
      <c r="F230" s="259"/>
      <c r="G230" s="34">
        <v>-459842201</v>
      </c>
      <c r="H230" s="329"/>
      <c r="I230" s="34">
        <f t="shared" si="6"/>
        <v>-7561347</v>
      </c>
      <c r="J230" s="34"/>
      <c r="K230" s="259">
        <v>91072</v>
      </c>
      <c r="L230" s="34"/>
      <c r="M230" s="34">
        <v>792345419</v>
      </c>
      <c r="N230" s="329"/>
      <c r="O230" s="34">
        <v>-854785044</v>
      </c>
      <c r="P230" s="34"/>
      <c r="Q230" s="34">
        <f t="shared" si="7"/>
        <v>-62439625</v>
      </c>
    </row>
    <row r="231" spans="1:17" ht="21">
      <c r="A231" s="328" t="s">
        <v>237</v>
      </c>
      <c r="B231" s="329"/>
      <c r="C231" s="34">
        <v>11483</v>
      </c>
      <c r="D231" s="329"/>
      <c r="E231" s="34">
        <v>98465010</v>
      </c>
      <c r="F231" s="259"/>
      <c r="G231" s="34">
        <v>-105085408</v>
      </c>
      <c r="H231" s="329"/>
      <c r="I231" s="34">
        <f t="shared" si="6"/>
        <v>-6620398</v>
      </c>
      <c r="J231" s="34"/>
      <c r="K231" s="259">
        <v>1565444</v>
      </c>
      <c r="L231" s="34"/>
      <c r="M231" s="34">
        <v>14859329076</v>
      </c>
      <c r="N231" s="329"/>
      <c r="O231" s="34">
        <v>-14131096993</v>
      </c>
      <c r="P231" s="34"/>
      <c r="Q231" s="34">
        <f t="shared" si="7"/>
        <v>728232083</v>
      </c>
    </row>
    <row r="232" spans="1:17" ht="21">
      <c r="A232" s="328" t="s">
        <v>263</v>
      </c>
      <c r="B232" s="329"/>
      <c r="C232" s="34">
        <v>0</v>
      </c>
      <c r="D232" s="329"/>
      <c r="E232" s="34">
        <v>0</v>
      </c>
      <c r="F232" s="259"/>
      <c r="G232" s="34">
        <v>0</v>
      </c>
      <c r="H232" s="329"/>
      <c r="I232" s="34">
        <f t="shared" si="6"/>
        <v>0</v>
      </c>
      <c r="J232" s="34"/>
      <c r="K232" s="259">
        <v>12043428</v>
      </c>
      <c r="L232" s="34"/>
      <c r="M232" s="34">
        <v>52991348780</v>
      </c>
      <c r="N232" s="329"/>
      <c r="O232" s="34">
        <v>-54463576462</v>
      </c>
      <c r="P232" s="34"/>
      <c r="Q232" s="34">
        <f t="shared" si="7"/>
        <v>-1472227682</v>
      </c>
    </row>
    <row r="233" spans="1:17" ht="21">
      <c r="A233" s="328" t="s">
        <v>342</v>
      </c>
      <c r="B233" s="329"/>
      <c r="C233" s="34">
        <v>27124</v>
      </c>
      <c r="D233" s="329"/>
      <c r="E233" s="34">
        <v>192243435</v>
      </c>
      <c r="F233" s="259"/>
      <c r="G233" s="34">
        <v>-189124735</v>
      </c>
      <c r="H233" s="329"/>
      <c r="I233" s="34">
        <f t="shared" si="6"/>
        <v>3118700</v>
      </c>
      <c r="J233" s="34"/>
      <c r="K233" s="259">
        <v>292593</v>
      </c>
      <c r="L233" s="34"/>
      <c r="M233" s="34">
        <v>1864376159</v>
      </c>
      <c r="N233" s="329"/>
      <c r="O233" s="34">
        <v>-2047865687</v>
      </c>
      <c r="P233" s="34"/>
      <c r="Q233" s="34">
        <f t="shared" si="7"/>
        <v>-183489528</v>
      </c>
    </row>
    <row r="234" spans="1:17" ht="21">
      <c r="A234" s="328" t="s">
        <v>195</v>
      </c>
      <c r="B234" s="329"/>
      <c r="C234" s="34">
        <v>12679</v>
      </c>
      <c r="D234" s="329"/>
      <c r="E234" s="34">
        <v>120650481</v>
      </c>
      <c r="F234" s="259"/>
      <c r="G234" s="34">
        <v>-106878189</v>
      </c>
      <c r="H234" s="329"/>
      <c r="I234" s="34">
        <f t="shared" si="6"/>
        <v>13772292</v>
      </c>
      <c r="J234" s="34"/>
      <c r="K234" s="259">
        <v>341836</v>
      </c>
      <c r="L234" s="34"/>
      <c r="M234" s="34">
        <v>2574715202</v>
      </c>
      <c r="N234" s="329"/>
      <c r="O234" s="34">
        <v>-2881521606</v>
      </c>
      <c r="P234" s="34"/>
      <c r="Q234" s="34">
        <f t="shared" si="7"/>
        <v>-306806404</v>
      </c>
    </row>
    <row r="235" spans="1:17" ht="21">
      <c r="A235" s="328" t="s">
        <v>275</v>
      </c>
      <c r="B235" s="329"/>
      <c r="C235" s="34">
        <v>202267</v>
      </c>
      <c r="D235" s="329"/>
      <c r="E235" s="34">
        <v>716079249</v>
      </c>
      <c r="F235" s="259"/>
      <c r="G235" s="34">
        <v>-738801999</v>
      </c>
      <c r="H235" s="329"/>
      <c r="I235" s="34">
        <f t="shared" si="6"/>
        <v>-22722750</v>
      </c>
      <c r="J235" s="34"/>
      <c r="K235" s="259">
        <v>666304</v>
      </c>
      <c r="L235" s="34"/>
      <c r="M235" s="34">
        <v>2368966979</v>
      </c>
      <c r="N235" s="329"/>
      <c r="O235" s="34">
        <v>-2398934249</v>
      </c>
      <c r="P235" s="34"/>
      <c r="Q235" s="34">
        <f t="shared" si="7"/>
        <v>-29967270</v>
      </c>
    </row>
    <row r="236" spans="1:17" ht="21">
      <c r="A236" s="328" t="s">
        <v>227</v>
      </c>
      <c r="B236" s="329"/>
      <c r="C236" s="34">
        <v>354383</v>
      </c>
      <c r="D236" s="329"/>
      <c r="E236" s="34">
        <v>4076407385</v>
      </c>
      <c r="F236" s="259"/>
      <c r="G236" s="34">
        <v>-4960023850</v>
      </c>
      <c r="H236" s="329"/>
      <c r="I236" s="34">
        <f t="shared" si="6"/>
        <v>-883616465</v>
      </c>
      <c r="J236" s="34"/>
      <c r="K236" s="259">
        <v>531592</v>
      </c>
      <c r="L236" s="34"/>
      <c r="M236" s="34">
        <v>6048532530</v>
      </c>
      <c r="N236" s="329"/>
      <c r="O236" s="34">
        <v>-7440280713</v>
      </c>
      <c r="P236" s="34"/>
      <c r="Q236" s="34">
        <f t="shared" si="7"/>
        <v>-1391748183</v>
      </c>
    </row>
    <row r="237" spans="1:17" ht="21">
      <c r="A237" s="328" t="s">
        <v>178</v>
      </c>
      <c r="B237" s="329"/>
      <c r="C237" s="34">
        <v>148241</v>
      </c>
      <c r="D237" s="329"/>
      <c r="E237" s="34">
        <v>692684356</v>
      </c>
      <c r="F237" s="259"/>
      <c r="G237" s="34">
        <v>-563508559</v>
      </c>
      <c r="H237" s="329"/>
      <c r="I237" s="34">
        <f t="shared" si="6"/>
        <v>129175797</v>
      </c>
      <c r="J237" s="34"/>
      <c r="K237" s="259">
        <v>2068406</v>
      </c>
      <c r="L237" s="34"/>
      <c r="M237" s="34">
        <v>7881315238</v>
      </c>
      <c r="N237" s="329"/>
      <c r="O237" s="34">
        <v>-7810670013</v>
      </c>
      <c r="P237" s="34"/>
      <c r="Q237" s="34">
        <f t="shared" si="7"/>
        <v>70645225</v>
      </c>
    </row>
    <row r="238" spans="1:17" ht="21">
      <c r="A238" s="328" t="s">
        <v>299</v>
      </c>
      <c r="B238" s="329"/>
      <c r="C238" s="34">
        <v>17267</v>
      </c>
      <c r="D238" s="329"/>
      <c r="E238" s="34">
        <v>346576682</v>
      </c>
      <c r="F238" s="259"/>
      <c r="G238" s="34">
        <v>-415031840</v>
      </c>
      <c r="H238" s="329"/>
      <c r="I238" s="34">
        <f t="shared" si="6"/>
        <v>-68455158</v>
      </c>
      <c r="J238" s="34"/>
      <c r="K238" s="259">
        <v>155600</v>
      </c>
      <c r="L238" s="34"/>
      <c r="M238" s="34">
        <v>3304544222</v>
      </c>
      <c r="N238" s="329"/>
      <c r="O238" s="34">
        <v>-3740021674</v>
      </c>
      <c r="P238" s="34"/>
      <c r="Q238" s="34">
        <f t="shared" si="7"/>
        <v>-435477452</v>
      </c>
    </row>
    <row r="239" spans="1:17" ht="21">
      <c r="A239" s="328" t="s">
        <v>348</v>
      </c>
      <c r="B239" s="329"/>
      <c r="C239" s="34">
        <v>190730</v>
      </c>
      <c r="D239" s="329"/>
      <c r="E239" s="34">
        <v>473997552</v>
      </c>
      <c r="F239" s="259"/>
      <c r="G239" s="34">
        <v>-627405150</v>
      </c>
      <c r="H239" s="329"/>
      <c r="I239" s="34">
        <f t="shared" si="6"/>
        <v>-153407598</v>
      </c>
      <c r="J239" s="34"/>
      <c r="K239" s="259">
        <v>5099514</v>
      </c>
      <c r="L239" s="34"/>
      <c r="M239" s="34">
        <v>13638717127</v>
      </c>
      <c r="N239" s="329"/>
      <c r="O239" s="34">
        <v>-16774819636</v>
      </c>
      <c r="P239" s="34"/>
      <c r="Q239" s="34">
        <f t="shared" si="7"/>
        <v>-3136102509</v>
      </c>
    </row>
    <row r="240" spans="1:17" ht="21">
      <c r="A240" s="328" t="s">
        <v>278</v>
      </c>
      <c r="B240" s="329"/>
      <c r="C240" s="34">
        <v>83506</v>
      </c>
      <c r="D240" s="329"/>
      <c r="E240" s="34">
        <v>242425510</v>
      </c>
      <c r="F240" s="259"/>
      <c r="G240" s="34">
        <v>-225247182</v>
      </c>
      <c r="H240" s="329"/>
      <c r="I240" s="34">
        <f t="shared" si="6"/>
        <v>17178328</v>
      </c>
      <c r="J240" s="34"/>
      <c r="K240" s="259">
        <v>949605</v>
      </c>
      <c r="L240" s="34"/>
      <c r="M240" s="34">
        <v>2416040545</v>
      </c>
      <c r="N240" s="329"/>
      <c r="O240" s="34">
        <v>-2581783847</v>
      </c>
      <c r="P240" s="34"/>
      <c r="Q240" s="34">
        <f t="shared" si="7"/>
        <v>-165743302</v>
      </c>
    </row>
    <row r="241" spans="1:17" ht="21">
      <c r="A241" s="328" t="s">
        <v>337</v>
      </c>
      <c r="B241" s="329"/>
      <c r="C241" s="34">
        <v>7817</v>
      </c>
      <c r="D241" s="329"/>
      <c r="E241" s="34">
        <v>41418590</v>
      </c>
      <c r="F241" s="259"/>
      <c r="G241" s="34">
        <v>-43980969</v>
      </c>
      <c r="H241" s="329"/>
      <c r="I241" s="34">
        <f t="shared" si="6"/>
        <v>-2562379</v>
      </c>
      <c r="J241" s="34"/>
      <c r="K241" s="259">
        <v>259004</v>
      </c>
      <c r="L241" s="34"/>
      <c r="M241" s="34">
        <v>1288655690</v>
      </c>
      <c r="N241" s="329"/>
      <c r="O241" s="34">
        <v>-1457240164</v>
      </c>
      <c r="P241" s="34"/>
      <c r="Q241" s="34">
        <f t="shared" si="7"/>
        <v>-168584474</v>
      </c>
    </row>
    <row r="242" spans="1:17" ht="21">
      <c r="A242" s="328" t="s">
        <v>366</v>
      </c>
      <c r="B242" s="329"/>
      <c r="C242" s="34">
        <v>14290</v>
      </c>
      <c r="D242" s="329"/>
      <c r="E242" s="34">
        <v>174437091</v>
      </c>
      <c r="F242" s="259"/>
      <c r="G242" s="34">
        <v>-167142500</v>
      </c>
      <c r="H242" s="329"/>
      <c r="I242" s="34">
        <f t="shared" si="6"/>
        <v>7294591</v>
      </c>
      <c r="J242" s="34"/>
      <c r="K242" s="259">
        <v>290061</v>
      </c>
      <c r="L242" s="34"/>
      <c r="M242" s="34">
        <v>2904842660</v>
      </c>
      <c r="N242" s="329"/>
      <c r="O242" s="34">
        <v>-3466284447</v>
      </c>
      <c r="P242" s="34"/>
      <c r="Q242" s="34">
        <f t="shared" si="7"/>
        <v>-561441787</v>
      </c>
    </row>
    <row r="243" spans="1:17" ht="21">
      <c r="A243" s="328" t="s">
        <v>332</v>
      </c>
      <c r="B243" s="329"/>
      <c r="C243" s="34">
        <v>0</v>
      </c>
      <c r="D243" s="329"/>
      <c r="E243" s="34">
        <v>0</v>
      </c>
      <c r="F243" s="259"/>
      <c r="G243" s="34">
        <v>0</v>
      </c>
      <c r="H243" s="329"/>
      <c r="I243" s="34">
        <f t="shared" si="6"/>
        <v>0</v>
      </c>
      <c r="J243" s="34"/>
      <c r="K243" s="259">
        <v>214695</v>
      </c>
      <c r="L243" s="34"/>
      <c r="M243" s="34">
        <v>11630650519</v>
      </c>
      <c r="N243" s="329"/>
      <c r="O243" s="34">
        <v>-9497081635</v>
      </c>
      <c r="P243" s="34"/>
      <c r="Q243" s="34">
        <f t="shared" si="7"/>
        <v>2133568884</v>
      </c>
    </row>
    <row r="244" spans="1:17" ht="21">
      <c r="A244" s="328" t="s">
        <v>101</v>
      </c>
      <c r="B244" s="329"/>
      <c r="C244" s="34">
        <v>123231</v>
      </c>
      <c r="D244" s="329"/>
      <c r="E244" s="34">
        <v>480106090</v>
      </c>
      <c r="F244" s="259"/>
      <c r="G244" s="34">
        <v>-477986320</v>
      </c>
      <c r="H244" s="329"/>
      <c r="I244" s="34">
        <f t="shared" si="6"/>
        <v>2119770</v>
      </c>
      <c r="J244" s="34"/>
      <c r="K244" s="259">
        <v>1917172</v>
      </c>
      <c r="L244" s="34"/>
      <c r="M244" s="34">
        <v>6853933167</v>
      </c>
      <c r="N244" s="329"/>
      <c r="O244" s="34">
        <v>-7436294358</v>
      </c>
      <c r="P244" s="34"/>
      <c r="Q244" s="34">
        <f t="shared" si="7"/>
        <v>-582361191</v>
      </c>
    </row>
    <row r="245" spans="1:17" ht="21">
      <c r="A245" s="328" t="s">
        <v>190</v>
      </c>
      <c r="B245" s="329"/>
      <c r="C245" s="34">
        <v>102359</v>
      </c>
      <c r="D245" s="329"/>
      <c r="E245" s="34">
        <v>332092611</v>
      </c>
      <c r="F245" s="259"/>
      <c r="G245" s="34">
        <v>-382274615</v>
      </c>
      <c r="H245" s="329"/>
      <c r="I245" s="34">
        <f t="shared" si="6"/>
        <v>-50182004</v>
      </c>
      <c r="J245" s="34"/>
      <c r="K245" s="259">
        <v>788090</v>
      </c>
      <c r="L245" s="34"/>
      <c r="M245" s="34">
        <v>2401909587</v>
      </c>
      <c r="N245" s="329"/>
      <c r="O245" s="34">
        <v>-2943237050</v>
      </c>
      <c r="P245" s="34"/>
      <c r="Q245" s="34">
        <f t="shared" si="7"/>
        <v>-541327463</v>
      </c>
    </row>
    <row r="246" spans="1:17" ht="21">
      <c r="A246" s="328" t="s">
        <v>249</v>
      </c>
      <c r="B246" s="329"/>
      <c r="C246" s="34">
        <v>24472</v>
      </c>
      <c r="D246" s="329"/>
      <c r="E246" s="34">
        <v>554341261</v>
      </c>
      <c r="F246" s="259"/>
      <c r="G246" s="34">
        <v>-689166675</v>
      </c>
      <c r="H246" s="329"/>
      <c r="I246" s="34">
        <f t="shared" si="6"/>
        <v>-134825414</v>
      </c>
      <c r="J246" s="34"/>
      <c r="K246" s="259">
        <v>113737</v>
      </c>
      <c r="L246" s="34"/>
      <c r="M246" s="34">
        <v>2690579312</v>
      </c>
      <c r="N246" s="329"/>
      <c r="O246" s="34">
        <v>-3202997303</v>
      </c>
      <c r="P246" s="34"/>
      <c r="Q246" s="34">
        <f t="shared" si="7"/>
        <v>-512417991</v>
      </c>
    </row>
    <row r="247" spans="1:17" ht="21">
      <c r="A247" s="328" t="s">
        <v>274</v>
      </c>
      <c r="B247" s="329"/>
      <c r="C247" s="34">
        <v>21246</v>
      </c>
      <c r="D247" s="329"/>
      <c r="E247" s="34">
        <v>699835461</v>
      </c>
      <c r="F247" s="259"/>
      <c r="G247" s="34">
        <v>-818814482</v>
      </c>
      <c r="H247" s="329"/>
      <c r="I247" s="34">
        <f t="shared" si="6"/>
        <v>-118979021</v>
      </c>
      <c r="J247" s="34"/>
      <c r="K247" s="259">
        <v>161786</v>
      </c>
      <c r="L247" s="34"/>
      <c r="M247" s="34">
        <v>5435080300</v>
      </c>
      <c r="N247" s="329"/>
      <c r="O247" s="34">
        <v>-6113588010</v>
      </c>
      <c r="P247" s="34"/>
      <c r="Q247" s="34">
        <f t="shared" si="7"/>
        <v>-678507710</v>
      </c>
    </row>
    <row r="248" spans="1:17" ht="21">
      <c r="A248" s="328" t="s">
        <v>243</v>
      </c>
      <c r="B248" s="329"/>
      <c r="C248" s="34">
        <v>70549</v>
      </c>
      <c r="D248" s="329"/>
      <c r="E248" s="34">
        <v>157770359</v>
      </c>
      <c r="F248" s="259"/>
      <c r="G248" s="34">
        <v>-161140194</v>
      </c>
      <c r="H248" s="329"/>
      <c r="I248" s="34">
        <f t="shared" si="6"/>
        <v>-3369835</v>
      </c>
      <c r="J248" s="34"/>
      <c r="K248" s="259">
        <v>1342400</v>
      </c>
      <c r="L248" s="34"/>
      <c r="M248" s="34">
        <v>2901615182</v>
      </c>
      <c r="N248" s="329"/>
      <c r="O248" s="34">
        <v>-3068676587</v>
      </c>
      <c r="P248" s="34"/>
      <c r="Q248" s="34">
        <f t="shared" si="7"/>
        <v>-167061405</v>
      </c>
    </row>
    <row r="249" spans="1:17" ht="21">
      <c r="A249" s="328" t="s">
        <v>219</v>
      </c>
      <c r="B249" s="329"/>
      <c r="C249" s="34">
        <v>397005</v>
      </c>
      <c r="D249" s="329"/>
      <c r="E249" s="34">
        <v>620302629</v>
      </c>
      <c r="F249" s="259"/>
      <c r="G249" s="34">
        <v>-659317582</v>
      </c>
      <c r="H249" s="329"/>
      <c r="I249" s="34">
        <f t="shared" si="6"/>
        <v>-39014953</v>
      </c>
      <c r="J249" s="34"/>
      <c r="K249" s="259">
        <v>2210769</v>
      </c>
      <c r="L249" s="34"/>
      <c r="M249" s="34">
        <v>3875284517</v>
      </c>
      <c r="N249" s="329"/>
      <c r="O249" s="34">
        <v>-4339247901</v>
      </c>
      <c r="P249" s="34"/>
      <c r="Q249" s="34">
        <f t="shared" si="7"/>
        <v>-463963384</v>
      </c>
    </row>
    <row r="250" spans="1:17" ht="21">
      <c r="A250" s="328" t="s">
        <v>239</v>
      </c>
      <c r="B250" s="329"/>
      <c r="C250" s="34">
        <v>38704</v>
      </c>
      <c r="D250" s="329"/>
      <c r="E250" s="34">
        <v>126474985</v>
      </c>
      <c r="F250" s="259"/>
      <c r="G250" s="34">
        <v>-133031256</v>
      </c>
      <c r="H250" s="329"/>
      <c r="I250" s="34">
        <f t="shared" si="6"/>
        <v>-6556271</v>
      </c>
      <c r="J250" s="34"/>
      <c r="K250" s="259">
        <v>2284792</v>
      </c>
      <c r="L250" s="34"/>
      <c r="M250" s="34">
        <v>7024430503</v>
      </c>
      <c r="N250" s="329"/>
      <c r="O250" s="34">
        <v>-7966091546</v>
      </c>
      <c r="P250" s="34"/>
      <c r="Q250" s="34">
        <f t="shared" si="7"/>
        <v>-941661043</v>
      </c>
    </row>
    <row r="251" spans="1:17" ht="21">
      <c r="A251" s="328" t="s">
        <v>173</v>
      </c>
      <c r="B251" s="329"/>
      <c r="C251" s="34">
        <v>107226</v>
      </c>
      <c r="D251" s="329"/>
      <c r="E251" s="34">
        <v>549246159</v>
      </c>
      <c r="F251" s="259"/>
      <c r="G251" s="34">
        <v>-390921875</v>
      </c>
      <c r="H251" s="329"/>
      <c r="I251" s="34">
        <f t="shared" si="6"/>
        <v>158324284</v>
      </c>
      <c r="J251" s="34"/>
      <c r="K251" s="259">
        <v>974806</v>
      </c>
      <c r="L251" s="34"/>
      <c r="M251" s="34">
        <v>3688853132</v>
      </c>
      <c r="N251" s="329"/>
      <c r="O251" s="34">
        <v>-3446421729</v>
      </c>
      <c r="P251" s="34"/>
      <c r="Q251" s="34">
        <f t="shared" si="7"/>
        <v>242431403</v>
      </c>
    </row>
    <row r="252" spans="1:17" ht="21">
      <c r="A252" s="328" t="s">
        <v>294</v>
      </c>
      <c r="B252" s="329"/>
      <c r="C252" s="34">
        <v>59942</v>
      </c>
      <c r="D252" s="329"/>
      <c r="E252" s="34">
        <v>284182114</v>
      </c>
      <c r="F252" s="259"/>
      <c r="G252" s="34">
        <v>-328138921</v>
      </c>
      <c r="H252" s="329"/>
      <c r="I252" s="34">
        <f t="shared" si="6"/>
        <v>-43956807</v>
      </c>
      <c r="J252" s="34"/>
      <c r="K252" s="259">
        <v>831071</v>
      </c>
      <c r="L252" s="34"/>
      <c r="M252" s="34">
        <v>4309238679</v>
      </c>
      <c r="N252" s="329"/>
      <c r="O252" s="34">
        <v>-4841167090</v>
      </c>
      <c r="P252" s="34"/>
      <c r="Q252" s="34">
        <f t="shared" si="7"/>
        <v>-531928411</v>
      </c>
    </row>
    <row r="253" spans="1:17" ht="21">
      <c r="A253" s="328" t="s">
        <v>198</v>
      </c>
      <c r="B253" s="329"/>
      <c r="C253" s="34">
        <v>1266655</v>
      </c>
      <c r="D253" s="329"/>
      <c r="E253" s="34">
        <v>3594185929</v>
      </c>
      <c r="F253" s="259"/>
      <c r="G253" s="34">
        <v>-3329295032</v>
      </c>
      <c r="H253" s="329"/>
      <c r="I253" s="34">
        <f t="shared" si="6"/>
        <v>264890897</v>
      </c>
      <c r="J253" s="34"/>
      <c r="K253" s="259">
        <v>3385579</v>
      </c>
      <c r="L253" s="34"/>
      <c r="M253" s="34">
        <v>8649806515</v>
      </c>
      <c r="N253" s="329"/>
      <c r="O253" s="34">
        <v>-9012136684</v>
      </c>
      <c r="P253" s="34"/>
      <c r="Q253" s="34">
        <f t="shared" si="7"/>
        <v>-362330169</v>
      </c>
    </row>
    <row r="254" spans="1:17" ht="21">
      <c r="A254" s="328" t="s">
        <v>365</v>
      </c>
      <c r="B254" s="329"/>
      <c r="C254" s="34">
        <v>86312</v>
      </c>
      <c r="D254" s="329"/>
      <c r="E254" s="34">
        <v>545519233</v>
      </c>
      <c r="F254" s="259"/>
      <c r="G254" s="34">
        <v>-523835047</v>
      </c>
      <c r="H254" s="329"/>
      <c r="I254" s="34">
        <f t="shared" si="6"/>
        <v>21684186</v>
      </c>
      <c r="J254" s="34"/>
      <c r="K254" s="259">
        <v>440910</v>
      </c>
      <c r="L254" s="34"/>
      <c r="M254" s="34">
        <v>2423911700</v>
      </c>
      <c r="N254" s="329"/>
      <c r="O254" s="34">
        <v>-2709261527</v>
      </c>
      <c r="P254" s="34"/>
      <c r="Q254" s="34">
        <f t="shared" si="7"/>
        <v>-285349827</v>
      </c>
    </row>
    <row r="255" spans="1:17" ht="21">
      <c r="A255" s="328" t="s">
        <v>132</v>
      </c>
      <c r="B255" s="329"/>
      <c r="C255" s="34">
        <v>19616</v>
      </c>
      <c r="D255" s="329"/>
      <c r="E255" s="34">
        <v>396908039</v>
      </c>
      <c r="F255" s="259"/>
      <c r="G255" s="34">
        <v>-474556652</v>
      </c>
      <c r="H255" s="329"/>
      <c r="I255" s="34">
        <f t="shared" si="6"/>
        <v>-77648613</v>
      </c>
      <c r="J255" s="34"/>
      <c r="K255" s="259">
        <v>281861</v>
      </c>
      <c r="L255" s="34"/>
      <c r="M255" s="34">
        <v>6160389174</v>
      </c>
      <c r="N255" s="329"/>
      <c r="O255" s="34">
        <v>-7256959981</v>
      </c>
      <c r="P255" s="34"/>
      <c r="Q255" s="34">
        <f t="shared" si="7"/>
        <v>-1096570807</v>
      </c>
    </row>
    <row r="256" spans="1:17" ht="21">
      <c r="A256" s="328" t="s">
        <v>376</v>
      </c>
      <c r="B256" s="329"/>
      <c r="C256" s="34">
        <v>58365</v>
      </c>
      <c r="D256" s="329"/>
      <c r="E256" s="34">
        <v>597911666</v>
      </c>
      <c r="F256" s="259"/>
      <c r="G256" s="34">
        <v>-565571296</v>
      </c>
      <c r="H256" s="329"/>
      <c r="I256" s="34">
        <f t="shared" si="6"/>
        <v>32340370</v>
      </c>
      <c r="J256" s="34"/>
      <c r="K256" s="259">
        <v>528055</v>
      </c>
      <c r="L256" s="34"/>
      <c r="M256" s="34">
        <v>5571464335</v>
      </c>
      <c r="N256" s="329"/>
      <c r="O256" s="34">
        <v>-5772238449</v>
      </c>
      <c r="P256" s="34"/>
      <c r="Q256" s="34">
        <f t="shared" si="7"/>
        <v>-200774114</v>
      </c>
    </row>
    <row r="257" spans="1:17" ht="21">
      <c r="A257" s="328" t="s">
        <v>174</v>
      </c>
      <c r="B257" s="329"/>
      <c r="C257" s="34">
        <v>137708</v>
      </c>
      <c r="D257" s="329"/>
      <c r="E257" s="34">
        <v>403584885</v>
      </c>
      <c r="F257" s="259"/>
      <c r="G257" s="34">
        <v>-315117643</v>
      </c>
      <c r="H257" s="329"/>
      <c r="I257" s="34">
        <f t="shared" si="6"/>
        <v>88467242</v>
      </c>
      <c r="J257" s="34"/>
      <c r="K257" s="259">
        <v>24523254</v>
      </c>
      <c r="L257" s="34"/>
      <c r="M257" s="34">
        <v>61234026486</v>
      </c>
      <c r="N257" s="329"/>
      <c r="O257" s="34">
        <v>-56116638153</v>
      </c>
      <c r="P257" s="34"/>
      <c r="Q257" s="34">
        <f t="shared" si="7"/>
        <v>5117388333</v>
      </c>
    </row>
    <row r="258" spans="1:17" ht="21">
      <c r="A258" s="328" t="s">
        <v>177</v>
      </c>
      <c r="B258" s="329"/>
      <c r="C258" s="34">
        <v>957811</v>
      </c>
      <c r="D258" s="329"/>
      <c r="E258" s="34">
        <v>1566670458</v>
      </c>
      <c r="F258" s="259"/>
      <c r="G258" s="34">
        <v>-1459587734</v>
      </c>
      <c r="H258" s="329"/>
      <c r="I258" s="34">
        <f t="shared" si="6"/>
        <v>107082724</v>
      </c>
      <c r="J258" s="34"/>
      <c r="K258" s="259">
        <v>6217032</v>
      </c>
      <c r="L258" s="34"/>
      <c r="M258" s="34">
        <v>8828447011</v>
      </c>
      <c r="N258" s="329"/>
      <c r="O258" s="34">
        <v>-9474002334</v>
      </c>
      <c r="P258" s="34"/>
      <c r="Q258" s="34">
        <f t="shared" si="7"/>
        <v>-645555323</v>
      </c>
    </row>
    <row r="259" spans="1:17" ht="21">
      <c r="A259" s="328" t="s">
        <v>329</v>
      </c>
      <c r="B259" s="329"/>
      <c r="C259" s="34">
        <v>0</v>
      </c>
      <c r="D259" s="329"/>
      <c r="E259" s="34">
        <v>0</v>
      </c>
      <c r="F259" s="259"/>
      <c r="G259" s="34">
        <v>0</v>
      </c>
      <c r="H259" s="329"/>
      <c r="I259" s="34">
        <f t="shared" si="6"/>
        <v>0</v>
      </c>
      <c r="J259" s="34"/>
      <c r="K259" s="259">
        <v>5942853</v>
      </c>
      <c r="L259" s="34"/>
      <c r="M259" s="34">
        <v>36787497549</v>
      </c>
      <c r="N259" s="329"/>
      <c r="O259" s="34">
        <v>-32373061776</v>
      </c>
      <c r="P259" s="34"/>
      <c r="Q259" s="34">
        <f t="shared" si="7"/>
        <v>4414435773</v>
      </c>
    </row>
    <row r="260" spans="1:17" ht="21">
      <c r="A260" s="328" t="s">
        <v>90</v>
      </c>
      <c r="B260" s="329"/>
      <c r="C260" s="34">
        <v>34313747</v>
      </c>
      <c r="D260" s="329"/>
      <c r="E260" s="34">
        <v>125377726771</v>
      </c>
      <c r="F260" s="259"/>
      <c r="G260" s="34">
        <v>-101134905312</v>
      </c>
      <c r="H260" s="329"/>
      <c r="I260" s="34">
        <f t="shared" si="6"/>
        <v>24242821459</v>
      </c>
      <c r="J260" s="34"/>
      <c r="K260" s="259">
        <v>50355439</v>
      </c>
      <c r="L260" s="34"/>
      <c r="M260" s="34">
        <v>182341833750</v>
      </c>
      <c r="N260" s="329"/>
      <c r="O260" s="34">
        <v>-148415518572</v>
      </c>
      <c r="P260" s="34"/>
      <c r="Q260" s="34">
        <f t="shared" si="7"/>
        <v>33926315178</v>
      </c>
    </row>
    <row r="261" spans="1:17" ht="21">
      <c r="A261" s="328" t="s">
        <v>261</v>
      </c>
      <c r="B261" s="329"/>
      <c r="C261" s="34">
        <v>282585</v>
      </c>
      <c r="D261" s="329"/>
      <c r="E261" s="34">
        <v>184733681</v>
      </c>
      <c r="F261" s="259"/>
      <c r="G261" s="34">
        <v>-210677714</v>
      </c>
      <c r="H261" s="329"/>
      <c r="I261" s="34">
        <f t="shared" si="6"/>
        <v>-25944033</v>
      </c>
      <c r="J261" s="34"/>
      <c r="K261" s="259">
        <v>4773109</v>
      </c>
      <c r="L261" s="34"/>
      <c r="M261" s="34">
        <v>3005663561</v>
      </c>
      <c r="N261" s="329"/>
      <c r="O261" s="34">
        <v>-3558531754</v>
      </c>
      <c r="P261" s="34"/>
      <c r="Q261" s="34">
        <f t="shared" si="7"/>
        <v>-552868193</v>
      </c>
    </row>
    <row r="262" spans="1:17" ht="21">
      <c r="A262" s="328" t="s">
        <v>83</v>
      </c>
      <c r="B262" s="329"/>
      <c r="C262" s="34">
        <v>0</v>
      </c>
      <c r="D262" s="329"/>
      <c r="E262" s="34">
        <v>0</v>
      </c>
      <c r="F262" s="259"/>
      <c r="G262" s="34">
        <v>0</v>
      </c>
      <c r="H262" s="329"/>
      <c r="I262" s="34">
        <f t="shared" si="6"/>
        <v>0</v>
      </c>
      <c r="J262" s="34"/>
      <c r="K262" s="259">
        <v>2136566</v>
      </c>
      <c r="L262" s="34"/>
      <c r="M262" s="34">
        <v>5316899069</v>
      </c>
      <c r="N262" s="329"/>
      <c r="O262" s="34">
        <v>-5742899680</v>
      </c>
      <c r="P262" s="34"/>
      <c r="Q262" s="34">
        <f t="shared" si="7"/>
        <v>-426000611</v>
      </c>
    </row>
    <row r="263" spans="1:17" ht="21">
      <c r="A263" s="328" t="s">
        <v>277</v>
      </c>
      <c r="B263" s="329"/>
      <c r="C263" s="34">
        <v>80440</v>
      </c>
      <c r="D263" s="329"/>
      <c r="E263" s="34">
        <v>551463605</v>
      </c>
      <c r="F263" s="259"/>
      <c r="G263" s="34">
        <v>-474970607</v>
      </c>
      <c r="H263" s="329"/>
      <c r="I263" s="34">
        <f t="shared" si="6"/>
        <v>76492998</v>
      </c>
      <c r="J263" s="34"/>
      <c r="K263" s="259">
        <v>1410963</v>
      </c>
      <c r="L263" s="34"/>
      <c r="M263" s="34">
        <v>8650340531</v>
      </c>
      <c r="N263" s="329"/>
      <c r="O263" s="34">
        <v>-8331252553</v>
      </c>
      <c r="P263" s="34"/>
      <c r="Q263" s="34">
        <f t="shared" si="7"/>
        <v>319087978</v>
      </c>
    </row>
    <row r="264" spans="1:17" ht="21">
      <c r="A264" s="328" t="s">
        <v>166</v>
      </c>
      <c r="B264" s="329"/>
      <c r="C264" s="34">
        <v>0</v>
      </c>
      <c r="D264" s="329"/>
      <c r="E264" s="34">
        <v>0</v>
      </c>
      <c r="F264" s="259"/>
      <c r="G264" s="34">
        <v>0</v>
      </c>
      <c r="H264" s="329"/>
      <c r="I264" s="34">
        <f t="shared" si="6"/>
        <v>0</v>
      </c>
      <c r="J264" s="34"/>
      <c r="K264" s="259">
        <v>66403</v>
      </c>
      <c r="L264" s="34"/>
      <c r="M264" s="34">
        <v>3956969771</v>
      </c>
      <c r="N264" s="329"/>
      <c r="O264" s="34">
        <v>-3830662424</v>
      </c>
      <c r="P264" s="34"/>
      <c r="Q264" s="34">
        <f t="shared" si="7"/>
        <v>126307347</v>
      </c>
    </row>
    <row r="265" spans="1:17" ht="21">
      <c r="A265" s="328" t="s">
        <v>146</v>
      </c>
      <c r="B265" s="329"/>
      <c r="C265" s="34">
        <v>84696</v>
      </c>
      <c r="D265" s="329"/>
      <c r="E265" s="34">
        <v>321927725</v>
      </c>
      <c r="F265" s="259"/>
      <c r="G265" s="34">
        <v>-327310672</v>
      </c>
      <c r="H265" s="329"/>
      <c r="I265" s="34">
        <f t="shared" ref="I265:I325" si="8">G265+E265</f>
        <v>-5382947</v>
      </c>
      <c r="J265" s="34"/>
      <c r="K265" s="259">
        <v>191839</v>
      </c>
      <c r="L265" s="34"/>
      <c r="M265" s="34">
        <v>726862440</v>
      </c>
      <c r="N265" s="329"/>
      <c r="O265" s="34">
        <v>-741368566</v>
      </c>
      <c r="P265" s="34"/>
      <c r="Q265" s="34">
        <f t="shared" ref="Q265:Q326" si="9">M265+O265</f>
        <v>-14506126</v>
      </c>
    </row>
    <row r="266" spans="1:17" ht="21">
      <c r="A266" s="328" t="s">
        <v>169</v>
      </c>
      <c r="B266" s="329"/>
      <c r="C266" s="34">
        <v>61526</v>
      </c>
      <c r="D266" s="329"/>
      <c r="E266" s="34">
        <v>194026286</v>
      </c>
      <c r="F266" s="259"/>
      <c r="G266" s="34">
        <v>-228822443</v>
      </c>
      <c r="H266" s="329"/>
      <c r="I266" s="34">
        <f t="shared" si="8"/>
        <v>-34796157</v>
      </c>
      <c r="J266" s="34"/>
      <c r="K266" s="259">
        <v>1694531</v>
      </c>
      <c r="L266" s="34"/>
      <c r="M266" s="34">
        <v>6043690523</v>
      </c>
      <c r="N266" s="329"/>
      <c r="O266" s="34">
        <v>-6324313865</v>
      </c>
      <c r="P266" s="34"/>
      <c r="Q266" s="34">
        <f t="shared" si="9"/>
        <v>-280623342</v>
      </c>
    </row>
    <row r="267" spans="1:17" ht="21">
      <c r="A267" s="328" t="s">
        <v>241</v>
      </c>
      <c r="B267" s="329"/>
      <c r="C267" s="34">
        <v>95191</v>
      </c>
      <c r="D267" s="329"/>
      <c r="E267" s="34">
        <v>754801463</v>
      </c>
      <c r="F267" s="259"/>
      <c r="G267" s="34">
        <v>-704007125</v>
      </c>
      <c r="H267" s="329"/>
      <c r="I267" s="34">
        <f t="shared" si="8"/>
        <v>50794338</v>
      </c>
      <c r="J267" s="34"/>
      <c r="K267" s="259">
        <v>1645585</v>
      </c>
      <c r="L267" s="34"/>
      <c r="M267" s="34">
        <v>12700776023</v>
      </c>
      <c r="N267" s="329"/>
      <c r="O267" s="34">
        <v>-12170305646</v>
      </c>
      <c r="P267" s="34"/>
      <c r="Q267" s="34">
        <f t="shared" si="9"/>
        <v>530470377</v>
      </c>
    </row>
    <row r="268" spans="1:17" ht="21">
      <c r="A268" s="328" t="s">
        <v>368</v>
      </c>
      <c r="B268" s="329"/>
      <c r="C268" s="34">
        <v>42345</v>
      </c>
      <c r="D268" s="329"/>
      <c r="E268" s="34">
        <v>216771643</v>
      </c>
      <c r="F268" s="259"/>
      <c r="G268" s="34">
        <v>-205870114</v>
      </c>
      <c r="H268" s="329"/>
      <c r="I268" s="34">
        <f t="shared" si="8"/>
        <v>10901529</v>
      </c>
      <c r="J268" s="34"/>
      <c r="K268" s="259">
        <v>1662037</v>
      </c>
      <c r="L268" s="34"/>
      <c r="M268" s="34">
        <v>10221228658</v>
      </c>
      <c r="N268" s="329"/>
      <c r="O268" s="34">
        <v>-10428610453</v>
      </c>
      <c r="P268" s="34"/>
      <c r="Q268" s="34">
        <f t="shared" si="9"/>
        <v>-207381795</v>
      </c>
    </row>
    <row r="269" spans="1:17" ht="21">
      <c r="A269" s="328" t="s">
        <v>262</v>
      </c>
      <c r="B269" s="329"/>
      <c r="C269" s="34">
        <v>38738</v>
      </c>
      <c r="D269" s="329"/>
      <c r="E269" s="34">
        <v>109332884</v>
      </c>
      <c r="F269" s="259"/>
      <c r="G269" s="34">
        <v>-126852797</v>
      </c>
      <c r="H269" s="329"/>
      <c r="I269" s="34">
        <f t="shared" si="8"/>
        <v>-17519913</v>
      </c>
      <c r="J269" s="34"/>
      <c r="K269" s="259">
        <v>222514</v>
      </c>
      <c r="L269" s="34"/>
      <c r="M269" s="34">
        <v>3276283187</v>
      </c>
      <c r="N269" s="329"/>
      <c r="O269" s="34">
        <v>-3561284414</v>
      </c>
      <c r="P269" s="34"/>
      <c r="Q269" s="34">
        <f t="shared" si="9"/>
        <v>-285001227</v>
      </c>
    </row>
    <row r="270" spans="1:17" ht="21">
      <c r="A270" s="328" t="s">
        <v>113</v>
      </c>
      <c r="B270" s="329"/>
      <c r="C270" s="34">
        <v>86657</v>
      </c>
      <c r="D270" s="329"/>
      <c r="E270" s="34">
        <v>583526866</v>
      </c>
      <c r="F270" s="259"/>
      <c r="G270" s="34">
        <v>-559549837</v>
      </c>
      <c r="H270" s="329"/>
      <c r="I270" s="34">
        <f t="shared" si="8"/>
        <v>23977029</v>
      </c>
      <c r="J270" s="34"/>
      <c r="K270" s="259">
        <v>1047952</v>
      </c>
      <c r="L270" s="34"/>
      <c r="M270" s="34">
        <v>6549494550</v>
      </c>
      <c r="N270" s="329"/>
      <c r="O270" s="34">
        <v>-6766693617</v>
      </c>
      <c r="P270" s="34"/>
      <c r="Q270" s="34">
        <f t="shared" si="9"/>
        <v>-217199067</v>
      </c>
    </row>
    <row r="271" spans="1:17" ht="21">
      <c r="A271" s="328" t="s">
        <v>165</v>
      </c>
      <c r="B271" s="329"/>
      <c r="C271" s="34">
        <v>71272</v>
      </c>
      <c r="D271" s="329"/>
      <c r="E271" s="34">
        <v>332429499</v>
      </c>
      <c r="F271" s="259"/>
      <c r="G271" s="34">
        <v>-199791169</v>
      </c>
      <c r="H271" s="329"/>
      <c r="I271" s="34">
        <f t="shared" si="8"/>
        <v>132638330</v>
      </c>
      <c r="J271" s="34"/>
      <c r="K271" s="259">
        <v>1537675</v>
      </c>
      <c r="L271" s="34"/>
      <c r="M271" s="34">
        <v>4580712138</v>
      </c>
      <c r="N271" s="329"/>
      <c r="O271" s="34">
        <v>-4310442853</v>
      </c>
      <c r="P271" s="34"/>
      <c r="Q271" s="34">
        <f t="shared" si="9"/>
        <v>270269285</v>
      </c>
    </row>
    <row r="272" spans="1:17" ht="21">
      <c r="A272" s="328" t="s">
        <v>127</v>
      </c>
      <c r="B272" s="329"/>
      <c r="C272" s="34">
        <v>0</v>
      </c>
      <c r="D272" s="329"/>
      <c r="E272" s="34">
        <v>0</v>
      </c>
      <c r="F272" s="259"/>
      <c r="G272" s="34">
        <v>0</v>
      </c>
      <c r="H272" s="329"/>
      <c r="I272" s="34">
        <f t="shared" si="8"/>
        <v>0</v>
      </c>
      <c r="J272" s="34"/>
      <c r="K272" s="259">
        <v>7526271</v>
      </c>
      <c r="L272" s="34"/>
      <c r="M272" s="34">
        <v>67101965590</v>
      </c>
      <c r="N272" s="329"/>
      <c r="O272" s="34">
        <v>-62694883585</v>
      </c>
      <c r="P272" s="34"/>
      <c r="Q272" s="34">
        <f t="shared" si="9"/>
        <v>4407082005</v>
      </c>
    </row>
    <row r="273" spans="1:17" ht="21">
      <c r="A273" s="328" t="s">
        <v>92</v>
      </c>
      <c r="B273" s="329"/>
      <c r="C273" s="34">
        <v>2071830</v>
      </c>
      <c r="D273" s="329"/>
      <c r="E273" s="34">
        <v>3484303974</v>
      </c>
      <c r="F273" s="259"/>
      <c r="G273" s="34">
        <v>-3910995459</v>
      </c>
      <c r="H273" s="329"/>
      <c r="I273" s="34">
        <f t="shared" si="8"/>
        <v>-426691485</v>
      </c>
      <c r="J273" s="34"/>
      <c r="K273" s="259">
        <v>8094312</v>
      </c>
      <c r="L273" s="34"/>
      <c r="M273" s="34">
        <v>14131448603</v>
      </c>
      <c r="N273" s="329"/>
      <c r="O273" s="34">
        <v>-15279640451</v>
      </c>
      <c r="P273" s="34"/>
      <c r="Q273" s="34">
        <f t="shared" si="9"/>
        <v>-1148191848</v>
      </c>
    </row>
    <row r="274" spans="1:17" ht="21">
      <c r="A274" s="328" t="s">
        <v>81</v>
      </c>
      <c r="B274" s="329"/>
      <c r="C274" s="34">
        <v>299212</v>
      </c>
      <c r="D274" s="329"/>
      <c r="E274" s="34">
        <v>386269396</v>
      </c>
      <c r="F274" s="259"/>
      <c r="G274" s="34">
        <v>-353866641</v>
      </c>
      <c r="H274" s="329"/>
      <c r="I274" s="34">
        <f t="shared" si="8"/>
        <v>32402755</v>
      </c>
      <c r="J274" s="34"/>
      <c r="K274" s="259">
        <v>7970372</v>
      </c>
      <c r="L274" s="34"/>
      <c r="M274" s="34">
        <v>7962016825</v>
      </c>
      <c r="N274" s="329"/>
      <c r="O274" s="34">
        <v>-9481075089</v>
      </c>
      <c r="P274" s="34"/>
      <c r="Q274" s="34">
        <f t="shared" si="9"/>
        <v>-1519058264</v>
      </c>
    </row>
    <row r="275" spans="1:17" ht="21">
      <c r="A275" s="328" t="s">
        <v>254</v>
      </c>
      <c r="B275" s="329"/>
      <c r="C275" s="34">
        <v>54358</v>
      </c>
      <c r="D275" s="329"/>
      <c r="E275" s="34">
        <v>315561904</v>
      </c>
      <c r="F275" s="259"/>
      <c r="G275" s="34">
        <v>-310232932</v>
      </c>
      <c r="H275" s="329"/>
      <c r="I275" s="34">
        <f t="shared" si="8"/>
        <v>5328972</v>
      </c>
      <c r="J275" s="34"/>
      <c r="K275" s="259">
        <v>626782</v>
      </c>
      <c r="L275" s="34"/>
      <c r="M275" s="34">
        <v>3158720732</v>
      </c>
      <c r="N275" s="329"/>
      <c r="O275" s="34">
        <v>-4296983951</v>
      </c>
      <c r="P275" s="34"/>
      <c r="Q275" s="34">
        <f t="shared" si="9"/>
        <v>-1138263219</v>
      </c>
    </row>
    <row r="276" spans="1:17" ht="21">
      <c r="A276" s="328" t="s">
        <v>404</v>
      </c>
      <c r="B276" s="329"/>
      <c r="C276" s="34">
        <v>41362</v>
      </c>
      <c r="D276" s="329"/>
      <c r="E276" s="34">
        <v>90675453</v>
      </c>
      <c r="F276" s="259"/>
      <c r="G276" s="34">
        <v>-88671052</v>
      </c>
      <c r="H276" s="329"/>
      <c r="I276" s="34">
        <f t="shared" si="8"/>
        <v>2004401</v>
      </c>
      <c r="J276" s="34"/>
      <c r="K276" s="259">
        <v>612494</v>
      </c>
      <c r="L276" s="34"/>
      <c r="M276" s="34">
        <v>1354079354</v>
      </c>
      <c r="N276" s="329"/>
      <c r="O276" s="34">
        <v>-1287989350</v>
      </c>
      <c r="P276" s="34"/>
      <c r="Q276" s="34">
        <f t="shared" si="9"/>
        <v>66090004</v>
      </c>
    </row>
    <row r="277" spans="1:17" ht="21">
      <c r="A277" s="328" t="s">
        <v>326</v>
      </c>
      <c r="B277" s="329"/>
      <c r="C277" s="34">
        <v>22635</v>
      </c>
      <c r="D277" s="329"/>
      <c r="E277" s="34">
        <v>541329637</v>
      </c>
      <c r="F277" s="259"/>
      <c r="G277" s="34">
        <v>-675459658</v>
      </c>
      <c r="H277" s="329"/>
      <c r="I277" s="34">
        <f t="shared" si="8"/>
        <v>-134130021</v>
      </c>
      <c r="J277" s="34"/>
      <c r="K277" s="259">
        <v>385095</v>
      </c>
      <c r="L277" s="34"/>
      <c r="M277" s="34">
        <v>8742802567</v>
      </c>
      <c r="N277" s="329"/>
      <c r="O277" s="34">
        <v>-11491766613</v>
      </c>
      <c r="P277" s="34"/>
      <c r="Q277" s="34">
        <f t="shared" si="9"/>
        <v>-2748964046</v>
      </c>
    </row>
    <row r="278" spans="1:17" ht="21">
      <c r="A278" s="328" t="s">
        <v>406</v>
      </c>
      <c r="B278" s="329"/>
      <c r="C278" s="34">
        <v>11562</v>
      </c>
      <c r="D278" s="329"/>
      <c r="E278" s="34">
        <v>619433273</v>
      </c>
      <c r="F278" s="259"/>
      <c r="G278" s="34">
        <v>-620405013</v>
      </c>
      <c r="H278" s="329"/>
      <c r="I278" s="34">
        <f t="shared" si="8"/>
        <v>-971740</v>
      </c>
      <c r="J278" s="34"/>
      <c r="K278" s="259">
        <v>37877</v>
      </c>
      <c r="L278" s="34"/>
      <c r="M278" s="34">
        <v>1879872788</v>
      </c>
      <c r="N278" s="329"/>
      <c r="O278" s="34">
        <v>-1870263250</v>
      </c>
      <c r="P278" s="34"/>
      <c r="Q278" s="34">
        <f t="shared" si="9"/>
        <v>9609538</v>
      </c>
    </row>
    <row r="279" spans="1:17" ht="21">
      <c r="A279" s="328" t="s">
        <v>403</v>
      </c>
      <c r="B279" s="329"/>
      <c r="C279" s="34">
        <v>48692</v>
      </c>
      <c r="D279" s="329"/>
      <c r="E279" s="34">
        <v>190503503</v>
      </c>
      <c r="F279" s="259"/>
      <c r="G279" s="34">
        <v>-144842158</v>
      </c>
      <c r="H279" s="329"/>
      <c r="I279" s="34">
        <f t="shared" si="8"/>
        <v>45661345</v>
      </c>
      <c r="J279" s="34"/>
      <c r="K279" s="259">
        <v>169606</v>
      </c>
      <c r="L279" s="34"/>
      <c r="M279" s="34">
        <v>535970930</v>
      </c>
      <c r="N279" s="329"/>
      <c r="O279" s="34">
        <v>-480425666</v>
      </c>
      <c r="P279" s="34"/>
      <c r="Q279" s="34">
        <f t="shared" si="9"/>
        <v>55545264</v>
      </c>
    </row>
    <row r="280" spans="1:17" ht="21">
      <c r="A280" s="328" t="s">
        <v>405</v>
      </c>
      <c r="B280" s="329"/>
      <c r="C280" s="34">
        <v>0</v>
      </c>
      <c r="D280" s="329"/>
      <c r="E280" s="34">
        <v>0</v>
      </c>
      <c r="F280" s="259"/>
      <c r="G280" s="34">
        <v>0</v>
      </c>
      <c r="H280" s="329"/>
      <c r="I280" s="34">
        <f t="shared" si="8"/>
        <v>0</v>
      </c>
      <c r="J280" s="34"/>
      <c r="K280" s="259">
        <v>843170</v>
      </c>
      <c r="L280" s="34"/>
      <c r="M280" s="34">
        <v>25609302676</v>
      </c>
      <c r="N280" s="329"/>
      <c r="O280" s="34">
        <v>-29171624538</v>
      </c>
      <c r="P280" s="34"/>
      <c r="Q280" s="34">
        <f t="shared" si="9"/>
        <v>-3562321862</v>
      </c>
    </row>
    <row r="281" spans="1:17" ht="21">
      <c r="A281" s="328" t="s">
        <v>234</v>
      </c>
      <c r="B281" s="329"/>
      <c r="C281" s="34">
        <v>42206</v>
      </c>
      <c r="D281" s="329"/>
      <c r="E281" s="34">
        <v>326620072</v>
      </c>
      <c r="F281" s="259"/>
      <c r="G281" s="34">
        <v>-313308200</v>
      </c>
      <c r="H281" s="329"/>
      <c r="I281" s="34">
        <f t="shared" si="8"/>
        <v>13311872</v>
      </c>
      <c r="J281" s="34"/>
      <c r="K281" s="259">
        <v>337569</v>
      </c>
      <c r="L281" s="34"/>
      <c r="M281" s="34">
        <v>2543765410</v>
      </c>
      <c r="N281" s="329"/>
      <c r="O281" s="34">
        <v>-2509478016</v>
      </c>
      <c r="P281" s="34"/>
      <c r="Q281" s="34">
        <f t="shared" si="9"/>
        <v>34287394</v>
      </c>
    </row>
    <row r="282" spans="1:17" ht="21">
      <c r="A282" s="328" t="s">
        <v>240</v>
      </c>
      <c r="B282" s="329"/>
      <c r="C282" s="34">
        <v>0</v>
      </c>
      <c r="D282" s="329"/>
      <c r="E282" s="34">
        <v>0</v>
      </c>
      <c r="F282" s="259"/>
      <c r="G282" s="34">
        <v>0</v>
      </c>
      <c r="H282" s="329"/>
      <c r="I282" s="34">
        <f t="shared" si="8"/>
        <v>0</v>
      </c>
      <c r="J282" s="34"/>
      <c r="K282" s="259">
        <v>10710707</v>
      </c>
      <c r="L282" s="34"/>
      <c r="M282" s="34">
        <v>68856850448</v>
      </c>
      <c r="N282" s="329"/>
      <c r="O282" s="34">
        <v>-76977653064</v>
      </c>
      <c r="P282" s="34"/>
      <c r="Q282" s="34">
        <f t="shared" si="9"/>
        <v>-8120802616</v>
      </c>
    </row>
    <row r="283" spans="1:17" ht="21">
      <c r="A283" s="328" t="s">
        <v>323</v>
      </c>
      <c r="B283" s="329"/>
      <c r="C283" s="34">
        <v>0</v>
      </c>
      <c r="D283" s="329"/>
      <c r="E283" s="34">
        <v>0</v>
      </c>
      <c r="F283" s="259"/>
      <c r="G283" s="34">
        <v>0</v>
      </c>
      <c r="H283" s="329"/>
      <c r="I283" s="34">
        <f t="shared" si="8"/>
        <v>0</v>
      </c>
      <c r="J283" s="34"/>
      <c r="K283" s="259">
        <v>12587339</v>
      </c>
      <c r="L283" s="34"/>
      <c r="M283" s="34">
        <v>44114052971</v>
      </c>
      <c r="N283" s="329"/>
      <c r="O283" s="34">
        <v>-46759004475</v>
      </c>
      <c r="P283" s="34"/>
      <c r="Q283" s="34">
        <f t="shared" si="9"/>
        <v>-2644951504</v>
      </c>
    </row>
    <row r="284" spans="1:17" ht="21">
      <c r="A284" s="328" t="s">
        <v>422</v>
      </c>
      <c r="B284" s="329"/>
      <c r="C284" s="34">
        <v>6684</v>
      </c>
      <c r="D284" s="329"/>
      <c r="E284" s="34">
        <v>157569435</v>
      </c>
      <c r="F284" s="259"/>
      <c r="G284" s="34">
        <v>-158798899</v>
      </c>
      <c r="H284" s="329"/>
      <c r="I284" s="34">
        <f t="shared" si="8"/>
        <v>-1229464</v>
      </c>
      <c r="J284" s="34"/>
      <c r="K284" s="259">
        <v>25230</v>
      </c>
      <c r="L284" s="34"/>
      <c r="M284" s="34">
        <v>595600519</v>
      </c>
      <c r="N284" s="329"/>
      <c r="O284" s="34">
        <v>-590010065</v>
      </c>
      <c r="P284" s="34"/>
      <c r="Q284" s="34">
        <f t="shared" si="9"/>
        <v>5590454</v>
      </c>
    </row>
    <row r="285" spans="1:17" ht="21">
      <c r="A285" s="328" t="s">
        <v>417</v>
      </c>
      <c r="B285" s="329"/>
      <c r="C285" s="34">
        <v>128727</v>
      </c>
      <c r="D285" s="329"/>
      <c r="E285" s="34">
        <v>235479689</v>
      </c>
      <c r="F285" s="259"/>
      <c r="G285" s="34">
        <v>-207336905</v>
      </c>
      <c r="H285" s="329"/>
      <c r="I285" s="34">
        <f t="shared" si="8"/>
        <v>28142784</v>
      </c>
      <c r="J285" s="34"/>
      <c r="K285" s="259">
        <v>192226</v>
      </c>
      <c r="L285" s="34"/>
      <c r="M285" s="34">
        <v>334870237</v>
      </c>
      <c r="N285" s="329"/>
      <c r="O285" s="34">
        <v>-309394444</v>
      </c>
      <c r="P285" s="34"/>
      <c r="Q285" s="34">
        <f t="shared" si="9"/>
        <v>25475793</v>
      </c>
    </row>
    <row r="286" spans="1:17" ht="21">
      <c r="A286" s="328" t="s">
        <v>424</v>
      </c>
      <c r="B286" s="329"/>
      <c r="C286" s="34">
        <v>1789818</v>
      </c>
      <c r="D286" s="329"/>
      <c r="E286" s="34">
        <v>27369196550</v>
      </c>
      <c r="F286" s="259"/>
      <c r="G286" s="34">
        <v>-27712908400</v>
      </c>
      <c r="H286" s="329"/>
      <c r="I286" s="34">
        <f t="shared" si="8"/>
        <v>-343711850</v>
      </c>
      <c r="J286" s="34"/>
      <c r="K286" s="259">
        <v>5200000</v>
      </c>
      <c r="L286" s="34"/>
      <c r="M286" s="34">
        <v>79401099132</v>
      </c>
      <c r="N286" s="329"/>
      <c r="O286" s="34">
        <v>-80378522112</v>
      </c>
      <c r="P286" s="34"/>
      <c r="Q286" s="34">
        <f t="shared" si="9"/>
        <v>-977422980</v>
      </c>
    </row>
    <row r="287" spans="1:17" ht="21">
      <c r="A287" s="328" t="s">
        <v>446</v>
      </c>
      <c r="B287" s="329"/>
      <c r="C287" s="34">
        <v>0</v>
      </c>
      <c r="D287" s="329"/>
      <c r="E287" s="34">
        <v>0</v>
      </c>
      <c r="F287" s="259"/>
      <c r="G287" s="34">
        <v>0</v>
      </c>
      <c r="H287" s="329"/>
      <c r="I287" s="34">
        <f t="shared" si="8"/>
        <v>0</v>
      </c>
      <c r="J287" s="34"/>
      <c r="K287" s="259">
        <v>5681818</v>
      </c>
      <c r="L287" s="34"/>
      <c r="M287" s="34">
        <v>29803711699</v>
      </c>
      <c r="N287" s="329"/>
      <c r="O287" s="34">
        <v>-30027839034</v>
      </c>
      <c r="P287" s="34"/>
      <c r="Q287" s="34">
        <f t="shared" si="9"/>
        <v>-224127335</v>
      </c>
    </row>
    <row r="288" spans="1:17" ht="21">
      <c r="A288" s="328" t="s">
        <v>443</v>
      </c>
      <c r="B288" s="329"/>
      <c r="C288" s="34">
        <v>0</v>
      </c>
      <c r="D288" s="329"/>
      <c r="E288" s="34">
        <v>0</v>
      </c>
      <c r="F288" s="259"/>
      <c r="G288" s="34">
        <v>0</v>
      </c>
      <c r="H288" s="329"/>
      <c r="I288" s="34">
        <f t="shared" si="8"/>
        <v>0</v>
      </c>
      <c r="J288" s="34"/>
      <c r="K288" s="259">
        <v>11848824</v>
      </c>
      <c r="L288" s="34"/>
      <c r="M288" s="34">
        <v>32219572940</v>
      </c>
      <c r="N288" s="329"/>
      <c r="O288" s="34">
        <v>-31522770899</v>
      </c>
      <c r="P288" s="34"/>
      <c r="Q288" s="34">
        <f t="shared" si="9"/>
        <v>696802041</v>
      </c>
    </row>
    <row r="289" spans="1:17" ht="21">
      <c r="A289" s="328" t="s">
        <v>423</v>
      </c>
      <c r="B289" s="329"/>
      <c r="C289" s="34">
        <v>68958</v>
      </c>
      <c r="D289" s="329"/>
      <c r="E289" s="34">
        <v>410183828</v>
      </c>
      <c r="F289" s="259"/>
      <c r="G289" s="34">
        <v>-365323940</v>
      </c>
      <c r="H289" s="329"/>
      <c r="I289" s="34">
        <f t="shared" si="8"/>
        <v>44859888</v>
      </c>
      <c r="J289" s="34"/>
      <c r="K289" s="259">
        <v>127915</v>
      </c>
      <c r="L289" s="34"/>
      <c r="M289" s="34">
        <v>714631116</v>
      </c>
      <c r="N289" s="329"/>
      <c r="O289" s="34">
        <v>-662283244</v>
      </c>
      <c r="P289" s="34"/>
      <c r="Q289" s="34">
        <f t="shared" si="9"/>
        <v>52347872</v>
      </c>
    </row>
    <row r="290" spans="1:17" ht="21">
      <c r="A290" s="328" t="s">
        <v>425</v>
      </c>
      <c r="B290" s="329"/>
      <c r="C290" s="34">
        <v>32420</v>
      </c>
      <c r="D290" s="329"/>
      <c r="E290" s="34">
        <v>354181363</v>
      </c>
      <c r="F290" s="259"/>
      <c r="G290" s="34">
        <v>-336978111</v>
      </c>
      <c r="H290" s="329"/>
      <c r="I290" s="34">
        <f t="shared" si="8"/>
        <v>17203252</v>
      </c>
      <c r="J290" s="34"/>
      <c r="K290" s="259">
        <v>486301</v>
      </c>
      <c r="L290" s="34"/>
      <c r="M290" s="34">
        <v>5316997485</v>
      </c>
      <c r="N290" s="329"/>
      <c r="O290" s="34">
        <v>-5054682036</v>
      </c>
      <c r="P290" s="34"/>
      <c r="Q290" s="34">
        <f t="shared" si="9"/>
        <v>262315449</v>
      </c>
    </row>
    <row r="291" spans="1:17" ht="21">
      <c r="A291" s="328" t="s">
        <v>418</v>
      </c>
      <c r="B291" s="329"/>
      <c r="C291" s="34">
        <v>383221</v>
      </c>
      <c r="D291" s="329"/>
      <c r="E291" s="34">
        <v>13133972837</v>
      </c>
      <c r="F291" s="259"/>
      <c r="G291" s="34">
        <v>-8115213370</v>
      </c>
      <c r="H291" s="329"/>
      <c r="I291" s="34">
        <f t="shared" si="8"/>
        <v>5018759467</v>
      </c>
      <c r="J291" s="34"/>
      <c r="K291" s="259">
        <v>451930</v>
      </c>
      <c r="L291" s="34"/>
      <c r="M291" s="34">
        <v>14692390261</v>
      </c>
      <c r="N291" s="329"/>
      <c r="O291" s="34">
        <v>-9570217648</v>
      </c>
      <c r="P291" s="34"/>
      <c r="Q291" s="34">
        <f t="shared" si="9"/>
        <v>5122172613</v>
      </c>
    </row>
    <row r="292" spans="1:17" ht="21">
      <c r="A292" s="328" t="s">
        <v>333</v>
      </c>
      <c r="B292" s="329"/>
      <c r="C292" s="34">
        <v>1236048</v>
      </c>
      <c r="D292" s="329"/>
      <c r="E292" s="34">
        <v>3612300707</v>
      </c>
      <c r="F292" s="259"/>
      <c r="G292" s="34">
        <v>-3299042088</v>
      </c>
      <c r="H292" s="329"/>
      <c r="I292" s="34">
        <f t="shared" si="8"/>
        <v>313258619</v>
      </c>
      <c r="J292" s="34"/>
      <c r="K292" s="259">
        <v>1580591</v>
      </c>
      <c r="L292" s="34"/>
      <c r="M292" s="34">
        <v>4519384713</v>
      </c>
      <c r="N292" s="329"/>
      <c r="O292" s="34">
        <v>-4218635710</v>
      </c>
      <c r="P292" s="34"/>
      <c r="Q292" s="34">
        <f t="shared" si="9"/>
        <v>300749003</v>
      </c>
    </row>
    <row r="293" spans="1:17" ht="21">
      <c r="A293" s="328" t="s">
        <v>171</v>
      </c>
      <c r="B293" s="329"/>
      <c r="C293" s="34">
        <v>261929</v>
      </c>
      <c r="D293" s="329"/>
      <c r="E293" s="34">
        <v>1078821706</v>
      </c>
      <c r="F293" s="259"/>
      <c r="G293" s="34">
        <v>-887863481</v>
      </c>
      <c r="H293" s="329"/>
      <c r="I293" s="34">
        <f t="shared" si="8"/>
        <v>190958225</v>
      </c>
      <c r="J293" s="34"/>
      <c r="K293" s="259">
        <v>468876</v>
      </c>
      <c r="L293" s="34"/>
      <c r="M293" s="34">
        <v>1895638881</v>
      </c>
      <c r="N293" s="329"/>
      <c r="O293" s="34">
        <v>-1589353899</v>
      </c>
      <c r="P293" s="34"/>
      <c r="Q293" s="34">
        <f t="shared" si="9"/>
        <v>306284982</v>
      </c>
    </row>
    <row r="294" spans="1:17" ht="21">
      <c r="A294" s="328" t="s">
        <v>427</v>
      </c>
      <c r="B294" s="329"/>
      <c r="C294" s="34">
        <v>7600</v>
      </c>
      <c r="D294" s="329"/>
      <c r="E294" s="34">
        <v>64504755</v>
      </c>
      <c r="F294" s="259"/>
      <c r="G294" s="34">
        <v>-69287907</v>
      </c>
      <c r="H294" s="329"/>
      <c r="I294" s="34">
        <f t="shared" si="8"/>
        <v>-4783152</v>
      </c>
      <c r="J294" s="34"/>
      <c r="K294" s="259">
        <v>9805</v>
      </c>
      <c r="L294" s="34"/>
      <c r="M294" s="34">
        <v>84150271</v>
      </c>
      <c r="N294" s="329"/>
      <c r="O294" s="34">
        <v>-89379039</v>
      </c>
      <c r="P294" s="34"/>
      <c r="Q294" s="34">
        <f t="shared" si="9"/>
        <v>-5228768</v>
      </c>
    </row>
    <row r="295" spans="1:17" ht="21">
      <c r="A295" s="328" t="s">
        <v>416</v>
      </c>
      <c r="B295" s="329"/>
      <c r="C295" s="34">
        <v>47955</v>
      </c>
      <c r="D295" s="329"/>
      <c r="E295" s="34">
        <v>278716371</v>
      </c>
      <c r="F295" s="259"/>
      <c r="G295" s="34">
        <v>-234280888</v>
      </c>
      <c r="H295" s="329"/>
      <c r="I295" s="34">
        <f t="shared" si="8"/>
        <v>44435483</v>
      </c>
      <c r="J295" s="34"/>
      <c r="K295" s="259">
        <v>111910</v>
      </c>
      <c r="L295" s="34"/>
      <c r="M295" s="34">
        <v>593219267</v>
      </c>
      <c r="N295" s="329"/>
      <c r="O295" s="34">
        <v>-546728688</v>
      </c>
      <c r="P295" s="34"/>
      <c r="Q295" s="34">
        <f t="shared" si="9"/>
        <v>46490579</v>
      </c>
    </row>
    <row r="296" spans="1:17" ht="21">
      <c r="A296" s="328" t="s">
        <v>445</v>
      </c>
      <c r="B296" s="329"/>
      <c r="C296" s="34">
        <v>5579991</v>
      </c>
      <c r="D296" s="329"/>
      <c r="E296" s="34">
        <v>50389684030</v>
      </c>
      <c r="F296" s="259"/>
      <c r="G296" s="34">
        <v>-49706887932</v>
      </c>
      <c r="H296" s="329"/>
      <c r="I296" s="34">
        <f t="shared" si="8"/>
        <v>682796098</v>
      </c>
      <c r="J296" s="34"/>
      <c r="K296" s="259">
        <v>8667010</v>
      </c>
      <c r="L296" s="34"/>
      <c r="M296" s="34">
        <v>75232028624</v>
      </c>
      <c r="N296" s="329"/>
      <c r="O296" s="34">
        <v>-77206234701</v>
      </c>
      <c r="P296" s="34"/>
      <c r="Q296" s="34">
        <f t="shared" si="9"/>
        <v>-1974206077</v>
      </c>
    </row>
    <row r="297" spans="1:17" ht="21">
      <c r="A297" s="328" t="s">
        <v>419</v>
      </c>
      <c r="B297" s="329"/>
      <c r="C297" s="34">
        <v>159660</v>
      </c>
      <c r="D297" s="329"/>
      <c r="E297" s="34">
        <v>2255187766</v>
      </c>
      <c r="F297" s="259"/>
      <c r="G297" s="34">
        <v>-1641198085</v>
      </c>
      <c r="H297" s="329"/>
      <c r="I297" s="34">
        <f t="shared" si="8"/>
        <v>613989681</v>
      </c>
      <c r="J297" s="34"/>
      <c r="K297" s="259">
        <v>172771</v>
      </c>
      <c r="L297" s="34"/>
      <c r="M297" s="34">
        <v>2408607429</v>
      </c>
      <c r="N297" s="329"/>
      <c r="O297" s="34">
        <v>-1775970403</v>
      </c>
      <c r="P297" s="34"/>
      <c r="Q297" s="34">
        <f t="shared" si="9"/>
        <v>632637026</v>
      </c>
    </row>
    <row r="298" spans="1:17" ht="21">
      <c r="A298" s="328" t="s">
        <v>449</v>
      </c>
      <c r="B298" s="329"/>
      <c r="C298" s="34">
        <v>6310</v>
      </c>
      <c r="D298" s="329"/>
      <c r="E298" s="34">
        <v>33904214</v>
      </c>
      <c r="F298" s="259"/>
      <c r="G298" s="34">
        <v>-33432173</v>
      </c>
      <c r="H298" s="329"/>
      <c r="I298" s="34">
        <f t="shared" si="8"/>
        <v>472041</v>
      </c>
      <c r="J298" s="34"/>
      <c r="K298" s="259">
        <v>10510</v>
      </c>
      <c r="L298" s="34"/>
      <c r="M298" s="34">
        <v>57166386</v>
      </c>
      <c r="N298" s="329"/>
      <c r="O298" s="34">
        <v>-55684967</v>
      </c>
      <c r="P298" s="34"/>
      <c r="Q298" s="34">
        <f t="shared" si="9"/>
        <v>1481419</v>
      </c>
    </row>
    <row r="299" spans="1:17" ht="21">
      <c r="A299" s="328" t="s">
        <v>430</v>
      </c>
      <c r="B299" s="329"/>
      <c r="C299" s="34">
        <v>171165</v>
      </c>
      <c r="D299" s="329"/>
      <c r="E299" s="34">
        <v>330835280</v>
      </c>
      <c r="F299" s="259"/>
      <c r="G299" s="34">
        <v>-411701448</v>
      </c>
      <c r="H299" s="329"/>
      <c r="I299" s="34">
        <f t="shared" si="8"/>
        <v>-80866168</v>
      </c>
      <c r="J299" s="34"/>
      <c r="K299" s="259">
        <v>261978</v>
      </c>
      <c r="L299" s="34"/>
      <c r="M299" s="34">
        <v>503256069</v>
      </c>
      <c r="N299" s="329"/>
      <c r="O299" s="34">
        <v>-640410349</v>
      </c>
      <c r="P299" s="34"/>
      <c r="Q299" s="34">
        <f t="shared" si="9"/>
        <v>-137154280</v>
      </c>
    </row>
    <row r="300" spans="1:17" ht="21">
      <c r="A300" s="328" t="s">
        <v>429</v>
      </c>
      <c r="B300" s="329"/>
      <c r="C300" s="34">
        <v>47316</v>
      </c>
      <c r="D300" s="329"/>
      <c r="E300" s="34">
        <v>199269716</v>
      </c>
      <c r="F300" s="259"/>
      <c r="G300" s="34">
        <v>-297935880</v>
      </c>
      <c r="H300" s="329"/>
      <c r="I300" s="34">
        <f t="shared" si="8"/>
        <v>-98666164</v>
      </c>
      <c r="J300" s="34"/>
      <c r="K300" s="259">
        <v>47316</v>
      </c>
      <c r="L300" s="34"/>
      <c r="M300" s="34">
        <v>199269716</v>
      </c>
      <c r="N300" s="329"/>
      <c r="O300" s="34">
        <v>-297935880</v>
      </c>
      <c r="P300" s="34"/>
      <c r="Q300" s="34">
        <f t="shared" si="9"/>
        <v>-98666164</v>
      </c>
    </row>
    <row r="301" spans="1:17" ht="21">
      <c r="A301" s="328" t="s">
        <v>464</v>
      </c>
      <c r="B301" s="329"/>
      <c r="C301" s="34">
        <v>17917</v>
      </c>
      <c r="D301" s="329"/>
      <c r="E301" s="34">
        <v>619279462</v>
      </c>
      <c r="F301" s="259"/>
      <c r="G301" s="34">
        <v>-607464908</v>
      </c>
      <c r="H301" s="329"/>
      <c r="I301" s="34">
        <f t="shared" si="8"/>
        <v>11814554</v>
      </c>
      <c r="J301" s="34"/>
      <c r="K301" s="259">
        <v>17917</v>
      </c>
      <c r="L301" s="34"/>
      <c r="M301" s="34">
        <v>619279462</v>
      </c>
      <c r="N301" s="329"/>
      <c r="O301" s="34">
        <v>-607464908</v>
      </c>
      <c r="P301" s="34"/>
      <c r="Q301" s="34">
        <f t="shared" si="9"/>
        <v>11814554</v>
      </c>
    </row>
    <row r="302" spans="1:17" ht="21">
      <c r="A302" s="328" t="s">
        <v>140</v>
      </c>
      <c r="B302" s="329"/>
      <c r="C302" s="34">
        <v>217082</v>
      </c>
      <c r="D302" s="329"/>
      <c r="E302" s="34">
        <v>212483569</v>
      </c>
      <c r="F302" s="259"/>
      <c r="G302" s="34">
        <v>-231760800</v>
      </c>
      <c r="H302" s="329"/>
      <c r="I302" s="34">
        <f t="shared" si="8"/>
        <v>-19277231</v>
      </c>
      <c r="J302" s="34"/>
      <c r="K302" s="259">
        <v>217082</v>
      </c>
      <c r="L302" s="34"/>
      <c r="M302" s="34">
        <v>212483569</v>
      </c>
      <c r="N302" s="329"/>
      <c r="O302" s="34">
        <v>-231760800</v>
      </c>
      <c r="P302" s="34"/>
      <c r="Q302" s="34">
        <f t="shared" si="9"/>
        <v>-19277231</v>
      </c>
    </row>
    <row r="303" spans="1:17" ht="21">
      <c r="A303" s="328" t="s">
        <v>420</v>
      </c>
      <c r="B303" s="329"/>
      <c r="C303" s="34">
        <v>92921</v>
      </c>
      <c r="D303" s="329"/>
      <c r="E303" s="34">
        <v>452141773</v>
      </c>
      <c r="F303" s="259"/>
      <c r="G303" s="34">
        <v>-466910041</v>
      </c>
      <c r="H303" s="329"/>
      <c r="I303" s="34">
        <f t="shared" si="8"/>
        <v>-14768268</v>
      </c>
      <c r="J303" s="34"/>
      <c r="K303" s="259">
        <v>92921</v>
      </c>
      <c r="L303" s="34"/>
      <c r="M303" s="34">
        <v>452141773</v>
      </c>
      <c r="N303" s="329"/>
      <c r="O303" s="34">
        <v>-466910041</v>
      </c>
      <c r="P303" s="34"/>
      <c r="Q303" s="34">
        <f t="shared" si="9"/>
        <v>-14768268</v>
      </c>
    </row>
    <row r="304" spans="1:17" ht="21">
      <c r="A304" s="328" t="s">
        <v>441</v>
      </c>
      <c r="B304" s="329"/>
      <c r="C304" s="34">
        <v>139843</v>
      </c>
      <c r="D304" s="329"/>
      <c r="E304" s="34">
        <v>302923433</v>
      </c>
      <c r="F304" s="259"/>
      <c r="G304" s="34">
        <v>-291843232</v>
      </c>
      <c r="H304" s="329"/>
      <c r="I304" s="34">
        <f t="shared" si="8"/>
        <v>11080201</v>
      </c>
      <c r="J304" s="34"/>
      <c r="K304" s="259">
        <v>139843</v>
      </c>
      <c r="L304" s="34"/>
      <c r="M304" s="34">
        <v>302923433</v>
      </c>
      <c r="N304" s="329"/>
      <c r="O304" s="34">
        <v>-291843232</v>
      </c>
      <c r="P304" s="34"/>
      <c r="Q304" s="34">
        <f t="shared" si="9"/>
        <v>11080201</v>
      </c>
    </row>
    <row r="305" spans="1:17" ht="21">
      <c r="A305" s="328" t="s">
        <v>442</v>
      </c>
      <c r="B305" s="329"/>
      <c r="C305" s="34">
        <v>797023</v>
      </c>
      <c r="D305" s="329"/>
      <c r="E305" s="34">
        <v>2845741925</v>
      </c>
      <c r="F305" s="259"/>
      <c r="G305" s="34">
        <v>-3030700258</v>
      </c>
      <c r="H305" s="329"/>
      <c r="I305" s="34">
        <f t="shared" si="8"/>
        <v>-184958333</v>
      </c>
      <c r="J305" s="34"/>
      <c r="K305" s="259">
        <v>797023</v>
      </c>
      <c r="L305" s="34"/>
      <c r="M305" s="34">
        <v>2845741925</v>
      </c>
      <c r="N305" s="329"/>
      <c r="O305" s="34">
        <v>-3030700258</v>
      </c>
      <c r="P305" s="34"/>
      <c r="Q305" s="34">
        <f t="shared" si="9"/>
        <v>-184958333</v>
      </c>
    </row>
    <row r="306" spans="1:17" ht="21">
      <c r="A306" s="328" t="s">
        <v>431</v>
      </c>
      <c r="B306" s="329"/>
      <c r="C306" s="34">
        <v>134408</v>
      </c>
      <c r="D306" s="329"/>
      <c r="E306" s="34">
        <v>267327489</v>
      </c>
      <c r="F306" s="259"/>
      <c r="G306" s="34">
        <v>-285265478</v>
      </c>
      <c r="H306" s="329"/>
      <c r="I306" s="34">
        <f t="shared" si="8"/>
        <v>-17937989</v>
      </c>
      <c r="J306" s="34"/>
      <c r="K306" s="259">
        <v>134408</v>
      </c>
      <c r="L306" s="34"/>
      <c r="M306" s="34">
        <v>267327489</v>
      </c>
      <c r="N306" s="329"/>
      <c r="O306" s="34">
        <v>-285265478</v>
      </c>
      <c r="P306" s="34"/>
      <c r="Q306" s="34">
        <f t="shared" si="9"/>
        <v>-17937989</v>
      </c>
    </row>
    <row r="307" spans="1:17" ht="21">
      <c r="A307" s="328" t="s">
        <v>426</v>
      </c>
      <c r="B307" s="329"/>
      <c r="C307" s="34">
        <v>10994</v>
      </c>
      <c r="D307" s="329"/>
      <c r="E307" s="34">
        <v>41941474</v>
      </c>
      <c r="F307" s="259"/>
      <c r="G307" s="34">
        <v>-43964230</v>
      </c>
      <c r="H307" s="329"/>
      <c r="I307" s="34">
        <f t="shared" si="8"/>
        <v>-2022756</v>
      </c>
      <c r="J307" s="34"/>
      <c r="K307" s="259">
        <v>10994</v>
      </c>
      <c r="L307" s="34"/>
      <c r="M307" s="34">
        <v>41941474</v>
      </c>
      <c r="N307" s="329"/>
      <c r="O307" s="34">
        <v>-43964230</v>
      </c>
      <c r="P307" s="34"/>
      <c r="Q307" s="34">
        <f t="shared" si="9"/>
        <v>-2022756</v>
      </c>
    </row>
    <row r="308" spans="1:17" ht="21">
      <c r="A308" s="328" t="s">
        <v>448</v>
      </c>
      <c r="B308" s="329"/>
      <c r="C308" s="34">
        <v>1209296</v>
      </c>
      <c r="D308" s="329"/>
      <c r="E308" s="34">
        <v>484211087</v>
      </c>
      <c r="F308" s="259"/>
      <c r="G308" s="34">
        <v>-518114904</v>
      </c>
      <c r="H308" s="329"/>
      <c r="I308" s="34">
        <f t="shared" si="8"/>
        <v>-33903817</v>
      </c>
      <c r="J308" s="34"/>
      <c r="K308" s="259">
        <v>1209296</v>
      </c>
      <c r="L308" s="34"/>
      <c r="M308" s="34">
        <v>484211087</v>
      </c>
      <c r="N308" s="329"/>
      <c r="O308" s="34">
        <v>-518114904</v>
      </c>
      <c r="P308" s="34"/>
      <c r="Q308" s="34">
        <f t="shared" si="9"/>
        <v>-33903817</v>
      </c>
    </row>
    <row r="309" spans="1:17" ht="21">
      <c r="A309" s="328" t="s">
        <v>444</v>
      </c>
      <c r="B309" s="329"/>
      <c r="C309" s="34">
        <v>69410</v>
      </c>
      <c r="D309" s="329"/>
      <c r="E309" s="34">
        <v>2165274720</v>
      </c>
      <c r="F309" s="259"/>
      <c r="G309" s="34">
        <v>-2039534802</v>
      </c>
      <c r="H309" s="329"/>
      <c r="I309" s="34">
        <f t="shared" si="8"/>
        <v>125739918</v>
      </c>
      <c r="J309" s="34"/>
      <c r="K309" s="259">
        <v>69410</v>
      </c>
      <c r="L309" s="34"/>
      <c r="M309" s="34">
        <v>2165274720</v>
      </c>
      <c r="N309" s="329"/>
      <c r="O309" s="34">
        <v>-2039534802</v>
      </c>
      <c r="P309" s="34"/>
      <c r="Q309" s="34">
        <f t="shared" si="9"/>
        <v>125739918</v>
      </c>
    </row>
    <row r="310" spans="1:17" ht="21">
      <c r="A310" s="328" t="s">
        <v>466</v>
      </c>
      <c r="B310" s="329"/>
      <c r="C310" s="34">
        <v>2458</v>
      </c>
      <c r="D310" s="329"/>
      <c r="E310" s="34">
        <v>324940597</v>
      </c>
      <c r="F310" s="259"/>
      <c r="G310" s="34">
        <v>-282588391</v>
      </c>
      <c r="H310" s="329"/>
      <c r="I310" s="34">
        <f t="shared" si="8"/>
        <v>42352206</v>
      </c>
      <c r="J310" s="34"/>
      <c r="K310" s="259">
        <v>2458</v>
      </c>
      <c r="L310" s="34"/>
      <c r="M310" s="34">
        <v>324940597</v>
      </c>
      <c r="N310" s="329"/>
      <c r="O310" s="34">
        <v>-282588391</v>
      </c>
      <c r="P310" s="34"/>
      <c r="Q310" s="34">
        <f t="shared" si="9"/>
        <v>42352206</v>
      </c>
    </row>
    <row r="311" spans="1:17" ht="21">
      <c r="A311" s="328" t="s">
        <v>428</v>
      </c>
      <c r="B311" s="329"/>
      <c r="C311" s="34">
        <v>52991</v>
      </c>
      <c r="D311" s="329"/>
      <c r="E311" s="34">
        <v>166665949</v>
      </c>
      <c r="F311" s="259"/>
      <c r="G311" s="34">
        <v>-176643709</v>
      </c>
      <c r="H311" s="329"/>
      <c r="I311" s="34">
        <f t="shared" si="8"/>
        <v>-9977760</v>
      </c>
      <c r="J311" s="34"/>
      <c r="K311" s="259">
        <v>52991</v>
      </c>
      <c r="L311" s="34"/>
      <c r="M311" s="34">
        <v>166665949</v>
      </c>
      <c r="N311" s="329"/>
      <c r="O311" s="34">
        <v>-176643709</v>
      </c>
      <c r="P311" s="34"/>
      <c r="Q311" s="34">
        <f t="shared" si="9"/>
        <v>-9977760</v>
      </c>
    </row>
    <row r="312" spans="1:17" ht="21">
      <c r="A312" s="328" t="s">
        <v>421</v>
      </c>
      <c r="B312" s="329"/>
      <c r="C312" s="34">
        <v>48144</v>
      </c>
      <c r="D312" s="329"/>
      <c r="E312" s="34">
        <v>76614223</v>
      </c>
      <c r="F312" s="259"/>
      <c r="G312" s="34">
        <v>-80937153</v>
      </c>
      <c r="H312" s="329"/>
      <c r="I312" s="34">
        <f t="shared" si="8"/>
        <v>-4322930</v>
      </c>
      <c r="J312" s="34"/>
      <c r="K312" s="259">
        <v>48144</v>
      </c>
      <c r="L312" s="34"/>
      <c r="M312" s="34">
        <v>76614223</v>
      </c>
      <c r="N312" s="329"/>
      <c r="O312" s="34">
        <v>-80937153</v>
      </c>
      <c r="P312" s="34"/>
      <c r="Q312" s="34">
        <f t="shared" si="9"/>
        <v>-4322930</v>
      </c>
    </row>
    <row r="313" spans="1:17" ht="21">
      <c r="A313" s="328" t="s">
        <v>432</v>
      </c>
      <c r="B313" s="329"/>
      <c r="C313" s="34">
        <v>2331</v>
      </c>
      <c r="D313" s="329"/>
      <c r="E313" s="34">
        <v>87571585</v>
      </c>
      <c r="F313" s="259"/>
      <c r="G313" s="34">
        <v>-86177692</v>
      </c>
      <c r="H313" s="329"/>
      <c r="I313" s="34">
        <f t="shared" si="8"/>
        <v>1393893</v>
      </c>
      <c r="J313" s="34"/>
      <c r="K313" s="259">
        <v>2331</v>
      </c>
      <c r="L313" s="34"/>
      <c r="M313" s="34">
        <v>87571585</v>
      </c>
      <c r="N313" s="329"/>
      <c r="O313" s="34">
        <v>-86177692</v>
      </c>
      <c r="P313" s="34"/>
      <c r="Q313" s="34">
        <f t="shared" si="9"/>
        <v>1393893</v>
      </c>
    </row>
    <row r="314" spans="1:17" ht="21">
      <c r="A314" s="328" t="s">
        <v>447</v>
      </c>
      <c r="B314" s="329"/>
      <c r="C314" s="34">
        <v>7443</v>
      </c>
      <c r="D314" s="329"/>
      <c r="E314" s="34">
        <v>332766609</v>
      </c>
      <c r="F314" s="259"/>
      <c r="G314" s="34">
        <v>-281755486</v>
      </c>
      <c r="H314" s="329"/>
      <c r="I314" s="34">
        <f t="shared" si="8"/>
        <v>51011123</v>
      </c>
      <c r="J314" s="34"/>
      <c r="K314" s="259">
        <v>7443</v>
      </c>
      <c r="L314" s="34"/>
      <c r="M314" s="34">
        <v>332766609</v>
      </c>
      <c r="N314" s="329"/>
      <c r="O314" s="34">
        <v>-281755486</v>
      </c>
      <c r="P314" s="34"/>
      <c r="Q314" s="34">
        <f t="shared" si="9"/>
        <v>51011123</v>
      </c>
    </row>
    <row r="315" spans="1:17" ht="21">
      <c r="A315" s="328" t="s">
        <v>467</v>
      </c>
      <c r="B315" s="329"/>
      <c r="C315" s="34">
        <v>9183</v>
      </c>
      <c r="D315" s="329"/>
      <c r="E315" s="34">
        <v>65343088</v>
      </c>
      <c r="F315" s="259"/>
      <c r="G315" s="34">
        <v>-67190024</v>
      </c>
      <c r="H315" s="329"/>
      <c r="I315" s="34">
        <f t="shared" si="8"/>
        <v>-1846936</v>
      </c>
      <c r="J315" s="34"/>
      <c r="K315" s="259">
        <v>9183</v>
      </c>
      <c r="L315" s="34"/>
      <c r="M315" s="34">
        <v>65343088</v>
      </c>
      <c r="N315" s="329"/>
      <c r="O315" s="34">
        <v>-67190024</v>
      </c>
      <c r="P315" s="34"/>
      <c r="Q315" s="34">
        <f t="shared" si="9"/>
        <v>-1846936</v>
      </c>
    </row>
    <row r="316" spans="1:17" ht="21">
      <c r="A316" s="328" t="s">
        <v>433</v>
      </c>
      <c r="B316" s="329"/>
      <c r="C316" s="34">
        <v>259855</v>
      </c>
      <c r="D316" s="329"/>
      <c r="E316" s="34">
        <v>384870377</v>
      </c>
      <c r="F316" s="259"/>
      <c r="G316" s="34">
        <v>-364413578</v>
      </c>
      <c r="H316" s="329"/>
      <c r="I316" s="34">
        <f t="shared" si="8"/>
        <v>20456799</v>
      </c>
      <c r="J316" s="34"/>
      <c r="K316" s="259">
        <v>259855</v>
      </c>
      <c r="L316" s="34"/>
      <c r="M316" s="34">
        <v>384870377</v>
      </c>
      <c r="N316" s="329"/>
      <c r="O316" s="34">
        <v>-364413578</v>
      </c>
      <c r="P316" s="34"/>
      <c r="Q316" s="34">
        <f t="shared" si="9"/>
        <v>20456799</v>
      </c>
    </row>
    <row r="317" spans="1:17" ht="21">
      <c r="A317" s="328" t="s">
        <v>465</v>
      </c>
      <c r="B317" s="329"/>
      <c r="C317" s="34">
        <v>29085</v>
      </c>
      <c r="D317" s="329"/>
      <c r="E317" s="34">
        <v>46245602</v>
      </c>
      <c r="F317" s="259"/>
      <c r="G317" s="34">
        <v>-46990166</v>
      </c>
      <c r="H317" s="329"/>
      <c r="I317" s="34">
        <f t="shared" si="8"/>
        <v>-744564</v>
      </c>
      <c r="J317" s="34"/>
      <c r="K317" s="259">
        <v>29085</v>
      </c>
      <c r="L317" s="34"/>
      <c r="M317" s="34">
        <v>46245602</v>
      </c>
      <c r="N317" s="329"/>
      <c r="O317" s="34">
        <v>-46990166</v>
      </c>
      <c r="P317" s="34"/>
      <c r="Q317" s="34">
        <f t="shared" si="9"/>
        <v>-744564</v>
      </c>
    </row>
    <row r="318" spans="1:17" ht="21">
      <c r="A318" s="328" t="s">
        <v>440</v>
      </c>
      <c r="B318" s="329"/>
      <c r="C318" s="34">
        <v>47131</v>
      </c>
      <c r="D318" s="329"/>
      <c r="E318" s="34">
        <v>236652243</v>
      </c>
      <c r="F318" s="259"/>
      <c r="G318" s="34">
        <v>-236765277</v>
      </c>
      <c r="H318" s="329"/>
      <c r="I318" s="34">
        <f t="shared" si="8"/>
        <v>-113034</v>
      </c>
      <c r="J318" s="34"/>
      <c r="K318" s="259">
        <v>47131</v>
      </c>
      <c r="L318" s="34"/>
      <c r="M318" s="34">
        <v>236652243</v>
      </c>
      <c r="N318" s="329"/>
      <c r="O318" s="34">
        <v>-236765277</v>
      </c>
      <c r="P318" s="34"/>
      <c r="Q318" s="34">
        <f t="shared" si="9"/>
        <v>-113034</v>
      </c>
    </row>
    <row r="319" spans="1:17" ht="21">
      <c r="A319" s="328" t="s">
        <v>468</v>
      </c>
      <c r="B319" s="329"/>
      <c r="C319" s="34">
        <v>66356</v>
      </c>
      <c r="D319" s="329"/>
      <c r="E319" s="34">
        <v>429407299</v>
      </c>
      <c r="F319" s="259"/>
      <c r="G319" s="34">
        <v>-424565047</v>
      </c>
      <c r="H319" s="329"/>
      <c r="I319" s="34">
        <f t="shared" si="8"/>
        <v>4842252</v>
      </c>
      <c r="J319" s="34"/>
      <c r="K319" s="259">
        <v>66356</v>
      </c>
      <c r="L319" s="34"/>
      <c r="M319" s="34">
        <v>429407299</v>
      </c>
      <c r="N319" s="329"/>
      <c r="O319" s="34">
        <v>-424565047</v>
      </c>
      <c r="P319" s="34"/>
      <c r="Q319" s="34">
        <f t="shared" si="9"/>
        <v>4842252</v>
      </c>
    </row>
    <row r="320" spans="1:17" ht="21">
      <c r="A320" s="328" t="s">
        <v>371</v>
      </c>
      <c r="B320" s="329"/>
      <c r="C320" s="34">
        <v>0</v>
      </c>
      <c r="D320" s="329"/>
      <c r="E320" s="34">
        <v>0</v>
      </c>
      <c r="F320" s="259"/>
      <c r="G320" s="34">
        <v>0</v>
      </c>
      <c r="H320" s="329"/>
      <c r="I320" s="34">
        <f t="shared" si="8"/>
        <v>0</v>
      </c>
      <c r="J320" s="34"/>
      <c r="K320" s="259">
        <v>17160</v>
      </c>
      <c r="L320" s="34"/>
      <c r="M320" s="34">
        <v>31188528</v>
      </c>
      <c r="N320" s="329"/>
      <c r="O320" s="34">
        <v>-45072520</v>
      </c>
      <c r="P320" s="34"/>
      <c r="Q320" s="34">
        <f t="shared" si="9"/>
        <v>-13883992</v>
      </c>
    </row>
    <row r="321" spans="1:17 16356:16378" ht="21">
      <c r="A321" s="328" t="s">
        <v>381</v>
      </c>
      <c r="B321" s="329"/>
      <c r="C321" s="34">
        <v>0</v>
      </c>
      <c r="D321" s="329"/>
      <c r="E321" s="34">
        <v>0</v>
      </c>
      <c r="F321" s="259"/>
      <c r="G321" s="34">
        <v>0</v>
      </c>
      <c r="H321" s="329"/>
      <c r="I321" s="34">
        <f t="shared" si="8"/>
        <v>0</v>
      </c>
      <c r="J321" s="34"/>
      <c r="K321" s="259">
        <v>33380</v>
      </c>
      <c r="L321" s="34"/>
      <c r="M321" s="34">
        <v>12243935</v>
      </c>
      <c r="N321" s="329"/>
      <c r="O321" s="34">
        <v>-48774350</v>
      </c>
      <c r="P321" s="34"/>
      <c r="Q321" s="34">
        <f t="shared" si="9"/>
        <v>-36530415</v>
      </c>
    </row>
    <row r="322" spans="1:17 16356:16378" ht="21">
      <c r="A322" s="328" t="s">
        <v>380</v>
      </c>
      <c r="B322" s="329"/>
      <c r="C322" s="34">
        <v>0</v>
      </c>
      <c r="D322" s="329"/>
      <c r="E322" s="34">
        <v>0</v>
      </c>
      <c r="F322" s="259"/>
      <c r="G322" s="34">
        <v>0</v>
      </c>
      <c r="H322" s="329"/>
      <c r="I322" s="34">
        <f t="shared" si="8"/>
        <v>0</v>
      </c>
      <c r="J322" s="34"/>
      <c r="K322" s="259">
        <v>1</v>
      </c>
      <c r="L322" s="34"/>
      <c r="M322" s="34">
        <v>1</v>
      </c>
      <c r="N322" s="329"/>
      <c r="O322" s="34">
        <v>-1537</v>
      </c>
      <c r="P322" s="34"/>
      <c r="Q322" s="34">
        <f t="shared" si="9"/>
        <v>-1536</v>
      </c>
    </row>
    <row r="323" spans="1:17 16356:16378" ht="21">
      <c r="A323" s="328" t="s">
        <v>336</v>
      </c>
      <c r="B323" s="329"/>
      <c r="C323" s="34">
        <v>0</v>
      </c>
      <c r="D323" s="329"/>
      <c r="E323" s="34">
        <v>0</v>
      </c>
      <c r="F323" s="259"/>
      <c r="G323" s="34">
        <v>0</v>
      </c>
      <c r="H323" s="329"/>
      <c r="I323" s="34">
        <f t="shared" si="8"/>
        <v>0</v>
      </c>
      <c r="J323" s="34"/>
      <c r="K323" s="259">
        <v>1</v>
      </c>
      <c r="L323" s="34"/>
      <c r="M323" s="34">
        <v>728</v>
      </c>
      <c r="N323" s="329"/>
      <c r="O323" s="34">
        <v>-1691</v>
      </c>
      <c r="P323" s="34"/>
      <c r="Q323" s="34">
        <f t="shared" si="9"/>
        <v>-963</v>
      </c>
    </row>
    <row r="324" spans="1:17 16356:16378" ht="21">
      <c r="A324" s="328" t="s">
        <v>379</v>
      </c>
      <c r="B324" s="329"/>
      <c r="C324" s="34">
        <v>0</v>
      </c>
      <c r="D324" s="329"/>
      <c r="E324" s="34">
        <v>0</v>
      </c>
      <c r="F324" s="259"/>
      <c r="G324" s="34">
        <v>0</v>
      </c>
      <c r="H324" s="329"/>
      <c r="I324" s="34">
        <f t="shared" si="8"/>
        <v>0</v>
      </c>
      <c r="J324" s="34"/>
      <c r="K324" s="259">
        <v>20383</v>
      </c>
      <c r="L324" s="34"/>
      <c r="M324" s="34">
        <v>63682594</v>
      </c>
      <c r="N324" s="329"/>
      <c r="O324" s="34">
        <v>-81000657</v>
      </c>
      <c r="P324" s="34"/>
      <c r="Q324" s="34">
        <f t="shared" si="9"/>
        <v>-17318063</v>
      </c>
    </row>
    <row r="325" spans="1:17 16356:16378" ht="21">
      <c r="A325" s="328" t="s">
        <v>335</v>
      </c>
      <c r="B325" s="329"/>
      <c r="C325" s="34">
        <v>0</v>
      </c>
      <c r="D325" s="329"/>
      <c r="E325" s="34">
        <v>0</v>
      </c>
      <c r="F325" s="259"/>
      <c r="G325" s="34">
        <v>0</v>
      </c>
      <c r="H325" s="329"/>
      <c r="I325" s="34">
        <f t="shared" si="8"/>
        <v>0</v>
      </c>
      <c r="J325" s="34"/>
      <c r="K325" s="259">
        <v>2074675</v>
      </c>
      <c r="L325" s="34"/>
      <c r="M325" s="34">
        <v>4433580475</v>
      </c>
      <c r="N325" s="329"/>
      <c r="O325" s="34">
        <v>-5858365296</v>
      </c>
      <c r="P325" s="34"/>
      <c r="Q325" s="34">
        <f t="shared" si="9"/>
        <v>-1424784821</v>
      </c>
    </row>
    <row r="326" spans="1:17 16356:16378" ht="21">
      <c r="A326" s="328" t="s">
        <v>472</v>
      </c>
      <c r="B326" s="329"/>
      <c r="C326" s="34">
        <v>0</v>
      </c>
      <c r="D326" s="329"/>
      <c r="E326" s="34">
        <v>0</v>
      </c>
      <c r="F326" s="259"/>
      <c r="G326" s="34">
        <v>-1113463</v>
      </c>
      <c r="H326" s="329"/>
      <c r="I326" s="34">
        <f>G326+E326</f>
        <v>-1113463</v>
      </c>
      <c r="J326" s="34"/>
      <c r="K326" s="259">
        <v>0</v>
      </c>
      <c r="L326" s="34"/>
      <c r="M326" s="34">
        <v>0</v>
      </c>
      <c r="N326" s="329"/>
      <c r="O326" s="34">
        <v>-1113463</v>
      </c>
      <c r="P326" s="34"/>
      <c r="Q326" s="34">
        <f t="shared" si="9"/>
        <v>-1113463</v>
      </c>
    </row>
    <row r="327" spans="1:17 16356:16378" ht="21.6" thickBot="1">
      <c r="A327" s="328" t="s">
        <v>2</v>
      </c>
      <c r="B327" s="329"/>
      <c r="C327" s="299"/>
      <c r="D327" s="329"/>
      <c r="E327" s="330">
        <f>SUM(E8:E326)</f>
        <v>589166463944</v>
      </c>
      <c r="F327" s="259"/>
      <c r="G327" s="330">
        <f>SUM(G8:G326)</f>
        <v>-530943994902</v>
      </c>
      <c r="H327" s="329"/>
      <c r="I327" s="330">
        <f>SUM(I8:I326)</f>
        <v>58222469042</v>
      </c>
      <c r="J327" s="34"/>
      <c r="L327" s="34"/>
      <c r="M327" s="330">
        <f>SUM(M8:M326)</f>
        <v>4446401894159</v>
      </c>
      <c r="N327" s="259"/>
      <c r="O327" s="330">
        <f>SUM(O8:O326)</f>
        <v>-4387545361996</v>
      </c>
      <c r="P327" s="329"/>
      <c r="Q327" s="330">
        <f>SUM(Q8:Q326)</f>
        <v>58856532163</v>
      </c>
      <c r="XEB327" s="12">
        <f>SUM(C327:XEA327)</f>
        <v>234158002410</v>
      </c>
      <c r="XEX327" s="12">
        <f>SUM(E327:XEW327)</f>
        <v>468316004820</v>
      </c>
    </row>
    <row r="328" spans="1:17 16356:16378" s="13" customFormat="1" ht="24.75" customHeight="1" thickTop="1">
      <c r="A328" s="258"/>
      <c r="B328" s="258"/>
      <c r="C328" s="258"/>
      <c r="D328" s="258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58"/>
      <c r="P328" s="258"/>
      <c r="Q328" s="258"/>
    </row>
    <row r="329" spans="1:17 16356:16378" s="13" customFormat="1" ht="24.6">
      <c r="A329" s="264"/>
      <c r="B329" s="264"/>
      <c r="C329" s="264"/>
      <c r="D329" s="264"/>
      <c r="E329" s="10"/>
      <c r="F329" s="10"/>
      <c r="G329" s="10"/>
      <c r="H329" s="10"/>
      <c r="I329" s="319"/>
      <c r="J329" s="319"/>
      <c r="K329" s="319"/>
      <c r="L329" s="319"/>
      <c r="M329" s="319"/>
      <c r="N329" s="319"/>
      <c r="O329" s="332"/>
      <c r="P329" s="319"/>
      <c r="Q329" s="319"/>
    </row>
    <row r="330" spans="1:17 16356:16378" s="13" customFormat="1" ht="24.6">
      <c r="A330" s="333" t="s">
        <v>38</v>
      </c>
      <c r="B330" s="334"/>
      <c r="C330" s="334"/>
      <c r="D330" s="334"/>
      <c r="E330" s="334"/>
      <c r="F330" s="334"/>
      <c r="G330" s="334"/>
      <c r="H330" s="334"/>
      <c r="I330" s="334"/>
      <c r="J330" s="334"/>
      <c r="K330" s="334"/>
      <c r="L330" s="334"/>
      <c r="M330" s="334"/>
      <c r="N330" s="334"/>
      <c r="O330" s="334"/>
      <c r="P330" s="334"/>
      <c r="Q330" s="335"/>
    </row>
    <row r="331" spans="1:17 16356:16378" s="13" customFormat="1" ht="24.6">
      <c r="A331" s="336"/>
      <c r="B331" s="336"/>
      <c r="C331" s="336"/>
      <c r="D331" s="336"/>
      <c r="E331" s="336"/>
      <c r="F331" s="336"/>
      <c r="G331" s="336"/>
      <c r="H331" s="336"/>
      <c r="I331" s="336"/>
      <c r="J331" s="336"/>
      <c r="K331" s="336"/>
      <c r="L331" s="336"/>
      <c r="M331" s="336"/>
      <c r="N331" s="336"/>
      <c r="O331" s="336"/>
      <c r="P331" s="336"/>
      <c r="Q331" s="336"/>
    </row>
  </sheetData>
  <autoFilter ref="A7:Q179" xr:uid="{00000000-0009-0000-0000-000007000000}">
    <sortState xmlns:xlrd2="http://schemas.microsoft.com/office/spreadsheetml/2017/richdata2" ref="A8:Q179">
      <sortCondition ref="A7"/>
    </sortState>
  </autoFilter>
  <mergeCells count="6">
    <mergeCell ref="A330:Q330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XEV318"/>
  <sheetViews>
    <sheetView rightToLeft="1" view="pageBreakPreview" zoomScaleNormal="100" zoomScaleSheetLayoutView="100" workbookViewId="0">
      <selection activeCell="M322" sqref="M322"/>
    </sheetView>
  </sheetViews>
  <sheetFormatPr defaultColWidth="9.109375" defaultRowHeight="21"/>
  <cols>
    <col min="1" max="1" width="31.109375" style="258" bestFit="1" customWidth="1"/>
    <col min="2" max="2" width="0.5546875" style="258" customWidth="1"/>
    <col min="3" max="3" width="17" style="319" bestFit="1" customWidth="1"/>
    <col min="4" max="4" width="0.88671875" style="319" customWidth="1"/>
    <col min="5" max="5" width="26.5546875" style="319" bestFit="1" customWidth="1"/>
    <col min="6" max="6" width="1.109375" style="319" customWidth="1"/>
    <col min="7" max="7" width="27.33203125" style="319" bestFit="1" customWidth="1"/>
    <col min="8" max="8" width="1" style="319" customWidth="1"/>
    <col min="9" max="9" width="26.6640625" style="327" bestFit="1" customWidth="1"/>
    <col min="10" max="10" width="1.109375" style="327" customWidth="1"/>
    <col min="11" max="11" width="18.88671875" style="319" bestFit="1" customWidth="1"/>
    <col min="12" max="12" width="1.109375" style="319" customWidth="1"/>
    <col min="13" max="13" width="26" style="319" bestFit="1" customWidth="1"/>
    <col min="14" max="14" width="1" style="319" customWidth="1"/>
    <col min="15" max="15" width="26.6640625" style="319" bestFit="1" customWidth="1"/>
    <col min="16" max="16" width="1.109375" style="319" customWidth="1"/>
    <col min="17" max="17" width="24.6640625" style="319" bestFit="1" customWidth="1"/>
    <col min="18" max="16384" width="9.109375" style="11"/>
  </cols>
  <sheetData>
    <row r="1" spans="1:17" ht="21.6">
      <c r="A1" s="246" t="s">
        <v>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21.6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ht="21.6">
      <c r="A3" s="246" t="s">
        <v>373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ht="21.6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7">
      <c r="A5" s="173" t="s">
        <v>362</v>
      </c>
      <c r="B5" s="173"/>
      <c r="C5" s="173"/>
      <c r="D5" s="173"/>
      <c r="E5" s="173"/>
      <c r="F5" s="173"/>
      <c r="G5" s="173"/>
      <c r="H5" s="338"/>
    </row>
    <row r="6" spans="1:17" ht="22.2" thickBot="1">
      <c r="A6" s="174"/>
      <c r="B6" s="174"/>
      <c r="C6" s="339" t="s">
        <v>463</v>
      </c>
      <c r="D6" s="339"/>
      <c r="E6" s="339"/>
      <c r="F6" s="339"/>
      <c r="G6" s="339"/>
      <c r="H6" s="339"/>
      <c r="I6" s="339"/>
      <c r="J6" s="340"/>
      <c r="K6" s="320" t="s">
        <v>462</v>
      </c>
      <c r="L6" s="320"/>
      <c r="M6" s="320"/>
      <c r="N6" s="320"/>
      <c r="O6" s="320"/>
      <c r="P6" s="320"/>
      <c r="Q6" s="320"/>
    </row>
    <row r="7" spans="1:17" ht="42.6" thickBot="1">
      <c r="A7" s="341" t="s">
        <v>33</v>
      </c>
      <c r="B7" s="341"/>
      <c r="C7" s="326" t="s">
        <v>3</v>
      </c>
      <c r="D7" s="327"/>
      <c r="E7" s="325" t="s">
        <v>18</v>
      </c>
      <c r="F7" s="327"/>
      <c r="G7" s="326" t="s">
        <v>37</v>
      </c>
      <c r="H7" s="327"/>
      <c r="I7" s="325" t="s">
        <v>209</v>
      </c>
      <c r="J7" s="325"/>
      <c r="K7" s="326" t="s">
        <v>3</v>
      </c>
      <c r="L7" s="327"/>
      <c r="M7" s="325" t="s">
        <v>18</v>
      </c>
      <c r="N7" s="327"/>
      <c r="O7" s="326" t="s">
        <v>37</v>
      </c>
      <c r="P7" s="327"/>
      <c r="Q7" s="325" t="s">
        <v>209</v>
      </c>
    </row>
    <row r="8" spans="1:17">
      <c r="A8" s="289" t="s">
        <v>246</v>
      </c>
      <c r="C8" s="259">
        <v>1875695</v>
      </c>
      <c r="D8" s="259"/>
      <c r="E8" s="259">
        <v>31902187261</v>
      </c>
      <c r="F8" s="259"/>
      <c r="G8" s="259">
        <v>-30911796016</v>
      </c>
      <c r="H8" s="259"/>
      <c r="I8" s="323">
        <f t="shared" ref="I8:I39" si="0">E8+G8</f>
        <v>990391245</v>
      </c>
      <c r="J8" s="323"/>
      <c r="K8" s="259">
        <v>1875695</v>
      </c>
      <c r="L8" s="259"/>
      <c r="M8" s="259">
        <v>31902187261</v>
      </c>
      <c r="N8" s="259"/>
      <c r="O8" s="259">
        <v>-29943149868</v>
      </c>
      <c r="P8" s="259"/>
      <c r="Q8" s="259">
        <f>M8+O8</f>
        <v>1959037393</v>
      </c>
    </row>
    <row r="9" spans="1:17">
      <c r="A9" s="289" t="s">
        <v>326</v>
      </c>
      <c r="C9" s="259">
        <v>944572</v>
      </c>
      <c r="D9" s="259"/>
      <c r="E9" s="259">
        <v>23943270816</v>
      </c>
      <c r="F9" s="259"/>
      <c r="G9" s="259">
        <v>-21101430825</v>
      </c>
      <c r="H9" s="259"/>
      <c r="I9" s="323">
        <f t="shared" si="0"/>
        <v>2841839991</v>
      </c>
      <c r="J9" s="323"/>
      <c r="K9" s="259">
        <v>944572</v>
      </c>
      <c r="L9" s="259"/>
      <c r="M9" s="259">
        <v>23943270816</v>
      </c>
      <c r="N9" s="259"/>
      <c r="O9" s="259">
        <v>-28187332940</v>
      </c>
      <c r="P9" s="259"/>
      <c r="Q9" s="259">
        <f>M9+O9</f>
        <v>-4244062124</v>
      </c>
    </row>
    <row r="10" spans="1:17">
      <c r="A10" s="289" t="s">
        <v>229</v>
      </c>
      <c r="C10" s="259">
        <v>3129267</v>
      </c>
      <c r="D10" s="259"/>
      <c r="E10" s="259">
        <v>40656167551</v>
      </c>
      <c r="F10" s="259"/>
      <c r="G10" s="259">
        <v>-32652996966</v>
      </c>
      <c r="H10" s="259"/>
      <c r="I10" s="323">
        <f t="shared" si="0"/>
        <v>8003170585</v>
      </c>
      <c r="J10" s="323"/>
      <c r="K10" s="259">
        <v>3129267</v>
      </c>
      <c r="L10" s="259"/>
      <c r="M10" s="259">
        <v>40656167551</v>
      </c>
      <c r="N10" s="259"/>
      <c r="O10" s="259">
        <v>-37016709552</v>
      </c>
      <c r="P10" s="259"/>
      <c r="Q10" s="259">
        <f t="shared" ref="Q10:Q72" si="1">M10+O10</f>
        <v>3639457999</v>
      </c>
    </row>
    <row r="11" spans="1:17">
      <c r="A11" s="289" t="s">
        <v>304</v>
      </c>
      <c r="C11" s="259">
        <v>2037584</v>
      </c>
      <c r="D11" s="259"/>
      <c r="E11" s="259">
        <v>25054944845</v>
      </c>
      <c r="F11" s="259"/>
      <c r="G11" s="259">
        <v>-20861102992</v>
      </c>
      <c r="H11" s="259"/>
      <c r="I11" s="323">
        <f t="shared" si="0"/>
        <v>4193841853</v>
      </c>
      <c r="J11" s="323"/>
      <c r="K11" s="259">
        <v>2037584</v>
      </c>
      <c r="L11" s="259"/>
      <c r="M11" s="259">
        <v>25054944845</v>
      </c>
      <c r="N11" s="259"/>
      <c r="O11" s="259">
        <v>-21083099673</v>
      </c>
      <c r="P11" s="259"/>
      <c r="Q11" s="259">
        <f t="shared" si="1"/>
        <v>3971845172</v>
      </c>
    </row>
    <row r="12" spans="1:17">
      <c r="A12" s="289" t="s">
        <v>239</v>
      </c>
      <c r="C12" s="259">
        <v>8142084</v>
      </c>
      <c r="D12" s="259"/>
      <c r="E12" s="259">
        <v>26692820108</v>
      </c>
      <c r="F12" s="259"/>
      <c r="G12" s="259">
        <v>-25155912729</v>
      </c>
      <c r="H12" s="259"/>
      <c r="I12" s="323">
        <f t="shared" si="0"/>
        <v>1536907379</v>
      </c>
      <c r="J12" s="323"/>
      <c r="K12" s="259">
        <v>8142084</v>
      </c>
      <c r="L12" s="259"/>
      <c r="M12" s="259">
        <v>26692820108</v>
      </c>
      <c r="N12" s="259"/>
      <c r="O12" s="259">
        <v>-27985522708</v>
      </c>
      <c r="P12" s="259"/>
      <c r="Q12" s="259">
        <f t="shared" si="1"/>
        <v>-1292702600</v>
      </c>
    </row>
    <row r="13" spans="1:17">
      <c r="A13" s="289" t="s">
        <v>221</v>
      </c>
      <c r="C13" s="259">
        <v>14474648</v>
      </c>
      <c r="D13" s="259"/>
      <c r="E13" s="259">
        <v>58690788766</v>
      </c>
      <c r="F13" s="259"/>
      <c r="G13" s="259">
        <v>-47247841931</v>
      </c>
      <c r="H13" s="259"/>
      <c r="I13" s="323">
        <f t="shared" si="0"/>
        <v>11442946835</v>
      </c>
      <c r="J13" s="323"/>
      <c r="K13" s="259">
        <v>14474648</v>
      </c>
      <c r="L13" s="259"/>
      <c r="M13" s="259">
        <v>58690788766</v>
      </c>
      <c r="N13" s="259"/>
      <c r="O13" s="259">
        <v>-57381433095</v>
      </c>
      <c r="P13" s="259"/>
      <c r="Q13" s="259">
        <f t="shared" si="1"/>
        <v>1309355671</v>
      </c>
    </row>
    <row r="14" spans="1:17">
      <c r="A14" s="289" t="s">
        <v>129</v>
      </c>
      <c r="C14" s="259">
        <v>7117303</v>
      </c>
      <c r="D14" s="259"/>
      <c r="E14" s="259">
        <v>36456827187</v>
      </c>
      <c r="F14" s="259"/>
      <c r="G14" s="259">
        <v>-34717839741</v>
      </c>
      <c r="H14" s="259"/>
      <c r="I14" s="323">
        <f t="shared" si="0"/>
        <v>1738987446</v>
      </c>
      <c r="J14" s="323"/>
      <c r="K14" s="259">
        <v>7117303</v>
      </c>
      <c r="L14" s="259"/>
      <c r="M14" s="259">
        <v>36456827187</v>
      </c>
      <c r="N14" s="259"/>
      <c r="O14" s="259">
        <v>-28865818961</v>
      </c>
      <c r="P14" s="259"/>
      <c r="Q14" s="259">
        <f t="shared" si="1"/>
        <v>7591008226</v>
      </c>
    </row>
    <row r="15" spans="1:17">
      <c r="A15" s="289" t="s">
        <v>363</v>
      </c>
      <c r="C15" s="259">
        <v>79077</v>
      </c>
      <c r="D15" s="259"/>
      <c r="E15" s="259">
        <v>287385337</v>
      </c>
      <c r="F15" s="259"/>
      <c r="G15" s="259">
        <v>-277835694</v>
      </c>
      <c r="H15" s="259"/>
      <c r="I15" s="323">
        <f t="shared" si="0"/>
        <v>9549643</v>
      </c>
      <c r="J15" s="323"/>
      <c r="K15" s="259">
        <v>79077</v>
      </c>
      <c r="L15" s="259"/>
      <c r="M15" s="259">
        <v>287385337</v>
      </c>
      <c r="N15" s="259"/>
      <c r="O15" s="259">
        <v>-232829436</v>
      </c>
      <c r="P15" s="259"/>
      <c r="Q15" s="259">
        <f t="shared" si="1"/>
        <v>54555901</v>
      </c>
    </row>
    <row r="16" spans="1:17">
      <c r="A16" s="289" t="s">
        <v>114</v>
      </c>
      <c r="C16" s="259">
        <v>16280643</v>
      </c>
      <c r="D16" s="259"/>
      <c r="E16" s="259">
        <v>64735092699</v>
      </c>
      <c r="F16" s="259"/>
      <c r="G16" s="259">
        <v>-60726208063</v>
      </c>
      <c r="H16" s="259"/>
      <c r="I16" s="323">
        <f t="shared" si="0"/>
        <v>4008884636</v>
      </c>
      <c r="J16" s="323"/>
      <c r="K16" s="259">
        <v>16280643</v>
      </c>
      <c r="L16" s="259"/>
      <c r="M16" s="259">
        <v>64735092699</v>
      </c>
      <c r="N16" s="259"/>
      <c r="O16" s="259">
        <v>-64854588653</v>
      </c>
      <c r="P16" s="259"/>
      <c r="Q16" s="259">
        <f t="shared" si="1"/>
        <v>-119495954</v>
      </c>
    </row>
    <row r="17" spans="1:17">
      <c r="A17" s="289" t="s">
        <v>196</v>
      </c>
      <c r="C17" s="259">
        <v>15559507</v>
      </c>
      <c r="D17" s="259"/>
      <c r="E17" s="259">
        <v>135490288700</v>
      </c>
      <c r="F17" s="259"/>
      <c r="G17" s="259">
        <v>-126581574598</v>
      </c>
      <c r="H17" s="259"/>
      <c r="I17" s="323">
        <f t="shared" si="0"/>
        <v>8908714102</v>
      </c>
      <c r="J17" s="323"/>
      <c r="K17" s="259">
        <v>15559507</v>
      </c>
      <c r="L17" s="259"/>
      <c r="M17" s="259">
        <v>135490288700</v>
      </c>
      <c r="N17" s="259"/>
      <c r="O17" s="259">
        <v>-130193519370</v>
      </c>
      <c r="P17" s="259"/>
      <c r="Q17" s="259">
        <f t="shared" si="1"/>
        <v>5296769330</v>
      </c>
    </row>
    <row r="18" spans="1:17">
      <c r="A18" s="289" t="s">
        <v>312</v>
      </c>
      <c r="C18" s="259">
        <v>5108931</v>
      </c>
      <c r="D18" s="259"/>
      <c r="E18" s="259">
        <v>25646590948</v>
      </c>
      <c r="F18" s="259"/>
      <c r="G18" s="259">
        <v>-21873350160</v>
      </c>
      <c r="H18" s="259"/>
      <c r="I18" s="323">
        <f t="shared" si="0"/>
        <v>3773240788</v>
      </c>
      <c r="J18" s="323"/>
      <c r="K18" s="259">
        <v>5108931</v>
      </c>
      <c r="L18" s="259"/>
      <c r="M18" s="259">
        <v>25646590948</v>
      </c>
      <c r="N18" s="259"/>
      <c r="O18" s="259">
        <v>-25705459684</v>
      </c>
      <c r="P18" s="259"/>
      <c r="Q18" s="259">
        <f t="shared" si="1"/>
        <v>-58868736</v>
      </c>
    </row>
    <row r="19" spans="1:17">
      <c r="A19" s="289" t="s">
        <v>84</v>
      </c>
      <c r="C19" s="259">
        <v>3344022</v>
      </c>
      <c r="D19" s="259"/>
      <c r="E19" s="259">
        <v>48668515142</v>
      </c>
      <c r="F19" s="259"/>
      <c r="G19" s="259">
        <v>-39517625635</v>
      </c>
      <c r="H19" s="259"/>
      <c r="I19" s="323">
        <f t="shared" si="0"/>
        <v>9150889507</v>
      </c>
      <c r="J19" s="323"/>
      <c r="K19" s="259">
        <v>3344022</v>
      </c>
      <c r="L19" s="259"/>
      <c r="M19" s="259">
        <v>48668515142</v>
      </c>
      <c r="N19" s="259"/>
      <c r="O19" s="259">
        <v>-41696747291</v>
      </c>
      <c r="P19" s="259"/>
      <c r="Q19" s="259">
        <f t="shared" si="1"/>
        <v>6971767851</v>
      </c>
    </row>
    <row r="20" spans="1:17">
      <c r="A20" s="289" t="s">
        <v>333</v>
      </c>
      <c r="C20" s="259">
        <v>7736365</v>
      </c>
      <c r="D20" s="259"/>
      <c r="E20" s="259">
        <v>25101248968</v>
      </c>
      <c r="F20" s="259"/>
      <c r="G20" s="259">
        <v>-22343160951</v>
      </c>
      <c r="H20" s="259"/>
      <c r="I20" s="323">
        <f t="shared" si="0"/>
        <v>2758088017</v>
      </c>
      <c r="J20" s="323"/>
      <c r="K20" s="259">
        <v>7736365</v>
      </c>
      <c r="L20" s="259"/>
      <c r="M20" s="259">
        <v>25101248968</v>
      </c>
      <c r="N20" s="259"/>
      <c r="O20" s="259">
        <v>-20648545794</v>
      </c>
      <c r="P20" s="259"/>
      <c r="Q20" s="259">
        <f t="shared" si="1"/>
        <v>4452703174</v>
      </c>
    </row>
    <row r="21" spans="1:17">
      <c r="A21" s="289" t="s">
        <v>108</v>
      </c>
      <c r="C21" s="259">
        <v>3739091</v>
      </c>
      <c r="D21" s="259"/>
      <c r="E21" s="259">
        <v>61513758415</v>
      </c>
      <c r="F21" s="259"/>
      <c r="G21" s="259">
        <v>-56259090508</v>
      </c>
      <c r="H21" s="259"/>
      <c r="I21" s="323">
        <f t="shared" si="0"/>
        <v>5254667907</v>
      </c>
      <c r="J21" s="323"/>
      <c r="K21" s="259">
        <v>3739091</v>
      </c>
      <c r="L21" s="259"/>
      <c r="M21" s="259">
        <v>61513758415</v>
      </c>
      <c r="N21" s="259"/>
      <c r="O21" s="259">
        <v>-60342658681</v>
      </c>
      <c r="P21" s="259"/>
      <c r="Q21" s="259">
        <f t="shared" si="1"/>
        <v>1171099734</v>
      </c>
    </row>
    <row r="22" spans="1:17">
      <c r="A22" s="289" t="s">
        <v>143</v>
      </c>
      <c r="C22" s="259">
        <v>30835566</v>
      </c>
      <c r="D22" s="259"/>
      <c r="E22" s="259">
        <v>24674935982</v>
      </c>
      <c r="F22" s="259"/>
      <c r="G22" s="259">
        <v>-24486346923</v>
      </c>
      <c r="H22" s="259"/>
      <c r="I22" s="323">
        <f t="shared" si="0"/>
        <v>188589059</v>
      </c>
      <c r="J22" s="323"/>
      <c r="K22" s="259">
        <v>30835566</v>
      </c>
      <c r="L22" s="259"/>
      <c r="M22" s="259">
        <v>24674935982</v>
      </c>
      <c r="N22" s="259"/>
      <c r="O22" s="259">
        <v>-28506447778</v>
      </c>
      <c r="P22" s="259"/>
      <c r="Q22" s="259">
        <f t="shared" si="1"/>
        <v>-3831511796</v>
      </c>
    </row>
    <row r="23" spans="1:17">
      <c r="A23" s="289" t="s">
        <v>339</v>
      </c>
      <c r="C23" s="259">
        <v>489630</v>
      </c>
      <c r="D23" s="259"/>
      <c r="E23" s="259">
        <v>24399108250</v>
      </c>
      <c r="F23" s="259"/>
      <c r="G23" s="259">
        <v>-22637687816</v>
      </c>
      <c r="H23" s="259"/>
      <c r="I23" s="323">
        <f t="shared" si="0"/>
        <v>1761420434</v>
      </c>
      <c r="J23" s="323"/>
      <c r="K23" s="259">
        <v>489630</v>
      </c>
      <c r="L23" s="259"/>
      <c r="M23" s="259">
        <v>24399108250</v>
      </c>
      <c r="N23" s="259"/>
      <c r="O23" s="259">
        <v>-25251164432</v>
      </c>
      <c r="P23" s="259"/>
      <c r="Q23" s="259">
        <f t="shared" si="1"/>
        <v>-852056182</v>
      </c>
    </row>
    <row r="24" spans="1:17">
      <c r="A24" s="289" t="s">
        <v>103</v>
      </c>
      <c r="C24" s="259">
        <v>343563</v>
      </c>
      <c r="D24" s="259"/>
      <c r="E24" s="259">
        <v>25087971063</v>
      </c>
      <c r="F24" s="259"/>
      <c r="G24" s="259">
        <v>-21659370175</v>
      </c>
      <c r="H24" s="259"/>
      <c r="I24" s="323">
        <f t="shared" si="0"/>
        <v>3428600888</v>
      </c>
      <c r="J24" s="323"/>
      <c r="K24" s="259">
        <v>343563</v>
      </c>
      <c r="L24" s="259"/>
      <c r="M24" s="259">
        <v>25087971063</v>
      </c>
      <c r="N24" s="259"/>
      <c r="O24" s="259">
        <v>-17215962716</v>
      </c>
      <c r="P24" s="259"/>
      <c r="Q24" s="259">
        <f t="shared" si="1"/>
        <v>7872008347</v>
      </c>
    </row>
    <row r="25" spans="1:17">
      <c r="A25" s="289" t="s">
        <v>322</v>
      </c>
      <c r="C25" s="259">
        <v>12260106</v>
      </c>
      <c r="D25" s="259"/>
      <c r="E25" s="259">
        <v>30455708767</v>
      </c>
      <c r="F25" s="259"/>
      <c r="G25" s="259">
        <v>-26071140236</v>
      </c>
      <c r="H25" s="259"/>
      <c r="I25" s="323">
        <f t="shared" si="0"/>
        <v>4384568531</v>
      </c>
      <c r="J25" s="323"/>
      <c r="K25" s="259">
        <v>12260106</v>
      </c>
      <c r="L25" s="259"/>
      <c r="M25" s="259">
        <v>30455708767</v>
      </c>
      <c r="N25" s="259"/>
      <c r="O25" s="259">
        <v>-29186744219</v>
      </c>
      <c r="P25" s="259"/>
      <c r="Q25" s="259">
        <f t="shared" si="1"/>
        <v>1268964548</v>
      </c>
    </row>
    <row r="26" spans="1:17">
      <c r="A26" s="289" t="s">
        <v>218</v>
      </c>
      <c r="C26" s="259">
        <v>2558107</v>
      </c>
      <c r="D26" s="259"/>
      <c r="E26" s="259">
        <v>24716854481</v>
      </c>
      <c r="F26" s="259"/>
      <c r="G26" s="259">
        <v>-23540479629</v>
      </c>
      <c r="H26" s="259"/>
      <c r="I26" s="323">
        <f t="shared" si="0"/>
        <v>1176374852</v>
      </c>
      <c r="J26" s="323"/>
      <c r="K26" s="259">
        <v>2558107</v>
      </c>
      <c r="L26" s="259"/>
      <c r="M26" s="259">
        <v>24716854481</v>
      </c>
      <c r="N26" s="259"/>
      <c r="O26" s="259">
        <v>-24033697357</v>
      </c>
      <c r="P26" s="259"/>
      <c r="Q26" s="259">
        <f t="shared" si="1"/>
        <v>683157124</v>
      </c>
    </row>
    <row r="27" spans="1:17">
      <c r="A27" s="289" t="s">
        <v>164</v>
      </c>
      <c r="C27" s="259">
        <v>7498523</v>
      </c>
      <c r="D27" s="259"/>
      <c r="E27" s="259">
        <v>25119665879</v>
      </c>
      <c r="F27" s="259"/>
      <c r="G27" s="259">
        <v>-23404389116</v>
      </c>
      <c r="H27" s="259"/>
      <c r="I27" s="323">
        <f t="shared" si="0"/>
        <v>1715276763</v>
      </c>
      <c r="J27" s="323"/>
      <c r="K27" s="259">
        <v>7498523</v>
      </c>
      <c r="L27" s="259"/>
      <c r="M27" s="259">
        <v>25119665879</v>
      </c>
      <c r="N27" s="259"/>
      <c r="O27" s="259">
        <v>-25486003328</v>
      </c>
      <c r="P27" s="259"/>
      <c r="Q27" s="259">
        <f t="shared" si="1"/>
        <v>-366337449</v>
      </c>
    </row>
    <row r="28" spans="1:17">
      <c r="A28" s="289" t="s">
        <v>150</v>
      </c>
      <c r="C28" s="259">
        <v>1539140</v>
      </c>
      <c r="D28" s="259"/>
      <c r="E28" s="259">
        <v>40100831289</v>
      </c>
      <c r="F28" s="259"/>
      <c r="G28" s="259">
        <v>-38212650449</v>
      </c>
      <c r="H28" s="259"/>
      <c r="I28" s="323">
        <f t="shared" si="0"/>
        <v>1888180840</v>
      </c>
      <c r="J28" s="323"/>
      <c r="K28" s="259">
        <v>1539140</v>
      </c>
      <c r="L28" s="259"/>
      <c r="M28" s="259">
        <v>40100831289</v>
      </c>
      <c r="N28" s="259"/>
      <c r="O28" s="259">
        <v>-36520673134</v>
      </c>
      <c r="P28" s="259"/>
      <c r="Q28" s="259">
        <f t="shared" si="1"/>
        <v>3580158155</v>
      </c>
    </row>
    <row r="29" spans="1:17">
      <c r="A29" s="289" t="s">
        <v>345</v>
      </c>
      <c r="C29" s="259">
        <v>3324671</v>
      </c>
      <c r="D29" s="259"/>
      <c r="E29" s="259">
        <v>16428604253</v>
      </c>
      <c r="F29" s="259"/>
      <c r="G29" s="259">
        <v>-15691948177</v>
      </c>
      <c r="H29" s="259"/>
      <c r="I29" s="323">
        <f t="shared" si="0"/>
        <v>736656076</v>
      </c>
      <c r="J29" s="323"/>
      <c r="K29" s="259">
        <v>3324671</v>
      </c>
      <c r="L29" s="259"/>
      <c r="M29" s="259">
        <v>16428604253</v>
      </c>
      <c r="N29" s="259"/>
      <c r="O29" s="259">
        <v>-16734649065</v>
      </c>
      <c r="P29" s="259"/>
      <c r="Q29" s="259">
        <f t="shared" si="1"/>
        <v>-306044812</v>
      </c>
    </row>
    <row r="30" spans="1:17">
      <c r="A30" s="289" t="s">
        <v>283</v>
      </c>
      <c r="C30" s="259">
        <v>17295223</v>
      </c>
      <c r="D30" s="259"/>
      <c r="E30" s="259">
        <v>24928858817</v>
      </c>
      <c r="F30" s="259"/>
      <c r="G30" s="259">
        <v>-23243879239</v>
      </c>
      <c r="H30" s="259"/>
      <c r="I30" s="323">
        <f t="shared" si="0"/>
        <v>1684979578</v>
      </c>
      <c r="J30" s="323"/>
      <c r="K30" s="259">
        <v>17295223</v>
      </c>
      <c r="L30" s="259"/>
      <c r="M30" s="259">
        <v>24928858817</v>
      </c>
      <c r="N30" s="259"/>
      <c r="O30" s="259">
        <v>-25215316531</v>
      </c>
      <c r="P30" s="259"/>
      <c r="Q30" s="259">
        <f t="shared" si="1"/>
        <v>-286457714</v>
      </c>
    </row>
    <row r="31" spans="1:17">
      <c r="A31" s="289" t="s">
        <v>135</v>
      </c>
      <c r="C31" s="259">
        <v>13071265</v>
      </c>
      <c r="D31" s="259"/>
      <c r="E31" s="259">
        <v>59899993390</v>
      </c>
      <c r="F31" s="259"/>
      <c r="G31" s="259">
        <v>-58853059279</v>
      </c>
      <c r="H31" s="259"/>
      <c r="I31" s="323">
        <f t="shared" si="0"/>
        <v>1046934111</v>
      </c>
      <c r="J31" s="323"/>
      <c r="K31" s="259">
        <v>13071265</v>
      </c>
      <c r="L31" s="259"/>
      <c r="M31" s="259">
        <v>59899993390</v>
      </c>
      <c r="N31" s="259"/>
      <c r="O31" s="259">
        <v>-54935940860</v>
      </c>
      <c r="P31" s="259"/>
      <c r="Q31" s="259">
        <f t="shared" si="1"/>
        <v>4964052530</v>
      </c>
    </row>
    <row r="32" spans="1:17">
      <c r="A32" s="289" t="s">
        <v>266</v>
      </c>
      <c r="C32" s="259">
        <v>14683554</v>
      </c>
      <c r="D32" s="259"/>
      <c r="E32" s="259">
        <v>68456116346</v>
      </c>
      <c r="F32" s="259"/>
      <c r="G32" s="259">
        <v>-61426052458</v>
      </c>
      <c r="H32" s="259"/>
      <c r="I32" s="323">
        <f t="shared" si="0"/>
        <v>7030063888</v>
      </c>
      <c r="J32" s="323"/>
      <c r="K32" s="259">
        <v>14683554</v>
      </c>
      <c r="L32" s="259"/>
      <c r="M32" s="259">
        <v>68456116346</v>
      </c>
      <c r="N32" s="259"/>
      <c r="O32" s="259">
        <v>-65804677627</v>
      </c>
      <c r="P32" s="259"/>
      <c r="Q32" s="259">
        <f t="shared" si="1"/>
        <v>2651438719</v>
      </c>
    </row>
    <row r="33" spans="1:17">
      <c r="A33" s="289" t="s">
        <v>431</v>
      </c>
      <c r="C33" s="259">
        <v>5608663</v>
      </c>
      <c r="D33" s="259"/>
      <c r="E33" s="259">
        <v>12232189454</v>
      </c>
      <c r="F33" s="259"/>
      <c r="G33" s="259">
        <v>-10122058728</v>
      </c>
      <c r="H33" s="259"/>
      <c r="I33" s="323">
        <f t="shared" si="0"/>
        <v>2110130726</v>
      </c>
      <c r="J33" s="323"/>
      <c r="K33" s="259">
        <v>5608663</v>
      </c>
      <c r="L33" s="259"/>
      <c r="M33" s="259">
        <v>12232189454</v>
      </c>
      <c r="N33" s="259"/>
      <c r="O33" s="259">
        <v>-11903740272</v>
      </c>
      <c r="P33" s="259"/>
      <c r="Q33" s="259">
        <f t="shared" si="1"/>
        <v>328449182</v>
      </c>
    </row>
    <row r="34" spans="1:17">
      <c r="A34" s="289" t="s">
        <v>433</v>
      </c>
      <c r="C34" s="259">
        <v>19020799</v>
      </c>
      <c r="D34" s="259"/>
      <c r="E34" s="259">
        <v>28701775126</v>
      </c>
      <c r="F34" s="259"/>
      <c r="G34" s="259">
        <v>-25068780988</v>
      </c>
      <c r="H34" s="259"/>
      <c r="I34" s="323">
        <f t="shared" si="0"/>
        <v>3632994138</v>
      </c>
      <c r="J34" s="323"/>
      <c r="K34" s="259">
        <v>19020799</v>
      </c>
      <c r="L34" s="259"/>
      <c r="M34" s="259">
        <v>28701775126</v>
      </c>
      <c r="N34" s="259"/>
      <c r="O34" s="259">
        <v>-26674250658</v>
      </c>
      <c r="P34" s="259"/>
      <c r="Q34" s="259">
        <f t="shared" si="1"/>
        <v>2027524468</v>
      </c>
    </row>
    <row r="35" spans="1:17">
      <c r="A35" s="289" t="s">
        <v>79</v>
      </c>
      <c r="C35" s="259">
        <v>1125517</v>
      </c>
      <c r="D35" s="259"/>
      <c r="E35" s="259">
        <v>49518980898</v>
      </c>
      <c r="F35" s="259"/>
      <c r="G35" s="259">
        <v>-40052680977</v>
      </c>
      <c r="H35" s="259"/>
      <c r="I35" s="323">
        <f t="shared" si="0"/>
        <v>9466299921</v>
      </c>
      <c r="J35" s="323"/>
      <c r="K35" s="259">
        <v>1125517</v>
      </c>
      <c r="L35" s="259"/>
      <c r="M35" s="259">
        <v>49518980898</v>
      </c>
      <c r="N35" s="259"/>
      <c r="O35" s="259">
        <v>-37673949379</v>
      </c>
      <c r="P35" s="259"/>
      <c r="Q35" s="259">
        <f t="shared" si="1"/>
        <v>11845031519</v>
      </c>
    </row>
    <row r="36" spans="1:17">
      <c r="A36" s="289" t="s">
        <v>365</v>
      </c>
      <c r="C36" s="259">
        <v>3601701</v>
      </c>
      <c r="D36" s="259"/>
      <c r="E36" s="259">
        <v>24274236565</v>
      </c>
      <c r="F36" s="259"/>
      <c r="G36" s="259">
        <v>-20446081481</v>
      </c>
      <c r="H36" s="259"/>
      <c r="I36" s="323">
        <f t="shared" si="0"/>
        <v>3828155084</v>
      </c>
      <c r="J36" s="323"/>
      <c r="K36" s="259">
        <v>3601701</v>
      </c>
      <c r="L36" s="259"/>
      <c r="M36" s="259">
        <v>24274236565</v>
      </c>
      <c r="N36" s="259"/>
      <c r="O36" s="259">
        <v>-21859037212</v>
      </c>
      <c r="P36" s="259"/>
      <c r="Q36" s="259">
        <f t="shared" si="1"/>
        <v>2415199353</v>
      </c>
    </row>
    <row r="37" spans="1:17">
      <c r="A37" s="289" t="s">
        <v>307</v>
      </c>
      <c r="C37" s="259">
        <v>2626479</v>
      </c>
      <c r="D37" s="259"/>
      <c r="E37" s="259">
        <v>26943986968</v>
      </c>
      <c r="F37" s="259"/>
      <c r="G37" s="259">
        <v>-22345421261</v>
      </c>
      <c r="H37" s="259"/>
      <c r="I37" s="323">
        <f t="shared" si="0"/>
        <v>4598565707</v>
      </c>
      <c r="J37" s="323"/>
      <c r="K37" s="259">
        <v>2626479</v>
      </c>
      <c r="L37" s="259"/>
      <c r="M37" s="259">
        <v>26943986968</v>
      </c>
      <c r="N37" s="259"/>
      <c r="O37" s="259">
        <v>-25967047091</v>
      </c>
      <c r="P37" s="259"/>
      <c r="Q37" s="259">
        <f t="shared" si="1"/>
        <v>976939877</v>
      </c>
    </row>
    <row r="38" spans="1:17">
      <c r="A38" s="289" t="s">
        <v>324</v>
      </c>
      <c r="C38" s="259">
        <v>10396148</v>
      </c>
      <c r="D38" s="259"/>
      <c r="E38" s="259">
        <v>23458840391</v>
      </c>
      <c r="F38" s="259"/>
      <c r="G38" s="259">
        <v>-20321952755</v>
      </c>
      <c r="H38" s="259"/>
      <c r="I38" s="323">
        <f t="shared" si="0"/>
        <v>3136887636</v>
      </c>
      <c r="J38" s="323"/>
      <c r="K38" s="259">
        <v>10396148</v>
      </c>
      <c r="L38" s="259"/>
      <c r="M38" s="259">
        <v>23458840391</v>
      </c>
      <c r="N38" s="259"/>
      <c r="O38" s="259">
        <v>-22768966999</v>
      </c>
      <c r="P38" s="259"/>
      <c r="Q38" s="259">
        <f t="shared" si="1"/>
        <v>689873392</v>
      </c>
    </row>
    <row r="39" spans="1:17">
      <c r="A39" s="289" t="s">
        <v>300</v>
      </c>
      <c r="C39" s="259">
        <v>784966</v>
      </c>
      <c r="D39" s="259"/>
      <c r="E39" s="259">
        <v>30595384687</v>
      </c>
      <c r="F39" s="259"/>
      <c r="G39" s="259">
        <v>-25692217892</v>
      </c>
      <c r="H39" s="259"/>
      <c r="I39" s="323">
        <f t="shared" si="0"/>
        <v>4903166795</v>
      </c>
      <c r="J39" s="323"/>
      <c r="K39" s="259">
        <v>784966</v>
      </c>
      <c r="L39" s="259"/>
      <c r="M39" s="259">
        <v>30595384687</v>
      </c>
      <c r="N39" s="259"/>
      <c r="O39" s="259">
        <v>-21988725852</v>
      </c>
      <c r="P39" s="259"/>
      <c r="Q39" s="259">
        <f t="shared" si="1"/>
        <v>8606658835</v>
      </c>
    </row>
    <row r="40" spans="1:17">
      <c r="A40" s="289" t="s">
        <v>199</v>
      </c>
      <c r="C40" s="259">
        <v>50136079</v>
      </c>
      <c r="D40" s="259"/>
      <c r="E40" s="259">
        <v>92748088726</v>
      </c>
      <c r="F40" s="259"/>
      <c r="G40" s="259">
        <v>-76750164773</v>
      </c>
      <c r="H40" s="259"/>
      <c r="I40" s="323">
        <f t="shared" ref="I40:I71" si="2">E40+G40</f>
        <v>15997923953</v>
      </c>
      <c r="J40" s="323"/>
      <c r="K40" s="259">
        <v>50136079</v>
      </c>
      <c r="L40" s="259"/>
      <c r="M40" s="259">
        <v>92748088726</v>
      </c>
      <c r="N40" s="259"/>
      <c r="O40" s="259">
        <v>-92518793070</v>
      </c>
      <c r="P40" s="259"/>
      <c r="Q40" s="259">
        <f t="shared" si="1"/>
        <v>229295656</v>
      </c>
    </row>
    <row r="41" spans="1:17">
      <c r="A41" s="289" t="s">
        <v>299</v>
      </c>
      <c r="C41" s="259">
        <v>980097</v>
      </c>
      <c r="D41" s="259"/>
      <c r="E41" s="259">
        <v>19943213209</v>
      </c>
      <c r="F41" s="259"/>
      <c r="G41" s="259">
        <v>-19770476535</v>
      </c>
      <c r="H41" s="259"/>
      <c r="I41" s="323">
        <f t="shared" si="2"/>
        <v>172736674</v>
      </c>
      <c r="J41" s="323"/>
      <c r="K41" s="259">
        <v>980097</v>
      </c>
      <c r="L41" s="259"/>
      <c r="M41" s="259">
        <v>19943213209</v>
      </c>
      <c r="N41" s="259"/>
      <c r="O41" s="259">
        <v>-23557737927</v>
      </c>
      <c r="P41" s="259"/>
      <c r="Q41" s="259">
        <f t="shared" si="1"/>
        <v>-3614524718</v>
      </c>
    </row>
    <row r="42" spans="1:17">
      <c r="A42" s="289" t="s">
        <v>423</v>
      </c>
      <c r="C42" s="259">
        <v>5047592</v>
      </c>
      <c r="D42" s="259"/>
      <c r="E42" s="259">
        <v>30155528558</v>
      </c>
      <c r="F42" s="259"/>
      <c r="G42" s="259">
        <v>-27044120754</v>
      </c>
      <c r="H42" s="259"/>
      <c r="I42" s="323">
        <f t="shared" si="2"/>
        <v>3111407804</v>
      </c>
      <c r="J42" s="323"/>
      <c r="K42" s="259">
        <v>5047592</v>
      </c>
      <c r="L42" s="259"/>
      <c r="M42" s="259">
        <v>30155528558</v>
      </c>
      <c r="N42" s="259"/>
      <c r="O42" s="259">
        <v>-26741004653</v>
      </c>
      <c r="P42" s="259"/>
      <c r="Q42" s="259">
        <f t="shared" si="1"/>
        <v>3414523905</v>
      </c>
    </row>
    <row r="43" spans="1:17">
      <c r="A43" s="289" t="s">
        <v>294</v>
      </c>
      <c r="C43" s="259">
        <v>5399584</v>
      </c>
      <c r="D43" s="259"/>
      <c r="E43" s="259">
        <v>25790628365</v>
      </c>
      <c r="F43" s="259"/>
      <c r="G43" s="259">
        <v>-24477469885</v>
      </c>
      <c r="H43" s="259"/>
      <c r="I43" s="323">
        <f t="shared" si="2"/>
        <v>1313158480</v>
      </c>
      <c r="J43" s="323"/>
      <c r="K43" s="259">
        <v>5399584</v>
      </c>
      <c r="L43" s="259"/>
      <c r="M43" s="259">
        <v>25790628365</v>
      </c>
      <c r="N43" s="259"/>
      <c r="O43" s="259">
        <v>-29558801279</v>
      </c>
      <c r="P43" s="259"/>
      <c r="Q43" s="259">
        <f t="shared" si="1"/>
        <v>-3768172914</v>
      </c>
    </row>
    <row r="44" spans="1:17">
      <c r="A44" s="289" t="s">
        <v>321</v>
      </c>
      <c r="C44" s="259">
        <v>23905870</v>
      </c>
      <c r="D44" s="259"/>
      <c r="E44" s="259">
        <v>40421934758</v>
      </c>
      <c r="F44" s="259"/>
      <c r="G44" s="259">
        <v>-33008644314</v>
      </c>
      <c r="H44" s="259"/>
      <c r="I44" s="323">
        <f t="shared" si="2"/>
        <v>7413290444</v>
      </c>
      <c r="J44" s="323"/>
      <c r="K44" s="259">
        <v>23905870</v>
      </c>
      <c r="L44" s="259"/>
      <c r="M44" s="259">
        <v>40421934758</v>
      </c>
      <c r="N44" s="259"/>
      <c r="O44" s="259">
        <v>-35818189057</v>
      </c>
      <c r="P44" s="259"/>
      <c r="Q44" s="259">
        <f t="shared" si="1"/>
        <v>4603745701</v>
      </c>
    </row>
    <row r="45" spans="1:17">
      <c r="A45" s="289" t="s">
        <v>260</v>
      </c>
      <c r="C45" s="259">
        <v>4182656</v>
      </c>
      <c r="D45" s="259"/>
      <c r="E45" s="259">
        <v>16772440941</v>
      </c>
      <c r="F45" s="259"/>
      <c r="G45" s="259">
        <v>-16581863876</v>
      </c>
      <c r="H45" s="259"/>
      <c r="I45" s="323">
        <f t="shared" si="2"/>
        <v>190577065</v>
      </c>
      <c r="J45" s="323"/>
      <c r="K45" s="259">
        <v>4182656</v>
      </c>
      <c r="L45" s="259"/>
      <c r="M45" s="259">
        <v>16772440941</v>
      </c>
      <c r="N45" s="259"/>
      <c r="O45" s="259">
        <v>-22701419815</v>
      </c>
      <c r="P45" s="259"/>
      <c r="Q45" s="259">
        <f t="shared" si="1"/>
        <v>-5928978874</v>
      </c>
    </row>
    <row r="46" spans="1:17">
      <c r="A46" s="289" t="s">
        <v>134</v>
      </c>
      <c r="C46" s="259">
        <v>8554299</v>
      </c>
      <c r="D46" s="259"/>
      <c r="E46" s="259">
        <v>32142855483</v>
      </c>
      <c r="F46" s="259"/>
      <c r="G46" s="259">
        <v>-27171626520</v>
      </c>
      <c r="H46" s="259"/>
      <c r="I46" s="323">
        <f t="shared" si="2"/>
        <v>4971228963</v>
      </c>
      <c r="J46" s="323"/>
      <c r="K46" s="259">
        <v>8554299</v>
      </c>
      <c r="L46" s="259"/>
      <c r="M46" s="259">
        <v>32142855483</v>
      </c>
      <c r="N46" s="259"/>
      <c r="O46" s="259">
        <v>-31755716457</v>
      </c>
      <c r="P46" s="259"/>
      <c r="Q46" s="259">
        <f t="shared" si="1"/>
        <v>387139026</v>
      </c>
    </row>
    <row r="47" spans="1:17">
      <c r="A47" s="289" t="s">
        <v>279</v>
      </c>
      <c r="C47" s="259">
        <v>1711030</v>
      </c>
      <c r="D47" s="259"/>
      <c r="E47" s="259">
        <v>24322146016</v>
      </c>
      <c r="F47" s="259"/>
      <c r="G47" s="259">
        <v>-19750221571</v>
      </c>
      <c r="H47" s="259"/>
      <c r="I47" s="323">
        <f t="shared" si="2"/>
        <v>4571924445</v>
      </c>
      <c r="J47" s="323"/>
      <c r="K47" s="259">
        <v>1711030</v>
      </c>
      <c r="L47" s="259"/>
      <c r="M47" s="259">
        <v>24322146016</v>
      </c>
      <c r="N47" s="259"/>
      <c r="O47" s="259">
        <v>-20924441757</v>
      </c>
      <c r="P47" s="259"/>
      <c r="Q47" s="259">
        <f t="shared" si="1"/>
        <v>3397704259</v>
      </c>
    </row>
    <row r="48" spans="1:17">
      <c r="A48" s="289" t="s">
        <v>181</v>
      </c>
      <c r="C48" s="259">
        <v>1148320</v>
      </c>
      <c r="D48" s="259"/>
      <c r="E48" s="259">
        <v>67667378765</v>
      </c>
      <c r="F48" s="259"/>
      <c r="G48" s="259">
        <v>-64554134430</v>
      </c>
      <c r="H48" s="259"/>
      <c r="I48" s="323">
        <f t="shared" si="2"/>
        <v>3113244335</v>
      </c>
      <c r="J48" s="323"/>
      <c r="K48" s="259">
        <v>1148320</v>
      </c>
      <c r="L48" s="259"/>
      <c r="M48" s="259">
        <v>67667378765</v>
      </c>
      <c r="N48" s="259"/>
      <c r="O48" s="259">
        <v>-61084536702</v>
      </c>
      <c r="P48" s="259"/>
      <c r="Q48" s="259">
        <f t="shared" si="1"/>
        <v>6582842063</v>
      </c>
    </row>
    <row r="49" spans="1:17">
      <c r="A49" s="289" t="s">
        <v>291</v>
      </c>
      <c r="C49" s="259">
        <v>30822615</v>
      </c>
      <c r="D49" s="259"/>
      <c r="E49" s="259">
        <v>27942969046</v>
      </c>
      <c r="F49" s="259"/>
      <c r="G49" s="259">
        <v>-28697635798</v>
      </c>
      <c r="H49" s="259"/>
      <c r="I49" s="323">
        <f t="shared" si="2"/>
        <v>-754666752</v>
      </c>
      <c r="J49" s="323"/>
      <c r="K49" s="259">
        <v>30822615</v>
      </c>
      <c r="L49" s="259"/>
      <c r="M49" s="259">
        <v>27942969046</v>
      </c>
      <c r="N49" s="259"/>
      <c r="O49" s="259">
        <v>-37415424525</v>
      </c>
      <c r="P49" s="259"/>
      <c r="Q49" s="259">
        <f t="shared" si="1"/>
        <v>-9472455479</v>
      </c>
    </row>
    <row r="50" spans="1:17">
      <c r="A50" s="289" t="s">
        <v>109</v>
      </c>
      <c r="C50" s="259">
        <v>10911791</v>
      </c>
      <c r="D50" s="259"/>
      <c r="E50" s="259">
        <v>27984913881</v>
      </c>
      <c r="F50" s="259"/>
      <c r="G50" s="259">
        <v>-24410017070</v>
      </c>
      <c r="H50" s="259"/>
      <c r="I50" s="323">
        <f t="shared" si="2"/>
        <v>3574896811</v>
      </c>
      <c r="J50" s="323"/>
      <c r="K50" s="259">
        <v>10911791</v>
      </c>
      <c r="L50" s="259"/>
      <c r="M50" s="259">
        <v>27984913881</v>
      </c>
      <c r="N50" s="259"/>
      <c r="O50" s="259">
        <v>-33191409480</v>
      </c>
      <c r="P50" s="259"/>
      <c r="Q50" s="259">
        <f t="shared" si="1"/>
        <v>-5206495599</v>
      </c>
    </row>
    <row r="51" spans="1:17">
      <c r="A51" s="289" t="s">
        <v>118</v>
      </c>
      <c r="C51" s="259">
        <v>11206489</v>
      </c>
      <c r="D51" s="259"/>
      <c r="E51" s="259">
        <v>42331279487</v>
      </c>
      <c r="F51" s="259"/>
      <c r="G51" s="259">
        <v>-36187728508</v>
      </c>
      <c r="H51" s="259"/>
      <c r="I51" s="323">
        <f t="shared" si="2"/>
        <v>6143550979</v>
      </c>
      <c r="J51" s="323"/>
      <c r="K51" s="259">
        <v>11206489</v>
      </c>
      <c r="L51" s="259"/>
      <c r="M51" s="259">
        <v>42331279487</v>
      </c>
      <c r="N51" s="259"/>
      <c r="O51" s="259">
        <v>-38803343947</v>
      </c>
      <c r="P51" s="259"/>
      <c r="Q51" s="259">
        <f t="shared" si="1"/>
        <v>3527935540</v>
      </c>
    </row>
    <row r="52" spans="1:17">
      <c r="A52" s="289" t="s">
        <v>262</v>
      </c>
      <c r="C52" s="259">
        <v>3568407</v>
      </c>
      <c r="D52" s="259"/>
      <c r="E52" s="259">
        <v>10212316766</v>
      </c>
      <c r="F52" s="259"/>
      <c r="G52" s="259">
        <v>-10874718829</v>
      </c>
      <c r="H52" s="259"/>
      <c r="I52" s="323">
        <f t="shared" si="2"/>
        <v>-662402063</v>
      </c>
      <c r="J52" s="323"/>
      <c r="K52" s="259">
        <v>3568407</v>
      </c>
      <c r="L52" s="259"/>
      <c r="M52" s="259">
        <v>10212316766</v>
      </c>
      <c r="N52" s="259"/>
      <c r="O52" s="259">
        <v>-11685229038</v>
      </c>
      <c r="P52" s="259"/>
      <c r="Q52" s="259">
        <f t="shared" si="1"/>
        <v>-1472912272</v>
      </c>
    </row>
    <row r="53" spans="1:17">
      <c r="A53" s="289" t="s">
        <v>206</v>
      </c>
      <c r="C53" s="259">
        <v>15323957</v>
      </c>
      <c r="D53" s="259"/>
      <c r="E53" s="259">
        <v>41951074625</v>
      </c>
      <c r="F53" s="259"/>
      <c r="G53" s="259">
        <v>-42654633342</v>
      </c>
      <c r="H53" s="259"/>
      <c r="I53" s="323">
        <f t="shared" si="2"/>
        <v>-703558717</v>
      </c>
      <c r="J53" s="323"/>
      <c r="K53" s="259">
        <v>15323957</v>
      </c>
      <c r="L53" s="259"/>
      <c r="M53" s="259">
        <v>41951074625</v>
      </c>
      <c r="N53" s="259"/>
      <c r="O53" s="259">
        <v>-37829478669</v>
      </c>
      <c r="P53" s="259"/>
      <c r="Q53" s="259">
        <f t="shared" si="1"/>
        <v>4121595956</v>
      </c>
    </row>
    <row r="54" spans="1:17">
      <c r="A54" s="289" t="s">
        <v>178</v>
      </c>
      <c r="C54" s="259">
        <v>6185927</v>
      </c>
      <c r="D54" s="259"/>
      <c r="E54" s="259">
        <v>30056902154</v>
      </c>
      <c r="F54" s="259"/>
      <c r="G54" s="259">
        <v>-25730590673</v>
      </c>
      <c r="H54" s="259"/>
      <c r="I54" s="323">
        <f t="shared" si="2"/>
        <v>4326311481</v>
      </c>
      <c r="J54" s="323"/>
      <c r="K54" s="259">
        <v>6185927</v>
      </c>
      <c r="L54" s="259"/>
      <c r="M54" s="259">
        <v>30056902154</v>
      </c>
      <c r="N54" s="259"/>
      <c r="O54" s="259">
        <v>-23514566231</v>
      </c>
      <c r="P54" s="259"/>
      <c r="Q54" s="259">
        <f t="shared" si="1"/>
        <v>6542335923</v>
      </c>
    </row>
    <row r="55" spans="1:17">
      <c r="A55" s="289" t="s">
        <v>298</v>
      </c>
      <c r="C55" s="259">
        <v>10752160</v>
      </c>
      <c r="D55" s="259"/>
      <c r="E55" s="259">
        <v>13777070012</v>
      </c>
      <c r="F55" s="259"/>
      <c r="G55" s="259">
        <v>-11044355301</v>
      </c>
      <c r="H55" s="259"/>
      <c r="I55" s="323">
        <f t="shared" si="2"/>
        <v>2732714711</v>
      </c>
      <c r="J55" s="323"/>
      <c r="K55" s="259">
        <v>10752160</v>
      </c>
      <c r="L55" s="259"/>
      <c r="M55" s="259">
        <v>13777070012</v>
      </c>
      <c r="N55" s="259"/>
      <c r="O55" s="259">
        <v>-11353182831</v>
      </c>
      <c r="P55" s="259"/>
      <c r="Q55" s="259">
        <f t="shared" si="1"/>
        <v>2423887181</v>
      </c>
    </row>
    <row r="56" spans="1:17">
      <c r="A56" s="289" t="s">
        <v>364</v>
      </c>
      <c r="C56" s="259">
        <v>1884936</v>
      </c>
      <c r="D56" s="259"/>
      <c r="E56" s="259">
        <v>21885056971</v>
      </c>
      <c r="F56" s="259"/>
      <c r="G56" s="259">
        <v>-22387192078</v>
      </c>
      <c r="H56" s="259"/>
      <c r="I56" s="323">
        <f t="shared" si="2"/>
        <v>-502135107</v>
      </c>
      <c r="J56" s="323"/>
      <c r="K56" s="259">
        <v>1884936</v>
      </c>
      <c r="L56" s="259"/>
      <c r="M56" s="259">
        <v>21885056971</v>
      </c>
      <c r="N56" s="259"/>
      <c r="O56" s="259">
        <v>-22642838528</v>
      </c>
      <c r="P56" s="259"/>
      <c r="Q56" s="259">
        <f t="shared" si="1"/>
        <v>-757781557</v>
      </c>
    </row>
    <row r="57" spans="1:17">
      <c r="A57" s="289" t="s">
        <v>146</v>
      </c>
      <c r="C57" s="259">
        <v>6199672</v>
      </c>
      <c r="D57" s="259"/>
      <c r="E57" s="259">
        <v>23794508840</v>
      </c>
      <c r="F57" s="259"/>
      <c r="G57" s="259">
        <v>-22611585243</v>
      </c>
      <c r="H57" s="259"/>
      <c r="I57" s="323">
        <f t="shared" si="2"/>
        <v>1182923597</v>
      </c>
      <c r="J57" s="323"/>
      <c r="K57" s="259">
        <v>6199672</v>
      </c>
      <c r="L57" s="259"/>
      <c r="M57" s="259">
        <v>23794508840</v>
      </c>
      <c r="N57" s="259"/>
      <c r="O57" s="259">
        <v>-23958850551</v>
      </c>
      <c r="P57" s="259"/>
      <c r="Q57" s="259">
        <f t="shared" si="1"/>
        <v>-164341711</v>
      </c>
    </row>
    <row r="58" spans="1:17">
      <c r="A58" s="289" t="s">
        <v>264</v>
      </c>
      <c r="C58" s="259">
        <v>14159427</v>
      </c>
      <c r="D58" s="259"/>
      <c r="E58" s="259">
        <v>33231496227</v>
      </c>
      <c r="F58" s="259"/>
      <c r="G58" s="259">
        <v>-29791933803</v>
      </c>
      <c r="H58" s="259"/>
      <c r="I58" s="323">
        <f t="shared" si="2"/>
        <v>3439562424</v>
      </c>
      <c r="J58" s="323"/>
      <c r="K58" s="259">
        <v>14159427</v>
      </c>
      <c r="L58" s="259"/>
      <c r="M58" s="259">
        <v>33231496227</v>
      </c>
      <c r="N58" s="259"/>
      <c r="O58" s="259">
        <v>-29134814918</v>
      </c>
      <c r="P58" s="259"/>
      <c r="Q58" s="259">
        <f t="shared" si="1"/>
        <v>4096681309</v>
      </c>
    </row>
    <row r="59" spans="1:17">
      <c r="A59" s="289" t="s">
        <v>245</v>
      </c>
      <c r="C59" s="259">
        <v>1389045</v>
      </c>
      <c r="D59" s="259"/>
      <c r="E59" s="259">
        <v>25185430527</v>
      </c>
      <c r="F59" s="259"/>
      <c r="G59" s="259">
        <v>-22836806368</v>
      </c>
      <c r="H59" s="259"/>
      <c r="I59" s="323">
        <f t="shared" si="2"/>
        <v>2348624159</v>
      </c>
      <c r="J59" s="323"/>
      <c r="K59" s="259">
        <v>1389045</v>
      </c>
      <c r="L59" s="259"/>
      <c r="M59" s="259">
        <v>25185430527</v>
      </c>
      <c r="N59" s="259"/>
      <c r="O59" s="259">
        <v>-20532201317</v>
      </c>
      <c r="P59" s="259"/>
      <c r="Q59" s="259">
        <f t="shared" si="1"/>
        <v>4653229210</v>
      </c>
    </row>
    <row r="60" spans="1:17">
      <c r="A60" s="289" t="s">
        <v>170</v>
      </c>
      <c r="C60" s="259">
        <v>2965797</v>
      </c>
      <c r="D60" s="259"/>
      <c r="E60" s="259">
        <v>32488618600</v>
      </c>
      <c r="F60" s="259"/>
      <c r="G60" s="259">
        <v>-32732242152</v>
      </c>
      <c r="H60" s="259"/>
      <c r="I60" s="323">
        <f t="shared" si="2"/>
        <v>-243623552</v>
      </c>
      <c r="J60" s="323"/>
      <c r="K60" s="259">
        <v>2965797</v>
      </c>
      <c r="L60" s="259"/>
      <c r="M60" s="259">
        <v>32488618600</v>
      </c>
      <c r="N60" s="259"/>
      <c r="O60" s="259">
        <v>-32400174083</v>
      </c>
      <c r="P60" s="259"/>
      <c r="Q60" s="259">
        <f t="shared" si="1"/>
        <v>88444517</v>
      </c>
    </row>
    <row r="61" spans="1:17">
      <c r="A61" s="289" t="s">
        <v>350</v>
      </c>
      <c r="C61" s="259">
        <v>7728226</v>
      </c>
      <c r="D61" s="259"/>
      <c r="E61" s="259">
        <v>24360392730</v>
      </c>
      <c r="F61" s="259"/>
      <c r="G61" s="259">
        <v>-22114075400</v>
      </c>
      <c r="H61" s="259"/>
      <c r="I61" s="323">
        <f t="shared" si="2"/>
        <v>2246317330</v>
      </c>
      <c r="J61" s="323"/>
      <c r="K61" s="259">
        <v>7728226</v>
      </c>
      <c r="L61" s="259"/>
      <c r="M61" s="259">
        <v>24360392730</v>
      </c>
      <c r="N61" s="259"/>
      <c r="O61" s="259">
        <v>-22772578667</v>
      </c>
      <c r="P61" s="259"/>
      <c r="Q61" s="259">
        <f t="shared" si="1"/>
        <v>1587814063</v>
      </c>
    </row>
    <row r="62" spans="1:17">
      <c r="A62" s="289" t="s">
        <v>132</v>
      </c>
      <c r="C62" s="259">
        <v>1435943</v>
      </c>
      <c r="D62" s="259"/>
      <c r="E62" s="259">
        <v>29190312397</v>
      </c>
      <c r="F62" s="259"/>
      <c r="G62" s="259">
        <v>-28243730919</v>
      </c>
      <c r="H62" s="259"/>
      <c r="I62" s="323">
        <f t="shared" si="2"/>
        <v>946581478</v>
      </c>
      <c r="J62" s="323"/>
      <c r="K62" s="259">
        <v>1435943</v>
      </c>
      <c r="L62" s="259"/>
      <c r="M62" s="259">
        <v>29190312397</v>
      </c>
      <c r="N62" s="259"/>
      <c r="O62" s="259">
        <v>-34738800031</v>
      </c>
      <c r="P62" s="259"/>
      <c r="Q62" s="259">
        <f t="shared" si="1"/>
        <v>-5548487634</v>
      </c>
    </row>
    <row r="63" spans="1:17">
      <c r="A63" s="289" t="s">
        <v>332</v>
      </c>
      <c r="C63" s="259">
        <v>394520</v>
      </c>
      <c r="D63" s="259"/>
      <c r="E63" s="259">
        <v>22000883199</v>
      </c>
      <c r="F63" s="259"/>
      <c r="G63" s="259">
        <v>-21322424591</v>
      </c>
      <c r="H63" s="259"/>
      <c r="I63" s="323">
        <f t="shared" si="2"/>
        <v>678458608</v>
      </c>
      <c r="J63" s="323"/>
      <c r="K63" s="259">
        <v>394520</v>
      </c>
      <c r="L63" s="259"/>
      <c r="M63" s="259">
        <v>22000883199</v>
      </c>
      <c r="N63" s="259"/>
      <c r="O63" s="259">
        <v>-17451680965</v>
      </c>
      <c r="P63" s="259"/>
      <c r="Q63" s="259">
        <f t="shared" si="1"/>
        <v>4549202234</v>
      </c>
    </row>
    <row r="64" spans="1:17">
      <c r="A64" s="289" t="s">
        <v>81</v>
      </c>
      <c r="C64" s="259">
        <v>21901605</v>
      </c>
      <c r="D64" s="259"/>
      <c r="E64" s="259">
        <v>28759874687</v>
      </c>
      <c r="F64" s="259"/>
      <c r="G64" s="259">
        <v>-23612765605</v>
      </c>
      <c r="H64" s="259"/>
      <c r="I64" s="323">
        <f t="shared" si="2"/>
        <v>5147109082</v>
      </c>
      <c r="J64" s="323"/>
      <c r="K64" s="259">
        <v>21901605</v>
      </c>
      <c r="L64" s="259"/>
      <c r="M64" s="259">
        <v>28759874687</v>
      </c>
      <c r="N64" s="259"/>
      <c r="O64" s="259">
        <v>-25902194494</v>
      </c>
      <c r="P64" s="259"/>
      <c r="Q64" s="259">
        <f t="shared" si="1"/>
        <v>2857680193</v>
      </c>
    </row>
    <row r="65" spans="1:17">
      <c r="A65" s="289" t="s">
        <v>278</v>
      </c>
      <c r="C65" s="259">
        <v>13368949</v>
      </c>
      <c r="D65" s="259"/>
      <c r="E65" s="259">
        <v>39336635114</v>
      </c>
      <c r="F65" s="259"/>
      <c r="G65" s="259">
        <v>-28875804708</v>
      </c>
      <c r="H65" s="259"/>
      <c r="I65" s="323">
        <f t="shared" si="2"/>
        <v>10460830406</v>
      </c>
      <c r="J65" s="323"/>
      <c r="K65" s="259">
        <v>13368949</v>
      </c>
      <c r="L65" s="259"/>
      <c r="M65" s="259">
        <v>39336635114</v>
      </c>
      <c r="N65" s="259"/>
      <c r="O65" s="259">
        <v>-36061098572</v>
      </c>
      <c r="P65" s="259"/>
      <c r="Q65" s="259">
        <f t="shared" si="1"/>
        <v>3275536542</v>
      </c>
    </row>
    <row r="66" spans="1:17">
      <c r="A66" s="289" t="s">
        <v>157</v>
      </c>
      <c r="C66" s="259">
        <v>8988299</v>
      </c>
      <c r="D66" s="259"/>
      <c r="E66" s="259">
        <v>41716668143</v>
      </c>
      <c r="F66" s="259"/>
      <c r="G66" s="259">
        <v>-35248189062</v>
      </c>
      <c r="H66" s="259"/>
      <c r="I66" s="323">
        <f t="shared" si="2"/>
        <v>6468479081</v>
      </c>
      <c r="J66" s="323"/>
      <c r="K66" s="259">
        <v>8988299</v>
      </c>
      <c r="L66" s="259"/>
      <c r="M66" s="259">
        <v>41716668143</v>
      </c>
      <c r="N66" s="259"/>
      <c r="O66" s="259">
        <v>-40540052710</v>
      </c>
      <c r="P66" s="259"/>
      <c r="Q66" s="259">
        <f t="shared" si="1"/>
        <v>1176615433</v>
      </c>
    </row>
    <row r="67" spans="1:17">
      <c r="A67" s="289" t="s">
        <v>186</v>
      </c>
      <c r="C67" s="259">
        <v>10670954</v>
      </c>
      <c r="D67" s="259"/>
      <c r="E67" s="259">
        <v>27017205268</v>
      </c>
      <c r="F67" s="259"/>
      <c r="G67" s="259">
        <v>-22724267650</v>
      </c>
      <c r="H67" s="259"/>
      <c r="I67" s="323">
        <f t="shared" si="2"/>
        <v>4292937618</v>
      </c>
      <c r="J67" s="323"/>
      <c r="K67" s="259">
        <v>10670954</v>
      </c>
      <c r="L67" s="259"/>
      <c r="M67" s="259">
        <v>27017205268</v>
      </c>
      <c r="N67" s="259"/>
      <c r="O67" s="259">
        <v>-24669351634</v>
      </c>
      <c r="P67" s="259"/>
      <c r="Q67" s="259">
        <f t="shared" si="1"/>
        <v>2347853634</v>
      </c>
    </row>
    <row r="68" spans="1:17">
      <c r="A68" s="289" t="s">
        <v>241</v>
      </c>
      <c r="C68" s="259">
        <v>3972242</v>
      </c>
      <c r="D68" s="259"/>
      <c r="E68" s="259">
        <v>32062690143</v>
      </c>
      <c r="F68" s="259"/>
      <c r="G68" s="259">
        <v>-29377637273</v>
      </c>
      <c r="H68" s="259"/>
      <c r="I68" s="323">
        <f t="shared" si="2"/>
        <v>2685052870</v>
      </c>
      <c r="J68" s="323"/>
      <c r="K68" s="259">
        <v>3972242</v>
      </c>
      <c r="L68" s="259"/>
      <c r="M68" s="259">
        <v>32062690143</v>
      </c>
      <c r="N68" s="259"/>
      <c r="O68" s="259">
        <v>-29377637274</v>
      </c>
      <c r="P68" s="259"/>
      <c r="Q68" s="259">
        <f t="shared" si="1"/>
        <v>2685052869</v>
      </c>
    </row>
    <row r="69" spans="1:17">
      <c r="A69" s="289" t="s">
        <v>95</v>
      </c>
      <c r="C69" s="259">
        <v>11510937</v>
      </c>
      <c r="D69" s="259"/>
      <c r="E69" s="259">
        <v>31787117561</v>
      </c>
      <c r="F69" s="259"/>
      <c r="G69" s="259">
        <v>-31432776186</v>
      </c>
      <c r="H69" s="259"/>
      <c r="I69" s="323">
        <f t="shared" si="2"/>
        <v>354341375</v>
      </c>
      <c r="J69" s="323"/>
      <c r="K69" s="259">
        <v>11510937</v>
      </c>
      <c r="L69" s="259"/>
      <c r="M69" s="259">
        <v>31787117561</v>
      </c>
      <c r="N69" s="259"/>
      <c r="O69" s="259">
        <v>-33102998956</v>
      </c>
      <c r="P69" s="259"/>
      <c r="Q69" s="259">
        <f t="shared" si="1"/>
        <v>-1315881395</v>
      </c>
    </row>
    <row r="70" spans="1:17">
      <c r="A70" s="289" t="s">
        <v>120</v>
      </c>
      <c r="C70" s="259">
        <v>5313556</v>
      </c>
      <c r="D70" s="259"/>
      <c r="E70" s="259">
        <v>22712343473</v>
      </c>
      <c r="F70" s="259"/>
      <c r="G70" s="259">
        <v>-22848178146</v>
      </c>
      <c r="H70" s="259"/>
      <c r="I70" s="323">
        <f t="shared" si="2"/>
        <v>-135834673</v>
      </c>
      <c r="J70" s="323"/>
      <c r="K70" s="259">
        <v>5313556</v>
      </c>
      <c r="L70" s="259"/>
      <c r="M70" s="259">
        <v>22712343473</v>
      </c>
      <c r="N70" s="259"/>
      <c r="O70" s="259">
        <v>-21238682118</v>
      </c>
      <c r="P70" s="259"/>
      <c r="Q70" s="259">
        <f t="shared" si="1"/>
        <v>1473661355</v>
      </c>
    </row>
    <row r="71" spans="1:17">
      <c r="A71" s="289" t="s">
        <v>198</v>
      </c>
      <c r="C71" s="259">
        <v>9376365</v>
      </c>
      <c r="D71" s="259"/>
      <c r="E71" s="259">
        <v>27402492351</v>
      </c>
      <c r="F71" s="259"/>
      <c r="G71" s="259">
        <v>-20802987057</v>
      </c>
      <c r="H71" s="259"/>
      <c r="I71" s="323">
        <f t="shared" si="2"/>
        <v>6599505294</v>
      </c>
      <c r="J71" s="323"/>
      <c r="K71" s="259">
        <v>9376365</v>
      </c>
      <c r="L71" s="259"/>
      <c r="M71" s="259">
        <v>27402492351</v>
      </c>
      <c r="N71" s="259"/>
      <c r="O71" s="259">
        <v>-24644978626</v>
      </c>
      <c r="P71" s="259"/>
      <c r="Q71" s="259">
        <f t="shared" si="1"/>
        <v>2757513725</v>
      </c>
    </row>
    <row r="72" spans="1:17">
      <c r="A72" s="289" t="s">
        <v>138</v>
      </c>
      <c r="C72" s="259">
        <v>1074858</v>
      </c>
      <c r="D72" s="259"/>
      <c r="E72" s="259">
        <v>12907028149</v>
      </c>
      <c r="F72" s="259"/>
      <c r="G72" s="259">
        <v>-13459963443</v>
      </c>
      <c r="H72" s="259"/>
      <c r="I72" s="323">
        <f t="shared" ref="I72:I99" si="3">E72+G72</f>
        <v>-552935294</v>
      </c>
      <c r="J72" s="323"/>
      <c r="K72" s="259">
        <v>1074858</v>
      </c>
      <c r="L72" s="259"/>
      <c r="M72" s="259">
        <v>12907028149</v>
      </c>
      <c r="N72" s="259"/>
      <c r="O72" s="259">
        <v>-14467734717</v>
      </c>
      <c r="P72" s="259"/>
      <c r="Q72" s="259">
        <f t="shared" si="1"/>
        <v>-1560706568</v>
      </c>
    </row>
    <row r="73" spans="1:17">
      <c r="A73" s="289" t="s">
        <v>306</v>
      </c>
      <c r="C73" s="259">
        <v>4825307</v>
      </c>
      <c r="D73" s="259"/>
      <c r="E73" s="259">
        <v>15445040487</v>
      </c>
      <c r="F73" s="259"/>
      <c r="G73" s="259">
        <v>-15495250215</v>
      </c>
      <c r="H73" s="259"/>
      <c r="I73" s="323">
        <f t="shared" si="3"/>
        <v>-50209728</v>
      </c>
      <c r="J73" s="323"/>
      <c r="K73" s="259">
        <v>4825307</v>
      </c>
      <c r="L73" s="259"/>
      <c r="M73" s="259">
        <v>15445040487</v>
      </c>
      <c r="N73" s="259"/>
      <c r="O73" s="259">
        <v>-15668382333</v>
      </c>
      <c r="P73" s="259"/>
      <c r="Q73" s="259">
        <f t="shared" ref="Q73:Q136" si="4">M73+O73</f>
        <v>-223341846</v>
      </c>
    </row>
    <row r="74" spans="1:17">
      <c r="A74" s="289" t="s">
        <v>189</v>
      </c>
      <c r="C74" s="259">
        <v>4907080</v>
      </c>
      <c r="D74" s="259"/>
      <c r="E74" s="259">
        <v>28486835987</v>
      </c>
      <c r="F74" s="259"/>
      <c r="G74" s="259">
        <v>-25742898579</v>
      </c>
      <c r="H74" s="259"/>
      <c r="I74" s="323">
        <f t="shared" si="3"/>
        <v>2743937408</v>
      </c>
      <c r="J74" s="323"/>
      <c r="K74" s="259">
        <v>4907080</v>
      </c>
      <c r="L74" s="259"/>
      <c r="M74" s="259">
        <v>28486835987</v>
      </c>
      <c r="N74" s="259"/>
      <c r="O74" s="259">
        <v>-30437989137</v>
      </c>
      <c r="P74" s="259"/>
      <c r="Q74" s="259">
        <f t="shared" si="4"/>
        <v>-1951153150</v>
      </c>
    </row>
    <row r="75" spans="1:17">
      <c r="A75" s="289" t="s">
        <v>340</v>
      </c>
      <c r="C75" s="259">
        <v>1027742</v>
      </c>
      <c r="D75" s="259"/>
      <c r="E75" s="259">
        <v>24284072252</v>
      </c>
      <c r="F75" s="259"/>
      <c r="G75" s="259">
        <v>-23220328545</v>
      </c>
      <c r="H75" s="259"/>
      <c r="I75" s="323">
        <f t="shared" si="3"/>
        <v>1063743707</v>
      </c>
      <c r="J75" s="323"/>
      <c r="K75" s="259">
        <v>1027742</v>
      </c>
      <c r="L75" s="259"/>
      <c r="M75" s="259">
        <v>24284072252</v>
      </c>
      <c r="N75" s="259"/>
      <c r="O75" s="259">
        <v>-24525409185</v>
      </c>
      <c r="P75" s="259"/>
      <c r="Q75" s="259">
        <f t="shared" si="4"/>
        <v>-241336933</v>
      </c>
    </row>
    <row r="76" spans="1:17">
      <c r="A76" s="289" t="s">
        <v>126</v>
      </c>
      <c r="C76" s="259">
        <v>12285618</v>
      </c>
      <c r="D76" s="259"/>
      <c r="E76" s="259">
        <v>25829476785</v>
      </c>
      <c r="F76" s="259"/>
      <c r="G76" s="259">
        <v>-24053214333</v>
      </c>
      <c r="H76" s="259"/>
      <c r="I76" s="323">
        <f t="shared" si="3"/>
        <v>1776262452</v>
      </c>
      <c r="J76" s="323"/>
      <c r="K76" s="259">
        <v>12285618</v>
      </c>
      <c r="L76" s="259"/>
      <c r="M76" s="259">
        <v>25829476785</v>
      </c>
      <c r="N76" s="259"/>
      <c r="O76" s="259">
        <v>-27720285384</v>
      </c>
      <c r="P76" s="259"/>
      <c r="Q76" s="259">
        <f t="shared" si="4"/>
        <v>-1890808599</v>
      </c>
    </row>
    <row r="77" spans="1:17">
      <c r="A77" s="289" t="s">
        <v>403</v>
      </c>
      <c r="C77" s="259">
        <v>2031922</v>
      </c>
      <c r="D77" s="259"/>
      <c r="E77" s="259">
        <v>9022589835</v>
      </c>
      <c r="F77" s="259"/>
      <c r="G77" s="259">
        <v>-6080543230</v>
      </c>
      <c r="H77" s="259"/>
      <c r="I77" s="323">
        <f t="shared" si="3"/>
        <v>2942046605</v>
      </c>
      <c r="J77" s="323"/>
      <c r="K77" s="259">
        <v>2031922</v>
      </c>
      <c r="L77" s="259"/>
      <c r="M77" s="259">
        <v>9022589835</v>
      </c>
      <c r="N77" s="259"/>
      <c r="O77" s="259">
        <v>-6044277607</v>
      </c>
      <c r="P77" s="259"/>
      <c r="Q77" s="259">
        <f t="shared" si="4"/>
        <v>2978312228</v>
      </c>
    </row>
    <row r="78" spans="1:17">
      <c r="A78" s="289" t="s">
        <v>346</v>
      </c>
      <c r="C78" s="259">
        <v>5578139</v>
      </c>
      <c r="D78" s="259"/>
      <c r="E78" s="259">
        <v>35986719488</v>
      </c>
      <c r="F78" s="259"/>
      <c r="G78" s="259">
        <v>-33155101622</v>
      </c>
      <c r="H78" s="259"/>
      <c r="I78" s="323">
        <f t="shared" si="3"/>
        <v>2831617866</v>
      </c>
      <c r="J78" s="323"/>
      <c r="K78" s="259">
        <v>5578139</v>
      </c>
      <c r="L78" s="259"/>
      <c r="M78" s="259">
        <v>35986719488</v>
      </c>
      <c r="N78" s="259"/>
      <c r="O78" s="259">
        <v>-34489583236</v>
      </c>
      <c r="P78" s="259"/>
      <c r="Q78" s="259">
        <f t="shared" si="4"/>
        <v>1497136252</v>
      </c>
    </row>
    <row r="79" spans="1:17">
      <c r="A79" s="289" t="s">
        <v>352</v>
      </c>
      <c r="C79" s="259">
        <v>7000999</v>
      </c>
      <c r="D79" s="259"/>
      <c r="E79" s="259">
        <v>16305740783</v>
      </c>
      <c r="F79" s="259"/>
      <c r="G79" s="259">
        <v>-14236771625</v>
      </c>
      <c r="H79" s="259"/>
      <c r="I79" s="323">
        <f t="shared" si="3"/>
        <v>2068969158</v>
      </c>
      <c r="J79" s="323"/>
      <c r="K79" s="259">
        <v>7000999</v>
      </c>
      <c r="L79" s="259"/>
      <c r="M79" s="259">
        <v>16305740783</v>
      </c>
      <c r="N79" s="259"/>
      <c r="O79" s="259">
        <v>-17207254251</v>
      </c>
      <c r="P79" s="259"/>
      <c r="Q79" s="259">
        <f t="shared" si="4"/>
        <v>-901513468</v>
      </c>
    </row>
    <row r="80" spans="1:17">
      <c r="A80" s="289" t="s">
        <v>203</v>
      </c>
      <c r="C80" s="259">
        <v>8226529</v>
      </c>
      <c r="D80" s="259"/>
      <c r="E80" s="259">
        <v>57488395507</v>
      </c>
      <c r="F80" s="259"/>
      <c r="G80" s="259">
        <v>-49850968976</v>
      </c>
      <c r="H80" s="259"/>
      <c r="I80" s="323">
        <f t="shared" si="3"/>
        <v>7637426531</v>
      </c>
      <c r="J80" s="323"/>
      <c r="K80" s="259">
        <v>8226529</v>
      </c>
      <c r="L80" s="259"/>
      <c r="M80" s="259">
        <v>57488395507</v>
      </c>
      <c r="N80" s="259"/>
      <c r="O80" s="259">
        <v>-42932301052</v>
      </c>
      <c r="P80" s="259"/>
      <c r="Q80" s="259">
        <f t="shared" si="4"/>
        <v>14556094455</v>
      </c>
    </row>
    <row r="81" spans="1:17">
      <c r="A81" s="289" t="s">
        <v>325</v>
      </c>
      <c r="C81" s="259">
        <v>7278569</v>
      </c>
      <c r="D81" s="259"/>
      <c r="E81" s="259">
        <v>25359591611</v>
      </c>
      <c r="F81" s="259"/>
      <c r="G81" s="259">
        <v>-26901373757</v>
      </c>
      <c r="H81" s="259"/>
      <c r="I81" s="323">
        <f t="shared" si="3"/>
        <v>-1541782146</v>
      </c>
      <c r="J81" s="323"/>
      <c r="K81" s="259">
        <v>7278569</v>
      </c>
      <c r="L81" s="259"/>
      <c r="M81" s="259">
        <v>25359591611</v>
      </c>
      <c r="N81" s="259"/>
      <c r="O81" s="259">
        <v>-20642201101</v>
      </c>
      <c r="P81" s="259"/>
      <c r="Q81" s="259">
        <f t="shared" si="4"/>
        <v>4717390510</v>
      </c>
    </row>
    <row r="82" spans="1:17">
      <c r="A82" s="289" t="s">
        <v>319</v>
      </c>
      <c r="C82" s="259">
        <v>4557051</v>
      </c>
      <c r="D82" s="259"/>
      <c r="E82" s="259">
        <v>23066436897</v>
      </c>
      <c r="F82" s="259"/>
      <c r="G82" s="259">
        <v>-22160499922</v>
      </c>
      <c r="H82" s="259"/>
      <c r="I82" s="323">
        <f t="shared" si="3"/>
        <v>905936975</v>
      </c>
      <c r="J82" s="323"/>
      <c r="K82" s="259">
        <v>4557051</v>
      </c>
      <c r="L82" s="259"/>
      <c r="M82" s="259">
        <v>23066436897</v>
      </c>
      <c r="N82" s="259"/>
      <c r="O82" s="259">
        <v>-24845684229</v>
      </c>
      <c r="P82" s="259"/>
      <c r="Q82" s="259">
        <f t="shared" si="4"/>
        <v>-1779247332</v>
      </c>
    </row>
    <row r="83" spans="1:17">
      <c r="A83" s="289" t="s">
        <v>201</v>
      </c>
      <c r="C83" s="259">
        <v>4339953</v>
      </c>
      <c r="D83" s="259"/>
      <c r="E83" s="259">
        <v>4603177013</v>
      </c>
      <c r="F83" s="259"/>
      <c r="G83" s="259">
        <v>-3810212327</v>
      </c>
      <c r="H83" s="259"/>
      <c r="I83" s="323">
        <f t="shared" si="3"/>
        <v>792964686</v>
      </c>
      <c r="J83" s="323"/>
      <c r="K83" s="259">
        <v>4339953</v>
      </c>
      <c r="L83" s="259"/>
      <c r="M83" s="259">
        <v>4603177013</v>
      </c>
      <c r="N83" s="259"/>
      <c r="O83" s="259">
        <v>-3774521189</v>
      </c>
      <c r="P83" s="259"/>
      <c r="Q83" s="259">
        <f t="shared" si="4"/>
        <v>828655824</v>
      </c>
    </row>
    <row r="84" spans="1:17">
      <c r="A84" s="289" t="s">
        <v>424</v>
      </c>
      <c r="C84" s="259">
        <v>0</v>
      </c>
      <c r="D84" s="259"/>
      <c r="E84" s="259">
        <v>0</v>
      </c>
      <c r="F84" s="259"/>
      <c r="G84" s="259">
        <v>1238879882</v>
      </c>
      <c r="H84" s="259"/>
      <c r="I84" s="323">
        <f t="shared" si="3"/>
        <v>1238879882</v>
      </c>
      <c r="J84" s="323"/>
      <c r="K84" s="259">
        <v>0</v>
      </c>
      <c r="L84" s="259"/>
      <c r="M84" s="259">
        <v>0</v>
      </c>
      <c r="N84" s="259"/>
      <c r="O84" s="259">
        <v>0</v>
      </c>
      <c r="P84" s="259"/>
      <c r="Q84" s="259">
        <f t="shared" si="4"/>
        <v>0</v>
      </c>
    </row>
    <row r="85" spans="1:17">
      <c r="A85" s="289" t="s">
        <v>89</v>
      </c>
      <c r="C85" s="319">
        <v>2666443</v>
      </c>
      <c r="D85" s="259"/>
      <c r="E85" s="259">
        <v>21204621316</v>
      </c>
      <c r="F85" s="259"/>
      <c r="G85" s="259">
        <v>-21539662616</v>
      </c>
      <c r="H85" s="259"/>
      <c r="I85" s="323">
        <f t="shared" si="3"/>
        <v>-335041300</v>
      </c>
      <c r="J85" s="323"/>
      <c r="K85" s="259">
        <v>2666443</v>
      </c>
      <c r="L85" s="259"/>
      <c r="M85" s="259">
        <v>21204621316</v>
      </c>
      <c r="N85" s="259"/>
      <c r="O85" s="259">
        <v>-23079621998</v>
      </c>
      <c r="P85" s="259"/>
      <c r="Q85" s="259">
        <f t="shared" si="4"/>
        <v>-1875000682</v>
      </c>
    </row>
    <row r="86" spans="1:17">
      <c r="A86" s="289" t="s">
        <v>425</v>
      </c>
      <c r="C86" s="259">
        <v>2023687</v>
      </c>
      <c r="D86" s="259"/>
      <c r="E86" s="259">
        <v>22972998034</v>
      </c>
      <c r="F86" s="259"/>
      <c r="G86" s="259">
        <v>-21430271081</v>
      </c>
      <c r="H86" s="259"/>
      <c r="I86" s="323">
        <f t="shared" si="3"/>
        <v>1542726953</v>
      </c>
      <c r="J86" s="323"/>
      <c r="K86" s="259">
        <v>2023687</v>
      </c>
      <c r="L86" s="259"/>
      <c r="M86" s="259">
        <v>22972998034</v>
      </c>
      <c r="N86" s="259"/>
      <c r="O86" s="259">
        <v>-21034491651</v>
      </c>
      <c r="P86" s="259"/>
      <c r="Q86" s="259">
        <f t="shared" si="4"/>
        <v>1938506383</v>
      </c>
    </row>
    <row r="87" spans="1:17">
      <c r="A87" s="289" t="s">
        <v>338</v>
      </c>
      <c r="C87" s="259">
        <v>12807608</v>
      </c>
      <c r="D87" s="259"/>
      <c r="E87" s="259">
        <v>19249880934</v>
      </c>
      <c r="F87" s="259"/>
      <c r="G87" s="259">
        <v>-16311258860</v>
      </c>
      <c r="H87" s="259"/>
      <c r="I87" s="323">
        <f t="shared" si="3"/>
        <v>2938622074</v>
      </c>
      <c r="J87" s="323"/>
      <c r="K87" s="259">
        <v>12807608</v>
      </c>
      <c r="L87" s="259"/>
      <c r="M87" s="259">
        <v>19249880934</v>
      </c>
      <c r="N87" s="259"/>
      <c r="O87" s="259">
        <v>-18931595861</v>
      </c>
      <c r="P87" s="259"/>
      <c r="Q87" s="259">
        <f t="shared" si="4"/>
        <v>318285073</v>
      </c>
    </row>
    <row r="88" spans="1:17">
      <c r="A88" s="289" t="s">
        <v>232</v>
      </c>
      <c r="C88" s="319">
        <v>12092057</v>
      </c>
      <c r="D88" s="259"/>
      <c r="E88" s="259">
        <v>71880253381</v>
      </c>
      <c r="F88" s="259"/>
      <c r="G88" s="259">
        <v>-53165773084</v>
      </c>
      <c r="H88" s="259"/>
      <c r="I88" s="323">
        <f t="shared" si="3"/>
        <v>18714480297</v>
      </c>
      <c r="J88" s="323"/>
      <c r="K88" s="259">
        <v>12092057</v>
      </c>
      <c r="L88" s="259"/>
      <c r="M88" s="259">
        <v>71880253381</v>
      </c>
      <c r="N88" s="259"/>
      <c r="O88" s="259">
        <v>-54954075011</v>
      </c>
      <c r="P88" s="259"/>
      <c r="Q88" s="259">
        <f t="shared" si="4"/>
        <v>16926178370</v>
      </c>
    </row>
    <row r="89" spans="1:17">
      <c r="A89" s="289" t="s">
        <v>318</v>
      </c>
      <c r="C89" s="259">
        <v>3462758</v>
      </c>
      <c r="D89" s="259"/>
      <c r="E89" s="259">
        <v>21823260103</v>
      </c>
      <c r="F89" s="259"/>
      <c r="G89" s="259">
        <v>-20914692092</v>
      </c>
      <c r="H89" s="259"/>
      <c r="I89" s="323">
        <f t="shared" si="3"/>
        <v>908568011</v>
      </c>
      <c r="J89" s="323"/>
      <c r="K89" s="259">
        <v>3462758</v>
      </c>
      <c r="L89" s="259"/>
      <c r="M89" s="259">
        <v>21823260103</v>
      </c>
      <c r="N89" s="259"/>
      <c r="O89" s="259">
        <v>-25749312876</v>
      </c>
      <c r="P89" s="259"/>
      <c r="Q89" s="259">
        <f t="shared" si="4"/>
        <v>-3926052773</v>
      </c>
    </row>
    <row r="90" spans="1:17">
      <c r="A90" s="289" t="s">
        <v>179</v>
      </c>
      <c r="C90" s="259">
        <v>5838740</v>
      </c>
      <c r="D90" s="259"/>
      <c r="E90" s="259">
        <v>33663197086</v>
      </c>
      <c r="F90" s="259"/>
      <c r="G90" s="259">
        <v>-29421137273</v>
      </c>
      <c r="H90" s="259"/>
      <c r="I90" s="323">
        <f t="shared" si="3"/>
        <v>4242059813</v>
      </c>
      <c r="J90" s="323"/>
      <c r="K90" s="259">
        <v>5838740</v>
      </c>
      <c r="L90" s="259"/>
      <c r="M90" s="259">
        <v>33663197086</v>
      </c>
      <c r="N90" s="259"/>
      <c r="O90" s="259">
        <v>-30286101075</v>
      </c>
      <c r="P90" s="259"/>
      <c r="Q90" s="259">
        <f t="shared" si="4"/>
        <v>3377096011</v>
      </c>
    </row>
    <row r="91" spans="1:17">
      <c r="A91" s="289" t="s">
        <v>268</v>
      </c>
      <c r="C91" s="259">
        <v>19979022</v>
      </c>
      <c r="D91" s="259"/>
      <c r="E91" s="259">
        <v>27208401147</v>
      </c>
      <c r="F91" s="259"/>
      <c r="G91" s="259">
        <v>-25929232754</v>
      </c>
      <c r="H91" s="259"/>
      <c r="I91" s="323">
        <f t="shared" si="3"/>
        <v>1279168393</v>
      </c>
      <c r="J91" s="323"/>
      <c r="K91" s="259">
        <v>19979022</v>
      </c>
      <c r="L91" s="259"/>
      <c r="M91" s="259">
        <v>27208401147</v>
      </c>
      <c r="N91" s="259"/>
      <c r="O91" s="259">
        <v>-27645324375</v>
      </c>
      <c r="P91" s="259"/>
      <c r="Q91" s="259">
        <f t="shared" si="4"/>
        <v>-436923228</v>
      </c>
    </row>
    <row r="92" spans="1:17">
      <c r="A92" s="289" t="s">
        <v>464</v>
      </c>
      <c r="C92" s="259">
        <v>1025038</v>
      </c>
      <c r="D92" s="259"/>
      <c r="E92" s="259">
        <v>37191274375</v>
      </c>
      <c r="F92" s="259"/>
      <c r="G92" s="259">
        <v>-35141093062</v>
      </c>
      <c r="H92" s="259"/>
      <c r="I92" s="323">
        <f t="shared" si="3"/>
        <v>2050181313</v>
      </c>
      <c r="J92" s="323"/>
      <c r="K92" s="259">
        <v>1025038</v>
      </c>
      <c r="L92" s="259"/>
      <c r="M92" s="259">
        <v>37191274375</v>
      </c>
      <c r="N92" s="259"/>
      <c r="O92" s="259">
        <v>-35141093062</v>
      </c>
      <c r="P92" s="259"/>
      <c r="Q92" s="259">
        <f t="shared" si="4"/>
        <v>2050181313</v>
      </c>
    </row>
    <row r="93" spans="1:17">
      <c r="A93" s="289" t="s">
        <v>342</v>
      </c>
      <c r="C93" s="259">
        <v>5706056</v>
      </c>
      <c r="D93" s="259"/>
      <c r="E93" s="258">
        <v>41179482065</v>
      </c>
      <c r="F93" s="259"/>
      <c r="G93" s="259">
        <v>-35683831288</v>
      </c>
      <c r="H93" s="259"/>
      <c r="I93" s="323">
        <f t="shared" si="3"/>
        <v>5495650777</v>
      </c>
      <c r="J93" s="323"/>
      <c r="K93" s="259">
        <v>5706056</v>
      </c>
      <c r="L93" s="259"/>
      <c r="M93" s="259">
        <v>41179482065</v>
      </c>
      <c r="N93" s="259"/>
      <c r="O93" s="259">
        <v>-39786031576</v>
      </c>
      <c r="P93" s="259"/>
      <c r="Q93" s="259">
        <f t="shared" si="4"/>
        <v>1393450489</v>
      </c>
    </row>
    <row r="94" spans="1:17">
      <c r="A94" s="289" t="s">
        <v>222</v>
      </c>
      <c r="C94" s="259">
        <v>4848838</v>
      </c>
      <c r="D94" s="259"/>
      <c r="E94" s="259">
        <v>26509930780</v>
      </c>
      <c r="F94" s="259"/>
      <c r="G94" s="259">
        <v>-23392319935</v>
      </c>
      <c r="H94" s="259"/>
      <c r="I94" s="323">
        <f t="shared" si="3"/>
        <v>3117610845</v>
      </c>
      <c r="J94" s="323"/>
      <c r="K94" s="259">
        <v>4848838</v>
      </c>
      <c r="L94" s="259"/>
      <c r="M94" s="259">
        <v>26509930780</v>
      </c>
      <c r="N94" s="259"/>
      <c r="O94" s="259">
        <v>-26359652929</v>
      </c>
      <c r="P94" s="259"/>
      <c r="Q94" s="259">
        <f t="shared" si="4"/>
        <v>150277851</v>
      </c>
    </row>
    <row r="95" spans="1:17">
      <c r="A95" s="289" t="s">
        <v>445</v>
      </c>
      <c r="C95" s="259">
        <v>6096706</v>
      </c>
      <c r="D95" s="259"/>
      <c r="E95" s="259">
        <v>55574148600</v>
      </c>
      <c r="F95" s="259"/>
      <c r="G95" s="259">
        <v>-44543743773</v>
      </c>
      <c r="H95" s="259"/>
      <c r="I95" s="323">
        <f t="shared" si="3"/>
        <v>11030404827</v>
      </c>
      <c r="J95" s="323"/>
      <c r="K95" s="259">
        <v>6096706</v>
      </c>
      <c r="L95" s="259"/>
      <c r="M95" s="259">
        <v>55574148600</v>
      </c>
      <c r="N95" s="259"/>
      <c r="O95" s="259">
        <v>-54309815534</v>
      </c>
      <c r="P95" s="259"/>
      <c r="Q95" s="259">
        <f t="shared" si="4"/>
        <v>1264333066</v>
      </c>
    </row>
    <row r="96" spans="1:17">
      <c r="A96" s="289" t="s">
        <v>286</v>
      </c>
      <c r="C96" s="259">
        <v>153731</v>
      </c>
      <c r="D96" s="259"/>
      <c r="E96" s="259">
        <v>7799743985</v>
      </c>
      <c r="F96" s="259"/>
      <c r="G96" s="259">
        <v>-7448253995</v>
      </c>
      <c r="H96" s="259"/>
      <c r="I96" s="323">
        <f t="shared" si="3"/>
        <v>351489990</v>
      </c>
      <c r="J96" s="323"/>
      <c r="K96" s="259">
        <v>153731</v>
      </c>
      <c r="L96" s="259"/>
      <c r="M96" s="259">
        <v>7799743985</v>
      </c>
      <c r="N96" s="259"/>
      <c r="O96" s="259">
        <v>-8583691605</v>
      </c>
      <c r="P96" s="259"/>
      <c r="Q96" s="259">
        <f t="shared" si="4"/>
        <v>-783947620</v>
      </c>
    </row>
    <row r="97" spans="1:17">
      <c r="A97" s="289" t="s">
        <v>161</v>
      </c>
      <c r="C97" s="259">
        <v>1066008</v>
      </c>
      <c r="D97" s="259"/>
      <c r="E97" s="259">
        <v>20271396283</v>
      </c>
      <c r="F97" s="259"/>
      <c r="G97" s="259">
        <v>-21941813799</v>
      </c>
      <c r="H97" s="259"/>
      <c r="I97" s="323">
        <f t="shared" si="3"/>
        <v>-1670417516</v>
      </c>
      <c r="J97" s="323"/>
      <c r="K97" s="259">
        <v>1066008</v>
      </c>
      <c r="L97" s="259"/>
      <c r="M97" s="259">
        <v>20271396283</v>
      </c>
      <c r="N97" s="259"/>
      <c r="O97" s="259">
        <v>-23249874610</v>
      </c>
      <c r="P97" s="259"/>
      <c r="Q97" s="259">
        <f t="shared" si="4"/>
        <v>-2978478327</v>
      </c>
    </row>
    <row r="98" spans="1:17">
      <c r="A98" s="289" t="s">
        <v>447</v>
      </c>
      <c r="C98" s="259">
        <v>792557</v>
      </c>
      <c r="D98" s="259"/>
      <c r="E98" s="259">
        <v>35444979454</v>
      </c>
      <c r="F98" s="259"/>
      <c r="G98" s="259">
        <v>-28959219314</v>
      </c>
      <c r="H98" s="259"/>
      <c r="I98" s="323">
        <f t="shared" si="3"/>
        <v>6485760140</v>
      </c>
      <c r="J98" s="323"/>
      <c r="K98" s="259">
        <v>792557</v>
      </c>
      <c r="L98" s="259"/>
      <c r="M98" s="259">
        <v>35444979454</v>
      </c>
      <c r="N98" s="259"/>
      <c r="O98" s="259">
        <v>-30002322011</v>
      </c>
      <c r="P98" s="259"/>
      <c r="Q98" s="259">
        <f t="shared" si="4"/>
        <v>5442657443</v>
      </c>
    </row>
    <row r="99" spans="1:17">
      <c r="A99" s="289" t="s">
        <v>197</v>
      </c>
      <c r="C99" s="259">
        <v>5459451</v>
      </c>
      <c r="D99" s="259"/>
      <c r="E99" s="259">
        <v>26863487973</v>
      </c>
      <c r="F99" s="259"/>
      <c r="G99" s="259">
        <v>-25570178431</v>
      </c>
      <c r="H99" s="259"/>
      <c r="I99" s="323">
        <f t="shared" si="3"/>
        <v>1293309542</v>
      </c>
      <c r="J99" s="323"/>
      <c r="K99" s="259">
        <v>5459451</v>
      </c>
      <c r="L99" s="259"/>
      <c r="M99" s="259">
        <v>26863487973</v>
      </c>
      <c r="N99" s="259"/>
      <c r="O99" s="259">
        <v>-28047439583</v>
      </c>
      <c r="P99" s="259"/>
      <c r="Q99" s="259">
        <f t="shared" si="4"/>
        <v>-1183951610</v>
      </c>
    </row>
    <row r="100" spans="1:17">
      <c r="A100" s="289" t="s">
        <v>451</v>
      </c>
      <c r="C100" s="259">
        <v>23000000</v>
      </c>
      <c r="D100" s="259"/>
      <c r="E100" s="259">
        <v>70532817750</v>
      </c>
      <c r="F100" s="259"/>
      <c r="G100" s="259">
        <v>-68749492050</v>
      </c>
      <c r="H100" s="259"/>
      <c r="I100" s="323">
        <f t="shared" ref="I100:I163" si="5">E100+G100</f>
        <v>1783325700</v>
      </c>
      <c r="J100" s="323"/>
      <c r="K100" s="259">
        <v>23000000</v>
      </c>
      <c r="L100" s="259"/>
      <c r="M100" s="259">
        <v>70532817750</v>
      </c>
      <c r="N100" s="259"/>
      <c r="O100" s="259">
        <v>-70882718176</v>
      </c>
      <c r="P100" s="259"/>
      <c r="Q100" s="259">
        <f t="shared" si="4"/>
        <v>-349900426</v>
      </c>
    </row>
    <row r="101" spans="1:17">
      <c r="A101" s="289" t="s">
        <v>91</v>
      </c>
      <c r="C101" s="259">
        <v>841660</v>
      </c>
      <c r="D101" s="259"/>
      <c r="E101" s="259">
        <v>41707108334</v>
      </c>
      <c r="F101" s="259"/>
      <c r="G101" s="259">
        <v>-35899197721</v>
      </c>
      <c r="H101" s="259"/>
      <c r="I101" s="323">
        <f t="shared" si="5"/>
        <v>5807910613</v>
      </c>
      <c r="J101" s="323"/>
      <c r="K101" s="259">
        <v>841660</v>
      </c>
      <c r="L101" s="259"/>
      <c r="M101" s="259">
        <v>41707108334</v>
      </c>
      <c r="N101" s="259"/>
      <c r="O101" s="259">
        <v>-25459324105</v>
      </c>
      <c r="P101" s="259"/>
      <c r="Q101" s="259">
        <f t="shared" si="4"/>
        <v>16247784229</v>
      </c>
    </row>
    <row r="102" spans="1:17">
      <c r="A102" s="289" t="s">
        <v>441</v>
      </c>
      <c r="C102" s="259">
        <v>9460157</v>
      </c>
      <c r="D102" s="259"/>
      <c r="E102" s="259">
        <v>21600687248</v>
      </c>
      <c r="F102" s="259"/>
      <c r="G102" s="259">
        <v>-21246436929</v>
      </c>
      <c r="H102" s="259"/>
      <c r="I102" s="323">
        <f t="shared" si="5"/>
        <v>354250319</v>
      </c>
      <c r="J102" s="323"/>
      <c r="K102" s="259">
        <v>9460157</v>
      </c>
      <c r="L102" s="259"/>
      <c r="M102" s="259">
        <v>21600687248</v>
      </c>
      <c r="N102" s="259"/>
      <c r="O102" s="259">
        <v>-19742731447</v>
      </c>
      <c r="P102" s="259"/>
      <c r="Q102" s="259">
        <f t="shared" si="4"/>
        <v>1857955801</v>
      </c>
    </row>
    <row r="103" spans="1:17">
      <c r="A103" s="289" t="s">
        <v>94</v>
      </c>
      <c r="C103" s="259">
        <v>535990</v>
      </c>
      <c r="D103" s="259"/>
      <c r="E103" s="259">
        <v>26229786317</v>
      </c>
      <c r="F103" s="259"/>
      <c r="G103" s="259">
        <v>-24060672993</v>
      </c>
      <c r="H103" s="259"/>
      <c r="I103" s="323">
        <f t="shared" si="5"/>
        <v>2169113324</v>
      </c>
      <c r="J103" s="323"/>
      <c r="K103" s="259">
        <v>535990</v>
      </c>
      <c r="L103" s="259"/>
      <c r="M103" s="259">
        <v>26229786317</v>
      </c>
      <c r="N103" s="259"/>
      <c r="O103" s="259">
        <v>-25334680871</v>
      </c>
      <c r="P103" s="259"/>
      <c r="Q103" s="259">
        <f t="shared" si="4"/>
        <v>895105446</v>
      </c>
    </row>
    <row r="104" spans="1:17">
      <c r="A104" s="289" t="s">
        <v>344</v>
      </c>
      <c r="C104" s="259">
        <v>6166697</v>
      </c>
      <c r="D104" s="259"/>
      <c r="E104" s="259">
        <v>19248216185</v>
      </c>
      <c r="F104" s="259"/>
      <c r="G104" s="259">
        <v>-19744657847</v>
      </c>
      <c r="H104" s="259"/>
      <c r="I104" s="323">
        <f t="shared" si="5"/>
        <v>-496441662</v>
      </c>
      <c r="J104" s="323"/>
      <c r="K104" s="259">
        <v>6166697</v>
      </c>
      <c r="L104" s="259"/>
      <c r="M104" s="259">
        <v>19248216185</v>
      </c>
      <c r="N104" s="259"/>
      <c r="O104" s="259">
        <v>-20236770867</v>
      </c>
      <c r="P104" s="259"/>
      <c r="Q104" s="259">
        <f t="shared" si="4"/>
        <v>-988554682</v>
      </c>
    </row>
    <row r="105" spans="1:17">
      <c r="A105" s="289" t="s">
        <v>440</v>
      </c>
      <c r="C105" s="319">
        <v>9914869</v>
      </c>
      <c r="D105" s="259"/>
      <c r="E105" s="259">
        <v>50462082715</v>
      </c>
      <c r="F105" s="259"/>
      <c r="G105" s="259">
        <v>-44226474915</v>
      </c>
      <c r="H105" s="259"/>
      <c r="I105" s="323">
        <f t="shared" si="5"/>
        <v>6235607800</v>
      </c>
      <c r="J105" s="323"/>
      <c r="K105" s="259">
        <v>9914869</v>
      </c>
      <c r="L105" s="259"/>
      <c r="M105" s="259">
        <v>50462082715</v>
      </c>
      <c r="N105" s="259"/>
      <c r="O105" s="259">
        <v>-49807912065</v>
      </c>
      <c r="P105" s="259"/>
      <c r="Q105" s="259">
        <f t="shared" si="4"/>
        <v>654170650</v>
      </c>
    </row>
    <row r="106" spans="1:17">
      <c r="A106" s="289" t="s">
        <v>137</v>
      </c>
      <c r="C106" s="319">
        <v>6524360</v>
      </c>
      <c r="D106" s="259"/>
      <c r="E106" s="259">
        <v>48706405838</v>
      </c>
      <c r="F106" s="259"/>
      <c r="G106" s="259">
        <v>-45887286777</v>
      </c>
      <c r="H106" s="259"/>
      <c r="I106" s="323">
        <f t="shared" si="5"/>
        <v>2819119061</v>
      </c>
      <c r="J106" s="323"/>
      <c r="K106" s="259">
        <v>6524360</v>
      </c>
      <c r="L106" s="259"/>
      <c r="M106" s="259">
        <v>48706405838</v>
      </c>
      <c r="N106" s="259"/>
      <c r="O106" s="259">
        <v>-52662585275</v>
      </c>
      <c r="P106" s="259"/>
      <c r="Q106" s="259">
        <f t="shared" si="4"/>
        <v>-3956179437</v>
      </c>
    </row>
    <row r="107" spans="1:17">
      <c r="A107" s="289" t="s">
        <v>115</v>
      </c>
      <c r="C107" s="319">
        <v>0</v>
      </c>
      <c r="D107" s="259"/>
      <c r="E107" s="258">
        <v>0</v>
      </c>
      <c r="F107" s="259"/>
      <c r="G107" s="259">
        <v>517613897</v>
      </c>
      <c r="H107" s="259"/>
      <c r="I107" s="323">
        <f t="shared" si="5"/>
        <v>517613897</v>
      </c>
      <c r="J107" s="323"/>
      <c r="K107" s="259">
        <v>0</v>
      </c>
      <c r="L107" s="259"/>
      <c r="M107" s="259">
        <v>0</v>
      </c>
      <c r="N107" s="259"/>
      <c r="O107" s="259">
        <v>0</v>
      </c>
      <c r="P107" s="259"/>
      <c r="Q107" s="259">
        <f t="shared" si="4"/>
        <v>0</v>
      </c>
    </row>
    <row r="108" spans="1:17">
      <c r="A108" s="289" t="s">
        <v>466</v>
      </c>
      <c r="C108" s="259">
        <v>180029</v>
      </c>
      <c r="D108" s="259"/>
      <c r="E108" s="259">
        <v>23685068466</v>
      </c>
      <c r="F108" s="259"/>
      <c r="G108" s="259">
        <v>-20697357971</v>
      </c>
      <c r="H108" s="259"/>
      <c r="I108" s="323">
        <f t="shared" si="5"/>
        <v>2987710495</v>
      </c>
      <c r="J108" s="323"/>
      <c r="K108" s="259">
        <v>180029</v>
      </c>
      <c r="L108" s="259"/>
      <c r="M108" s="259">
        <v>23685068466</v>
      </c>
      <c r="N108" s="259"/>
      <c r="O108" s="259">
        <v>-20697357971</v>
      </c>
      <c r="P108" s="259"/>
      <c r="Q108" s="259">
        <f t="shared" si="4"/>
        <v>2987710495</v>
      </c>
    </row>
    <row r="109" spans="1:17">
      <c r="A109" s="289" t="s">
        <v>117</v>
      </c>
      <c r="C109" s="259">
        <v>2317016</v>
      </c>
      <c r="D109" s="259"/>
      <c r="E109" s="259">
        <v>29872889924</v>
      </c>
      <c r="F109" s="259"/>
      <c r="G109" s="259">
        <v>-24475718171</v>
      </c>
      <c r="H109" s="259"/>
      <c r="I109" s="323">
        <f t="shared" si="5"/>
        <v>5397171753</v>
      </c>
      <c r="J109" s="323"/>
      <c r="K109" s="259">
        <v>2317016</v>
      </c>
      <c r="L109" s="259"/>
      <c r="M109" s="259">
        <v>29872889924</v>
      </c>
      <c r="N109" s="259"/>
      <c r="O109" s="259">
        <v>-23331717419</v>
      </c>
      <c r="P109" s="259"/>
      <c r="Q109" s="259">
        <f t="shared" si="4"/>
        <v>6541172505</v>
      </c>
    </row>
    <row r="110" spans="1:17">
      <c r="A110" s="289" t="s">
        <v>119</v>
      </c>
      <c r="C110" s="259">
        <v>1859237</v>
      </c>
      <c r="D110" s="259"/>
      <c r="E110" s="259">
        <v>47923165822</v>
      </c>
      <c r="F110" s="259"/>
      <c r="G110" s="259">
        <v>-43355119855</v>
      </c>
      <c r="H110" s="259"/>
      <c r="I110" s="323">
        <f t="shared" si="5"/>
        <v>4568045967</v>
      </c>
      <c r="J110" s="323"/>
      <c r="K110" s="259">
        <v>1859237</v>
      </c>
      <c r="L110" s="259"/>
      <c r="M110" s="259">
        <v>47923165822</v>
      </c>
      <c r="N110" s="259"/>
      <c r="O110" s="259">
        <v>-42779790298</v>
      </c>
      <c r="P110" s="259"/>
      <c r="Q110" s="259">
        <f t="shared" si="4"/>
        <v>5143375524</v>
      </c>
    </row>
    <row r="111" spans="1:17">
      <c r="A111" s="289" t="s">
        <v>305</v>
      </c>
      <c r="C111" s="259">
        <v>10647075</v>
      </c>
      <c r="D111" s="259"/>
      <c r="E111" s="259">
        <v>20172579672</v>
      </c>
      <c r="F111" s="259"/>
      <c r="G111" s="259">
        <v>-17829414177</v>
      </c>
      <c r="H111" s="259"/>
      <c r="I111" s="323">
        <f t="shared" si="5"/>
        <v>2343165495</v>
      </c>
      <c r="J111" s="323"/>
      <c r="K111" s="259">
        <v>10647075</v>
      </c>
      <c r="L111" s="259"/>
      <c r="M111" s="259">
        <v>20172579672</v>
      </c>
      <c r="N111" s="259"/>
      <c r="O111" s="259">
        <v>-22450642066</v>
      </c>
      <c r="P111" s="259"/>
      <c r="Q111" s="259">
        <f t="shared" si="4"/>
        <v>-2278062394</v>
      </c>
    </row>
    <row r="112" spans="1:17">
      <c r="A112" s="289" t="s">
        <v>145</v>
      </c>
      <c r="C112" s="259">
        <v>4974006</v>
      </c>
      <c r="D112" s="259"/>
      <c r="E112" s="259">
        <v>40247502810</v>
      </c>
      <c r="F112" s="259"/>
      <c r="G112" s="259">
        <v>-35589728857</v>
      </c>
      <c r="H112" s="259"/>
      <c r="I112" s="323">
        <f t="shared" si="5"/>
        <v>4657773953</v>
      </c>
      <c r="J112" s="323"/>
      <c r="K112" s="259">
        <v>4974006</v>
      </c>
      <c r="L112" s="259"/>
      <c r="M112" s="259">
        <v>40247502810</v>
      </c>
      <c r="N112" s="259"/>
      <c r="O112" s="259">
        <v>-33002975015</v>
      </c>
      <c r="P112" s="259"/>
      <c r="Q112" s="259">
        <f t="shared" si="4"/>
        <v>7244527795</v>
      </c>
    </row>
    <row r="113" spans="1:17">
      <c r="A113" s="289" t="s">
        <v>139</v>
      </c>
      <c r="C113" s="259">
        <v>3933723</v>
      </c>
      <c r="D113" s="259"/>
      <c r="E113" s="259">
        <v>28467110296</v>
      </c>
      <c r="F113" s="259"/>
      <c r="G113" s="259">
        <v>-29405586463</v>
      </c>
      <c r="H113" s="259"/>
      <c r="I113" s="323">
        <f t="shared" si="5"/>
        <v>-938476167</v>
      </c>
      <c r="J113" s="323"/>
      <c r="K113" s="259">
        <v>3933723</v>
      </c>
      <c r="L113" s="259"/>
      <c r="M113" s="259">
        <v>28467110296</v>
      </c>
      <c r="N113" s="259"/>
      <c r="O113" s="259">
        <v>-25575315967</v>
      </c>
      <c r="P113" s="259"/>
      <c r="Q113" s="259">
        <f t="shared" si="4"/>
        <v>2891794329</v>
      </c>
    </row>
    <row r="114" spans="1:17">
      <c r="A114" s="289" t="s">
        <v>421</v>
      </c>
      <c r="C114" s="259">
        <v>3524062</v>
      </c>
      <c r="D114" s="259"/>
      <c r="E114" s="259">
        <v>5671508917</v>
      </c>
      <c r="F114" s="259"/>
      <c r="G114" s="259">
        <v>-5892701738</v>
      </c>
      <c r="H114" s="259"/>
      <c r="I114" s="323">
        <f t="shared" si="5"/>
        <v>-221192821</v>
      </c>
      <c r="J114" s="323"/>
      <c r="K114" s="259">
        <v>3524062</v>
      </c>
      <c r="L114" s="259"/>
      <c r="M114" s="259">
        <v>5671508917</v>
      </c>
      <c r="N114" s="259"/>
      <c r="O114" s="259">
        <v>-5924467210</v>
      </c>
      <c r="P114" s="259"/>
      <c r="Q114" s="259">
        <f t="shared" si="4"/>
        <v>-252958293</v>
      </c>
    </row>
    <row r="115" spans="1:17">
      <c r="A115" s="289" t="s">
        <v>253</v>
      </c>
      <c r="C115" s="319">
        <v>7877677</v>
      </c>
      <c r="D115" s="259"/>
      <c r="E115" s="259">
        <v>28277036216</v>
      </c>
      <c r="F115" s="259"/>
      <c r="G115" s="259">
        <v>-23705057072</v>
      </c>
      <c r="H115" s="259"/>
      <c r="I115" s="323">
        <f t="shared" si="5"/>
        <v>4571979144</v>
      </c>
      <c r="J115" s="323"/>
      <c r="K115" s="259">
        <v>7877677</v>
      </c>
      <c r="L115" s="259"/>
      <c r="M115" s="259">
        <v>28277036216</v>
      </c>
      <c r="N115" s="259"/>
      <c r="O115" s="259">
        <v>-22341286157</v>
      </c>
      <c r="P115" s="259"/>
      <c r="Q115" s="259">
        <f t="shared" si="4"/>
        <v>5935750059</v>
      </c>
    </row>
    <row r="116" spans="1:17">
      <c r="A116" s="289" t="s">
        <v>280</v>
      </c>
      <c r="C116" s="259">
        <v>3668049</v>
      </c>
      <c r="D116" s="259"/>
      <c r="E116" s="259">
        <v>19653147948</v>
      </c>
      <c r="F116" s="259"/>
      <c r="G116" s="259">
        <v>-20433235572</v>
      </c>
      <c r="H116" s="259"/>
      <c r="I116" s="323">
        <f t="shared" si="5"/>
        <v>-780087624</v>
      </c>
      <c r="J116" s="323"/>
      <c r="K116" s="259">
        <v>3668049</v>
      </c>
      <c r="L116" s="259"/>
      <c r="M116" s="259">
        <v>19653147948</v>
      </c>
      <c r="N116" s="259"/>
      <c r="O116" s="259">
        <v>-22934749640</v>
      </c>
      <c r="P116" s="259"/>
      <c r="Q116" s="259">
        <f t="shared" si="4"/>
        <v>-3281601692</v>
      </c>
    </row>
    <row r="117" spans="1:17">
      <c r="A117" s="289" t="s">
        <v>149</v>
      </c>
      <c r="C117" s="259">
        <v>24057267</v>
      </c>
      <c r="D117" s="259"/>
      <c r="E117" s="259">
        <v>26544680155</v>
      </c>
      <c r="F117" s="259"/>
      <c r="G117" s="259">
        <v>-23199482823</v>
      </c>
      <c r="H117" s="259"/>
      <c r="I117" s="323">
        <f t="shared" si="5"/>
        <v>3345197332</v>
      </c>
      <c r="J117" s="323"/>
      <c r="K117" s="259">
        <v>24057267</v>
      </c>
      <c r="L117" s="259"/>
      <c r="M117" s="259">
        <v>26544680155</v>
      </c>
      <c r="N117" s="259"/>
      <c r="O117" s="259">
        <v>-22923154217</v>
      </c>
      <c r="P117" s="259"/>
      <c r="Q117" s="259">
        <f t="shared" si="4"/>
        <v>3621525938</v>
      </c>
    </row>
    <row r="118" spans="1:17">
      <c r="A118" s="289" t="s">
        <v>367</v>
      </c>
      <c r="C118" s="259">
        <v>6497912</v>
      </c>
      <c r="D118" s="259"/>
      <c r="E118" s="259">
        <v>25333176243</v>
      </c>
      <c r="F118" s="259"/>
      <c r="G118" s="259">
        <v>-25373338444</v>
      </c>
      <c r="H118" s="259"/>
      <c r="I118" s="323">
        <f t="shared" si="5"/>
        <v>-40162201</v>
      </c>
      <c r="J118" s="323"/>
      <c r="K118" s="259">
        <v>6497912</v>
      </c>
      <c r="L118" s="259"/>
      <c r="M118" s="259">
        <v>25333176243</v>
      </c>
      <c r="N118" s="259"/>
      <c r="O118" s="259">
        <v>-32191115085</v>
      </c>
      <c r="P118" s="259"/>
      <c r="Q118" s="259">
        <f t="shared" si="4"/>
        <v>-6857938842</v>
      </c>
    </row>
    <row r="119" spans="1:17">
      <c r="A119" s="289" t="s">
        <v>282</v>
      </c>
      <c r="C119" s="259">
        <v>3035606</v>
      </c>
      <c r="D119" s="259"/>
      <c r="E119" s="259">
        <v>25981055084</v>
      </c>
      <c r="F119" s="259"/>
      <c r="G119" s="259">
        <v>-22996582164</v>
      </c>
      <c r="H119" s="259"/>
      <c r="I119" s="323">
        <f t="shared" si="5"/>
        <v>2984472920</v>
      </c>
      <c r="J119" s="323"/>
      <c r="K119" s="259">
        <v>3035606</v>
      </c>
      <c r="L119" s="259"/>
      <c r="M119" s="259">
        <v>25981055084</v>
      </c>
      <c r="N119" s="259"/>
      <c r="O119" s="259">
        <v>-25020686220</v>
      </c>
      <c r="P119" s="259"/>
      <c r="Q119" s="259">
        <f t="shared" si="4"/>
        <v>960368864</v>
      </c>
    </row>
    <row r="120" spans="1:17">
      <c r="A120" s="289" t="s">
        <v>317</v>
      </c>
      <c r="C120" s="259">
        <v>16777050</v>
      </c>
      <c r="D120" s="259"/>
      <c r="E120" s="259">
        <v>26183245690</v>
      </c>
      <c r="F120" s="259"/>
      <c r="G120" s="259">
        <v>-25491082940</v>
      </c>
      <c r="H120" s="259"/>
      <c r="I120" s="323">
        <f t="shared" si="5"/>
        <v>692162750</v>
      </c>
      <c r="J120" s="323"/>
      <c r="K120" s="259">
        <v>16777050</v>
      </c>
      <c r="L120" s="259"/>
      <c r="M120" s="259">
        <v>26183245690</v>
      </c>
      <c r="N120" s="259"/>
      <c r="O120" s="259">
        <v>-27358400263</v>
      </c>
      <c r="P120" s="259"/>
      <c r="Q120" s="259">
        <f t="shared" si="4"/>
        <v>-1175154573</v>
      </c>
    </row>
    <row r="121" spans="1:17">
      <c r="A121" s="289" t="s">
        <v>449</v>
      </c>
      <c r="C121" s="259">
        <v>461954</v>
      </c>
      <c r="D121" s="259"/>
      <c r="E121" s="259">
        <v>2475116969</v>
      </c>
      <c r="F121" s="259"/>
      <c r="G121" s="259">
        <v>-2549969783</v>
      </c>
      <c r="H121" s="259"/>
      <c r="I121" s="323">
        <f t="shared" si="5"/>
        <v>-74852814</v>
      </c>
      <c r="J121" s="323"/>
      <c r="K121" s="259">
        <v>461954</v>
      </c>
      <c r="L121" s="259"/>
      <c r="M121" s="259">
        <v>2475116969</v>
      </c>
      <c r="N121" s="259"/>
      <c r="O121" s="259">
        <v>-2447563566</v>
      </c>
      <c r="P121" s="259"/>
      <c r="Q121" s="259">
        <f t="shared" si="4"/>
        <v>27553403</v>
      </c>
    </row>
    <row r="122" spans="1:17">
      <c r="A122" s="289" t="s">
        <v>205</v>
      </c>
      <c r="C122" s="259">
        <v>12748563</v>
      </c>
      <c r="D122" s="259"/>
      <c r="E122" s="259">
        <v>64757543250</v>
      </c>
      <c r="F122" s="259"/>
      <c r="G122" s="259">
        <v>-57138445477</v>
      </c>
      <c r="H122" s="259"/>
      <c r="I122" s="323">
        <f t="shared" si="5"/>
        <v>7619097773</v>
      </c>
      <c r="J122" s="323"/>
      <c r="K122" s="259">
        <v>12748563</v>
      </c>
      <c r="L122" s="259"/>
      <c r="M122" s="259">
        <v>64757543250</v>
      </c>
      <c r="N122" s="259"/>
      <c r="O122" s="259">
        <v>-50170824576</v>
      </c>
      <c r="P122" s="259"/>
      <c r="Q122" s="259">
        <f t="shared" si="4"/>
        <v>14586718674</v>
      </c>
    </row>
    <row r="123" spans="1:17">
      <c r="A123" s="289" t="s">
        <v>468</v>
      </c>
      <c r="C123" s="259">
        <v>13959123</v>
      </c>
      <c r="D123" s="259"/>
      <c r="E123" s="259">
        <v>90333191084</v>
      </c>
      <c r="F123" s="259"/>
      <c r="G123" s="259">
        <v>-89314541391</v>
      </c>
      <c r="H123" s="259"/>
      <c r="I123" s="323">
        <f t="shared" si="5"/>
        <v>1018649693</v>
      </c>
      <c r="J123" s="323"/>
      <c r="K123" s="259">
        <v>13959123</v>
      </c>
      <c r="L123" s="259"/>
      <c r="M123" s="259">
        <v>90333191084</v>
      </c>
      <c r="N123" s="259"/>
      <c r="O123" s="259">
        <v>-89314541391</v>
      </c>
      <c r="P123" s="259"/>
      <c r="Q123" s="259">
        <f t="shared" si="4"/>
        <v>1018649693</v>
      </c>
    </row>
    <row r="124" spans="1:17">
      <c r="A124" s="289" t="s">
        <v>195</v>
      </c>
      <c r="C124" s="259">
        <v>663191</v>
      </c>
      <c r="D124" s="259"/>
      <c r="E124" s="259">
        <v>6684744441</v>
      </c>
      <c r="F124" s="259"/>
      <c r="G124" s="259">
        <v>-5516494375</v>
      </c>
      <c r="H124" s="259"/>
      <c r="I124" s="323">
        <f t="shared" si="5"/>
        <v>1168250066</v>
      </c>
      <c r="J124" s="323"/>
      <c r="K124" s="259">
        <v>663191</v>
      </c>
      <c r="L124" s="259"/>
      <c r="M124" s="259">
        <v>6684744441</v>
      </c>
      <c r="N124" s="259"/>
      <c r="O124" s="259">
        <v>-5590397716</v>
      </c>
      <c r="P124" s="259"/>
      <c r="Q124" s="259">
        <f t="shared" si="4"/>
        <v>1094346725</v>
      </c>
    </row>
    <row r="125" spans="1:17">
      <c r="A125" s="289" t="s">
        <v>236</v>
      </c>
      <c r="C125" s="259">
        <v>6889495</v>
      </c>
      <c r="D125" s="259"/>
      <c r="E125" s="259">
        <v>29092438644</v>
      </c>
      <c r="F125" s="259"/>
      <c r="G125" s="259">
        <v>-28899934029</v>
      </c>
      <c r="H125" s="259"/>
      <c r="I125" s="323">
        <f t="shared" si="5"/>
        <v>192504615</v>
      </c>
      <c r="J125" s="323"/>
      <c r="K125" s="259">
        <v>6889495</v>
      </c>
      <c r="L125" s="259"/>
      <c r="M125" s="259">
        <v>29092438644</v>
      </c>
      <c r="N125" s="259"/>
      <c r="O125" s="259">
        <v>-26106491546</v>
      </c>
      <c r="P125" s="259"/>
      <c r="Q125" s="259">
        <f t="shared" si="4"/>
        <v>2985947098</v>
      </c>
    </row>
    <row r="126" spans="1:17">
      <c r="A126" s="289" t="s">
        <v>148</v>
      </c>
      <c r="C126" s="259">
        <v>1051279</v>
      </c>
      <c r="D126" s="259"/>
      <c r="E126" s="259">
        <v>3218673584</v>
      </c>
      <c r="F126" s="259"/>
      <c r="G126" s="259">
        <v>-3310613218</v>
      </c>
      <c r="H126" s="259"/>
      <c r="I126" s="323">
        <f t="shared" si="5"/>
        <v>-91939634</v>
      </c>
      <c r="J126" s="323"/>
      <c r="K126" s="259">
        <v>1051279</v>
      </c>
      <c r="L126" s="259"/>
      <c r="M126" s="259">
        <v>3218673584</v>
      </c>
      <c r="N126" s="259"/>
      <c r="O126" s="259">
        <v>-3855093132</v>
      </c>
      <c r="P126" s="259"/>
      <c r="Q126" s="259">
        <f t="shared" si="4"/>
        <v>-636419548</v>
      </c>
    </row>
    <row r="127" spans="1:17">
      <c r="A127" s="289" t="s">
        <v>140</v>
      </c>
      <c r="C127" s="259">
        <v>21358006</v>
      </c>
      <c r="D127" s="259"/>
      <c r="E127" s="259">
        <v>23630020491</v>
      </c>
      <c r="F127" s="259"/>
      <c r="G127" s="259">
        <v>-20378533498</v>
      </c>
      <c r="H127" s="259"/>
      <c r="I127" s="323">
        <f t="shared" si="5"/>
        <v>3251486993</v>
      </c>
      <c r="J127" s="323"/>
      <c r="K127" s="259">
        <v>21358006</v>
      </c>
      <c r="L127" s="259"/>
      <c r="M127" s="259">
        <v>23630020491</v>
      </c>
      <c r="N127" s="259"/>
      <c r="O127" s="259">
        <v>-22802206447</v>
      </c>
      <c r="P127" s="259"/>
      <c r="Q127" s="259">
        <f t="shared" si="4"/>
        <v>827814044</v>
      </c>
    </row>
    <row r="128" spans="1:17">
      <c r="A128" s="289" t="s">
        <v>248</v>
      </c>
      <c r="C128" s="259">
        <v>13414717</v>
      </c>
      <c r="D128" s="259"/>
      <c r="E128" s="259">
        <v>21442518294</v>
      </c>
      <c r="F128" s="259"/>
      <c r="G128" s="259">
        <v>-21437049361</v>
      </c>
      <c r="H128" s="259"/>
      <c r="I128" s="323">
        <f t="shared" si="5"/>
        <v>5468933</v>
      </c>
      <c r="J128" s="323"/>
      <c r="K128" s="259">
        <v>13414717</v>
      </c>
      <c r="L128" s="259"/>
      <c r="M128" s="259">
        <v>21442518294</v>
      </c>
      <c r="N128" s="259"/>
      <c r="O128" s="259">
        <v>-26611594771</v>
      </c>
      <c r="P128" s="259"/>
      <c r="Q128" s="259">
        <f t="shared" si="4"/>
        <v>-5169076477</v>
      </c>
    </row>
    <row r="129" spans="1:17">
      <c r="A129" s="289" t="s">
        <v>327</v>
      </c>
      <c r="C129" s="259">
        <v>362707</v>
      </c>
      <c r="D129" s="259"/>
      <c r="E129" s="259">
        <v>15420676173</v>
      </c>
      <c r="F129" s="259"/>
      <c r="G129" s="259">
        <v>-15794070855</v>
      </c>
      <c r="H129" s="259"/>
      <c r="I129" s="323">
        <f t="shared" si="5"/>
        <v>-373394682</v>
      </c>
      <c r="J129" s="323"/>
      <c r="K129" s="259">
        <v>362707</v>
      </c>
      <c r="L129" s="259"/>
      <c r="M129" s="259">
        <v>15420676173</v>
      </c>
      <c r="N129" s="259"/>
      <c r="O129" s="259">
        <v>-15911022666</v>
      </c>
      <c r="P129" s="259"/>
      <c r="Q129" s="259">
        <f t="shared" si="4"/>
        <v>-490346493</v>
      </c>
    </row>
    <row r="130" spans="1:17">
      <c r="A130" s="289" t="s">
        <v>110</v>
      </c>
      <c r="C130" s="259">
        <v>16942331</v>
      </c>
      <c r="D130" s="259"/>
      <c r="E130" s="259">
        <v>23409718544</v>
      </c>
      <c r="F130" s="259"/>
      <c r="G130" s="259">
        <v>-18597447421</v>
      </c>
      <c r="H130" s="259"/>
      <c r="I130" s="323">
        <f t="shared" si="5"/>
        <v>4812271123</v>
      </c>
      <c r="J130" s="323"/>
      <c r="K130" s="259">
        <v>16942331</v>
      </c>
      <c r="L130" s="259"/>
      <c r="M130" s="259">
        <v>23409718544</v>
      </c>
      <c r="N130" s="259"/>
      <c r="O130" s="259">
        <v>-21287686503</v>
      </c>
      <c r="P130" s="259"/>
      <c r="Q130" s="259">
        <f t="shared" si="4"/>
        <v>2122032041</v>
      </c>
    </row>
    <row r="131" spans="1:17">
      <c r="A131" s="289" t="s">
        <v>191</v>
      </c>
      <c r="C131" s="259">
        <v>3220778</v>
      </c>
      <c r="D131" s="259"/>
      <c r="E131" s="259">
        <v>40756550944</v>
      </c>
      <c r="F131" s="259"/>
      <c r="G131" s="259">
        <v>-32609769424</v>
      </c>
      <c r="H131" s="259"/>
      <c r="I131" s="323">
        <f t="shared" si="5"/>
        <v>8146781520</v>
      </c>
      <c r="J131" s="323"/>
      <c r="K131" s="259">
        <v>3220778</v>
      </c>
      <c r="L131" s="259"/>
      <c r="M131" s="259">
        <v>40756550944</v>
      </c>
      <c r="N131" s="259"/>
      <c r="O131" s="259">
        <v>-26169439365</v>
      </c>
      <c r="P131" s="259"/>
      <c r="Q131" s="259">
        <f t="shared" si="4"/>
        <v>14587111579</v>
      </c>
    </row>
    <row r="132" spans="1:17">
      <c r="A132" s="289" t="s">
        <v>190</v>
      </c>
      <c r="C132" s="259">
        <v>7492450</v>
      </c>
      <c r="D132" s="259"/>
      <c r="E132" s="259">
        <v>24793958976</v>
      </c>
      <c r="F132" s="259"/>
      <c r="G132" s="259">
        <v>-22440226305</v>
      </c>
      <c r="H132" s="259"/>
      <c r="I132" s="323">
        <f t="shared" si="5"/>
        <v>2353732671</v>
      </c>
      <c r="J132" s="323"/>
      <c r="K132" s="259">
        <v>7492450</v>
      </c>
      <c r="L132" s="259"/>
      <c r="M132" s="259">
        <v>24793958976</v>
      </c>
      <c r="N132" s="259"/>
      <c r="O132" s="259">
        <v>-27981647301</v>
      </c>
      <c r="P132" s="259"/>
      <c r="Q132" s="259">
        <f t="shared" si="4"/>
        <v>-3187688325</v>
      </c>
    </row>
    <row r="133" spans="1:17">
      <c r="A133" s="289" t="s">
        <v>168</v>
      </c>
      <c r="C133" s="259">
        <v>7914178</v>
      </c>
      <c r="D133" s="259"/>
      <c r="E133" s="259">
        <v>38422860925</v>
      </c>
      <c r="F133" s="259"/>
      <c r="G133" s="259">
        <v>-32728143162</v>
      </c>
      <c r="H133" s="259"/>
      <c r="I133" s="323">
        <f t="shared" si="5"/>
        <v>5694717763</v>
      </c>
      <c r="J133" s="323"/>
      <c r="K133" s="259">
        <v>7914178</v>
      </c>
      <c r="L133" s="259"/>
      <c r="M133" s="259">
        <v>38422860925</v>
      </c>
      <c r="N133" s="259"/>
      <c r="O133" s="259">
        <v>-32365202669</v>
      </c>
      <c r="P133" s="259"/>
      <c r="Q133" s="259">
        <f t="shared" si="4"/>
        <v>6057658256</v>
      </c>
    </row>
    <row r="134" spans="1:17">
      <c r="A134" s="289" t="s">
        <v>104</v>
      </c>
      <c r="C134" s="259">
        <v>3022986</v>
      </c>
      <c r="D134" s="259"/>
      <c r="E134" s="259">
        <v>29148492568</v>
      </c>
      <c r="F134" s="259"/>
      <c r="G134" s="259">
        <v>-27812158516</v>
      </c>
      <c r="H134" s="259"/>
      <c r="I134" s="323">
        <f t="shared" si="5"/>
        <v>1336334052</v>
      </c>
      <c r="J134" s="323"/>
      <c r="K134" s="259">
        <v>3022986</v>
      </c>
      <c r="L134" s="259"/>
      <c r="M134" s="259">
        <v>29148492568</v>
      </c>
      <c r="N134" s="259"/>
      <c r="O134" s="259">
        <v>-29420564043</v>
      </c>
      <c r="P134" s="259"/>
      <c r="Q134" s="259">
        <f t="shared" si="4"/>
        <v>-272071475</v>
      </c>
    </row>
    <row r="135" spans="1:17">
      <c r="A135" s="289" t="s">
        <v>105</v>
      </c>
      <c r="C135" s="259">
        <v>607224</v>
      </c>
      <c r="D135" s="259"/>
      <c r="E135" s="259">
        <v>13520886788</v>
      </c>
      <c r="F135" s="259"/>
      <c r="G135" s="259">
        <v>-12501835625</v>
      </c>
      <c r="H135" s="259"/>
      <c r="I135" s="323">
        <f t="shared" si="5"/>
        <v>1019051163</v>
      </c>
      <c r="J135" s="323"/>
      <c r="K135" s="259">
        <v>607224</v>
      </c>
      <c r="L135" s="259"/>
      <c r="M135" s="259">
        <v>13520886788</v>
      </c>
      <c r="N135" s="259"/>
      <c r="O135" s="259">
        <v>-12198978663</v>
      </c>
      <c r="P135" s="259"/>
      <c r="Q135" s="259">
        <f t="shared" si="4"/>
        <v>1321908125</v>
      </c>
    </row>
    <row r="136" spans="1:17">
      <c r="A136" s="289" t="s">
        <v>152</v>
      </c>
      <c r="C136" s="259">
        <v>4109322</v>
      </c>
      <c r="D136" s="259"/>
      <c r="E136" s="259">
        <v>130307401940</v>
      </c>
      <c r="F136" s="259"/>
      <c r="G136" s="259">
        <v>-105081708139</v>
      </c>
      <c r="H136" s="259"/>
      <c r="I136" s="323">
        <f t="shared" si="5"/>
        <v>25225693801</v>
      </c>
      <c r="J136" s="323"/>
      <c r="K136" s="259">
        <v>4109322</v>
      </c>
      <c r="L136" s="259"/>
      <c r="M136" s="259">
        <v>130307401940</v>
      </c>
      <c r="N136" s="259"/>
      <c r="O136" s="259">
        <v>-96248257931</v>
      </c>
      <c r="P136" s="259"/>
      <c r="Q136" s="259">
        <f t="shared" si="4"/>
        <v>34059144009</v>
      </c>
    </row>
    <row r="137" spans="1:17">
      <c r="A137" s="289" t="s">
        <v>366</v>
      </c>
      <c r="C137" s="259">
        <v>1611886</v>
      </c>
      <c r="D137" s="259"/>
      <c r="E137" s="259">
        <v>19612094209</v>
      </c>
      <c r="F137" s="259"/>
      <c r="G137" s="259">
        <v>-17049813753</v>
      </c>
      <c r="H137" s="259"/>
      <c r="I137" s="323">
        <f t="shared" si="5"/>
        <v>2562280456</v>
      </c>
      <c r="J137" s="323"/>
      <c r="K137" s="259">
        <v>1611886</v>
      </c>
      <c r="L137" s="259"/>
      <c r="M137" s="259">
        <v>19612094209</v>
      </c>
      <c r="N137" s="259"/>
      <c r="O137" s="259">
        <v>-18853369747</v>
      </c>
      <c r="P137" s="259"/>
      <c r="Q137" s="259">
        <f t="shared" ref="Q137:Q200" si="6">M137+O137</f>
        <v>758724462</v>
      </c>
    </row>
    <row r="138" spans="1:17">
      <c r="A138" s="289" t="s">
        <v>330</v>
      </c>
      <c r="C138" s="259">
        <v>11808631</v>
      </c>
      <c r="D138" s="259"/>
      <c r="E138" s="259">
        <v>19603077312</v>
      </c>
      <c r="F138" s="259"/>
      <c r="G138" s="259">
        <v>-16947124673</v>
      </c>
      <c r="H138" s="259"/>
      <c r="I138" s="323">
        <f t="shared" si="5"/>
        <v>2655952639</v>
      </c>
      <c r="J138" s="323"/>
      <c r="K138" s="259">
        <v>11808631</v>
      </c>
      <c r="L138" s="259"/>
      <c r="M138" s="259">
        <v>19603077312</v>
      </c>
      <c r="N138" s="259"/>
      <c r="O138" s="259">
        <v>-26608510781</v>
      </c>
      <c r="P138" s="259"/>
      <c r="Q138" s="259">
        <f t="shared" si="6"/>
        <v>-7005433469</v>
      </c>
    </row>
    <row r="139" spans="1:17">
      <c r="A139" s="289" t="s">
        <v>267</v>
      </c>
      <c r="C139" s="259">
        <v>2330870</v>
      </c>
      <c r="D139" s="259"/>
      <c r="E139" s="259">
        <v>25162634377</v>
      </c>
      <c r="F139" s="259"/>
      <c r="G139" s="259">
        <v>-24954214397</v>
      </c>
      <c r="H139" s="259"/>
      <c r="I139" s="323">
        <f t="shared" si="5"/>
        <v>208419980</v>
      </c>
      <c r="J139" s="323"/>
      <c r="K139" s="259">
        <v>2330870</v>
      </c>
      <c r="L139" s="259"/>
      <c r="M139" s="259">
        <v>25162634377</v>
      </c>
      <c r="N139" s="259"/>
      <c r="O139" s="259">
        <v>-24930934244</v>
      </c>
      <c r="P139" s="259"/>
      <c r="Q139" s="259">
        <f t="shared" si="6"/>
        <v>231700133</v>
      </c>
    </row>
    <row r="140" spans="1:17">
      <c r="A140" s="289" t="s">
        <v>88</v>
      </c>
      <c r="C140" s="259">
        <v>6038214</v>
      </c>
      <c r="D140" s="259"/>
      <c r="E140" s="259">
        <v>24243235688</v>
      </c>
      <c r="F140" s="259"/>
      <c r="G140" s="259">
        <v>-22242573739</v>
      </c>
      <c r="H140" s="259"/>
      <c r="I140" s="323">
        <f t="shared" si="5"/>
        <v>2000661949</v>
      </c>
      <c r="J140" s="323"/>
      <c r="K140" s="259">
        <v>6038214</v>
      </c>
      <c r="L140" s="259"/>
      <c r="M140" s="259">
        <v>24243235688</v>
      </c>
      <c r="N140" s="259"/>
      <c r="O140" s="259">
        <v>-27196731440</v>
      </c>
      <c r="P140" s="259"/>
      <c r="Q140" s="259">
        <f t="shared" si="6"/>
        <v>-2953495752</v>
      </c>
    </row>
    <row r="141" spans="1:17">
      <c r="A141" s="289" t="s">
        <v>428</v>
      </c>
      <c r="C141" s="259">
        <v>5976980</v>
      </c>
      <c r="D141" s="259"/>
      <c r="E141" s="259">
        <v>18751111957</v>
      </c>
      <c r="F141" s="259"/>
      <c r="G141" s="259">
        <v>-17655781997</v>
      </c>
      <c r="H141" s="259"/>
      <c r="I141" s="323">
        <f t="shared" si="5"/>
        <v>1095329960</v>
      </c>
      <c r="J141" s="323"/>
      <c r="K141" s="259">
        <v>5976980</v>
      </c>
      <c r="L141" s="259"/>
      <c r="M141" s="259">
        <v>18751111957</v>
      </c>
      <c r="N141" s="259"/>
      <c r="O141" s="259">
        <v>-19924060927</v>
      </c>
      <c r="P141" s="259"/>
      <c r="Q141" s="259">
        <f t="shared" si="6"/>
        <v>-1172948970</v>
      </c>
    </row>
    <row r="142" spans="1:17">
      <c r="A142" s="289" t="s">
        <v>320</v>
      </c>
      <c r="C142" s="259">
        <v>929625</v>
      </c>
      <c r="D142" s="259"/>
      <c r="E142" s="259">
        <v>23102343284</v>
      </c>
      <c r="F142" s="259"/>
      <c r="G142" s="259">
        <v>-19819854429</v>
      </c>
      <c r="H142" s="259"/>
      <c r="I142" s="323">
        <f t="shared" si="5"/>
        <v>3282488855</v>
      </c>
      <c r="J142" s="323"/>
      <c r="K142" s="259">
        <v>929625</v>
      </c>
      <c r="L142" s="259"/>
      <c r="M142" s="259">
        <v>23102343284</v>
      </c>
      <c r="N142" s="259"/>
      <c r="O142" s="259">
        <v>-19113704225</v>
      </c>
      <c r="P142" s="259"/>
      <c r="Q142" s="259">
        <f t="shared" si="6"/>
        <v>3988639059</v>
      </c>
    </row>
    <row r="143" spans="1:17">
      <c r="A143" s="289" t="s">
        <v>442</v>
      </c>
      <c r="C143" s="259">
        <v>9202977</v>
      </c>
      <c r="D143" s="259"/>
      <c r="E143" s="259">
        <v>36309282354</v>
      </c>
      <c r="F143" s="259"/>
      <c r="G143" s="259">
        <v>-32645754242</v>
      </c>
      <c r="H143" s="259"/>
      <c r="I143" s="323">
        <f t="shared" si="5"/>
        <v>3663528112</v>
      </c>
      <c r="J143" s="323"/>
      <c r="K143" s="259">
        <v>9202977</v>
      </c>
      <c r="L143" s="259"/>
      <c r="M143" s="259">
        <v>36309282354</v>
      </c>
      <c r="N143" s="259"/>
      <c r="O143" s="259">
        <v>-34994554462</v>
      </c>
      <c r="P143" s="259"/>
      <c r="Q143" s="259">
        <f t="shared" si="6"/>
        <v>1314727892</v>
      </c>
    </row>
    <row r="144" spans="1:17">
      <c r="A144" s="289" t="s">
        <v>328</v>
      </c>
      <c r="C144" s="259">
        <v>713657</v>
      </c>
      <c r="D144" s="259"/>
      <c r="E144" s="259">
        <v>5341862880</v>
      </c>
      <c r="F144" s="259"/>
      <c r="G144" s="259">
        <v>-5648335115</v>
      </c>
      <c r="H144" s="259"/>
      <c r="I144" s="323">
        <f t="shared" si="5"/>
        <v>-306472235</v>
      </c>
      <c r="J144" s="323"/>
      <c r="K144" s="259">
        <v>713657</v>
      </c>
      <c r="L144" s="259"/>
      <c r="M144" s="259">
        <v>5341862880</v>
      </c>
      <c r="N144" s="259"/>
      <c r="O144" s="259">
        <v>-5938387112</v>
      </c>
      <c r="P144" s="259"/>
      <c r="Q144" s="259">
        <f t="shared" si="6"/>
        <v>-596524232</v>
      </c>
    </row>
    <row r="145" spans="1:17">
      <c r="A145" s="289" t="s">
        <v>237</v>
      </c>
      <c r="C145" s="259">
        <v>2415686</v>
      </c>
      <c r="D145" s="259"/>
      <c r="E145" s="259">
        <v>20699315204</v>
      </c>
      <c r="F145" s="259"/>
      <c r="G145" s="259">
        <v>-21754224337</v>
      </c>
      <c r="H145" s="259"/>
      <c r="I145" s="323">
        <f t="shared" si="5"/>
        <v>-1054909133</v>
      </c>
      <c r="J145" s="323"/>
      <c r="K145" s="259">
        <v>2415686</v>
      </c>
      <c r="L145" s="259"/>
      <c r="M145" s="259">
        <v>20699315204</v>
      </c>
      <c r="N145" s="259"/>
      <c r="O145" s="259">
        <v>-22106883915</v>
      </c>
      <c r="P145" s="259"/>
      <c r="Q145" s="259">
        <f t="shared" si="6"/>
        <v>-1407568711</v>
      </c>
    </row>
    <row r="146" spans="1:17">
      <c r="A146" s="289" t="s">
        <v>277</v>
      </c>
      <c r="C146" s="259">
        <v>3356663</v>
      </c>
      <c r="D146" s="259"/>
      <c r="E146" s="259">
        <v>24257742519</v>
      </c>
      <c r="F146" s="259"/>
      <c r="G146" s="259">
        <v>-21391603715</v>
      </c>
      <c r="H146" s="259"/>
      <c r="I146" s="323">
        <f t="shared" si="5"/>
        <v>2866138804</v>
      </c>
      <c r="J146" s="323"/>
      <c r="K146" s="259">
        <v>3356663</v>
      </c>
      <c r="L146" s="259"/>
      <c r="M146" s="259">
        <v>24257742519</v>
      </c>
      <c r="N146" s="259"/>
      <c r="O146" s="259">
        <v>-19819943686</v>
      </c>
      <c r="P146" s="259"/>
      <c r="Q146" s="259">
        <f t="shared" si="6"/>
        <v>4437798833</v>
      </c>
    </row>
    <row r="147" spans="1:17">
      <c r="A147" s="289" t="s">
        <v>185</v>
      </c>
      <c r="C147" s="259">
        <v>3856664</v>
      </c>
      <c r="D147" s="259"/>
      <c r="E147" s="259">
        <v>25954263073</v>
      </c>
      <c r="F147" s="259"/>
      <c r="G147" s="259">
        <v>-26504634558</v>
      </c>
      <c r="H147" s="259"/>
      <c r="I147" s="323">
        <f t="shared" si="5"/>
        <v>-550371485</v>
      </c>
      <c r="J147" s="323"/>
      <c r="K147" s="259">
        <v>3856664</v>
      </c>
      <c r="L147" s="259"/>
      <c r="M147" s="259">
        <v>25954263073</v>
      </c>
      <c r="N147" s="259"/>
      <c r="O147" s="259">
        <v>-23845718806</v>
      </c>
      <c r="P147" s="259"/>
      <c r="Q147" s="259">
        <f t="shared" si="6"/>
        <v>2108544267</v>
      </c>
    </row>
    <row r="148" spans="1:17">
      <c r="A148" s="289" t="s">
        <v>270</v>
      </c>
      <c r="C148" s="259">
        <v>17447775</v>
      </c>
      <c r="D148" s="259"/>
      <c r="E148" s="259">
        <v>64564666087</v>
      </c>
      <c r="F148" s="259"/>
      <c r="G148" s="259">
        <v>-64564666087</v>
      </c>
      <c r="H148" s="259"/>
      <c r="I148" s="323">
        <f t="shared" si="5"/>
        <v>0</v>
      </c>
      <c r="J148" s="323"/>
      <c r="K148" s="259">
        <v>17447775</v>
      </c>
      <c r="L148" s="259"/>
      <c r="M148" s="259">
        <v>64564666087</v>
      </c>
      <c r="N148" s="259"/>
      <c r="O148" s="259">
        <v>-60678057378</v>
      </c>
      <c r="P148" s="259"/>
      <c r="Q148" s="259">
        <f t="shared" si="6"/>
        <v>3886608709</v>
      </c>
    </row>
    <row r="149" spans="1:17">
      <c r="A149" s="289" t="s">
        <v>127</v>
      </c>
      <c r="C149" s="259">
        <v>17318073</v>
      </c>
      <c r="D149" s="259"/>
      <c r="E149" s="259">
        <v>166297194302</v>
      </c>
      <c r="F149" s="259"/>
      <c r="G149" s="259">
        <v>-143068386116</v>
      </c>
      <c r="H149" s="259"/>
      <c r="I149" s="323">
        <f t="shared" si="5"/>
        <v>23228808186</v>
      </c>
      <c r="J149" s="323"/>
      <c r="K149" s="259">
        <v>17318073</v>
      </c>
      <c r="L149" s="259"/>
      <c r="M149" s="259">
        <v>166297194302</v>
      </c>
      <c r="N149" s="259"/>
      <c r="O149" s="259">
        <v>-147526633879</v>
      </c>
      <c r="P149" s="259"/>
      <c r="Q149" s="259">
        <f t="shared" si="6"/>
        <v>18770560423</v>
      </c>
    </row>
    <row r="150" spans="1:17">
      <c r="A150" s="289" t="s">
        <v>111</v>
      </c>
      <c r="C150" s="259">
        <v>1909381</v>
      </c>
      <c r="D150" s="259"/>
      <c r="E150" s="259">
        <v>33139432400</v>
      </c>
      <c r="F150" s="259"/>
      <c r="G150" s="259">
        <v>-27999225019</v>
      </c>
      <c r="H150" s="259"/>
      <c r="I150" s="323">
        <f t="shared" si="5"/>
        <v>5140207381</v>
      </c>
      <c r="J150" s="323"/>
      <c r="K150" s="259">
        <v>1909381</v>
      </c>
      <c r="L150" s="259"/>
      <c r="M150" s="259">
        <v>33139432400</v>
      </c>
      <c r="N150" s="259"/>
      <c r="O150" s="259">
        <v>-24608708958</v>
      </c>
      <c r="P150" s="259"/>
      <c r="Q150" s="259">
        <f t="shared" si="6"/>
        <v>8530723442</v>
      </c>
    </row>
    <row r="151" spans="1:17">
      <c r="A151" s="289" t="s">
        <v>274</v>
      </c>
      <c r="C151" s="259">
        <v>1664340</v>
      </c>
      <c r="D151" s="259"/>
      <c r="E151" s="259">
        <v>55837254726</v>
      </c>
      <c r="F151" s="259"/>
      <c r="G151" s="259">
        <v>-60473051921</v>
      </c>
      <c r="H151" s="259"/>
      <c r="I151" s="323">
        <f t="shared" si="5"/>
        <v>-4635797195</v>
      </c>
      <c r="J151" s="323"/>
      <c r="K151" s="259">
        <v>1664340</v>
      </c>
      <c r="L151" s="259"/>
      <c r="M151" s="259">
        <v>55837254726</v>
      </c>
      <c r="N151" s="259"/>
      <c r="O151" s="259">
        <v>-64143165446</v>
      </c>
      <c r="P151" s="259"/>
      <c r="Q151" s="259">
        <f t="shared" si="6"/>
        <v>-8305910720</v>
      </c>
    </row>
    <row r="152" spans="1:17">
      <c r="A152" s="289" t="s">
        <v>153</v>
      </c>
      <c r="C152" s="259">
        <v>444862</v>
      </c>
      <c r="D152" s="259"/>
      <c r="E152" s="259">
        <v>21434164501</v>
      </c>
      <c r="F152" s="259"/>
      <c r="G152" s="259">
        <v>-20892055176</v>
      </c>
      <c r="H152" s="259"/>
      <c r="I152" s="323">
        <f t="shared" si="5"/>
        <v>542109325</v>
      </c>
      <c r="J152" s="323"/>
      <c r="K152" s="259">
        <v>444862</v>
      </c>
      <c r="L152" s="259"/>
      <c r="M152" s="259">
        <v>21434164501</v>
      </c>
      <c r="N152" s="259"/>
      <c r="O152" s="259">
        <v>-21650849882</v>
      </c>
      <c r="P152" s="259"/>
      <c r="Q152" s="259">
        <f t="shared" si="6"/>
        <v>-216685381</v>
      </c>
    </row>
    <row r="153" spans="1:17">
      <c r="A153" s="289" t="s">
        <v>418</v>
      </c>
      <c r="C153" s="259">
        <v>680360</v>
      </c>
      <c r="D153" s="259"/>
      <c r="E153" s="259">
        <v>24475726145</v>
      </c>
      <c r="F153" s="259"/>
      <c r="G153" s="259">
        <v>-18051790788</v>
      </c>
      <c r="H153" s="259"/>
      <c r="I153" s="323">
        <f t="shared" si="5"/>
        <v>6423935357</v>
      </c>
      <c r="J153" s="323"/>
      <c r="K153" s="259">
        <v>680360</v>
      </c>
      <c r="L153" s="259"/>
      <c r="M153" s="259">
        <v>24475726145</v>
      </c>
      <c r="N153" s="259"/>
      <c r="O153" s="259">
        <v>-14407526126</v>
      </c>
      <c r="P153" s="259"/>
      <c r="Q153" s="259">
        <f t="shared" si="6"/>
        <v>10068200019</v>
      </c>
    </row>
    <row r="154" spans="1:17">
      <c r="A154" s="289" t="s">
        <v>171</v>
      </c>
      <c r="C154" s="259">
        <v>10991391</v>
      </c>
      <c r="D154" s="259"/>
      <c r="E154" s="259">
        <v>45506757614</v>
      </c>
      <c r="F154" s="259"/>
      <c r="G154" s="259">
        <v>-41195233173</v>
      </c>
      <c r="H154" s="259"/>
      <c r="I154" s="323">
        <f t="shared" si="5"/>
        <v>4311524441</v>
      </c>
      <c r="J154" s="323"/>
      <c r="K154" s="259">
        <v>10991391</v>
      </c>
      <c r="L154" s="259"/>
      <c r="M154" s="259">
        <v>45506757614</v>
      </c>
      <c r="N154" s="259"/>
      <c r="O154" s="259">
        <v>-37257633487</v>
      </c>
      <c r="P154" s="259"/>
      <c r="Q154" s="259">
        <f t="shared" si="6"/>
        <v>8249124127</v>
      </c>
    </row>
    <row r="155" spans="1:17">
      <c r="A155" s="289" t="s">
        <v>131</v>
      </c>
      <c r="C155" s="259">
        <v>5726269</v>
      </c>
      <c r="D155" s="259"/>
      <c r="E155" s="259">
        <v>102402636616</v>
      </c>
      <c r="F155" s="259"/>
      <c r="G155" s="259">
        <v>-93352042275</v>
      </c>
      <c r="H155" s="259"/>
      <c r="I155" s="323">
        <f t="shared" si="5"/>
        <v>9050594341</v>
      </c>
      <c r="J155" s="323"/>
      <c r="K155" s="259">
        <v>5726269</v>
      </c>
      <c r="L155" s="259"/>
      <c r="M155" s="259">
        <v>102402636616</v>
      </c>
      <c r="N155" s="259"/>
      <c r="O155" s="259">
        <v>-101947260801</v>
      </c>
      <c r="P155" s="259"/>
      <c r="Q155" s="259">
        <f t="shared" si="6"/>
        <v>455375815</v>
      </c>
    </row>
    <row r="156" spans="1:17">
      <c r="A156" s="289" t="s">
        <v>200</v>
      </c>
      <c r="C156" s="259">
        <v>2028983</v>
      </c>
      <c r="D156" s="259"/>
      <c r="E156" s="259">
        <v>13109918586</v>
      </c>
      <c r="F156" s="259"/>
      <c r="G156" s="259">
        <v>-13541147373</v>
      </c>
      <c r="H156" s="259"/>
      <c r="I156" s="323">
        <f t="shared" si="5"/>
        <v>-431228787</v>
      </c>
      <c r="J156" s="323"/>
      <c r="K156" s="259">
        <v>2028983</v>
      </c>
      <c r="L156" s="259"/>
      <c r="M156" s="259">
        <v>13109918586</v>
      </c>
      <c r="N156" s="259"/>
      <c r="O156" s="259">
        <v>-9765880890</v>
      </c>
      <c r="P156" s="259"/>
      <c r="Q156" s="259">
        <f t="shared" si="6"/>
        <v>3344037696</v>
      </c>
    </row>
    <row r="157" spans="1:17">
      <c r="A157" s="289" t="s">
        <v>226</v>
      </c>
      <c r="C157" s="259">
        <v>702128</v>
      </c>
      <c r="D157" s="259"/>
      <c r="E157" s="259">
        <v>10559988624</v>
      </c>
      <c r="F157" s="259"/>
      <c r="G157" s="259">
        <v>-10173466169</v>
      </c>
      <c r="H157" s="259"/>
      <c r="I157" s="323">
        <f t="shared" si="5"/>
        <v>386522455</v>
      </c>
      <c r="J157" s="323"/>
      <c r="K157" s="259">
        <v>702128</v>
      </c>
      <c r="L157" s="259"/>
      <c r="M157" s="259">
        <v>10559988624</v>
      </c>
      <c r="N157" s="259"/>
      <c r="O157" s="259">
        <v>-10888025281</v>
      </c>
      <c r="P157" s="259"/>
      <c r="Q157" s="259">
        <f t="shared" si="6"/>
        <v>-328036657</v>
      </c>
    </row>
    <row r="158" spans="1:17">
      <c r="A158" s="289" t="s">
        <v>228</v>
      </c>
      <c r="C158" s="259">
        <v>15502538</v>
      </c>
      <c r="D158" s="259"/>
      <c r="E158" s="259">
        <v>131449841082</v>
      </c>
      <c r="F158" s="259"/>
      <c r="G158" s="259">
        <v>-118204571573</v>
      </c>
      <c r="H158" s="259"/>
      <c r="I158" s="323">
        <f t="shared" si="5"/>
        <v>13245269509</v>
      </c>
      <c r="J158" s="323"/>
      <c r="K158" s="259">
        <v>15502538</v>
      </c>
      <c r="L158" s="259"/>
      <c r="M158" s="259">
        <v>131449841082</v>
      </c>
      <c r="N158" s="259"/>
      <c r="O158" s="259">
        <v>-126376161487</v>
      </c>
      <c r="P158" s="259"/>
      <c r="Q158" s="259">
        <f t="shared" si="6"/>
        <v>5073679595</v>
      </c>
    </row>
    <row r="159" spans="1:17">
      <c r="A159" s="289" t="s">
        <v>265</v>
      </c>
      <c r="C159" s="259">
        <v>11667807</v>
      </c>
      <c r="D159" s="259"/>
      <c r="E159" s="259">
        <v>25238082605</v>
      </c>
      <c r="F159" s="259"/>
      <c r="G159" s="259">
        <v>-22136664519</v>
      </c>
      <c r="H159" s="259"/>
      <c r="I159" s="323">
        <f t="shared" si="5"/>
        <v>3101418086</v>
      </c>
      <c r="J159" s="323"/>
      <c r="K159" s="259">
        <v>11667807</v>
      </c>
      <c r="L159" s="259"/>
      <c r="M159" s="259">
        <v>25238082605</v>
      </c>
      <c r="N159" s="259"/>
      <c r="O159" s="259">
        <v>-21839756226</v>
      </c>
      <c r="P159" s="259"/>
      <c r="Q159" s="259">
        <f t="shared" si="6"/>
        <v>3398326379</v>
      </c>
    </row>
    <row r="160" spans="1:17">
      <c r="A160" s="289" t="s">
        <v>254</v>
      </c>
      <c r="C160" s="259">
        <v>11435123</v>
      </c>
      <c r="D160" s="259"/>
      <c r="E160" s="259">
        <v>66383770670</v>
      </c>
      <c r="F160" s="259"/>
      <c r="G160" s="259">
        <v>-56279942509</v>
      </c>
      <c r="H160" s="259"/>
      <c r="I160" s="323">
        <f t="shared" si="5"/>
        <v>10103828161</v>
      </c>
      <c r="J160" s="323"/>
      <c r="K160" s="259">
        <v>11435123</v>
      </c>
      <c r="L160" s="259"/>
      <c r="M160" s="259">
        <v>66383770670</v>
      </c>
      <c r="N160" s="259"/>
      <c r="O160" s="259">
        <v>-65262734478</v>
      </c>
      <c r="P160" s="259"/>
      <c r="Q160" s="259">
        <f t="shared" si="6"/>
        <v>1121036192</v>
      </c>
    </row>
    <row r="161" spans="1:17">
      <c r="A161" s="289" t="s">
        <v>243</v>
      </c>
      <c r="C161" s="259">
        <v>7957336</v>
      </c>
      <c r="D161" s="259"/>
      <c r="E161" s="259">
        <v>17346607745</v>
      </c>
      <c r="F161" s="259"/>
      <c r="G161" s="259">
        <v>-18344755968</v>
      </c>
      <c r="H161" s="259"/>
      <c r="I161" s="323">
        <f t="shared" si="5"/>
        <v>-998148223</v>
      </c>
      <c r="J161" s="323"/>
      <c r="K161" s="259">
        <v>7957336</v>
      </c>
      <c r="L161" s="259"/>
      <c r="M161" s="259">
        <v>17346607745</v>
      </c>
      <c r="N161" s="259"/>
      <c r="O161" s="259">
        <v>-18175263527</v>
      </c>
      <c r="P161" s="259"/>
      <c r="Q161" s="259">
        <f t="shared" si="6"/>
        <v>-828655782</v>
      </c>
    </row>
    <row r="162" spans="1:17">
      <c r="A162" s="289" t="s">
        <v>165</v>
      </c>
      <c r="C162" s="259">
        <v>2974150</v>
      </c>
      <c r="D162" s="259"/>
      <c r="E162" s="259">
        <v>14457059123</v>
      </c>
      <c r="F162" s="259"/>
      <c r="G162" s="259">
        <v>-13211155538</v>
      </c>
      <c r="H162" s="259"/>
      <c r="I162" s="323">
        <f t="shared" si="5"/>
        <v>1245903585</v>
      </c>
      <c r="J162" s="323"/>
      <c r="K162" s="259">
        <v>2974150</v>
      </c>
      <c r="L162" s="259"/>
      <c r="M162" s="259">
        <v>14457059123</v>
      </c>
      <c r="N162" s="259"/>
      <c r="O162" s="259">
        <v>-8337199738</v>
      </c>
      <c r="P162" s="259"/>
      <c r="Q162" s="259">
        <f t="shared" si="6"/>
        <v>6119859385</v>
      </c>
    </row>
    <row r="163" spans="1:17">
      <c r="A163" s="289" t="s">
        <v>99</v>
      </c>
      <c r="C163" s="259">
        <v>15125374</v>
      </c>
      <c r="D163" s="259"/>
      <c r="E163" s="259">
        <v>21861439653</v>
      </c>
      <c r="F163" s="259"/>
      <c r="G163" s="259">
        <v>-22733491578</v>
      </c>
      <c r="H163" s="259"/>
      <c r="I163" s="323">
        <f t="shared" si="5"/>
        <v>-872051925</v>
      </c>
      <c r="J163" s="323"/>
      <c r="K163" s="259">
        <v>15125374</v>
      </c>
      <c r="L163" s="259"/>
      <c r="M163" s="259">
        <v>21861439653</v>
      </c>
      <c r="N163" s="259"/>
      <c r="O163" s="259">
        <v>-24773747272</v>
      </c>
      <c r="P163" s="259"/>
      <c r="Q163" s="259">
        <f t="shared" si="6"/>
        <v>-2912307619</v>
      </c>
    </row>
    <row r="164" spans="1:17">
      <c r="A164" s="289" t="s">
        <v>107</v>
      </c>
      <c r="C164" s="259">
        <v>6993265</v>
      </c>
      <c r="D164" s="259"/>
      <c r="E164" s="259">
        <v>222383445797</v>
      </c>
      <c r="F164" s="259"/>
      <c r="G164" s="259">
        <v>-196817611331</v>
      </c>
      <c r="H164" s="259"/>
      <c r="I164" s="323">
        <f t="shared" ref="I164:I227" si="7">E164+G164</f>
        <v>25565834466</v>
      </c>
      <c r="J164" s="323"/>
      <c r="K164" s="259">
        <v>6993265</v>
      </c>
      <c r="L164" s="259"/>
      <c r="M164" s="259">
        <v>222383445797</v>
      </c>
      <c r="N164" s="259"/>
      <c r="O164" s="259">
        <v>-187690240843</v>
      </c>
      <c r="P164" s="259"/>
      <c r="Q164" s="259">
        <f t="shared" si="6"/>
        <v>34693204954</v>
      </c>
    </row>
    <row r="165" spans="1:17">
      <c r="A165" s="289" t="s">
        <v>429</v>
      </c>
      <c r="C165" s="259">
        <v>3161592</v>
      </c>
      <c r="D165" s="259"/>
      <c r="E165" s="259">
        <v>14928207510</v>
      </c>
      <c r="F165" s="259"/>
      <c r="G165" s="259">
        <v>-13134375078</v>
      </c>
      <c r="H165" s="259"/>
      <c r="I165" s="323">
        <f t="shared" si="7"/>
        <v>1793832432</v>
      </c>
      <c r="J165" s="323"/>
      <c r="K165" s="259">
        <v>3161592</v>
      </c>
      <c r="L165" s="259"/>
      <c r="M165" s="259">
        <v>14928207510</v>
      </c>
      <c r="N165" s="259"/>
      <c r="O165" s="259">
        <v>-19907678039</v>
      </c>
      <c r="P165" s="259"/>
      <c r="Q165" s="259">
        <f t="shared" si="6"/>
        <v>-4979470529</v>
      </c>
    </row>
    <row r="166" spans="1:17">
      <c r="A166" s="289" t="s">
        <v>113</v>
      </c>
      <c r="C166" s="259">
        <v>3616099</v>
      </c>
      <c r="D166" s="259"/>
      <c r="E166" s="259">
        <v>25341811643</v>
      </c>
      <c r="F166" s="259"/>
      <c r="G166" s="259">
        <v>-23107509355</v>
      </c>
      <c r="H166" s="259"/>
      <c r="I166" s="323">
        <f t="shared" si="7"/>
        <v>2234302288</v>
      </c>
      <c r="J166" s="323"/>
      <c r="K166" s="259">
        <v>3616099</v>
      </c>
      <c r="L166" s="259"/>
      <c r="M166" s="259">
        <v>25341811643</v>
      </c>
      <c r="N166" s="259"/>
      <c r="O166" s="259">
        <v>-23349384351</v>
      </c>
      <c r="P166" s="259"/>
      <c r="Q166" s="259">
        <f t="shared" si="6"/>
        <v>1992427292</v>
      </c>
    </row>
    <row r="167" spans="1:17">
      <c r="A167" s="289" t="s">
        <v>92</v>
      </c>
      <c r="C167" s="259">
        <v>12845154</v>
      </c>
      <c r="D167" s="259"/>
      <c r="E167" s="259">
        <v>22983705604</v>
      </c>
      <c r="F167" s="259"/>
      <c r="G167" s="259">
        <v>-20852145213</v>
      </c>
      <c r="H167" s="259"/>
      <c r="I167" s="323">
        <f t="shared" si="7"/>
        <v>2131560391</v>
      </c>
      <c r="J167" s="323"/>
      <c r="K167" s="259">
        <v>12845154</v>
      </c>
      <c r="L167" s="259"/>
      <c r="M167" s="259">
        <v>22983705604</v>
      </c>
      <c r="N167" s="259"/>
      <c r="O167" s="259">
        <v>-24247809414</v>
      </c>
      <c r="P167" s="259"/>
      <c r="Q167" s="259">
        <f t="shared" si="6"/>
        <v>-1264103810</v>
      </c>
    </row>
    <row r="168" spans="1:17">
      <c r="A168" s="289" t="s">
        <v>296</v>
      </c>
      <c r="C168" s="259">
        <v>9173706</v>
      </c>
      <c r="D168" s="259"/>
      <c r="E168" s="259">
        <v>30667608799</v>
      </c>
      <c r="F168" s="259"/>
      <c r="G168" s="259">
        <v>-24380428505</v>
      </c>
      <c r="H168" s="259"/>
      <c r="I168" s="323">
        <f t="shared" si="7"/>
        <v>6287180294</v>
      </c>
      <c r="J168" s="323"/>
      <c r="K168" s="259">
        <v>9173706</v>
      </c>
      <c r="L168" s="259"/>
      <c r="M168" s="259">
        <v>30667608799</v>
      </c>
      <c r="N168" s="259"/>
      <c r="O168" s="259">
        <v>-26893712187</v>
      </c>
      <c r="P168" s="259"/>
      <c r="Q168" s="259">
        <f t="shared" si="6"/>
        <v>3773896612</v>
      </c>
    </row>
    <row r="169" spans="1:17">
      <c r="A169" s="289" t="s">
        <v>147</v>
      </c>
      <c r="C169" s="259">
        <v>1609178</v>
      </c>
      <c r="D169" s="259"/>
      <c r="E169" s="259">
        <v>18107510389</v>
      </c>
      <c r="F169" s="259"/>
      <c r="G169" s="259">
        <v>-17682130318</v>
      </c>
      <c r="H169" s="259"/>
      <c r="I169" s="323">
        <f t="shared" si="7"/>
        <v>425380071</v>
      </c>
      <c r="J169" s="323"/>
      <c r="K169" s="259">
        <v>1609178</v>
      </c>
      <c r="L169" s="259"/>
      <c r="M169" s="259">
        <v>18107510389</v>
      </c>
      <c r="N169" s="259"/>
      <c r="O169" s="259">
        <v>-21946558524</v>
      </c>
      <c r="P169" s="259"/>
      <c r="Q169" s="259">
        <f t="shared" si="6"/>
        <v>-3839048135</v>
      </c>
    </row>
    <row r="170" spans="1:17">
      <c r="A170" s="289" t="s">
        <v>256</v>
      </c>
      <c r="C170" s="259">
        <v>10255749</v>
      </c>
      <c r="D170" s="259"/>
      <c r="E170" s="259">
        <v>50973636470</v>
      </c>
      <c r="F170" s="259"/>
      <c r="G170" s="259">
        <v>-43299070654</v>
      </c>
      <c r="H170" s="259"/>
      <c r="I170" s="323">
        <f t="shared" si="7"/>
        <v>7674565816</v>
      </c>
      <c r="J170" s="323"/>
      <c r="K170" s="259">
        <v>10255749</v>
      </c>
      <c r="L170" s="259"/>
      <c r="M170" s="259">
        <v>50973636470</v>
      </c>
      <c r="N170" s="259"/>
      <c r="O170" s="259">
        <v>-38841910992</v>
      </c>
      <c r="P170" s="259"/>
      <c r="Q170" s="259">
        <f t="shared" si="6"/>
        <v>12131725478</v>
      </c>
    </row>
    <row r="171" spans="1:17">
      <c r="A171" s="289" t="s">
        <v>313</v>
      </c>
      <c r="C171" s="259">
        <v>430573</v>
      </c>
      <c r="D171" s="259"/>
      <c r="E171" s="259">
        <v>2439663221</v>
      </c>
      <c r="F171" s="259"/>
      <c r="G171" s="259">
        <v>-2378795274</v>
      </c>
      <c r="H171" s="259"/>
      <c r="I171" s="323">
        <f t="shared" si="7"/>
        <v>60867947</v>
      </c>
      <c r="J171" s="323"/>
      <c r="K171" s="259">
        <v>430573</v>
      </c>
      <c r="L171" s="259"/>
      <c r="M171" s="259">
        <v>2439663221</v>
      </c>
      <c r="N171" s="259"/>
      <c r="O171" s="259">
        <v>-2824873201</v>
      </c>
      <c r="P171" s="259"/>
      <c r="Q171" s="259">
        <f t="shared" si="6"/>
        <v>-385209980</v>
      </c>
    </row>
    <row r="172" spans="1:17">
      <c r="A172" s="289" t="s">
        <v>316</v>
      </c>
      <c r="C172" s="259">
        <v>2421044</v>
      </c>
      <c r="D172" s="259"/>
      <c r="E172" s="259">
        <v>17303732891</v>
      </c>
      <c r="F172" s="259"/>
      <c r="G172" s="259">
        <v>-15703034890</v>
      </c>
      <c r="H172" s="259"/>
      <c r="I172" s="323">
        <f t="shared" si="7"/>
        <v>1600698001</v>
      </c>
      <c r="J172" s="323"/>
      <c r="K172" s="259">
        <v>2421044</v>
      </c>
      <c r="L172" s="259"/>
      <c r="M172" s="259">
        <v>17303732891</v>
      </c>
      <c r="N172" s="259"/>
      <c r="O172" s="259">
        <v>-11166803979</v>
      </c>
      <c r="P172" s="259"/>
      <c r="Q172" s="259">
        <f t="shared" si="6"/>
        <v>6136928912</v>
      </c>
    </row>
    <row r="173" spans="1:17">
      <c r="A173" s="289" t="s">
        <v>177</v>
      </c>
      <c r="C173" s="259">
        <v>14772339</v>
      </c>
      <c r="D173" s="259"/>
      <c r="E173" s="259">
        <v>25829936266</v>
      </c>
      <c r="F173" s="259"/>
      <c r="G173" s="259">
        <v>-19884310675</v>
      </c>
      <c r="H173" s="259"/>
      <c r="I173" s="323">
        <f t="shared" si="7"/>
        <v>5945625591</v>
      </c>
      <c r="J173" s="323"/>
      <c r="K173" s="259">
        <v>14772339</v>
      </c>
      <c r="L173" s="259"/>
      <c r="M173" s="259">
        <v>25829936266</v>
      </c>
      <c r="N173" s="259"/>
      <c r="O173" s="259">
        <v>-22511252012</v>
      </c>
      <c r="P173" s="259"/>
      <c r="Q173" s="259">
        <f t="shared" si="6"/>
        <v>3318684254</v>
      </c>
    </row>
    <row r="174" spans="1:17">
      <c r="A174" s="289" t="s">
        <v>155</v>
      </c>
      <c r="C174" s="259">
        <v>12234629</v>
      </c>
      <c r="D174" s="259"/>
      <c r="E174" s="259">
        <v>110429443259</v>
      </c>
      <c r="F174" s="259"/>
      <c r="G174" s="259">
        <v>-83258187628</v>
      </c>
      <c r="H174" s="259"/>
      <c r="I174" s="323">
        <f t="shared" si="7"/>
        <v>27171255631</v>
      </c>
      <c r="J174" s="323"/>
      <c r="K174" s="259">
        <v>12234629</v>
      </c>
      <c r="L174" s="259"/>
      <c r="M174" s="259">
        <v>110429443259</v>
      </c>
      <c r="N174" s="259"/>
      <c r="O174" s="259">
        <v>-98632465291</v>
      </c>
      <c r="P174" s="259"/>
      <c r="Q174" s="259">
        <f t="shared" si="6"/>
        <v>11796977968</v>
      </c>
    </row>
    <row r="175" spans="1:17">
      <c r="A175" s="289" t="s">
        <v>82</v>
      </c>
      <c r="C175" s="259">
        <v>7023656</v>
      </c>
      <c r="D175" s="259"/>
      <c r="E175" s="259">
        <v>88250776723</v>
      </c>
      <c r="F175" s="259"/>
      <c r="G175" s="259">
        <v>-73373700484</v>
      </c>
      <c r="H175" s="259"/>
      <c r="I175" s="323">
        <f t="shared" si="7"/>
        <v>14877076239</v>
      </c>
      <c r="J175" s="323"/>
      <c r="K175" s="259">
        <v>7023656</v>
      </c>
      <c r="L175" s="259"/>
      <c r="M175" s="259">
        <v>88250776723</v>
      </c>
      <c r="N175" s="259"/>
      <c r="O175" s="259">
        <v>-64093522965</v>
      </c>
      <c r="P175" s="259"/>
      <c r="Q175" s="259">
        <f t="shared" si="6"/>
        <v>24157253758</v>
      </c>
    </row>
    <row r="176" spans="1:17">
      <c r="A176" s="289" t="s">
        <v>368</v>
      </c>
      <c r="C176" s="259">
        <v>3099661</v>
      </c>
      <c r="D176" s="259"/>
      <c r="E176" s="259">
        <v>16114770233</v>
      </c>
      <c r="F176" s="259"/>
      <c r="G176" s="259">
        <v>-15612823094</v>
      </c>
      <c r="H176" s="259"/>
      <c r="I176" s="323">
        <f t="shared" si="7"/>
        <v>501947139</v>
      </c>
      <c r="J176" s="323"/>
      <c r="K176" s="259">
        <v>3099661</v>
      </c>
      <c r="L176" s="259"/>
      <c r="M176" s="259">
        <v>16114770233</v>
      </c>
      <c r="N176" s="259"/>
      <c r="O176" s="259">
        <v>-15069726388</v>
      </c>
      <c r="P176" s="259"/>
      <c r="Q176" s="259">
        <f t="shared" si="6"/>
        <v>1045043845</v>
      </c>
    </row>
    <row r="177" spans="1:17">
      <c r="A177" s="289" t="s">
        <v>231</v>
      </c>
      <c r="C177" s="259">
        <v>767770</v>
      </c>
      <c r="D177" s="259"/>
      <c r="E177" s="259">
        <v>26658637776</v>
      </c>
      <c r="F177" s="259"/>
      <c r="G177" s="259">
        <v>-21657210612</v>
      </c>
      <c r="H177" s="259"/>
      <c r="I177" s="323">
        <f t="shared" si="7"/>
        <v>5001427164</v>
      </c>
      <c r="J177" s="323"/>
      <c r="K177" s="259">
        <v>767770</v>
      </c>
      <c r="L177" s="259"/>
      <c r="M177" s="259">
        <v>26658637776</v>
      </c>
      <c r="N177" s="259"/>
      <c r="O177" s="259">
        <v>-17194935851</v>
      </c>
      <c r="P177" s="259"/>
      <c r="Q177" s="259">
        <f t="shared" si="6"/>
        <v>9463701925</v>
      </c>
    </row>
    <row r="178" spans="1:17">
      <c r="A178" s="289" t="s">
        <v>444</v>
      </c>
      <c r="C178" s="259">
        <v>800275</v>
      </c>
      <c r="D178" s="259"/>
      <c r="E178" s="259">
        <v>31486418940</v>
      </c>
      <c r="F178" s="259"/>
      <c r="G178" s="259">
        <v>-23446231034</v>
      </c>
      <c r="H178" s="259"/>
      <c r="I178" s="323">
        <f t="shared" si="7"/>
        <v>8040187906</v>
      </c>
      <c r="J178" s="323"/>
      <c r="K178" s="259">
        <v>800275</v>
      </c>
      <c r="L178" s="259"/>
      <c r="M178" s="259">
        <v>31486418940</v>
      </c>
      <c r="N178" s="259"/>
      <c r="O178" s="259">
        <v>-23515181006</v>
      </c>
      <c r="P178" s="259"/>
      <c r="Q178" s="259">
        <f t="shared" si="6"/>
        <v>7971237934</v>
      </c>
    </row>
    <row r="179" spans="1:17">
      <c r="A179" s="289" t="s">
        <v>183</v>
      </c>
      <c r="C179" s="259">
        <v>2354778</v>
      </c>
      <c r="D179" s="259"/>
      <c r="E179" s="259">
        <v>20692380909</v>
      </c>
      <c r="F179" s="259"/>
      <c r="G179" s="259">
        <v>-19455494841</v>
      </c>
      <c r="H179" s="259"/>
      <c r="I179" s="323">
        <f t="shared" si="7"/>
        <v>1236886068</v>
      </c>
      <c r="J179" s="323"/>
      <c r="K179" s="259">
        <v>2354778</v>
      </c>
      <c r="L179" s="259"/>
      <c r="M179" s="259">
        <v>20692380909</v>
      </c>
      <c r="N179" s="259"/>
      <c r="O179" s="259">
        <v>-17296102984</v>
      </c>
      <c r="P179" s="259"/>
      <c r="Q179" s="259">
        <f t="shared" si="6"/>
        <v>3396277925</v>
      </c>
    </row>
    <row r="180" spans="1:17">
      <c r="A180" s="289" t="s">
        <v>176</v>
      </c>
      <c r="C180" s="259">
        <v>4497179</v>
      </c>
      <c r="D180" s="259"/>
      <c r="E180" s="259">
        <v>26599003674</v>
      </c>
      <c r="F180" s="259"/>
      <c r="G180" s="259">
        <v>-30051166427</v>
      </c>
      <c r="H180" s="259"/>
      <c r="I180" s="323">
        <f t="shared" si="7"/>
        <v>-3452162753</v>
      </c>
      <c r="J180" s="323"/>
      <c r="K180" s="259">
        <v>4497179</v>
      </c>
      <c r="L180" s="259"/>
      <c r="M180" s="259">
        <v>26599003674</v>
      </c>
      <c r="N180" s="259"/>
      <c r="O180" s="259">
        <v>-25034356394</v>
      </c>
      <c r="P180" s="259"/>
      <c r="Q180" s="259">
        <f t="shared" si="6"/>
        <v>1564647280</v>
      </c>
    </row>
    <row r="181" spans="1:17">
      <c r="A181" s="289" t="s">
        <v>93</v>
      </c>
      <c r="C181" s="259">
        <v>2551414</v>
      </c>
      <c r="D181" s="259"/>
      <c r="E181" s="259">
        <v>99420337003</v>
      </c>
      <c r="F181" s="259"/>
      <c r="G181" s="259">
        <v>-86430473635</v>
      </c>
      <c r="H181" s="259"/>
      <c r="I181" s="323">
        <f t="shared" si="7"/>
        <v>12989863368</v>
      </c>
      <c r="J181" s="323"/>
      <c r="K181" s="259">
        <v>2551414</v>
      </c>
      <c r="L181" s="259"/>
      <c r="M181" s="259">
        <v>99420337003</v>
      </c>
      <c r="N181" s="259"/>
      <c r="O181" s="259">
        <v>-87702940143</v>
      </c>
      <c r="P181" s="259"/>
      <c r="Q181" s="259">
        <f t="shared" si="6"/>
        <v>11717396860</v>
      </c>
    </row>
    <row r="182" spans="1:17">
      <c r="A182" s="289" t="s">
        <v>125</v>
      </c>
      <c r="C182" s="259">
        <v>15521603</v>
      </c>
      <c r="D182" s="259"/>
      <c r="E182" s="259">
        <v>23406171437</v>
      </c>
      <c r="F182" s="259"/>
      <c r="G182" s="259">
        <v>-21104856939</v>
      </c>
      <c r="H182" s="259"/>
      <c r="I182" s="323">
        <f t="shared" si="7"/>
        <v>2301314498</v>
      </c>
      <c r="J182" s="323"/>
      <c r="K182" s="259">
        <v>15521603</v>
      </c>
      <c r="L182" s="259"/>
      <c r="M182" s="259">
        <v>23406171437</v>
      </c>
      <c r="N182" s="259"/>
      <c r="O182" s="259">
        <v>-29454437226</v>
      </c>
      <c r="P182" s="259"/>
      <c r="Q182" s="259">
        <f t="shared" si="6"/>
        <v>-6048265789</v>
      </c>
    </row>
    <row r="183" spans="1:17">
      <c r="A183" s="289" t="s">
        <v>215</v>
      </c>
      <c r="C183" s="259">
        <v>2683099</v>
      </c>
      <c r="D183" s="259"/>
      <c r="E183" s="259">
        <v>24937708148</v>
      </c>
      <c r="F183" s="259"/>
      <c r="G183" s="259">
        <v>-23777944358</v>
      </c>
      <c r="H183" s="259"/>
      <c r="I183" s="323">
        <f t="shared" si="7"/>
        <v>1159763790</v>
      </c>
      <c r="J183" s="323"/>
      <c r="K183" s="259">
        <v>2683099</v>
      </c>
      <c r="L183" s="259"/>
      <c r="M183" s="259">
        <v>24937708148</v>
      </c>
      <c r="N183" s="259"/>
      <c r="O183" s="259">
        <v>-24477287411</v>
      </c>
      <c r="P183" s="259"/>
      <c r="Q183" s="259">
        <f t="shared" si="6"/>
        <v>460420737</v>
      </c>
    </row>
    <row r="184" spans="1:17">
      <c r="A184" s="289" t="s">
        <v>370</v>
      </c>
      <c r="C184" s="259">
        <v>7498383</v>
      </c>
      <c r="D184" s="259"/>
      <c r="E184" s="259">
        <v>19491602332</v>
      </c>
      <c r="F184" s="259"/>
      <c r="G184" s="259">
        <v>-21423706969</v>
      </c>
      <c r="H184" s="259"/>
      <c r="I184" s="323">
        <f t="shared" si="7"/>
        <v>-1932104637</v>
      </c>
      <c r="J184" s="323"/>
      <c r="K184" s="259">
        <v>7498383</v>
      </c>
      <c r="L184" s="259"/>
      <c r="M184" s="259">
        <v>19491602332</v>
      </c>
      <c r="N184" s="259"/>
      <c r="O184" s="259">
        <v>-26316361817</v>
      </c>
      <c r="P184" s="259"/>
      <c r="Q184" s="259">
        <f t="shared" si="6"/>
        <v>-6824759485</v>
      </c>
    </row>
    <row r="185" spans="1:17">
      <c r="A185" s="289" t="s">
        <v>167</v>
      </c>
      <c r="C185" s="259">
        <v>5262845</v>
      </c>
      <c r="D185" s="259"/>
      <c r="E185" s="259">
        <v>18796891145</v>
      </c>
      <c r="F185" s="259"/>
      <c r="G185" s="259">
        <v>-18963460342</v>
      </c>
      <c r="H185" s="259"/>
      <c r="I185" s="323">
        <f t="shared" si="7"/>
        <v>-166569197</v>
      </c>
      <c r="J185" s="323"/>
      <c r="K185" s="259">
        <v>5262845</v>
      </c>
      <c r="L185" s="259"/>
      <c r="M185" s="259">
        <v>18796891145</v>
      </c>
      <c r="N185" s="259"/>
      <c r="O185" s="259">
        <v>-19565926212</v>
      </c>
      <c r="P185" s="259"/>
      <c r="Q185" s="259">
        <f t="shared" si="6"/>
        <v>-769035067</v>
      </c>
    </row>
    <row r="186" spans="1:17">
      <c r="A186" s="289" t="s">
        <v>422</v>
      </c>
      <c r="C186" s="259">
        <v>985432</v>
      </c>
      <c r="D186" s="259"/>
      <c r="E186" s="259">
        <v>23176594963</v>
      </c>
      <c r="F186" s="259"/>
      <c r="G186" s="259">
        <v>-21330780408</v>
      </c>
      <c r="H186" s="259"/>
      <c r="I186" s="323">
        <f t="shared" si="7"/>
        <v>1845814555</v>
      </c>
      <c r="J186" s="323"/>
      <c r="K186" s="259">
        <v>985432</v>
      </c>
      <c r="L186" s="259"/>
      <c r="M186" s="259">
        <v>23176594963</v>
      </c>
      <c r="N186" s="259"/>
      <c r="O186" s="259">
        <v>-23411956292</v>
      </c>
      <c r="P186" s="259"/>
      <c r="Q186" s="259">
        <f t="shared" si="6"/>
        <v>-235361329</v>
      </c>
    </row>
    <row r="187" spans="1:17">
      <c r="A187" s="289" t="s">
        <v>193</v>
      </c>
      <c r="C187" s="259">
        <v>9663748</v>
      </c>
      <c r="D187" s="259"/>
      <c r="E187" s="259">
        <v>43343394137</v>
      </c>
      <c r="F187" s="259"/>
      <c r="G187" s="259">
        <v>-36355297572</v>
      </c>
      <c r="H187" s="259"/>
      <c r="I187" s="323">
        <f t="shared" si="7"/>
        <v>6988096565</v>
      </c>
      <c r="J187" s="323"/>
      <c r="K187" s="259">
        <v>9663748</v>
      </c>
      <c r="L187" s="259"/>
      <c r="M187" s="259">
        <v>43343394137</v>
      </c>
      <c r="N187" s="259"/>
      <c r="O187" s="259">
        <v>-39176173605</v>
      </c>
      <c r="P187" s="259"/>
      <c r="Q187" s="259">
        <f t="shared" si="6"/>
        <v>4167220532</v>
      </c>
    </row>
    <row r="188" spans="1:17">
      <c r="A188" s="289" t="s">
        <v>419</v>
      </c>
      <c r="C188" s="259">
        <v>1302110</v>
      </c>
      <c r="D188" s="259"/>
      <c r="E188" s="259">
        <v>17797483629</v>
      </c>
      <c r="F188" s="259"/>
      <c r="G188" s="259">
        <v>-15548649220</v>
      </c>
      <c r="H188" s="259"/>
      <c r="I188" s="323">
        <f t="shared" si="7"/>
        <v>2248834409</v>
      </c>
      <c r="J188" s="323"/>
      <c r="K188" s="259">
        <v>1302110</v>
      </c>
      <c r="L188" s="259"/>
      <c r="M188" s="259">
        <v>17797483629</v>
      </c>
      <c r="N188" s="259"/>
      <c r="O188" s="259">
        <v>-13384820478</v>
      </c>
      <c r="P188" s="259"/>
      <c r="Q188" s="259">
        <f t="shared" si="6"/>
        <v>4412663151</v>
      </c>
    </row>
    <row r="189" spans="1:17">
      <c r="A189" s="289" t="s">
        <v>295</v>
      </c>
      <c r="C189" s="259">
        <v>9189216</v>
      </c>
      <c r="D189" s="259"/>
      <c r="E189" s="259">
        <v>14807089610</v>
      </c>
      <c r="F189" s="259"/>
      <c r="G189" s="259">
        <v>-13228916644</v>
      </c>
      <c r="H189" s="259"/>
      <c r="I189" s="323">
        <f t="shared" si="7"/>
        <v>1578172966</v>
      </c>
      <c r="J189" s="323"/>
      <c r="K189" s="259">
        <v>9189216</v>
      </c>
      <c r="L189" s="259"/>
      <c r="M189" s="259">
        <v>14807089610</v>
      </c>
      <c r="N189" s="259"/>
      <c r="O189" s="259">
        <v>-12748776856</v>
      </c>
      <c r="P189" s="259"/>
      <c r="Q189" s="259">
        <f t="shared" si="6"/>
        <v>2058312754</v>
      </c>
    </row>
    <row r="190" spans="1:17">
      <c r="A190" s="289" t="s">
        <v>97</v>
      </c>
      <c r="C190" s="259">
        <v>5746928</v>
      </c>
      <c r="D190" s="259"/>
      <c r="E190" s="259">
        <v>49872165889</v>
      </c>
      <c r="F190" s="259"/>
      <c r="G190" s="259">
        <v>-46320380369</v>
      </c>
      <c r="H190" s="259"/>
      <c r="I190" s="323">
        <f t="shared" si="7"/>
        <v>3551785520</v>
      </c>
      <c r="J190" s="323"/>
      <c r="K190" s="259">
        <v>5746928</v>
      </c>
      <c r="L190" s="259"/>
      <c r="M190" s="259">
        <v>49872165889</v>
      </c>
      <c r="N190" s="259"/>
      <c r="O190" s="259">
        <v>-50144191705</v>
      </c>
      <c r="P190" s="259"/>
      <c r="Q190" s="259">
        <f t="shared" si="6"/>
        <v>-272025816</v>
      </c>
    </row>
    <row r="191" spans="1:17">
      <c r="A191" s="289" t="s">
        <v>247</v>
      </c>
      <c r="C191" s="259">
        <v>5090696</v>
      </c>
      <c r="D191" s="259"/>
      <c r="E191" s="259">
        <v>27108596868</v>
      </c>
      <c r="F191" s="259"/>
      <c r="G191" s="259">
        <v>-23150690048</v>
      </c>
      <c r="H191" s="259"/>
      <c r="I191" s="323">
        <f t="shared" si="7"/>
        <v>3957906820</v>
      </c>
      <c r="J191" s="323"/>
      <c r="K191" s="259">
        <v>5090696</v>
      </c>
      <c r="L191" s="259"/>
      <c r="M191" s="259">
        <v>27108596868</v>
      </c>
      <c r="N191" s="259"/>
      <c r="O191" s="259">
        <v>-25125299916</v>
      </c>
      <c r="P191" s="259"/>
      <c r="Q191" s="259">
        <f t="shared" si="6"/>
        <v>1983296952</v>
      </c>
    </row>
    <row r="192" spans="1:17">
      <c r="A192" s="289" t="s">
        <v>377</v>
      </c>
      <c r="C192" s="259">
        <v>7391342</v>
      </c>
      <c r="D192" s="259"/>
      <c r="E192" s="259">
        <v>33680314357</v>
      </c>
      <c r="F192" s="259"/>
      <c r="G192" s="259">
        <v>-38186682039</v>
      </c>
      <c r="H192" s="259"/>
      <c r="I192" s="323">
        <f t="shared" si="7"/>
        <v>-4506367682</v>
      </c>
      <c r="J192" s="323"/>
      <c r="K192" s="259">
        <v>7391342</v>
      </c>
      <c r="L192" s="259"/>
      <c r="M192" s="259">
        <v>33680314357</v>
      </c>
      <c r="N192" s="259"/>
      <c r="O192" s="259">
        <v>-40163901699</v>
      </c>
      <c r="P192" s="259"/>
      <c r="Q192" s="259">
        <f t="shared" si="6"/>
        <v>-6483587342</v>
      </c>
    </row>
    <row r="193" spans="1:17">
      <c r="A193" s="289" t="s">
        <v>269</v>
      </c>
      <c r="C193" s="259">
        <v>2046430</v>
      </c>
      <c r="D193" s="259"/>
      <c r="E193" s="259">
        <v>135705067098</v>
      </c>
      <c r="F193" s="259"/>
      <c r="G193" s="259">
        <v>-112128066234</v>
      </c>
      <c r="H193" s="259"/>
      <c r="I193" s="323">
        <f t="shared" si="7"/>
        <v>23577000864</v>
      </c>
      <c r="J193" s="323"/>
      <c r="K193" s="259">
        <v>2046430</v>
      </c>
      <c r="L193" s="259"/>
      <c r="M193" s="259">
        <v>135705067098</v>
      </c>
      <c r="N193" s="259"/>
      <c r="O193" s="259">
        <v>-86277928870</v>
      </c>
      <c r="P193" s="259"/>
      <c r="Q193" s="259">
        <f t="shared" si="6"/>
        <v>49427138228</v>
      </c>
    </row>
    <row r="194" spans="1:17">
      <c r="A194" s="289" t="s">
        <v>87</v>
      </c>
      <c r="C194" s="259">
        <v>3946091</v>
      </c>
      <c r="D194" s="259"/>
      <c r="E194" s="259">
        <v>23692575025</v>
      </c>
      <c r="F194" s="259"/>
      <c r="G194" s="259">
        <v>-22908567240</v>
      </c>
      <c r="H194" s="259"/>
      <c r="I194" s="323">
        <f t="shared" si="7"/>
        <v>784007785</v>
      </c>
      <c r="J194" s="323"/>
      <c r="K194" s="259">
        <v>3946091</v>
      </c>
      <c r="L194" s="259"/>
      <c r="M194" s="259">
        <v>23692575025</v>
      </c>
      <c r="N194" s="259"/>
      <c r="O194" s="259">
        <v>-22908567240</v>
      </c>
      <c r="P194" s="259"/>
      <c r="Q194" s="259">
        <f t="shared" si="6"/>
        <v>784007785</v>
      </c>
    </row>
    <row r="195" spans="1:17">
      <c r="A195" s="289" t="s">
        <v>101</v>
      </c>
      <c r="C195" s="259">
        <v>5142274</v>
      </c>
      <c r="D195" s="259"/>
      <c r="E195" s="259">
        <v>20957877630</v>
      </c>
      <c r="F195" s="259"/>
      <c r="G195" s="259">
        <v>-18213253485</v>
      </c>
      <c r="H195" s="259"/>
      <c r="I195" s="323">
        <f t="shared" si="7"/>
        <v>2744624145</v>
      </c>
      <c r="J195" s="323"/>
      <c r="K195" s="259">
        <v>5142274</v>
      </c>
      <c r="L195" s="259"/>
      <c r="M195" s="259">
        <v>20957877630</v>
      </c>
      <c r="N195" s="259"/>
      <c r="O195" s="259">
        <v>-19945765486</v>
      </c>
      <c r="P195" s="259"/>
      <c r="Q195" s="259">
        <f t="shared" si="6"/>
        <v>1012112144</v>
      </c>
    </row>
    <row r="196" spans="1:17">
      <c r="A196" s="289" t="s">
        <v>202</v>
      </c>
      <c r="C196" s="259">
        <v>12609692</v>
      </c>
      <c r="D196" s="259"/>
      <c r="E196" s="259">
        <v>50702717227</v>
      </c>
      <c r="F196" s="259"/>
      <c r="G196" s="259">
        <v>-43657622596</v>
      </c>
      <c r="H196" s="259"/>
      <c r="I196" s="323">
        <f t="shared" si="7"/>
        <v>7045094631</v>
      </c>
      <c r="J196" s="323"/>
      <c r="K196" s="259">
        <v>12609692</v>
      </c>
      <c r="L196" s="259"/>
      <c r="M196" s="259">
        <v>50702717227</v>
      </c>
      <c r="N196" s="259"/>
      <c r="O196" s="259">
        <v>-34579235609</v>
      </c>
      <c r="P196" s="259"/>
      <c r="Q196" s="259">
        <f t="shared" si="6"/>
        <v>16123481618</v>
      </c>
    </row>
    <row r="197" spans="1:17">
      <c r="A197" s="289" t="s">
        <v>273</v>
      </c>
      <c r="C197" s="259">
        <v>4109664</v>
      </c>
      <c r="D197" s="259"/>
      <c r="E197" s="259">
        <v>25410015528</v>
      </c>
      <c r="F197" s="259"/>
      <c r="G197" s="259">
        <v>-23598562386</v>
      </c>
      <c r="H197" s="259"/>
      <c r="I197" s="323">
        <f t="shared" si="7"/>
        <v>1811453142</v>
      </c>
      <c r="J197" s="323"/>
      <c r="K197" s="259">
        <v>4109664</v>
      </c>
      <c r="L197" s="259"/>
      <c r="M197" s="259">
        <v>25410015528</v>
      </c>
      <c r="N197" s="259"/>
      <c r="O197" s="259">
        <v>-24795678855</v>
      </c>
      <c r="P197" s="259"/>
      <c r="Q197" s="259">
        <f t="shared" si="6"/>
        <v>614336673</v>
      </c>
    </row>
    <row r="198" spans="1:17">
      <c r="A198" s="289" t="s">
        <v>420</v>
      </c>
      <c r="C198" s="259">
        <v>4993892</v>
      </c>
      <c r="D198" s="259"/>
      <c r="E198" s="259">
        <v>25113778240</v>
      </c>
      <c r="F198" s="259"/>
      <c r="G198" s="259">
        <v>-24107905771</v>
      </c>
      <c r="H198" s="259"/>
      <c r="I198" s="323">
        <f t="shared" si="7"/>
        <v>1005872469</v>
      </c>
      <c r="J198" s="323"/>
      <c r="K198" s="259">
        <v>4993892</v>
      </c>
      <c r="L198" s="259"/>
      <c r="M198" s="259">
        <v>25113778240</v>
      </c>
      <c r="N198" s="259"/>
      <c r="O198" s="259">
        <v>-25093340781</v>
      </c>
      <c r="P198" s="259"/>
      <c r="Q198" s="259">
        <f t="shared" si="6"/>
        <v>20437459</v>
      </c>
    </row>
    <row r="199" spans="1:17">
      <c r="A199" s="289" t="s">
        <v>90</v>
      </c>
      <c r="C199" s="259">
        <v>11275543</v>
      </c>
      <c r="D199" s="259"/>
      <c r="E199" s="259">
        <v>43152546052</v>
      </c>
      <c r="F199" s="259"/>
      <c r="G199" s="259">
        <v>-72387845822</v>
      </c>
      <c r="H199" s="259"/>
      <c r="I199" s="323">
        <f t="shared" si="7"/>
        <v>-29235299770</v>
      </c>
      <c r="J199" s="323"/>
      <c r="K199" s="259">
        <v>11275543</v>
      </c>
      <c r="L199" s="259"/>
      <c r="M199" s="259">
        <v>43152546052</v>
      </c>
      <c r="N199" s="259"/>
      <c r="O199" s="259">
        <v>-33233064685</v>
      </c>
      <c r="P199" s="259"/>
      <c r="Q199" s="259">
        <f t="shared" si="6"/>
        <v>9919481367</v>
      </c>
    </row>
    <row r="200" spans="1:17">
      <c r="A200" s="289" t="s">
        <v>259</v>
      </c>
      <c r="C200" s="259">
        <v>12791641</v>
      </c>
      <c r="D200" s="259"/>
      <c r="E200" s="259">
        <v>27300244494</v>
      </c>
      <c r="F200" s="259"/>
      <c r="G200" s="259">
        <v>-23900672596</v>
      </c>
      <c r="H200" s="259"/>
      <c r="I200" s="323">
        <f t="shared" si="7"/>
        <v>3399571898</v>
      </c>
      <c r="J200" s="323"/>
      <c r="K200" s="259">
        <v>12791641</v>
      </c>
      <c r="L200" s="259"/>
      <c r="M200" s="259">
        <v>27300244494</v>
      </c>
      <c r="N200" s="259"/>
      <c r="O200" s="259">
        <v>-20559154442</v>
      </c>
      <c r="P200" s="259"/>
      <c r="Q200" s="259">
        <f t="shared" si="6"/>
        <v>6741090052</v>
      </c>
    </row>
    <row r="201" spans="1:17">
      <c r="A201" s="289" t="s">
        <v>116</v>
      </c>
      <c r="C201" s="259">
        <v>4203460</v>
      </c>
      <c r="D201" s="259"/>
      <c r="E201" s="259">
        <v>25070696482</v>
      </c>
      <c r="F201" s="259"/>
      <c r="G201" s="259">
        <v>-21096594570</v>
      </c>
      <c r="H201" s="259"/>
      <c r="I201" s="323">
        <f t="shared" si="7"/>
        <v>3974101912</v>
      </c>
      <c r="J201" s="323"/>
      <c r="K201" s="259">
        <v>4203460</v>
      </c>
      <c r="L201" s="259"/>
      <c r="M201" s="259">
        <v>25070696482</v>
      </c>
      <c r="N201" s="259"/>
      <c r="O201" s="259">
        <v>-22312919865</v>
      </c>
      <c r="P201" s="259"/>
      <c r="Q201" s="259">
        <f t="shared" ref="Q201:Q264" si="8">M201+O201</f>
        <v>2757776617</v>
      </c>
    </row>
    <row r="202" spans="1:17">
      <c r="A202" s="289" t="s">
        <v>315</v>
      </c>
      <c r="C202" s="259">
        <v>17547876</v>
      </c>
      <c r="D202" s="259"/>
      <c r="E202" s="259">
        <v>18088874388</v>
      </c>
      <c r="F202" s="259"/>
      <c r="G202" s="259">
        <v>-19752686116</v>
      </c>
      <c r="H202" s="259"/>
      <c r="I202" s="323">
        <f t="shared" si="7"/>
        <v>-1663811728</v>
      </c>
      <c r="J202" s="323"/>
      <c r="K202" s="259">
        <v>17547876</v>
      </c>
      <c r="L202" s="259"/>
      <c r="M202" s="259">
        <v>18088874388</v>
      </c>
      <c r="N202" s="259"/>
      <c r="O202" s="259">
        <v>-19256864901</v>
      </c>
      <c r="P202" s="259"/>
      <c r="Q202" s="259">
        <f t="shared" si="8"/>
        <v>-1167990513</v>
      </c>
    </row>
    <row r="203" spans="1:17">
      <c r="A203" s="289" t="s">
        <v>234</v>
      </c>
      <c r="C203" s="259">
        <v>3089437</v>
      </c>
      <c r="D203" s="259"/>
      <c r="E203" s="259">
        <v>24507017704</v>
      </c>
      <c r="F203" s="259"/>
      <c r="G203" s="259">
        <v>-22357583226</v>
      </c>
      <c r="H203" s="259"/>
      <c r="I203" s="323">
        <f t="shared" si="7"/>
        <v>2149434478</v>
      </c>
      <c r="J203" s="323"/>
      <c r="K203" s="259">
        <v>3089437</v>
      </c>
      <c r="L203" s="259"/>
      <c r="M203" s="259">
        <v>24507017704</v>
      </c>
      <c r="N203" s="259"/>
      <c r="O203" s="259">
        <v>-22933846862</v>
      </c>
      <c r="P203" s="259"/>
      <c r="Q203" s="259">
        <f t="shared" si="8"/>
        <v>1573170842</v>
      </c>
    </row>
    <row r="204" spans="1:17">
      <c r="A204" s="289" t="s">
        <v>281</v>
      </c>
      <c r="C204" s="259">
        <v>923294</v>
      </c>
      <c r="D204" s="259"/>
      <c r="E204" s="259">
        <v>36565167968</v>
      </c>
      <c r="F204" s="259"/>
      <c r="G204" s="259">
        <v>-31659177118</v>
      </c>
      <c r="H204" s="259"/>
      <c r="I204" s="323">
        <f t="shared" si="7"/>
        <v>4905990850</v>
      </c>
      <c r="J204" s="323"/>
      <c r="K204" s="259">
        <v>923294</v>
      </c>
      <c r="L204" s="259"/>
      <c r="M204" s="259">
        <v>36565167968</v>
      </c>
      <c r="N204" s="259"/>
      <c r="O204" s="259">
        <v>-34747923173</v>
      </c>
      <c r="P204" s="259"/>
      <c r="Q204" s="259">
        <f t="shared" si="8"/>
        <v>1817244795</v>
      </c>
    </row>
    <row r="205" spans="1:17">
      <c r="A205" s="289" t="s">
        <v>194</v>
      </c>
      <c r="C205" s="259">
        <v>795574</v>
      </c>
      <c r="D205" s="259"/>
      <c r="E205" s="259">
        <v>22159346182</v>
      </c>
      <c r="F205" s="259"/>
      <c r="G205" s="259">
        <v>-20069628845</v>
      </c>
      <c r="H205" s="259"/>
      <c r="I205" s="323">
        <f t="shared" si="7"/>
        <v>2089717337</v>
      </c>
      <c r="J205" s="323"/>
      <c r="K205" s="259">
        <v>795574</v>
      </c>
      <c r="L205" s="259"/>
      <c r="M205" s="259">
        <v>22159346182</v>
      </c>
      <c r="N205" s="259"/>
      <c r="O205" s="259">
        <v>-24318340294</v>
      </c>
      <c r="P205" s="259"/>
      <c r="Q205" s="259">
        <f t="shared" si="8"/>
        <v>-2158994112</v>
      </c>
    </row>
    <row r="206" spans="1:17">
      <c r="A206" s="289" t="s">
        <v>142</v>
      </c>
      <c r="C206" s="259">
        <v>15036870</v>
      </c>
      <c r="D206" s="259"/>
      <c r="E206" s="259">
        <v>72823735842</v>
      </c>
      <c r="F206" s="259"/>
      <c r="G206" s="259">
        <v>-55416214240</v>
      </c>
      <c r="H206" s="259"/>
      <c r="I206" s="323">
        <f t="shared" si="7"/>
        <v>17407521602</v>
      </c>
      <c r="J206" s="323"/>
      <c r="K206" s="259">
        <v>15036870</v>
      </c>
      <c r="L206" s="259"/>
      <c r="M206" s="259">
        <v>72823735842</v>
      </c>
      <c r="N206" s="259"/>
      <c r="O206" s="259">
        <v>-46127678326</v>
      </c>
      <c r="P206" s="259"/>
      <c r="Q206" s="259">
        <f t="shared" si="8"/>
        <v>26696057516</v>
      </c>
    </row>
    <row r="207" spans="1:17">
      <c r="A207" s="289" t="s">
        <v>465</v>
      </c>
      <c r="C207" s="259">
        <v>6118542</v>
      </c>
      <c r="D207" s="259"/>
      <c r="E207" s="259">
        <v>9731418681</v>
      </c>
      <c r="F207" s="259"/>
      <c r="G207" s="259">
        <v>-9885208707</v>
      </c>
      <c r="H207" s="259"/>
      <c r="I207" s="323">
        <f t="shared" si="7"/>
        <v>-153790026</v>
      </c>
      <c r="J207" s="323"/>
      <c r="K207" s="259">
        <v>6118542</v>
      </c>
      <c r="L207" s="259"/>
      <c r="M207" s="259">
        <v>9731418681</v>
      </c>
      <c r="N207" s="259"/>
      <c r="O207" s="259">
        <v>-9885208707</v>
      </c>
      <c r="P207" s="259"/>
      <c r="Q207" s="259">
        <f t="shared" si="8"/>
        <v>-153790026</v>
      </c>
    </row>
    <row r="208" spans="1:17">
      <c r="A208" s="289" t="s">
        <v>244</v>
      </c>
      <c r="C208" s="259">
        <v>2535901</v>
      </c>
      <c r="D208" s="259"/>
      <c r="E208" s="259">
        <v>19914417877</v>
      </c>
      <c r="F208" s="259"/>
      <c r="G208" s="259">
        <v>-18554781095</v>
      </c>
      <c r="H208" s="259"/>
      <c r="I208" s="323">
        <f t="shared" si="7"/>
        <v>1359636782</v>
      </c>
      <c r="J208" s="323"/>
      <c r="K208" s="259">
        <v>2535901</v>
      </c>
      <c r="L208" s="259"/>
      <c r="M208" s="259">
        <v>19914417877</v>
      </c>
      <c r="N208" s="259"/>
      <c r="O208" s="259">
        <v>-18483451431</v>
      </c>
      <c r="P208" s="259"/>
      <c r="Q208" s="259">
        <f t="shared" si="8"/>
        <v>1430966446</v>
      </c>
    </row>
    <row r="209" spans="1:17">
      <c r="A209" s="289" t="s">
        <v>308</v>
      </c>
      <c r="C209" s="259">
        <v>1581624</v>
      </c>
      <c r="D209" s="259"/>
      <c r="E209" s="259">
        <v>22073875256</v>
      </c>
      <c r="F209" s="259"/>
      <c r="G209" s="259">
        <v>-21189778328</v>
      </c>
      <c r="H209" s="259"/>
      <c r="I209" s="323">
        <f t="shared" si="7"/>
        <v>884096928</v>
      </c>
      <c r="J209" s="323"/>
      <c r="K209" s="259">
        <v>1581624</v>
      </c>
      <c r="L209" s="259"/>
      <c r="M209" s="259">
        <v>22073875256</v>
      </c>
      <c r="N209" s="259"/>
      <c r="O209" s="259">
        <v>-21639250837</v>
      </c>
      <c r="P209" s="259"/>
      <c r="Q209" s="259">
        <f t="shared" si="8"/>
        <v>434624419</v>
      </c>
    </row>
    <row r="210" spans="1:17">
      <c r="A210" s="289" t="s">
        <v>249</v>
      </c>
      <c r="C210" s="259">
        <v>1021249</v>
      </c>
      <c r="D210" s="259"/>
      <c r="E210" s="259">
        <v>23805796734</v>
      </c>
      <c r="F210" s="259"/>
      <c r="G210" s="259">
        <v>-22585215045</v>
      </c>
      <c r="H210" s="259"/>
      <c r="I210" s="323">
        <f t="shared" si="7"/>
        <v>1220581689</v>
      </c>
      <c r="J210" s="323"/>
      <c r="K210" s="259">
        <v>1021249</v>
      </c>
      <c r="L210" s="259"/>
      <c r="M210" s="259">
        <v>23805796734</v>
      </c>
      <c r="N210" s="259"/>
      <c r="O210" s="259">
        <v>-28759838869</v>
      </c>
      <c r="P210" s="259"/>
      <c r="Q210" s="259">
        <f t="shared" si="8"/>
        <v>-4954042135</v>
      </c>
    </row>
    <row r="211" spans="1:17">
      <c r="A211" s="289" t="s">
        <v>378</v>
      </c>
      <c r="C211" s="259">
        <v>18587451</v>
      </c>
      <c r="D211" s="259"/>
      <c r="E211" s="259">
        <v>44806374993</v>
      </c>
      <c r="F211" s="259"/>
      <c r="G211" s="259">
        <v>-36377714335</v>
      </c>
      <c r="H211" s="259"/>
      <c r="I211" s="323">
        <f t="shared" si="7"/>
        <v>8428660658</v>
      </c>
      <c r="J211" s="323"/>
      <c r="K211" s="259">
        <v>18587451</v>
      </c>
      <c r="L211" s="259"/>
      <c r="M211" s="259">
        <v>44806374993</v>
      </c>
      <c r="N211" s="259"/>
      <c r="O211" s="259">
        <v>-40967686653</v>
      </c>
      <c r="P211" s="259"/>
      <c r="Q211" s="259">
        <f t="shared" si="8"/>
        <v>3838688340</v>
      </c>
    </row>
    <row r="212" spans="1:17">
      <c r="A212" s="289" t="s">
        <v>112</v>
      </c>
      <c r="C212" s="259">
        <v>4896646</v>
      </c>
      <c r="D212" s="259"/>
      <c r="E212" s="259">
        <v>19708551865</v>
      </c>
      <c r="F212" s="259"/>
      <c r="G212" s="259">
        <v>-22044211428</v>
      </c>
      <c r="H212" s="259"/>
      <c r="I212" s="323">
        <f t="shared" si="7"/>
        <v>-2335659563</v>
      </c>
      <c r="J212" s="323"/>
      <c r="K212" s="259">
        <v>4896646</v>
      </c>
      <c r="L212" s="259"/>
      <c r="M212" s="259">
        <v>19708551865</v>
      </c>
      <c r="N212" s="259"/>
      <c r="O212" s="259">
        <v>-22005147641</v>
      </c>
      <c r="P212" s="259"/>
      <c r="Q212" s="259">
        <f t="shared" si="8"/>
        <v>-2296595776</v>
      </c>
    </row>
    <row r="213" spans="1:17">
      <c r="A213" s="289" t="s">
        <v>156</v>
      </c>
      <c r="C213" s="259">
        <v>11962199</v>
      </c>
      <c r="D213" s="259"/>
      <c r="E213" s="259">
        <v>29263809860</v>
      </c>
      <c r="F213" s="259"/>
      <c r="G213" s="259">
        <v>-26321463766</v>
      </c>
      <c r="H213" s="259"/>
      <c r="I213" s="323">
        <f t="shared" si="7"/>
        <v>2942346094</v>
      </c>
      <c r="J213" s="323"/>
      <c r="K213" s="259">
        <v>11962199</v>
      </c>
      <c r="L213" s="259"/>
      <c r="M213" s="259">
        <v>29263809860</v>
      </c>
      <c r="N213" s="259"/>
      <c r="O213" s="259">
        <v>-19417102236</v>
      </c>
      <c r="P213" s="259"/>
      <c r="Q213" s="259">
        <f t="shared" si="8"/>
        <v>9846707624</v>
      </c>
    </row>
    <row r="214" spans="1:17">
      <c r="A214" s="289" t="s">
        <v>426</v>
      </c>
      <c r="C214" s="259">
        <v>796195</v>
      </c>
      <c r="D214" s="259"/>
      <c r="E214" s="259">
        <v>3157915986</v>
      </c>
      <c r="F214" s="259"/>
      <c r="G214" s="259">
        <v>-3053927680</v>
      </c>
      <c r="H214" s="259"/>
      <c r="I214" s="323">
        <f t="shared" si="7"/>
        <v>103988306</v>
      </c>
      <c r="J214" s="323"/>
      <c r="K214" s="259">
        <v>796195</v>
      </c>
      <c r="L214" s="259"/>
      <c r="M214" s="259">
        <v>3157915986</v>
      </c>
      <c r="N214" s="259"/>
      <c r="O214" s="259">
        <v>-3187977693</v>
      </c>
      <c r="P214" s="259"/>
      <c r="Q214" s="259">
        <f t="shared" si="8"/>
        <v>-30061707</v>
      </c>
    </row>
    <row r="215" spans="1:17">
      <c r="A215" s="289" t="s">
        <v>292</v>
      </c>
      <c r="C215" s="259">
        <v>1446308</v>
      </c>
      <c r="D215" s="259"/>
      <c r="E215" s="259">
        <v>21709307260</v>
      </c>
      <c r="F215" s="259"/>
      <c r="G215" s="259">
        <v>-22247864205</v>
      </c>
      <c r="H215" s="259"/>
      <c r="I215" s="323">
        <f t="shared" si="7"/>
        <v>-538556945</v>
      </c>
      <c r="J215" s="323"/>
      <c r="K215" s="259">
        <v>1446308</v>
      </c>
      <c r="L215" s="259"/>
      <c r="M215" s="259">
        <v>21709307260</v>
      </c>
      <c r="N215" s="259"/>
      <c r="O215" s="259">
        <v>-25884462523</v>
      </c>
      <c r="P215" s="259"/>
      <c r="Q215" s="259">
        <f t="shared" si="8"/>
        <v>-4175155263</v>
      </c>
    </row>
    <row r="216" spans="1:17">
      <c r="A216" s="289" t="s">
        <v>467</v>
      </c>
      <c r="C216" s="259">
        <v>672281</v>
      </c>
      <c r="D216" s="259"/>
      <c r="E216" s="259">
        <v>4731428975</v>
      </c>
      <c r="F216" s="259"/>
      <c r="G216" s="259">
        <v>-4918934627</v>
      </c>
      <c r="H216" s="259"/>
      <c r="I216" s="323">
        <f t="shared" si="7"/>
        <v>-187505652</v>
      </c>
      <c r="J216" s="323"/>
      <c r="K216" s="259">
        <v>672281</v>
      </c>
      <c r="L216" s="259"/>
      <c r="M216" s="259">
        <v>4731428975</v>
      </c>
      <c r="N216" s="259"/>
      <c r="O216" s="259">
        <v>-4918934627</v>
      </c>
      <c r="P216" s="259"/>
      <c r="Q216" s="259">
        <f t="shared" si="8"/>
        <v>-187505652</v>
      </c>
    </row>
    <row r="217" spans="1:17">
      <c r="A217" s="289" t="s">
        <v>251</v>
      </c>
      <c r="C217" s="259">
        <v>12519346</v>
      </c>
      <c r="D217" s="259"/>
      <c r="E217" s="259">
        <v>27664914649</v>
      </c>
      <c r="F217" s="259"/>
      <c r="G217" s="259">
        <v>-25288514407</v>
      </c>
      <c r="H217" s="259"/>
      <c r="I217" s="323">
        <f t="shared" si="7"/>
        <v>2376400242</v>
      </c>
      <c r="J217" s="323"/>
      <c r="K217" s="259">
        <v>12519346</v>
      </c>
      <c r="L217" s="259"/>
      <c r="M217" s="259">
        <v>27664914649</v>
      </c>
      <c r="N217" s="259"/>
      <c r="O217" s="259">
        <v>-25102354135</v>
      </c>
      <c r="P217" s="259"/>
      <c r="Q217" s="259">
        <f t="shared" si="8"/>
        <v>2562560514</v>
      </c>
    </row>
    <row r="218" spans="1:17">
      <c r="A218" s="289" t="s">
        <v>162</v>
      </c>
      <c r="C218" s="259">
        <v>31207610</v>
      </c>
      <c r="D218" s="259"/>
      <c r="E218" s="259">
        <v>118565796285</v>
      </c>
      <c r="F218" s="259"/>
      <c r="G218" s="259">
        <v>-93781095692</v>
      </c>
      <c r="H218" s="259"/>
      <c r="I218" s="323">
        <f t="shared" si="7"/>
        <v>24784700593</v>
      </c>
      <c r="J218" s="323"/>
      <c r="K218" s="259">
        <v>31207610</v>
      </c>
      <c r="L218" s="259"/>
      <c r="M218" s="259">
        <v>118565796285</v>
      </c>
      <c r="N218" s="259"/>
      <c r="O218" s="259">
        <v>-87649366701</v>
      </c>
      <c r="P218" s="259"/>
      <c r="Q218" s="259">
        <f t="shared" si="8"/>
        <v>30916429584</v>
      </c>
    </row>
    <row r="219" spans="1:17">
      <c r="A219" s="289" t="s">
        <v>341</v>
      </c>
      <c r="C219" s="259">
        <v>1392226</v>
      </c>
      <c r="D219" s="259"/>
      <c r="E219" s="259">
        <v>23319427004</v>
      </c>
      <c r="F219" s="259"/>
      <c r="G219" s="259">
        <v>-23064505409</v>
      </c>
      <c r="H219" s="259"/>
      <c r="I219" s="323">
        <f t="shared" si="7"/>
        <v>254921595</v>
      </c>
      <c r="J219" s="323"/>
      <c r="K219" s="259">
        <v>1392226</v>
      </c>
      <c r="L219" s="259"/>
      <c r="M219" s="259">
        <v>23319427004</v>
      </c>
      <c r="N219" s="259"/>
      <c r="O219" s="259">
        <v>-25023566656</v>
      </c>
      <c r="P219" s="259"/>
      <c r="Q219" s="259">
        <f t="shared" si="8"/>
        <v>-1704139652</v>
      </c>
    </row>
    <row r="220" spans="1:17">
      <c r="A220" s="289" t="s">
        <v>123</v>
      </c>
      <c r="C220" s="259">
        <v>4989944</v>
      </c>
      <c r="D220" s="259"/>
      <c r="E220" s="259">
        <v>25644512321</v>
      </c>
      <c r="F220" s="259"/>
      <c r="G220" s="259">
        <v>-21444219771</v>
      </c>
      <c r="H220" s="259"/>
      <c r="I220" s="323">
        <f t="shared" si="7"/>
        <v>4200292550</v>
      </c>
      <c r="J220" s="323"/>
      <c r="K220" s="259">
        <v>4989944</v>
      </c>
      <c r="L220" s="259"/>
      <c r="M220" s="259">
        <v>25644512321</v>
      </c>
      <c r="N220" s="259"/>
      <c r="O220" s="259">
        <v>-23307193731</v>
      </c>
      <c r="P220" s="259"/>
      <c r="Q220" s="259">
        <f t="shared" si="8"/>
        <v>2337318590</v>
      </c>
    </row>
    <row r="221" spans="1:17">
      <c r="A221" s="289" t="s">
        <v>133</v>
      </c>
      <c r="C221" s="259">
        <v>2824748</v>
      </c>
      <c r="D221" s="259"/>
      <c r="E221" s="259">
        <v>15014059192</v>
      </c>
      <c r="F221" s="259"/>
      <c r="G221" s="259">
        <v>-13106470101</v>
      </c>
      <c r="H221" s="259"/>
      <c r="I221" s="323">
        <f t="shared" si="7"/>
        <v>1907589091</v>
      </c>
      <c r="J221" s="323"/>
      <c r="K221" s="259">
        <v>2824748</v>
      </c>
      <c r="L221" s="259"/>
      <c r="M221" s="259">
        <v>15014059192</v>
      </c>
      <c r="N221" s="259"/>
      <c r="O221" s="259">
        <v>-16148670971</v>
      </c>
      <c r="P221" s="259"/>
      <c r="Q221" s="259">
        <f t="shared" si="8"/>
        <v>-1134611779</v>
      </c>
    </row>
    <row r="222" spans="1:17">
      <c r="A222" s="289" t="s">
        <v>188</v>
      </c>
      <c r="C222" s="259">
        <v>24415713</v>
      </c>
      <c r="D222" s="259"/>
      <c r="E222" s="259">
        <v>25508231927</v>
      </c>
      <c r="F222" s="259"/>
      <c r="G222" s="259">
        <v>-22936322137</v>
      </c>
      <c r="H222" s="259"/>
      <c r="I222" s="323">
        <f t="shared" si="7"/>
        <v>2571909790</v>
      </c>
      <c r="J222" s="323"/>
      <c r="K222" s="259">
        <v>24415713</v>
      </c>
      <c r="L222" s="259"/>
      <c r="M222" s="259">
        <v>25508231927</v>
      </c>
      <c r="N222" s="259"/>
      <c r="O222" s="259">
        <v>-25948640292</v>
      </c>
      <c r="P222" s="259"/>
      <c r="Q222" s="259">
        <f t="shared" si="8"/>
        <v>-440408365</v>
      </c>
    </row>
    <row r="223" spans="1:17">
      <c r="A223" s="289" t="s">
        <v>348</v>
      </c>
      <c r="C223" s="259">
        <v>13960995</v>
      </c>
      <c r="D223" s="259"/>
      <c r="E223" s="259">
        <v>34958498317</v>
      </c>
      <c r="F223" s="259"/>
      <c r="G223" s="259">
        <v>-32445339629</v>
      </c>
      <c r="H223" s="259"/>
      <c r="I223" s="323">
        <f t="shared" si="7"/>
        <v>2513158688</v>
      </c>
      <c r="J223" s="323"/>
      <c r="K223" s="259">
        <v>13960995</v>
      </c>
      <c r="L223" s="259"/>
      <c r="M223" s="259">
        <v>34958498317</v>
      </c>
      <c r="N223" s="259"/>
      <c r="O223" s="259">
        <v>-45924606362</v>
      </c>
      <c r="P223" s="259"/>
      <c r="Q223" s="259">
        <f t="shared" si="8"/>
        <v>-10966108045</v>
      </c>
    </row>
    <row r="224" spans="1:17">
      <c r="A224" s="289" t="s">
        <v>158</v>
      </c>
      <c r="C224" s="259">
        <v>1243863</v>
      </c>
      <c r="D224" s="259"/>
      <c r="E224" s="259">
        <v>21823554571</v>
      </c>
      <c r="F224" s="259"/>
      <c r="G224" s="259">
        <v>-22389886667</v>
      </c>
      <c r="H224" s="259"/>
      <c r="I224" s="323">
        <f t="shared" si="7"/>
        <v>-566332096</v>
      </c>
      <c r="J224" s="323"/>
      <c r="K224" s="259">
        <v>1243863</v>
      </c>
      <c r="L224" s="259"/>
      <c r="M224" s="259">
        <v>21823554571</v>
      </c>
      <c r="N224" s="259"/>
      <c r="O224" s="259">
        <v>-27819487353</v>
      </c>
      <c r="P224" s="259"/>
      <c r="Q224" s="259">
        <f t="shared" si="8"/>
        <v>-5995932782</v>
      </c>
    </row>
    <row r="225" spans="1:17">
      <c r="A225" s="289" t="s">
        <v>271</v>
      </c>
      <c r="C225" s="259">
        <v>730766</v>
      </c>
      <c r="D225" s="259"/>
      <c r="E225" s="259">
        <v>25155853346</v>
      </c>
      <c r="F225" s="259"/>
      <c r="G225" s="259">
        <v>-24781768367</v>
      </c>
      <c r="H225" s="259"/>
      <c r="I225" s="323">
        <f t="shared" si="7"/>
        <v>374084979</v>
      </c>
      <c r="J225" s="323"/>
      <c r="K225" s="259">
        <v>730766</v>
      </c>
      <c r="L225" s="259"/>
      <c r="M225" s="259">
        <v>25155853346</v>
      </c>
      <c r="N225" s="259"/>
      <c r="O225" s="259">
        <v>-27729977640</v>
      </c>
      <c r="P225" s="259"/>
      <c r="Q225" s="259">
        <f t="shared" si="8"/>
        <v>-2574124294</v>
      </c>
    </row>
    <row r="226" spans="1:17">
      <c r="A226" s="289" t="s">
        <v>154</v>
      </c>
      <c r="C226" s="259">
        <v>270626</v>
      </c>
      <c r="D226" s="259"/>
      <c r="E226" s="259">
        <v>17720069121</v>
      </c>
      <c r="F226" s="259"/>
      <c r="G226" s="259">
        <v>-16713194386</v>
      </c>
      <c r="H226" s="259"/>
      <c r="I226" s="323">
        <f t="shared" si="7"/>
        <v>1006874735</v>
      </c>
      <c r="J226" s="323"/>
      <c r="K226" s="259">
        <v>270626</v>
      </c>
      <c r="L226" s="259"/>
      <c r="M226" s="259">
        <v>17720069121</v>
      </c>
      <c r="N226" s="259"/>
      <c r="O226" s="259">
        <v>-14639838493</v>
      </c>
      <c r="P226" s="259"/>
      <c r="Q226" s="259">
        <f t="shared" si="8"/>
        <v>3080230628</v>
      </c>
    </row>
    <row r="227" spans="1:17">
      <c r="A227" s="289" t="s">
        <v>83</v>
      </c>
      <c r="C227" s="259">
        <v>24972854</v>
      </c>
      <c r="D227" s="259"/>
      <c r="E227" s="259">
        <v>71195993511</v>
      </c>
      <c r="F227" s="259"/>
      <c r="G227" s="259">
        <v>-66944328174</v>
      </c>
      <c r="H227" s="259"/>
      <c r="I227" s="323">
        <f t="shared" si="7"/>
        <v>4251665337</v>
      </c>
      <c r="J227" s="323"/>
      <c r="K227" s="259">
        <v>24972854</v>
      </c>
      <c r="L227" s="259"/>
      <c r="M227" s="259">
        <v>71195993511</v>
      </c>
      <c r="N227" s="259"/>
      <c r="O227" s="259">
        <v>-67222093323</v>
      </c>
      <c r="P227" s="259"/>
      <c r="Q227" s="259">
        <f t="shared" si="8"/>
        <v>3973900188</v>
      </c>
    </row>
    <row r="228" spans="1:17">
      <c r="A228" s="289" t="s">
        <v>224</v>
      </c>
      <c r="C228" s="259">
        <v>3471226</v>
      </c>
      <c r="D228" s="259"/>
      <c r="E228" s="259">
        <v>45996127500</v>
      </c>
      <c r="F228" s="259"/>
      <c r="G228" s="259">
        <v>-42545555296</v>
      </c>
      <c r="H228" s="259"/>
      <c r="I228" s="323">
        <f t="shared" ref="I228:I292" si="9">E228+G228</f>
        <v>3450572204</v>
      </c>
      <c r="J228" s="323"/>
      <c r="K228" s="259">
        <v>3471226</v>
      </c>
      <c r="L228" s="259"/>
      <c r="M228" s="259">
        <v>45996127500</v>
      </c>
      <c r="N228" s="259"/>
      <c r="O228" s="259">
        <v>-41834850320</v>
      </c>
      <c r="P228" s="259"/>
      <c r="Q228" s="259">
        <f t="shared" si="8"/>
        <v>4161277180</v>
      </c>
    </row>
    <row r="229" spans="1:17">
      <c r="A229" s="289" t="s">
        <v>169</v>
      </c>
      <c r="C229" s="259">
        <v>20175222</v>
      </c>
      <c r="D229" s="259"/>
      <c r="E229" s="259">
        <v>71436549130</v>
      </c>
      <c r="F229" s="259"/>
      <c r="G229" s="259">
        <v>-67834872554</v>
      </c>
      <c r="H229" s="259"/>
      <c r="I229" s="323">
        <f t="shared" si="9"/>
        <v>3601676576</v>
      </c>
      <c r="J229" s="323"/>
      <c r="K229" s="259">
        <v>20175222</v>
      </c>
      <c r="L229" s="259"/>
      <c r="M229" s="259">
        <v>71436549130</v>
      </c>
      <c r="N229" s="259"/>
      <c r="O229" s="259">
        <v>-71636221851</v>
      </c>
      <c r="P229" s="259"/>
      <c r="Q229" s="259">
        <f t="shared" si="8"/>
        <v>-199672721</v>
      </c>
    </row>
    <row r="230" spans="1:17">
      <c r="A230" s="289" t="s">
        <v>314</v>
      </c>
      <c r="C230" s="259">
        <v>18229390</v>
      </c>
      <c r="D230" s="259"/>
      <c r="E230" s="259">
        <v>17486692754</v>
      </c>
      <c r="F230" s="259"/>
      <c r="G230" s="259">
        <v>-17781207965</v>
      </c>
      <c r="H230" s="259"/>
      <c r="I230" s="323">
        <f t="shared" si="9"/>
        <v>-294515211</v>
      </c>
      <c r="J230" s="323"/>
      <c r="K230" s="259">
        <v>18229390</v>
      </c>
      <c r="L230" s="259"/>
      <c r="M230" s="259">
        <v>17486692754</v>
      </c>
      <c r="N230" s="259"/>
      <c r="O230" s="259">
        <v>-21400537933</v>
      </c>
      <c r="P230" s="259"/>
      <c r="Q230" s="259">
        <f t="shared" si="8"/>
        <v>-3913845179</v>
      </c>
    </row>
    <row r="231" spans="1:17">
      <c r="A231" s="289" t="s">
        <v>432</v>
      </c>
      <c r="C231" s="259">
        <v>248050</v>
      </c>
      <c r="D231" s="259"/>
      <c r="E231" s="259">
        <v>9204611249</v>
      </c>
      <c r="F231" s="259"/>
      <c r="G231" s="259">
        <v>-9089526813</v>
      </c>
      <c r="H231" s="259"/>
      <c r="I231" s="323">
        <f t="shared" si="9"/>
        <v>115084436</v>
      </c>
      <c r="J231" s="323"/>
      <c r="K231" s="259">
        <v>248050</v>
      </c>
      <c r="L231" s="259"/>
      <c r="M231" s="259">
        <v>9204611249</v>
      </c>
      <c r="N231" s="259"/>
      <c r="O231" s="259">
        <v>-9170474497</v>
      </c>
      <c r="P231" s="259"/>
      <c r="Q231" s="259">
        <f t="shared" si="8"/>
        <v>34136752</v>
      </c>
    </row>
    <row r="232" spans="1:17">
      <c r="A232" s="289" t="s">
        <v>227</v>
      </c>
      <c r="C232" s="259">
        <v>0</v>
      </c>
      <c r="D232" s="259"/>
      <c r="E232" s="259">
        <v>0</v>
      </c>
      <c r="F232" s="259"/>
      <c r="G232" s="259">
        <v>848981351</v>
      </c>
      <c r="H232" s="259"/>
      <c r="I232" s="323">
        <f t="shared" si="9"/>
        <v>848981351</v>
      </c>
      <c r="J232" s="323"/>
      <c r="K232" s="259">
        <v>0</v>
      </c>
      <c r="L232" s="259"/>
      <c r="M232" s="259">
        <v>0</v>
      </c>
      <c r="N232" s="259"/>
      <c r="O232" s="259">
        <v>0</v>
      </c>
      <c r="P232" s="259"/>
      <c r="Q232" s="259">
        <f t="shared" si="8"/>
        <v>0</v>
      </c>
    </row>
    <row r="233" spans="1:17">
      <c r="A233" s="289" t="s">
        <v>159</v>
      </c>
      <c r="C233" s="259">
        <v>14761780</v>
      </c>
      <c r="D233" s="259"/>
      <c r="E233" s="259">
        <v>89951297620</v>
      </c>
      <c r="F233" s="259"/>
      <c r="G233" s="259">
        <v>-79135106221</v>
      </c>
      <c r="H233" s="259"/>
      <c r="I233" s="323">
        <f t="shared" si="9"/>
        <v>10816191399</v>
      </c>
      <c r="J233" s="323"/>
      <c r="K233" s="259">
        <v>14761780</v>
      </c>
      <c r="L233" s="259"/>
      <c r="M233" s="259">
        <v>89951297620</v>
      </c>
      <c r="N233" s="259"/>
      <c r="O233" s="259">
        <v>-69040922562</v>
      </c>
      <c r="P233" s="259"/>
      <c r="Q233" s="259">
        <f t="shared" si="8"/>
        <v>20910375058</v>
      </c>
    </row>
    <row r="234" spans="1:17">
      <c r="A234" s="289" t="s">
        <v>180</v>
      </c>
      <c r="C234" s="259">
        <v>11522098</v>
      </c>
      <c r="D234" s="259"/>
      <c r="E234" s="259">
        <v>27030357984</v>
      </c>
      <c r="F234" s="259"/>
      <c r="G234" s="259">
        <v>-26077191248</v>
      </c>
      <c r="H234" s="259"/>
      <c r="I234" s="323">
        <f t="shared" si="9"/>
        <v>953166736</v>
      </c>
      <c r="J234" s="323"/>
      <c r="K234" s="259">
        <v>11522098</v>
      </c>
      <c r="L234" s="259"/>
      <c r="M234" s="259">
        <v>27030357984</v>
      </c>
      <c r="N234" s="259"/>
      <c r="O234" s="259">
        <v>-28374549370</v>
      </c>
      <c r="P234" s="259"/>
      <c r="Q234" s="259">
        <f t="shared" si="8"/>
        <v>-1344191386</v>
      </c>
    </row>
    <row r="235" spans="1:17">
      <c r="A235" s="289" t="s">
        <v>80</v>
      </c>
      <c r="C235" s="259">
        <v>5799472</v>
      </c>
      <c r="D235" s="259"/>
      <c r="E235" s="259">
        <v>28819060747</v>
      </c>
      <c r="F235" s="259"/>
      <c r="G235" s="259">
        <v>-25086400344</v>
      </c>
      <c r="H235" s="259"/>
      <c r="I235" s="323">
        <f t="shared" si="9"/>
        <v>3732660403</v>
      </c>
      <c r="J235" s="323"/>
      <c r="K235" s="259">
        <v>5799472</v>
      </c>
      <c r="L235" s="259"/>
      <c r="M235" s="259">
        <v>28819060747</v>
      </c>
      <c r="N235" s="259"/>
      <c r="O235" s="259">
        <v>-22247000484</v>
      </c>
      <c r="P235" s="259"/>
      <c r="Q235" s="259">
        <f t="shared" si="8"/>
        <v>6572060263</v>
      </c>
    </row>
    <row r="236" spans="1:17">
      <c r="A236" s="289" t="s">
        <v>331</v>
      </c>
      <c r="C236" s="259">
        <v>2314436</v>
      </c>
      <c r="D236" s="259"/>
      <c r="E236" s="259">
        <v>26181568907</v>
      </c>
      <c r="F236" s="259"/>
      <c r="G236" s="259">
        <v>-24377740723</v>
      </c>
      <c r="H236" s="259"/>
      <c r="I236" s="323">
        <f t="shared" si="9"/>
        <v>1803828184</v>
      </c>
      <c r="J236" s="323"/>
      <c r="K236" s="259">
        <v>2314436</v>
      </c>
      <c r="L236" s="259"/>
      <c r="M236" s="259">
        <v>26181568907</v>
      </c>
      <c r="N236" s="259"/>
      <c r="O236" s="259">
        <v>-27724704544</v>
      </c>
      <c r="P236" s="259"/>
      <c r="Q236" s="259">
        <f t="shared" si="8"/>
        <v>-1543135637</v>
      </c>
    </row>
    <row r="237" spans="1:17">
      <c r="A237" s="289" t="s">
        <v>427</v>
      </c>
      <c r="C237" s="259">
        <v>556382</v>
      </c>
      <c r="D237" s="259"/>
      <c r="E237" s="259">
        <v>4750884422</v>
      </c>
      <c r="F237" s="259"/>
      <c r="G237" s="259">
        <v>-4858617335</v>
      </c>
      <c r="H237" s="259"/>
      <c r="I237" s="323">
        <f t="shared" si="9"/>
        <v>-107732913</v>
      </c>
      <c r="J237" s="323"/>
      <c r="K237" s="259">
        <v>556382</v>
      </c>
      <c r="L237" s="259"/>
      <c r="M237" s="259">
        <v>4750884422</v>
      </c>
      <c r="N237" s="259"/>
      <c r="O237" s="259">
        <v>-5072440111</v>
      </c>
      <c r="P237" s="259"/>
      <c r="Q237" s="259">
        <f t="shared" si="8"/>
        <v>-321555689</v>
      </c>
    </row>
    <row r="238" spans="1:17">
      <c r="A238" s="289" t="s">
        <v>96</v>
      </c>
      <c r="C238" s="259">
        <v>9037770</v>
      </c>
      <c r="D238" s="259"/>
      <c r="E238" s="259">
        <v>23888443423</v>
      </c>
      <c r="F238" s="259"/>
      <c r="G238" s="259">
        <v>-22708484734</v>
      </c>
      <c r="H238" s="259"/>
      <c r="I238" s="323">
        <f t="shared" si="9"/>
        <v>1179958689</v>
      </c>
      <c r="J238" s="323"/>
      <c r="K238" s="259">
        <v>9037770</v>
      </c>
      <c r="L238" s="259"/>
      <c r="M238" s="259">
        <v>23888443423</v>
      </c>
      <c r="N238" s="259"/>
      <c r="O238" s="259">
        <v>-24758406560</v>
      </c>
      <c r="P238" s="259"/>
      <c r="Q238" s="259">
        <f t="shared" si="8"/>
        <v>-869963137</v>
      </c>
    </row>
    <row r="239" spans="1:17">
      <c r="A239" s="289" t="s">
        <v>124</v>
      </c>
      <c r="C239" s="259">
        <v>21423099</v>
      </c>
      <c r="D239" s="259"/>
      <c r="E239" s="259">
        <v>33753576027</v>
      </c>
      <c r="F239" s="259"/>
      <c r="G239" s="259">
        <v>-32308695068</v>
      </c>
      <c r="H239" s="259"/>
      <c r="I239" s="323">
        <f t="shared" si="9"/>
        <v>1444880959</v>
      </c>
      <c r="J239" s="323"/>
      <c r="K239" s="259">
        <v>21423099</v>
      </c>
      <c r="L239" s="259"/>
      <c r="M239" s="259">
        <v>33753576027</v>
      </c>
      <c r="N239" s="259"/>
      <c r="O239" s="259">
        <v>-37028844836</v>
      </c>
      <c r="P239" s="259"/>
      <c r="Q239" s="259">
        <f t="shared" si="8"/>
        <v>-3275268809</v>
      </c>
    </row>
    <row r="240" spans="1:17">
      <c r="A240" s="289" t="s">
        <v>136</v>
      </c>
      <c r="C240" s="259">
        <v>2506221</v>
      </c>
      <c r="D240" s="259"/>
      <c r="E240" s="259">
        <v>53637882451</v>
      </c>
      <c r="F240" s="259"/>
      <c r="G240" s="259">
        <v>-49170635048</v>
      </c>
      <c r="H240" s="259"/>
      <c r="I240" s="323">
        <f t="shared" si="9"/>
        <v>4467247403</v>
      </c>
      <c r="J240" s="323"/>
      <c r="K240" s="259">
        <v>2506221</v>
      </c>
      <c r="L240" s="259"/>
      <c r="M240" s="259">
        <v>53637882451</v>
      </c>
      <c r="N240" s="259"/>
      <c r="O240" s="259">
        <v>-42941492971</v>
      </c>
      <c r="P240" s="259"/>
      <c r="Q240" s="259">
        <f t="shared" si="8"/>
        <v>10696389480</v>
      </c>
    </row>
    <row r="241" spans="1:17">
      <c r="A241" s="289" t="s">
        <v>448</v>
      </c>
      <c r="C241" s="259">
        <v>54703226</v>
      </c>
      <c r="D241" s="259"/>
      <c r="E241" s="259">
        <v>22729896079</v>
      </c>
      <c r="F241" s="259"/>
      <c r="G241" s="259">
        <v>-19995200985</v>
      </c>
      <c r="H241" s="259"/>
      <c r="I241" s="323">
        <f t="shared" si="9"/>
        <v>2734695094</v>
      </c>
      <c r="J241" s="323"/>
      <c r="K241" s="259">
        <v>54703226</v>
      </c>
      <c r="L241" s="259"/>
      <c r="M241" s="259">
        <v>22729896079</v>
      </c>
      <c r="N241" s="259"/>
      <c r="O241" s="259">
        <v>-23235726777</v>
      </c>
      <c r="P241" s="259"/>
      <c r="Q241" s="259">
        <f t="shared" si="8"/>
        <v>-505830698</v>
      </c>
    </row>
    <row r="242" spans="1:17">
      <c r="A242" s="289" t="s">
        <v>406</v>
      </c>
      <c r="C242" s="259">
        <v>788570</v>
      </c>
      <c r="D242" s="259"/>
      <c r="E242" s="259">
        <v>42635124887</v>
      </c>
      <c r="F242" s="259"/>
      <c r="G242" s="259">
        <v>-42695241248</v>
      </c>
      <c r="H242" s="259"/>
      <c r="I242" s="323">
        <f t="shared" si="9"/>
        <v>-60116361</v>
      </c>
      <c r="J242" s="323"/>
      <c r="K242" s="259">
        <v>788570</v>
      </c>
      <c r="L242" s="259"/>
      <c r="M242" s="259">
        <v>42635124887</v>
      </c>
      <c r="N242" s="259"/>
      <c r="O242" s="259">
        <v>-42670271098</v>
      </c>
      <c r="P242" s="259"/>
      <c r="Q242" s="259">
        <f t="shared" si="8"/>
        <v>-35146211</v>
      </c>
    </row>
    <row r="243" spans="1:17">
      <c r="A243" s="289" t="s">
        <v>284</v>
      </c>
      <c r="C243" s="259">
        <v>14046809</v>
      </c>
      <c r="D243" s="259"/>
      <c r="E243" s="259">
        <v>24379800434</v>
      </c>
      <c r="F243" s="259"/>
      <c r="G243" s="259">
        <v>-21609117356</v>
      </c>
      <c r="H243" s="259"/>
      <c r="I243" s="323">
        <f t="shared" si="9"/>
        <v>2770683078</v>
      </c>
      <c r="J243" s="323"/>
      <c r="K243" s="259">
        <v>14046809</v>
      </c>
      <c r="L243" s="259"/>
      <c r="M243" s="259">
        <v>24379800434</v>
      </c>
      <c r="N243" s="259"/>
      <c r="O243" s="259">
        <v>-23415498145</v>
      </c>
      <c r="P243" s="259"/>
      <c r="Q243" s="259">
        <f t="shared" si="8"/>
        <v>964302289</v>
      </c>
    </row>
    <row r="244" spans="1:17">
      <c r="A244" s="289" t="s">
        <v>297</v>
      </c>
      <c r="C244" s="259">
        <v>538296</v>
      </c>
      <c r="D244" s="259"/>
      <c r="E244" s="259">
        <v>17775794075</v>
      </c>
      <c r="F244" s="259"/>
      <c r="G244" s="259">
        <v>-14155113393</v>
      </c>
      <c r="H244" s="259"/>
      <c r="I244" s="323">
        <f t="shared" si="9"/>
        <v>3620680682</v>
      </c>
      <c r="J244" s="323"/>
      <c r="K244" s="259">
        <v>538296</v>
      </c>
      <c r="L244" s="259"/>
      <c r="M244" s="259">
        <v>17775794075</v>
      </c>
      <c r="N244" s="259"/>
      <c r="O244" s="259">
        <v>-16817977353</v>
      </c>
      <c r="P244" s="259"/>
      <c r="Q244" s="259">
        <f t="shared" si="8"/>
        <v>957816722</v>
      </c>
    </row>
    <row r="245" spans="1:17">
      <c r="A245" s="289" t="s">
        <v>192</v>
      </c>
      <c r="C245" s="259">
        <v>6492342</v>
      </c>
      <c r="D245" s="259"/>
      <c r="E245" s="259">
        <v>25976193077</v>
      </c>
      <c r="F245" s="259"/>
      <c r="G245" s="259">
        <v>-24937060485</v>
      </c>
      <c r="H245" s="259"/>
      <c r="I245" s="323">
        <f t="shared" si="9"/>
        <v>1039132592</v>
      </c>
      <c r="J245" s="323"/>
      <c r="K245" s="259">
        <v>6492342</v>
      </c>
      <c r="L245" s="259"/>
      <c r="M245" s="259">
        <v>25976193077</v>
      </c>
      <c r="N245" s="259"/>
      <c r="O245" s="259">
        <v>-23798066540</v>
      </c>
      <c r="P245" s="259"/>
      <c r="Q245" s="259">
        <f t="shared" si="8"/>
        <v>2178126537</v>
      </c>
    </row>
    <row r="246" spans="1:17">
      <c r="A246" s="289" t="s">
        <v>102</v>
      </c>
      <c r="C246" s="259">
        <v>19461933</v>
      </c>
      <c r="D246" s="259"/>
      <c r="E246" s="259">
        <v>135809864183</v>
      </c>
      <c r="F246" s="259"/>
      <c r="G246" s="259">
        <v>-133719245671</v>
      </c>
      <c r="H246" s="259"/>
      <c r="I246" s="323">
        <f t="shared" si="9"/>
        <v>2090618512</v>
      </c>
      <c r="J246" s="323"/>
      <c r="K246" s="259">
        <v>19461933</v>
      </c>
      <c r="L246" s="259"/>
      <c r="M246" s="259">
        <v>135809864183</v>
      </c>
      <c r="N246" s="259"/>
      <c r="O246" s="259">
        <v>-138388727978</v>
      </c>
      <c r="P246" s="259"/>
      <c r="Q246" s="259">
        <f t="shared" si="8"/>
        <v>-2578863795</v>
      </c>
    </row>
    <row r="247" spans="1:17">
      <c r="A247" s="289" t="s">
        <v>225</v>
      </c>
      <c r="C247" s="259">
        <v>10916699</v>
      </c>
      <c r="D247" s="259"/>
      <c r="E247" s="259">
        <v>21866265456</v>
      </c>
      <c r="F247" s="259"/>
      <c r="G247" s="259">
        <v>-19479326993</v>
      </c>
      <c r="H247" s="259"/>
      <c r="I247" s="323">
        <f t="shared" si="9"/>
        <v>2386938463</v>
      </c>
      <c r="J247" s="323"/>
      <c r="K247" s="259">
        <v>10916699</v>
      </c>
      <c r="L247" s="259"/>
      <c r="M247" s="259">
        <v>21866265456</v>
      </c>
      <c r="N247" s="259"/>
      <c r="O247" s="259">
        <v>-24331950044</v>
      </c>
      <c r="P247" s="259"/>
      <c r="Q247" s="259">
        <f t="shared" si="8"/>
        <v>-2465684588</v>
      </c>
    </row>
    <row r="248" spans="1:17">
      <c r="A248" s="289" t="s">
        <v>122</v>
      </c>
      <c r="C248" s="259">
        <v>5690713</v>
      </c>
      <c r="D248" s="259"/>
      <c r="E248" s="259">
        <v>26457102691</v>
      </c>
      <c r="F248" s="259"/>
      <c r="G248" s="259">
        <v>-23083790354</v>
      </c>
      <c r="H248" s="259"/>
      <c r="I248" s="323">
        <f t="shared" si="9"/>
        <v>3373312337</v>
      </c>
      <c r="J248" s="323"/>
      <c r="K248" s="259">
        <v>5690713</v>
      </c>
      <c r="L248" s="259"/>
      <c r="M248" s="259">
        <v>26457102691</v>
      </c>
      <c r="N248" s="259"/>
      <c r="O248" s="259">
        <v>-29095597757</v>
      </c>
      <c r="P248" s="259"/>
      <c r="Q248" s="259">
        <f t="shared" si="8"/>
        <v>-2638495066</v>
      </c>
    </row>
    <row r="249" spans="1:17">
      <c r="A249" s="289" t="s">
        <v>293</v>
      </c>
      <c r="C249" s="259">
        <v>1051310</v>
      </c>
      <c r="D249" s="259"/>
      <c r="E249" s="259">
        <v>28268729787</v>
      </c>
      <c r="F249" s="259"/>
      <c r="G249" s="259">
        <v>-24607257702</v>
      </c>
      <c r="H249" s="259"/>
      <c r="I249" s="323">
        <f t="shared" si="9"/>
        <v>3661472085</v>
      </c>
      <c r="J249" s="323"/>
      <c r="K249" s="259">
        <v>1051310</v>
      </c>
      <c r="L249" s="259"/>
      <c r="M249" s="259">
        <v>28268729787</v>
      </c>
      <c r="N249" s="259"/>
      <c r="O249" s="259">
        <v>-32087848382</v>
      </c>
      <c r="P249" s="259"/>
      <c r="Q249" s="259">
        <f t="shared" si="8"/>
        <v>-3819118595</v>
      </c>
    </row>
    <row r="250" spans="1:17">
      <c r="A250" s="289" t="s">
        <v>301</v>
      </c>
      <c r="C250" s="259">
        <v>2398380</v>
      </c>
      <c r="D250" s="259"/>
      <c r="E250" s="259">
        <v>20741753862</v>
      </c>
      <c r="F250" s="259"/>
      <c r="G250" s="259">
        <v>-18148061556</v>
      </c>
      <c r="H250" s="259"/>
      <c r="I250" s="323">
        <f t="shared" si="9"/>
        <v>2593692306</v>
      </c>
      <c r="J250" s="323"/>
      <c r="K250" s="259">
        <v>2398380</v>
      </c>
      <c r="L250" s="259"/>
      <c r="M250" s="259">
        <v>20741753862</v>
      </c>
      <c r="N250" s="259"/>
      <c r="O250" s="259">
        <v>-18953671632</v>
      </c>
      <c r="P250" s="259"/>
      <c r="Q250" s="259">
        <f t="shared" si="8"/>
        <v>1788082230</v>
      </c>
    </row>
    <row r="251" spans="1:17">
      <c r="A251" s="289" t="s">
        <v>166</v>
      </c>
      <c r="C251" s="259">
        <v>1958976</v>
      </c>
      <c r="D251" s="259"/>
      <c r="E251" s="259">
        <v>152553056073</v>
      </c>
      <c r="F251" s="259"/>
      <c r="G251" s="259">
        <v>-128961501485</v>
      </c>
      <c r="H251" s="259"/>
      <c r="I251" s="323">
        <f t="shared" si="9"/>
        <v>23591554588</v>
      </c>
      <c r="J251" s="323"/>
      <c r="K251" s="259">
        <v>1958976</v>
      </c>
      <c r="L251" s="259"/>
      <c r="M251" s="259">
        <v>152553056073</v>
      </c>
      <c r="N251" s="259"/>
      <c r="O251" s="259">
        <v>-125265596597</v>
      </c>
      <c r="P251" s="259"/>
      <c r="Q251" s="259">
        <f t="shared" si="8"/>
        <v>27287459476</v>
      </c>
    </row>
    <row r="252" spans="1:17">
      <c r="A252" s="289" t="s">
        <v>369</v>
      </c>
      <c r="C252" s="259">
        <v>4301896</v>
      </c>
      <c r="D252" s="259"/>
      <c r="E252" s="259">
        <v>23049255487</v>
      </c>
      <c r="F252" s="259"/>
      <c r="G252" s="259">
        <v>-19978822539</v>
      </c>
      <c r="H252" s="259"/>
      <c r="I252" s="323">
        <f t="shared" si="9"/>
        <v>3070432948</v>
      </c>
      <c r="J252" s="323"/>
      <c r="K252" s="259">
        <v>4301896</v>
      </c>
      <c r="L252" s="259"/>
      <c r="M252" s="259">
        <v>23049255487</v>
      </c>
      <c r="N252" s="259"/>
      <c r="O252" s="259">
        <v>-25645345703</v>
      </c>
      <c r="P252" s="259"/>
      <c r="Q252" s="259">
        <f t="shared" si="8"/>
        <v>-2596090216</v>
      </c>
    </row>
    <row r="253" spans="1:17">
      <c r="A253" s="289" t="s">
        <v>144</v>
      </c>
      <c r="C253" s="259">
        <v>1985957</v>
      </c>
      <c r="D253" s="259"/>
      <c r="E253" s="259">
        <v>23294858563</v>
      </c>
      <c r="F253" s="259"/>
      <c r="G253" s="259">
        <v>-20590250305</v>
      </c>
      <c r="H253" s="259"/>
      <c r="I253" s="323">
        <f t="shared" si="9"/>
        <v>2704608258</v>
      </c>
      <c r="J253" s="323"/>
      <c r="K253" s="259">
        <v>1985957</v>
      </c>
      <c r="L253" s="259"/>
      <c r="M253" s="259">
        <v>23294858563</v>
      </c>
      <c r="N253" s="259"/>
      <c r="O253" s="259">
        <v>-22057687596</v>
      </c>
      <c r="P253" s="259"/>
      <c r="Q253" s="259">
        <f t="shared" si="8"/>
        <v>1237170967</v>
      </c>
    </row>
    <row r="254" spans="1:17">
      <c r="A254" s="289" t="s">
        <v>86</v>
      </c>
      <c r="C254" s="259">
        <v>10335523</v>
      </c>
      <c r="D254" s="259"/>
      <c r="E254" s="259">
        <v>32856337191</v>
      </c>
      <c r="F254" s="259"/>
      <c r="G254" s="259">
        <v>-27436729085</v>
      </c>
      <c r="H254" s="259"/>
      <c r="I254" s="323">
        <f t="shared" si="9"/>
        <v>5419608106</v>
      </c>
      <c r="J254" s="323"/>
      <c r="K254" s="259">
        <v>10335523</v>
      </c>
      <c r="L254" s="259"/>
      <c r="M254" s="259">
        <v>32856337191</v>
      </c>
      <c r="N254" s="259"/>
      <c r="O254" s="259">
        <v>-28683174800</v>
      </c>
      <c r="P254" s="259"/>
      <c r="Q254" s="259">
        <f t="shared" si="8"/>
        <v>4173162391</v>
      </c>
    </row>
    <row r="255" spans="1:17">
      <c r="A255" s="289" t="s">
        <v>100</v>
      </c>
      <c r="C255" s="259">
        <v>14905207</v>
      </c>
      <c r="D255" s="259"/>
      <c r="E255" s="259">
        <v>25454783113</v>
      </c>
      <c r="F255" s="259"/>
      <c r="G255" s="259">
        <v>-23496996835</v>
      </c>
      <c r="H255" s="259"/>
      <c r="I255" s="323">
        <f t="shared" si="9"/>
        <v>1957786278</v>
      </c>
      <c r="J255" s="323"/>
      <c r="K255" s="259">
        <v>14905207</v>
      </c>
      <c r="L255" s="259"/>
      <c r="M255" s="259">
        <v>25454783113</v>
      </c>
      <c r="N255" s="259"/>
      <c r="O255" s="259">
        <v>-22639644120</v>
      </c>
      <c r="P255" s="259"/>
      <c r="Q255" s="259">
        <f t="shared" si="8"/>
        <v>2815138993</v>
      </c>
    </row>
    <row r="256" spans="1:17">
      <c r="A256" s="289" t="s">
        <v>235</v>
      </c>
      <c r="C256" s="259">
        <v>13961206</v>
      </c>
      <c r="D256" s="259"/>
      <c r="E256" s="259">
        <v>160570043061</v>
      </c>
      <c r="F256" s="259"/>
      <c r="G256" s="259">
        <v>-142960006590</v>
      </c>
      <c r="H256" s="259"/>
      <c r="I256" s="323">
        <f t="shared" si="9"/>
        <v>17610036471</v>
      </c>
      <c r="J256" s="323"/>
      <c r="K256" s="259">
        <v>13961206</v>
      </c>
      <c r="L256" s="259"/>
      <c r="M256" s="259">
        <v>160570043061</v>
      </c>
      <c r="N256" s="259"/>
      <c r="O256" s="259">
        <v>-169035706521</v>
      </c>
      <c r="P256" s="259"/>
      <c r="Q256" s="259">
        <f t="shared" si="8"/>
        <v>-8465663460</v>
      </c>
    </row>
    <row r="257" spans="1:17">
      <c r="A257" s="289" t="s">
        <v>310</v>
      </c>
      <c r="C257" s="259">
        <v>9818124</v>
      </c>
      <c r="D257" s="259"/>
      <c r="E257" s="259">
        <v>23403775381</v>
      </c>
      <c r="F257" s="259"/>
      <c r="G257" s="259">
        <v>-21201484116</v>
      </c>
      <c r="H257" s="259"/>
      <c r="I257" s="323">
        <f t="shared" si="9"/>
        <v>2202291265</v>
      </c>
      <c r="J257" s="323"/>
      <c r="K257" s="259">
        <v>9818124</v>
      </c>
      <c r="L257" s="259"/>
      <c r="M257" s="259">
        <v>23403775381</v>
      </c>
      <c r="N257" s="259"/>
      <c r="O257" s="259">
        <v>-26281842724</v>
      </c>
      <c r="P257" s="259"/>
      <c r="Q257" s="259">
        <f t="shared" si="8"/>
        <v>-2878067343</v>
      </c>
    </row>
    <row r="258" spans="1:17">
      <c r="A258" s="289" t="s">
        <v>258</v>
      </c>
      <c r="C258" s="259">
        <v>9849858</v>
      </c>
      <c r="D258" s="259"/>
      <c r="E258" s="259">
        <v>22960484407</v>
      </c>
      <c r="F258" s="259"/>
      <c r="G258" s="259">
        <v>-23267046099</v>
      </c>
      <c r="H258" s="259"/>
      <c r="I258" s="323">
        <f t="shared" si="9"/>
        <v>-306561692</v>
      </c>
      <c r="J258" s="323"/>
      <c r="K258" s="259">
        <v>9849858</v>
      </c>
      <c r="L258" s="259"/>
      <c r="M258" s="259">
        <v>22960484407</v>
      </c>
      <c r="N258" s="259"/>
      <c r="O258" s="259">
        <v>-29647320373</v>
      </c>
      <c r="P258" s="259"/>
      <c r="Q258" s="259">
        <f t="shared" si="8"/>
        <v>-6686835966</v>
      </c>
    </row>
    <row r="259" spans="1:17">
      <c r="A259" s="289" t="s">
        <v>174</v>
      </c>
      <c r="C259" s="259">
        <v>26063835</v>
      </c>
      <c r="D259" s="259"/>
      <c r="E259" s="259">
        <v>79539878411</v>
      </c>
      <c r="F259" s="259"/>
      <c r="G259" s="259">
        <v>-67924469166</v>
      </c>
      <c r="H259" s="259"/>
      <c r="I259" s="323">
        <f t="shared" si="9"/>
        <v>11615409245</v>
      </c>
      <c r="J259" s="323"/>
      <c r="K259" s="259">
        <v>26063835</v>
      </c>
      <c r="L259" s="259"/>
      <c r="M259" s="259">
        <v>79539878411</v>
      </c>
      <c r="N259" s="259"/>
      <c r="O259" s="259">
        <v>-59641954430</v>
      </c>
      <c r="P259" s="259"/>
      <c r="Q259" s="259">
        <f t="shared" si="8"/>
        <v>19897923981</v>
      </c>
    </row>
    <row r="260" spans="1:17">
      <c r="A260" s="289" t="s">
        <v>173</v>
      </c>
      <c r="C260" s="259">
        <v>4474423</v>
      </c>
      <c r="D260" s="259"/>
      <c r="E260" s="259">
        <v>25619329057</v>
      </c>
      <c r="F260" s="259"/>
      <c r="G260" s="259">
        <v>-18450582064</v>
      </c>
      <c r="H260" s="259"/>
      <c r="I260" s="323">
        <f t="shared" si="9"/>
        <v>7168746993</v>
      </c>
      <c r="J260" s="323"/>
      <c r="K260" s="259">
        <v>4474423</v>
      </c>
      <c r="L260" s="259"/>
      <c r="M260" s="259">
        <v>25619329057</v>
      </c>
      <c r="N260" s="259"/>
      <c r="O260" s="259">
        <v>-16312739686</v>
      </c>
      <c r="P260" s="259"/>
      <c r="Q260" s="259">
        <f t="shared" si="8"/>
        <v>9306589371</v>
      </c>
    </row>
    <row r="261" spans="1:17">
      <c r="A261" s="289" t="s">
        <v>216</v>
      </c>
      <c r="C261" s="259">
        <v>5163071</v>
      </c>
      <c r="D261" s="259"/>
      <c r="E261" s="259">
        <v>23762783871</v>
      </c>
      <c r="F261" s="259"/>
      <c r="G261" s="259">
        <v>-20781192538</v>
      </c>
      <c r="H261" s="259"/>
      <c r="I261" s="323">
        <f t="shared" si="9"/>
        <v>2981591333</v>
      </c>
      <c r="J261" s="323"/>
      <c r="K261" s="259">
        <v>5163071</v>
      </c>
      <c r="L261" s="259"/>
      <c r="M261" s="259">
        <v>23762783871</v>
      </c>
      <c r="N261" s="259"/>
      <c r="O261" s="259">
        <v>-23619078049</v>
      </c>
      <c r="P261" s="259"/>
      <c r="Q261" s="259">
        <f t="shared" si="8"/>
        <v>143705822</v>
      </c>
    </row>
    <row r="262" spans="1:17">
      <c r="A262" s="289" t="s">
        <v>430</v>
      </c>
      <c r="C262" s="259">
        <v>12528915</v>
      </c>
      <c r="D262" s="259"/>
      <c r="E262" s="259">
        <v>24161473838</v>
      </c>
      <c r="F262" s="259"/>
      <c r="G262" s="259">
        <v>-23860119746</v>
      </c>
      <c r="H262" s="259"/>
      <c r="I262" s="323">
        <f t="shared" si="9"/>
        <v>301354092</v>
      </c>
      <c r="J262" s="323"/>
      <c r="K262" s="259">
        <v>12528915</v>
      </c>
      <c r="L262" s="259"/>
      <c r="M262" s="259">
        <v>24161473838</v>
      </c>
      <c r="N262" s="259"/>
      <c r="O262" s="259">
        <v>-30135672758</v>
      </c>
      <c r="P262" s="259"/>
      <c r="Q262" s="259">
        <f t="shared" si="8"/>
        <v>-5974198920</v>
      </c>
    </row>
    <row r="263" spans="1:17">
      <c r="A263" s="289" t="s">
        <v>220</v>
      </c>
      <c r="C263" s="259">
        <v>5928029</v>
      </c>
      <c r="D263" s="259"/>
      <c r="E263" s="259">
        <v>19693594657</v>
      </c>
      <c r="F263" s="259"/>
      <c r="G263" s="259">
        <v>-18089145216</v>
      </c>
      <c r="H263" s="259"/>
      <c r="I263" s="323">
        <f t="shared" si="9"/>
        <v>1604449441</v>
      </c>
      <c r="J263" s="323"/>
      <c r="K263" s="259">
        <v>5928029</v>
      </c>
      <c r="L263" s="259"/>
      <c r="M263" s="259">
        <v>19693594657</v>
      </c>
      <c r="N263" s="259"/>
      <c r="O263" s="259">
        <v>-24178892056</v>
      </c>
      <c r="P263" s="259"/>
      <c r="Q263" s="259">
        <f t="shared" si="8"/>
        <v>-4485297399</v>
      </c>
    </row>
    <row r="264" spans="1:17">
      <c r="A264" s="289" t="s">
        <v>182</v>
      </c>
      <c r="C264" s="259">
        <v>2113167</v>
      </c>
      <c r="D264" s="259"/>
      <c r="E264" s="259">
        <v>14872203091</v>
      </c>
      <c r="F264" s="259"/>
      <c r="G264" s="259">
        <v>-12834178199</v>
      </c>
      <c r="H264" s="259"/>
      <c r="I264" s="323">
        <f t="shared" si="9"/>
        <v>2038024892</v>
      </c>
      <c r="J264" s="323"/>
      <c r="K264" s="259">
        <v>2113167</v>
      </c>
      <c r="L264" s="259"/>
      <c r="M264" s="259">
        <v>14872203091</v>
      </c>
      <c r="N264" s="259"/>
      <c r="O264" s="259">
        <v>-11968802486</v>
      </c>
      <c r="P264" s="259"/>
      <c r="Q264" s="259">
        <f t="shared" si="8"/>
        <v>2903400605</v>
      </c>
    </row>
    <row r="265" spans="1:17">
      <c r="A265" s="289" t="s">
        <v>302</v>
      </c>
      <c r="C265" s="259">
        <v>5814521</v>
      </c>
      <c r="D265" s="259"/>
      <c r="E265" s="259">
        <v>42771442043</v>
      </c>
      <c r="F265" s="259"/>
      <c r="G265" s="259">
        <v>-38780919365</v>
      </c>
      <c r="H265" s="259"/>
      <c r="I265" s="323">
        <f t="shared" si="9"/>
        <v>3990522678</v>
      </c>
      <c r="J265" s="323"/>
      <c r="K265" s="259">
        <v>5814521</v>
      </c>
      <c r="L265" s="259"/>
      <c r="M265" s="259">
        <v>42771442043</v>
      </c>
      <c r="N265" s="259"/>
      <c r="O265" s="259">
        <v>-41352057068</v>
      </c>
      <c r="P265" s="259"/>
      <c r="Q265" s="259">
        <f t="shared" ref="Q265:Q313" si="10">M265+O265</f>
        <v>1419384975</v>
      </c>
    </row>
    <row r="266" spans="1:17">
      <c r="A266" s="289" t="s">
        <v>289</v>
      </c>
      <c r="C266" s="259">
        <v>2031654</v>
      </c>
      <c r="D266" s="259"/>
      <c r="E266" s="259">
        <v>52306750562</v>
      </c>
      <c r="F266" s="259"/>
      <c r="G266" s="259">
        <v>-49075445509</v>
      </c>
      <c r="H266" s="259"/>
      <c r="I266" s="323">
        <f t="shared" si="9"/>
        <v>3231305053</v>
      </c>
      <c r="J266" s="323"/>
      <c r="K266" s="259">
        <v>2031654</v>
      </c>
      <c r="L266" s="259"/>
      <c r="M266" s="259">
        <v>52306750562</v>
      </c>
      <c r="N266" s="259"/>
      <c r="O266" s="259">
        <v>-37503334286</v>
      </c>
      <c r="P266" s="259"/>
      <c r="Q266" s="259">
        <f t="shared" si="10"/>
        <v>14803416276</v>
      </c>
    </row>
    <row r="267" spans="1:17">
      <c r="A267" s="289" t="s">
        <v>217</v>
      </c>
      <c r="C267" s="259">
        <v>4365390</v>
      </c>
      <c r="D267" s="259"/>
      <c r="E267" s="259">
        <v>24995035757</v>
      </c>
      <c r="F267" s="259"/>
      <c r="G267" s="259">
        <v>-19904030245</v>
      </c>
      <c r="H267" s="259"/>
      <c r="I267" s="323">
        <f t="shared" si="9"/>
        <v>5091005512</v>
      </c>
      <c r="J267" s="323"/>
      <c r="K267" s="259">
        <v>4365390</v>
      </c>
      <c r="L267" s="259"/>
      <c r="M267" s="259">
        <v>24995035757</v>
      </c>
      <c r="N267" s="259"/>
      <c r="O267" s="259">
        <v>-17999897646</v>
      </c>
      <c r="P267" s="259"/>
      <c r="Q267" s="259">
        <f t="shared" si="10"/>
        <v>6995138111</v>
      </c>
    </row>
    <row r="268" spans="1:17">
      <c r="A268" s="289" t="s">
        <v>287</v>
      </c>
      <c r="C268" s="259">
        <v>9083475</v>
      </c>
      <c r="D268" s="259"/>
      <c r="E268" s="259">
        <v>23946043917</v>
      </c>
      <c r="F268" s="259"/>
      <c r="G268" s="259">
        <v>-24740633610</v>
      </c>
      <c r="H268" s="259"/>
      <c r="I268" s="323">
        <f t="shared" si="9"/>
        <v>-794589693</v>
      </c>
      <c r="J268" s="323"/>
      <c r="K268" s="259">
        <v>9083475</v>
      </c>
      <c r="L268" s="259"/>
      <c r="M268" s="259">
        <v>23946043917</v>
      </c>
      <c r="N268" s="259"/>
      <c r="O268" s="259">
        <v>-23191688040</v>
      </c>
      <c r="P268" s="259"/>
      <c r="Q268" s="259">
        <f t="shared" si="10"/>
        <v>754355877</v>
      </c>
    </row>
    <row r="269" spans="1:17">
      <c r="A269" s="289" t="s">
        <v>223</v>
      </c>
      <c r="C269" s="259">
        <v>30978006</v>
      </c>
      <c r="D269" s="259"/>
      <c r="E269" s="259">
        <v>46744816664</v>
      </c>
      <c r="F269" s="259"/>
      <c r="G269" s="259">
        <v>-41226584267</v>
      </c>
      <c r="H269" s="259"/>
      <c r="I269" s="323">
        <f t="shared" si="9"/>
        <v>5518232397</v>
      </c>
      <c r="J269" s="323"/>
      <c r="K269" s="259">
        <v>30978006</v>
      </c>
      <c r="L269" s="259"/>
      <c r="M269" s="259">
        <v>46744816664</v>
      </c>
      <c r="N269" s="259"/>
      <c r="O269" s="259">
        <v>-41894465717</v>
      </c>
      <c r="P269" s="259"/>
      <c r="Q269" s="259">
        <f t="shared" si="10"/>
        <v>4850350947</v>
      </c>
    </row>
    <row r="270" spans="1:17">
      <c r="A270" s="289" t="s">
        <v>353</v>
      </c>
      <c r="C270" s="259">
        <v>3005702</v>
      </c>
      <c r="D270" s="259"/>
      <c r="E270" s="259">
        <v>97253478281</v>
      </c>
      <c r="F270" s="259"/>
      <c r="G270" s="259">
        <v>-95460787439</v>
      </c>
      <c r="H270" s="259"/>
      <c r="I270" s="323">
        <f t="shared" si="9"/>
        <v>1792690842</v>
      </c>
      <c r="J270" s="323"/>
      <c r="K270" s="259">
        <v>3005702</v>
      </c>
      <c r="L270" s="259"/>
      <c r="M270" s="259">
        <v>97253478281</v>
      </c>
      <c r="N270" s="259"/>
      <c r="O270" s="259">
        <v>-98169602516</v>
      </c>
      <c r="P270" s="259"/>
      <c r="Q270" s="259">
        <f t="shared" si="10"/>
        <v>-916124235</v>
      </c>
    </row>
    <row r="271" spans="1:17">
      <c r="A271" s="289" t="s">
        <v>219</v>
      </c>
      <c r="C271" s="259">
        <v>16566423</v>
      </c>
      <c r="D271" s="259"/>
      <c r="E271" s="259">
        <v>28176496117</v>
      </c>
      <c r="F271" s="259"/>
      <c r="G271" s="259">
        <v>-24010513491</v>
      </c>
      <c r="H271" s="259"/>
      <c r="I271" s="323">
        <f t="shared" si="9"/>
        <v>4165982626</v>
      </c>
      <c r="J271" s="323"/>
      <c r="K271" s="259">
        <v>16566423</v>
      </c>
      <c r="L271" s="259"/>
      <c r="M271" s="259">
        <v>28176496117</v>
      </c>
      <c r="N271" s="259"/>
      <c r="O271" s="259">
        <v>-27512333547</v>
      </c>
      <c r="P271" s="259"/>
      <c r="Q271" s="259">
        <f t="shared" si="10"/>
        <v>664162570</v>
      </c>
    </row>
    <row r="272" spans="1:17">
      <c r="A272" s="289" t="s">
        <v>261</v>
      </c>
      <c r="C272" s="259">
        <v>14779585</v>
      </c>
      <c r="D272" s="259"/>
      <c r="E272" s="259">
        <v>10107852774</v>
      </c>
      <c r="F272" s="259"/>
      <c r="G272" s="259">
        <v>-9596342597</v>
      </c>
      <c r="H272" s="259"/>
      <c r="I272" s="323">
        <f t="shared" si="9"/>
        <v>511510177</v>
      </c>
      <c r="J272" s="323"/>
      <c r="K272" s="259">
        <v>14779585</v>
      </c>
      <c r="L272" s="259"/>
      <c r="M272" s="259">
        <v>10107852774</v>
      </c>
      <c r="N272" s="259"/>
      <c r="O272" s="259">
        <v>-11018734852</v>
      </c>
      <c r="P272" s="259"/>
      <c r="Q272" s="259">
        <f t="shared" si="10"/>
        <v>-910882078</v>
      </c>
    </row>
    <row r="273" spans="1:17">
      <c r="A273" s="289" t="s">
        <v>160</v>
      </c>
      <c r="C273" s="259">
        <v>2209661</v>
      </c>
      <c r="D273" s="259"/>
      <c r="E273" s="259">
        <v>22953566257</v>
      </c>
      <c r="F273" s="259"/>
      <c r="G273" s="259">
        <v>-22885152058</v>
      </c>
      <c r="H273" s="259"/>
      <c r="I273" s="323">
        <f t="shared" si="9"/>
        <v>68414199</v>
      </c>
      <c r="J273" s="323"/>
      <c r="K273" s="259">
        <v>2209661</v>
      </c>
      <c r="L273" s="259"/>
      <c r="M273" s="259">
        <v>22953566257</v>
      </c>
      <c r="N273" s="259"/>
      <c r="O273" s="259">
        <v>-25765103557</v>
      </c>
      <c r="P273" s="259"/>
      <c r="Q273" s="259">
        <f t="shared" si="10"/>
        <v>-2811537300</v>
      </c>
    </row>
    <row r="274" spans="1:17">
      <c r="A274" s="289" t="s">
        <v>275</v>
      </c>
      <c r="C274" s="259">
        <v>20149558</v>
      </c>
      <c r="D274" s="259"/>
      <c r="E274" s="259">
        <v>78816744094</v>
      </c>
      <c r="F274" s="259"/>
      <c r="G274" s="259">
        <v>-70412681185</v>
      </c>
      <c r="H274" s="259"/>
      <c r="I274" s="323">
        <f t="shared" si="9"/>
        <v>8404062909</v>
      </c>
      <c r="J274" s="323"/>
      <c r="K274" s="259">
        <v>20149558</v>
      </c>
      <c r="L274" s="259"/>
      <c r="M274" s="259">
        <v>78816744094</v>
      </c>
      <c r="N274" s="259"/>
      <c r="O274" s="259">
        <v>-73598430481</v>
      </c>
      <c r="P274" s="259"/>
      <c r="Q274" s="259">
        <f t="shared" si="10"/>
        <v>5218313613</v>
      </c>
    </row>
    <row r="275" spans="1:17">
      <c r="A275" s="289" t="s">
        <v>233</v>
      </c>
      <c r="C275" s="259">
        <v>3873857</v>
      </c>
      <c r="D275" s="259"/>
      <c r="E275" s="259">
        <v>25877426745</v>
      </c>
      <c r="F275" s="259"/>
      <c r="G275" s="259">
        <v>-22515678047</v>
      </c>
      <c r="H275" s="259"/>
      <c r="I275" s="323">
        <f t="shared" si="9"/>
        <v>3361748698</v>
      </c>
      <c r="J275" s="323"/>
      <c r="K275" s="259">
        <v>3873857</v>
      </c>
      <c r="L275" s="259"/>
      <c r="M275" s="259">
        <v>25877426745</v>
      </c>
      <c r="N275" s="259"/>
      <c r="O275" s="259">
        <v>-25342596043</v>
      </c>
      <c r="P275" s="259"/>
      <c r="Q275" s="259">
        <f t="shared" si="10"/>
        <v>534830702</v>
      </c>
    </row>
    <row r="276" spans="1:17">
      <c r="A276" s="289" t="s">
        <v>85</v>
      </c>
      <c r="C276" s="259">
        <v>1746584</v>
      </c>
      <c r="D276" s="259"/>
      <c r="E276" s="259">
        <v>28786060466</v>
      </c>
      <c r="F276" s="259"/>
      <c r="G276" s="342">
        <v>-23759913954</v>
      </c>
      <c r="H276" s="259"/>
      <c r="I276" s="323">
        <f t="shared" si="9"/>
        <v>5026146512</v>
      </c>
      <c r="J276" s="323"/>
      <c r="K276" s="259">
        <v>1746584</v>
      </c>
      <c r="L276" s="259"/>
      <c r="M276" s="259">
        <v>28786060466</v>
      </c>
      <c r="N276" s="259"/>
      <c r="O276" s="342">
        <v>-24125350187</v>
      </c>
      <c r="P276" s="259"/>
      <c r="Q276" s="259">
        <f t="shared" si="10"/>
        <v>4660710279</v>
      </c>
    </row>
    <row r="277" spans="1:17">
      <c r="A277" s="289" t="s">
        <v>309</v>
      </c>
      <c r="C277" s="259">
        <v>570600</v>
      </c>
      <c r="D277" s="259"/>
      <c r="E277" s="259">
        <v>16244749199</v>
      </c>
      <c r="F277" s="259"/>
      <c r="G277" s="259">
        <v>-15432096623</v>
      </c>
      <c r="H277" s="259"/>
      <c r="I277" s="323">
        <f t="shared" si="9"/>
        <v>812652576</v>
      </c>
      <c r="J277" s="323"/>
      <c r="K277" s="259">
        <v>570600</v>
      </c>
      <c r="L277" s="259"/>
      <c r="M277" s="259">
        <v>16244749199</v>
      </c>
      <c r="N277" s="259"/>
      <c r="O277" s="259">
        <v>-15547087133</v>
      </c>
      <c r="P277" s="259"/>
      <c r="Q277" s="259">
        <f t="shared" si="10"/>
        <v>697662066</v>
      </c>
    </row>
    <row r="278" spans="1:17">
      <c r="A278" s="289" t="s">
        <v>349</v>
      </c>
      <c r="C278" s="259">
        <v>10476286</v>
      </c>
      <c r="D278" s="259"/>
      <c r="E278" s="259">
        <v>27940633482</v>
      </c>
      <c r="F278" s="259"/>
      <c r="G278" s="259">
        <v>-23616675125</v>
      </c>
      <c r="H278" s="259"/>
      <c r="I278" s="323">
        <f t="shared" si="9"/>
        <v>4323958357</v>
      </c>
      <c r="J278" s="323"/>
      <c r="K278" s="259">
        <v>10476286</v>
      </c>
      <c r="L278" s="259"/>
      <c r="M278" s="259">
        <v>27940633482</v>
      </c>
      <c r="N278" s="259"/>
      <c r="O278" s="259">
        <v>-24923348551</v>
      </c>
      <c r="P278" s="259"/>
      <c r="Q278" s="259">
        <f t="shared" si="10"/>
        <v>3017284931</v>
      </c>
    </row>
    <row r="279" spans="1:17">
      <c r="A279" s="289" t="s">
        <v>163</v>
      </c>
      <c r="C279" s="259">
        <v>36025983</v>
      </c>
      <c r="D279" s="259"/>
      <c r="E279" s="259">
        <v>55687082167</v>
      </c>
      <c r="F279" s="259"/>
      <c r="G279" s="259">
        <v>-47758244243</v>
      </c>
      <c r="H279" s="259"/>
      <c r="I279" s="323">
        <f t="shared" si="9"/>
        <v>7928837924</v>
      </c>
      <c r="J279" s="323"/>
      <c r="K279" s="259">
        <v>36025983</v>
      </c>
      <c r="L279" s="259"/>
      <c r="M279" s="259">
        <v>55687082167</v>
      </c>
      <c r="N279" s="259"/>
      <c r="O279" s="259">
        <v>-43246941196</v>
      </c>
      <c r="P279" s="259"/>
      <c r="Q279" s="259">
        <f t="shared" si="10"/>
        <v>12440140971</v>
      </c>
    </row>
    <row r="280" spans="1:17">
      <c r="A280" s="289" t="s">
        <v>250</v>
      </c>
      <c r="C280" s="259">
        <v>47831503</v>
      </c>
      <c r="D280" s="259"/>
      <c r="E280" s="259">
        <v>96377577568</v>
      </c>
      <c r="F280" s="259"/>
      <c r="G280" s="259">
        <v>-84411291402</v>
      </c>
      <c r="H280" s="259"/>
      <c r="I280" s="323">
        <f t="shared" si="9"/>
        <v>11966286166</v>
      </c>
      <c r="J280" s="323"/>
      <c r="K280" s="259">
        <v>47831503</v>
      </c>
      <c r="L280" s="259"/>
      <c r="M280" s="259">
        <v>96377577568</v>
      </c>
      <c r="N280" s="259"/>
      <c r="O280" s="259">
        <v>-89388223047</v>
      </c>
      <c r="P280" s="259"/>
      <c r="Q280" s="259">
        <f t="shared" si="10"/>
        <v>6989354521</v>
      </c>
    </row>
    <row r="281" spans="1:17">
      <c r="A281" s="289" t="s">
        <v>272</v>
      </c>
      <c r="C281" s="259">
        <v>0</v>
      </c>
      <c r="D281" s="259"/>
      <c r="E281" s="259">
        <v>0</v>
      </c>
      <c r="F281" s="259"/>
      <c r="G281" s="259">
        <v>-1880020746</v>
      </c>
      <c r="H281" s="259"/>
      <c r="I281" s="323">
        <f t="shared" si="9"/>
        <v>-1880020746</v>
      </c>
      <c r="J281" s="323"/>
      <c r="K281" s="259">
        <v>0</v>
      </c>
      <c r="L281" s="259"/>
      <c r="M281" s="259">
        <v>0</v>
      </c>
      <c r="N281" s="259"/>
      <c r="O281" s="259">
        <v>0</v>
      </c>
      <c r="P281" s="259"/>
      <c r="Q281" s="259">
        <f t="shared" si="10"/>
        <v>0</v>
      </c>
    </row>
    <row r="282" spans="1:17">
      <c r="A282" s="289" t="s">
        <v>416</v>
      </c>
      <c r="C282" s="259">
        <v>10088090</v>
      </c>
      <c r="D282" s="259"/>
      <c r="E282" s="259">
        <v>59165588605</v>
      </c>
      <c r="F282" s="259"/>
      <c r="G282" s="259">
        <v>-50849698265</v>
      </c>
      <c r="H282" s="259"/>
      <c r="I282" s="323">
        <f t="shared" si="9"/>
        <v>8315890340</v>
      </c>
      <c r="J282" s="323"/>
      <c r="K282" s="259">
        <v>10088090</v>
      </c>
      <c r="L282" s="259"/>
      <c r="M282" s="259">
        <v>59165588605</v>
      </c>
      <c r="N282" s="259"/>
      <c r="O282" s="259">
        <v>-49284677180</v>
      </c>
      <c r="P282" s="259"/>
      <c r="Q282" s="259">
        <f t="shared" si="10"/>
        <v>9880911425</v>
      </c>
    </row>
    <row r="283" spans="1:17">
      <c r="A283" s="289" t="s">
        <v>303</v>
      </c>
      <c r="C283" s="259">
        <v>4466312</v>
      </c>
      <c r="D283" s="259"/>
      <c r="E283" s="259">
        <v>15765507665</v>
      </c>
      <c r="F283" s="259"/>
      <c r="G283" s="259">
        <v>-13710955096</v>
      </c>
      <c r="H283" s="259"/>
      <c r="I283" s="323">
        <f t="shared" si="9"/>
        <v>2054552569</v>
      </c>
      <c r="J283" s="323"/>
      <c r="K283" s="259">
        <v>4466312</v>
      </c>
      <c r="L283" s="259"/>
      <c r="M283" s="259">
        <v>15765507665</v>
      </c>
      <c r="N283" s="259"/>
      <c r="O283" s="259">
        <v>-15183902061</v>
      </c>
      <c r="P283" s="259"/>
      <c r="Q283" s="259">
        <f t="shared" si="10"/>
        <v>581605604</v>
      </c>
    </row>
    <row r="284" spans="1:17">
      <c r="A284" s="289" t="s">
        <v>106</v>
      </c>
      <c r="C284" s="259">
        <v>2498828</v>
      </c>
      <c r="D284" s="259"/>
      <c r="E284" s="259">
        <v>25063156134</v>
      </c>
      <c r="F284" s="259"/>
      <c r="G284" s="259">
        <v>-22314979555</v>
      </c>
      <c r="H284" s="259"/>
      <c r="I284" s="323">
        <f t="shared" si="9"/>
        <v>2748176579</v>
      </c>
      <c r="J284" s="323"/>
      <c r="K284" s="259">
        <v>2498828</v>
      </c>
      <c r="L284" s="259"/>
      <c r="M284" s="259">
        <v>25063156134</v>
      </c>
      <c r="N284" s="259"/>
      <c r="O284" s="259">
        <v>-20612366899</v>
      </c>
      <c r="P284" s="259"/>
      <c r="Q284" s="259">
        <f t="shared" si="10"/>
        <v>4450789235</v>
      </c>
    </row>
    <row r="285" spans="1:17">
      <c r="A285" s="289" t="s">
        <v>337</v>
      </c>
      <c r="C285" s="259">
        <v>572274</v>
      </c>
      <c r="D285" s="259"/>
      <c r="E285" s="259">
        <v>3026382924</v>
      </c>
      <c r="F285" s="259"/>
      <c r="G285" s="259">
        <v>-2971843402</v>
      </c>
      <c r="H285" s="259"/>
      <c r="I285" s="323">
        <f t="shared" si="9"/>
        <v>54539522</v>
      </c>
      <c r="J285" s="323"/>
      <c r="K285" s="259">
        <v>572274</v>
      </c>
      <c r="L285" s="259"/>
      <c r="M285" s="259">
        <v>3026382924</v>
      </c>
      <c r="N285" s="259"/>
      <c r="O285" s="259">
        <v>-3219798368</v>
      </c>
      <c r="P285" s="259"/>
      <c r="Q285" s="259">
        <f t="shared" si="10"/>
        <v>-193415444</v>
      </c>
    </row>
    <row r="286" spans="1:17">
      <c r="A286" s="289" t="s">
        <v>151</v>
      </c>
      <c r="C286" s="259">
        <v>3215522</v>
      </c>
      <c r="D286" s="259"/>
      <c r="E286" s="259">
        <v>32762993854</v>
      </c>
      <c r="F286" s="259"/>
      <c r="G286" s="259">
        <v>-26394163135</v>
      </c>
      <c r="H286" s="259"/>
      <c r="I286" s="323">
        <f t="shared" si="9"/>
        <v>6368830719</v>
      </c>
      <c r="J286" s="323"/>
      <c r="K286" s="259">
        <v>3215522</v>
      </c>
      <c r="L286" s="259"/>
      <c r="M286" s="259">
        <v>32762993854</v>
      </c>
      <c r="N286" s="259"/>
      <c r="O286" s="259">
        <v>-22245561065</v>
      </c>
      <c r="P286" s="259"/>
      <c r="Q286" s="259">
        <f t="shared" si="10"/>
        <v>10517432789</v>
      </c>
    </row>
    <row r="287" spans="1:17">
      <c r="A287" s="289" t="s">
        <v>347</v>
      </c>
      <c r="C287" s="259">
        <v>1241393</v>
      </c>
      <c r="D287" s="259"/>
      <c r="E287" s="259">
        <v>28382154370</v>
      </c>
      <c r="F287" s="259"/>
      <c r="G287" s="259">
        <v>-25442028239</v>
      </c>
      <c r="H287" s="259"/>
      <c r="I287" s="323">
        <f t="shared" si="9"/>
        <v>2940126131</v>
      </c>
      <c r="J287" s="323"/>
      <c r="K287" s="259">
        <v>1241393</v>
      </c>
      <c r="L287" s="259"/>
      <c r="M287" s="259">
        <v>28382154370</v>
      </c>
      <c r="N287" s="259"/>
      <c r="O287" s="259">
        <v>-25253551394</v>
      </c>
      <c r="P287" s="259"/>
      <c r="Q287" s="259">
        <f t="shared" si="10"/>
        <v>3128602976</v>
      </c>
    </row>
    <row r="288" spans="1:17">
      <c r="A288" s="289" t="s">
        <v>311</v>
      </c>
      <c r="C288" s="259">
        <v>47388941</v>
      </c>
      <c r="D288" s="259"/>
      <c r="E288" s="259">
        <v>137411051331</v>
      </c>
      <c r="F288" s="259"/>
      <c r="G288" s="259">
        <v>-122289711778</v>
      </c>
      <c r="H288" s="259"/>
      <c r="I288" s="323">
        <f t="shared" si="9"/>
        <v>15121339553</v>
      </c>
      <c r="J288" s="323"/>
      <c r="K288" s="259">
        <v>47388941</v>
      </c>
      <c r="L288" s="259"/>
      <c r="M288" s="259">
        <v>137411051331</v>
      </c>
      <c r="N288" s="259"/>
      <c r="O288" s="259">
        <v>-126670660624</v>
      </c>
      <c r="P288" s="259"/>
      <c r="Q288" s="259">
        <f t="shared" si="10"/>
        <v>10740390707</v>
      </c>
    </row>
    <row r="289" spans="1:17">
      <c r="A289" s="289" t="s">
        <v>238</v>
      </c>
      <c r="C289" s="259">
        <v>89498203</v>
      </c>
      <c r="D289" s="259"/>
      <c r="E289" s="259">
        <v>98307086009</v>
      </c>
      <c r="F289" s="259"/>
      <c r="G289" s="259">
        <v>-85332197291</v>
      </c>
      <c r="H289" s="259"/>
      <c r="I289" s="323">
        <f t="shared" si="9"/>
        <v>12974888718</v>
      </c>
      <c r="J289" s="323"/>
      <c r="K289" s="259">
        <v>89498203</v>
      </c>
      <c r="L289" s="259"/>
      <c r="M289" s="259">
        <v>98307086009</v>
      </c>
      <c r="N289" s="259"/>
      <c r="O289" s="259">
        <v>-91202652744</v>
      </c>
      <c r="P289" s="259"/>
      <c r="Q289" s="259">
        <f t="shared" si="10"/>
        <v>7104433265</v>
      </c>
    </row>
    <row r="290" spans="1:17">
      <c r="A290" s="289" t="s">
        <v>230</v>
      </c>
      <c r="C290" s="259">
        <v>15193305</v>
      </c>
      <c r="D290" s="259"/>
      <c r="E290" s="259">
        <v>26475392180</v>
      </c>
      <c r="F290" s="259"/>
      <c r="G290" s="259">
        <v>-22737844027</v>
      </c>
      <c r="H290" s="259"/>
      <c r="I290" s="323">
        <f t="shared" si="9"/>
        <v>3737548153</v>
      </c>
      <c r="J290" s="323"/>
      <c r="K290" s="259">
        <v>15193305</v>
      </c>
      <c r="L290" s="259"/>
      <c r="M290" s="259">
        <v>26475392180</v>
      </c>
      <c r="N290" s="259"/>
      <c r="O290" s="259">
        <v>-29450664431</v>
      </c>
      <c r="P290" s="259"/>
      <c r="Q290" s="259">
        <f t="shared" si="10"/>
        <v>-2975272251</v>
      </c>
    </row>
    <row r="291" spans="1:17">
      <c r="A291" s="289" t="s">
        <v>376</v>
      </c>
      <c r="C291" s="259">
        <v>4272251</v>
      </c>
      <c r="D291" s="259"/>
      <c r="E291" s="259">
        <v>44209511824</v>
      </c>
      <c r="F291" s="259"/>
      <c r="G291" s="259">
        <v>-38005874268</v>
      </c>
      <c r="H291" s="259"/>
      <c r="I291" s="323">
        <f t="shared" si="9"/>
        <v>6203637556</v>
      </c>
      <c r="J291" s="323"/>
      <c r="K291" s="259">
        <v>4272251</v>
      </c>
      <c r="L291" s="259"/>
      <c r="M291" s="259">
        <v>44209511824</v>
      </c>
      <c r="N291" s="259"/>
      <c r="O291" s="259">
        <v>-41399169442</v>
      </c>
      <c r="P291" s="259"/>
      <c r="Q291" s="259">
        <f t="shared" si="10"/>
        <v>2810342382</v>
      </c>
    </row>
    <row r="292" spans="1:17">
      <c r="A292" s="289" t="s">
        <v>98</v>
      </c>
      <c r="C292" s="259">
        <v>14150016</v>
      </c>
      <c r="D292" s="259"/>
      <c r="E292" s="259">
        <v>28947464572</v>
      </c>
      <c r="F292" s="259"/>
      <c r="G292" s="259">
        <v>-24623660826</v>
      </c>
      <c r="H292" s="259"/>
      <c r="I292" s="323">
        <f t="shared" si="9"/>
        <v>4323803746</v>
      </c>
      <c r="J292" s="323"/>
      <c r="K292" s="259">
        <v>14150016</v>
      </c>
      <c r="L292" s="259"/>
      <c r="M292" s="259">
        <v>28947464572</v>
      </c>
      <c r="N292" s="259"/>
      <c r="O292" s="259">
        <v>-28729034293</v>
      </c>
      <c r="P292" s="259"/>
      <c r="Q292" s="259">
        <f t="shared" si="10"/>
        <v>218430279</v>
      </c>
    </row>
    <row r="293" spans="1:17">
      <c r="A293" s="289" t="s">
        <v>172</v>
      </c>
      <c r="C293" s="259">
        <v>3307235</v>
      </c>
      <c r="D293" s="259"/>
      <c r="E293" s="259">
        <v>25116935114</v>
      </c>
      <c r="F293" s="259"/>
      <c r="G293" s="259">
        <v>-26346937842</v>
      </c>
      <c r="H293" s="259"/>
      <c r="I293" s="323">
        <f t="shared" ref="I293:I313" si="11">E293+G293</f>
        <v>-1230002728</v>
      </c>
      <c r="J293" s="323"/>
      <c r="K293" s="259">
        <v>3307235</v>
      </c>
      <c r="L293" s="259"/>
      <c r="M293" s="259">
        <v>25116935114</v>
      </c>
      <c r="N293" s="259"/>
      <c r="O293" s="259">
        <v>-24360797016</v>
      </c>
      <c r="P293" s="259"/>
      <c r="Q293" s="259">
        <f t="shared" si="10"/>
        <v>756138098</v>
      </c>
    </row>
    <row r="294" spans="1:17">
      <c r="A294" s="289" t="s">
        <v>184</v>
      </c>
      <c r="C294" s="259">
        <v>22673055</v>
      </c>
      <c r="D294" s="259"/>
      <c r="E294" s="259">
        <v>42529489663</v>
      </c>
      <c r="F294" s="259"/>
      <c r="G294" s="259">
        <v>-41233250980</v>
      </c>
      <c r="H294" s="259"/>
      <c r="I294" s="323">
        <f t="shared" si="11"/>
        <v>1296238683</v>
      </c>
      <c r="J294" s="323"/>
      <c r="K294" s="259">
        <v>22673055</v>
      </c>
      <c r="L294" s="259"/>
      <c r="M294" s="259">
        <v>42529489663</v>
      </c>
      <c r="N294" s="259"/>
      <c r="O294" s="259">
        <v>-39058614508</v>
      </c>
      <c r="P294" s="259"/>
      <c r="Q294" s="259">
        <f t="shared" si="10"/>
        <v>3470875155</v>
      </c>
    </row>
    <row r="295" spans="1:17">
      <c r="A295" s="289" t="s">
        <v>175</v>
      </c>
      <c r="C295" s="259">
        <v>5156224</v>
      </c>
      <c r="D295" s="259"/>
      <c r="E295" s="259">
        <v>31009544031</v>
      </c>
      <c r="F295" s="259"/>
      <c r="G295" s="259">
        <v>-30751443727</v>
      </c>
      <c r="H295" s="259"/>
      <c r="I295" s="323">
        <f t="shared" si="11"/>
        <v>258100304</v>
      </c>
      <c r="J295" s="323"/>
      <c r="K295" s="259">
        <v>5156224</v>
      </c>
      <c r="L295" s="259"/>
      <c r="M295" s="259">
        <v>31009544031</v>
      </c>
      <c r="N295" s="259"/>
      <c r="O295" s="259">
        <v>-32484518515</v>
      </c>
      <c r="P295" s="259"/>
      <c r="Q295" s="259">
        <f t="shared" si="10"/>
        <v>-1474974484</v>
      </c>
    </row>
    <row r="296" spans="1:17">
      <c r="A296" s="289" t="s">
        <v>128</v>
      </c>
      <c r="C296" s="259">
        <v>5554943</v>
      </c>
      <c r="D296" s="259"/>
      <c r="E296" s="259">
        <v>17449175845</v>
      </c>
      <c r="F296" s="259"/>
      <c r="G296" s="259">
        <v>-16952245071</v>
      </c>
      <c r="H296" s="259"/>
      <c r="I296" s="323">
        <f t="shared" si="11"/>
        <v>496930774</v>
      </c>
      <c r="J296" s="323"/>
      <c r="K296" s="259">
        <v>5554943</v>
      </c>
      <c r="L296" s="259"/>
      <c r="M296" s="259">
        <v>17449175845</v>
      </c>
      <c r="N296" s="259"/>
      <c r="O296" s="259">
        <v>-20162328413</v>
      </c>
      <c r="P296" s="259"/>
      <c r="Q296" s="259">
        <f t="shared" si="10"/>
        <v>-2713152568</v>
      </c>
    </row>
    <row r="297" spans="1:17">
      <c r="A297" s="289" t="s">
        <v>257</v>
      </c>
      <c r="C297" s="259">
        <v>987457</v>
      </c>
      <c r="D297" s="259"/>
      <c r="E297" s="259">
        <v>15253778547</v>
      </c>
      <c r="F297" s="259"/>
      <c r="G297" s="259">
        <v>-14212034086</v>
      </c>
      <c r="H297" s="259"/>
      <c r="I297" s="323">
        <f t="shared" si="11"/>
        <v>1041744461</v>
      </c>
      <c r="J297" s="323"/>
      <c r="K297" s="259">
        <v>987457</v>
      </c>
      <c r="L297" s="259"/>
      <c r="M297" s="259">
        <v>15253778547</v>
      </c>
      <c r="N297" s="259"/>
      <c r="O297" s="259">
        <v>-11749532124</v>
      </c>
      <c r="P297" s="259"/>
      <c r="Q297" s="259">
        <f t="shared" si="10"/>
        <v>3504246423</v>
      </c>
    </row>
    <row r="298" spans="1:17">
      <c r="A298" s="289" t="s">
        <v>252</v>
      </c>
      <c r="C298" s="259">
        <v>874361</v>
      </c>
      <c r="D298" s="259"/>
      <c r="E298" s="259">
        <v>25987840710</v>
      </c>
      <c r="F298" s="259"/>
      <c r="G298" s="259">
        <v>-27186865658</v>
      </c>
      <c r="H298" s="259"/>
      <c r="I298" s="323">
        <f t="shared" si="11"/>
        <v>-1199024948</v>
      </c>
      <c r="J298" s="323"/>
      <c r="K298" s="259">
        <v>874361</v>
      </c>
      <c r="L298" s="259"/>
      <c r="M298" s="259">
        <v>25987840710</v>
      </c>
      <c r="N298" s="259"/>
      <c r="O298" s="259">
        <v>-29768680411</v>
      </c>
      <c r="P298" s="259"/>
      <c r="Q298" s="259">
        <f t="shared" si="10"/>
        <v>-3780839701</v>
      </c>
    </row>
    <row r="299" spans="1:17">
      <c r="A299" s="289" t="s">
        <v>334</v>
      </c>
      <c r="C299" s="259">
        <v>2183333</v>
      </c>
      <c r="D299" s="259"/>
      <c r="E299" s="259">
        <v>37394995572</v>
      </c>
      <c r="F299" s="259"/>
      <c r="G299" s="259">
        <v>-28552287991</v>
      </c>
      <c r="H299" s="259"/>
      <c r="I299" s="323">
        <f t="shared" si="11"/>
        <v>8842707581</v>
      </c>
      <c r="J299" s="323"/>
      <c r="K299" s="259">
        <v>2183333</v>
      </c>
      <c r="L299" s="259"/>
      <c r="M299" s="259">
        <v>37394995572</v>
      </c>
      <c r="N299" s="259"/>
      <c r="O299" s="259">
        <v>-31795898465</v>
      </c>
      <c r="P299" s="259"/>
      <c r="Q299" s="259">
        <f t="shared" si="10"/>
        <v>5599097107</v>
      </c>
    </row>
    <row r="300" spans="1:17">
      <c r="A300" s="289" t="s">
        <v>242</v>
      </c>
      <c r="C300" s="259">
        <v>428397</v>
      </c>
      <c r="D300" s="259"/>
      <c r="E300" s="259">
        <v>18737313668</v>
      </c>
      <c r="F300" s="259"/>
      <c r="G300" s="259">
        <v>-15830191093</v>
      </c>
      <c r="H300" s="259"/>
      <c r="I300" s="323">
        <f t="shared" si="11"/>
        <v>2907122575</v>
      </c>
      <c r="J300" s="323"/>
      <c r="K300" s="259">
        <v>428397</v>
      </c>
      <c r="L300" s="259"/>
      <c r="M300" s="259">
        <v>18737313668</v>
      </c>
      <c r="N300" s="259"/>
      <c r="O300" s="259">
        <v>-17114880988</v>
      </c>
      <c r="P300" s="259"/>
      <c r="Q300" s="259">
        <f t="shared" si="10"/>
        <v>1622432680</v>
      </c>
    </row>
    <row r="301" spans="1:17">
      <c r="A301" s="289" t="s">
        <v>290</v>
      </c>
      <c r="C301" s="259">
        <v>2584860</v>
      </c>
      <c r="D301" s="259"/>
      <c r="E301" s="259">
        <v>25669106031</v>
      </c>
      <c r="F301" s="259"/>
      <c r="G301" s="259">
        <v>-24283967739</v>
      </c>
      <c r="H301" s="259"/>
      <c r="I301" s="323">
        <f t="shared" si="11"/>
        <v>1385138292</v>
      </c>
      <c r="J301" s="323"/>
      <c r="K301" s="259">
        <v>2584860</v>
      </c>
      <c r="L301" s="259"/>
      <c r="M301" s="259">
        <v>25669106031</v>
      </c>
      <c r="N301" s="259"/>
      <c r="O301" s="259">
        <v>-24765893972</v>
      </c>
      <c r="P301" s="259"/>
      <c r="Q301" s="259">
        <f t="shared" si="10"/>
        <v>903212059</v>
      </c>
    </row>
    <row r="302" spans="1:17">
      <c r="A302" s="289" t="s">
        <v>255</v>
      </c>
      <c r="C302" s="259">
        <v>5593390</v>
      </c>
      <c r="D302" s="259"/>
      <c r="E302" s="259">
        <v>21361940047</v>
      </c>
      <c r="F302" s="259"/>
      <c r="G302" s="259">
        <v>-18771859668</v>
      </c>
      <c r="H302" s="259"/>
      <c r="I302" s="323">
        <f t="shared" si="11"/>
        <v>2590080379</v>
      </c>
      <c r="J302" s="323"/>
      <c r="K302" s="259">
        <v>5593390</v>
      </c>
      <c r="L302" s="259"/>
      <c r="M302" s="259">
        <v>21361940047</v>
      </c>
      <c r="N302" s="259"/>
      <c r="O302" s="259">
        <v>-20157563187</v>
      </c>
      <c r="P302" s="259"/>
      <c r="Q302" s="259">
        <f t="shared" si="10"/>
        <v>1204376860</v>
      </c>
    </row>
    <row r="303" spans="1:17">
      <c r="A303" s="289" t="s">
        <v>343</v>
      </c>
      <c r="C303" s="259">
        <v>11235434</v>
      </c>
      <c r="D303" s="259"/>
      <c r="E303" s="259">
        <v>20304484201</v>
      </c>
      <c r="F303" s="259"/>
      <c r="G303" s="259">
        <v>-21225465576</v>
      </c>
      <c r="H303" s="259"/>
      <c r="I303" s="323">
        <f t="shared" si="11"/>
        <v>-920981375</v>
      </c>
      <c r="J303" s="323"/>
      <c r="K303" s="259">
        <v>11235434</v>
      </c>
      <c r="L303" s="259"/>
      <c r="M303" s="259">
        <v>20304484201</v>
      </c>
      <c r="N303" s="259"/>
      <c r="O303" s="259">
        <v>-20014101042</v>
      </c>
      <c r="P303" s="259"/>
      <c r="Q303" s="259">
        <f t="shared" si="10"/>
        <v>290383159</v>
      </c>
    </row>
    <row r="304" spans="1:17">
      <c r="A304" s="289" t="s">
        <v>404</v>
      </c>
      <c r="C304" s="259">
        <v>1726050</v>
      </c>
      <c r="D304" s="259"/>
      <c r="E304" s="259">
        <v>3822757849</v>
      </c>
      <c r="F304" s="259"/>
      <c r="G304" s="259">
        <v>-3665815487</v>
      </c>
      <c r="H304" s="259"/>
      <c r="I304" s="323">
        <f t="shared" si="11"/>
        <v>156942362</v>
      </c>
      <c r="J304" s="323"/>
      <c r="K304" s="259">
        <v>1726050</v>
      </c>
      <c r="L304" s="259"/>
      <c r="M304" s="259">
        <v>3822757849</v>
      </c>
      <c r="N304" s="259"/>
      <c r="O304" s="259">
        <v>-3700272422</v>
      </c>
      <c r="P304" s="259"/>
      <c r="Q304" s="259">
        <f t="shared" si="10"/>
        <v>122485427</v>
      </c>
    </row>
    <row r="305" spans="1:17 16376:16376">
      <c r="A305" s="289" t="s">
        <v>450</v>
      </c>
      <c r="C305" s="259">
        <v>20915724</v>
      </c>
      <c r="D305" s="259"/>
      <c r="E305" s="259">
        <v>31069608563</v>
      </c>
      <c r="F305" s="259"/>
      <c r="G305" s="259">
        <v>-27754830643</v>
      </c>
      <c r="H305" s="259"/>
      <c r="I305" s="323">
        <f t="shared" si="11"/>
        <v>3314777920</v>
      </c>
      <c r="J305" s="323"/>
      <c r="K305" s="259">
        <v>20915724</v>
      </c>
      <c r="L305" s="259"/>
      <c r="M305" s="259">
        <v>31069608563</v>
      </c>
      <c r="N305" s="259"/>
      <c r="O305" s="259">
        <v>-31302270439</v>
      </c>
      <c r="P305" s="259"/>
      <c r="Q305" s="259">
        <f t="shared" si="10"/>
        <v>-232661876</v>
      </c>
    </row>
    <row r="306" spans="1:17 16376:16376">
      <c r="A306" s="289" t="s">
        <v>417</v>
      </c>
      <c r="C306" s="259">
        <v>5371621</v>
      </c>
      <c r="D306" s="259"/>
      <c r="E306" s="259">
        <v>10519129920</v>
      </c>
      <c r="F306" s="259"/>
      <c r="G306" s="259">
        <v>-7474670505</v>
      </c>
      <c r="H306" s="259"/>
      <c r="I306" s="323">
        <f t="shared" si="11"/>
        <v>3044459415</v>
      </c>
      <c r="J306" s="323"/>
      <c r="K306" s="259">
        <v>5371621</v>
      </c>
      <c r="L306" s="259"/>
      <c r="M306" s="259">
        <v>10519129920</v>
      </c>
      <c r="N306" s="259"/>
      <c r="O306" s="259">
        <v>-8651916577</v>
      </c>
      <c r="P306" s="259"/>
      <c r="Q306" s="259">
        <f t="shared" si="10"/>
        <v>1867213343</v>
      </c>
    </row>
    <row r="307" spans="1:17 16376:16376">
      <c r="A307" s="289" t="s">
        <v>336</v>
      </c>
      <c r="C307" s="259">
        <v>0</v>
      </c>
      <c r="D307" s="259"/>
      <c r="E307" s="259">
        <v>0</v>
      </c>
      <c r="F307" s="259"/>
      <c r="G307" s="259">
        <v>0</v>
      </c>
      <c r="H307" s="259"/>
      <c r="I307" s="323">
        <f t="shared" si="11"/>
        <v>0</v>
      </c>
      <c r="J307" s="323"/>
      <c r="K307" s="259">
        <v>0</v>
      </c>
      <c r="L307" s="259"/>
      <c r="M307" s="259">
        <v>10530785636</v>
      </c>
      <c r="N307" s="259"/>
      <c r="O307" s="259">
        <v>0</v>
      </c>
      <c r="P307" s="259"/>
      <c r="Q307" s="259">
        <f t="shared" si="10"/>
        <v>10530785636</v>
      </c>
    </row>
    <row r="308" spans="1:17 16376:16376">
      <c r="A308" s="289" t="s">
        <v>371</v>
      </c>
      <c r="C308" s="259">
        <v>0</v>
      </c>
      <c r="D308" s="259"/>
      <c r="E308" s="259">
        <v>0</v>
      </c>
      <c r="F308" s="259"/>
      <c r="G308" s="259">
        <v>0</v>
      </c>
      <c r="H308" s="259"/>
      <c r="I308" s="323">
        <f t="shared" si="11"/>
        <v>0</v>
      </c>
      <c r="J308" s="323"/>
      <c r="K308" s="259">
        <v>0</v>
      </c>
      <c r="L308" s="259"/>
      <c r="M308" s="259">
        <v>421071286</v>
      </c>
      <c r="N308" s="259"/>
      <c r="O308" s="259">
        <v>0</v>
      </c>
      <c r="P308" s="259"/>
      <c r="Q308" s="259">
        <f t="shared" si="10"/>
        <v>421071286</v>
      </c>
    </row>
    <row r="309" spans="1:17 16376:16376" s="105" customFormat="1">
      <c r="A309" s="289" t="s">
        <v>379</v>
      </c>
      <c r="B309" s="258"/>
      <c r="C309" s="259">
        <v>976339</v>
      </c>
      <c r="D309" s="259"/>
      <c r="E309" s="259">
        <v>2710689687</v>
      </c>
      <c r="F309" s="259"/>
      <c r="G309" s="259">
        <v>-2837829089</v>
      </c>
      <c r="H309" s="259"/>
      <c r="I309" s="323">
        <f t="shared" si="11"/>
        <v>-127139402</v>
      </c>
      <c r="J309" s="323"/>
      <c r="K309" s="259">
        <v>976339</v>
      </c>
      <c r="L309" s="259"/>
      <c r="M309" s="259">
        <v>2710689687</v>
      </c>
      <c r="N309" s="259"/>
      <c r="O309" s="259">
        <v>-2857464487</v>
      </c>
      <c r="P309" s="259"/>
      <c r="Q309" s="259">
        <f t="shared" si="10"/>
        <v>-146774800</v>
      </c>
    </row>
    <row r="310" spans="1:17 16376:16376">
      <c r="A310" s="289" t="s">
        <v>372</v>
      </c>
      <c r="C310" s="259">
        <v>0</v>
      </c>
      <c r="D310" s="259"/>
      <c r="E310" s="259">
        <v>0</v>
      </c>
      <c r="F310" s="259"/>
      <c r="G310" s="259">
        <v>0</v>
      </c>
      <c r="H310" s="259"/>
      <c r="I310" s="323">
        <f t="shared" si="11"/>
        <v>0</v>
      </c>
      <c r="J310" s="323"/>
      <c r="K310" s="259">
        <v>0</v>
      </c>
      <c r="L310" s="259"/>
      <c r="M310" s="259">
        <v>0</v>
      </c>
      <c r="N310" s="259"/>
      <c r="O310" s="259">
        <v>-2483242682</v>
      </c>
      <c r="P310" s="259"/>
      <c r="Q310" s="259">
        <f t="shared" si="10"/>
        <v>-2483242682</v>
      </c>
    </row>
    <row r="311" spans="1:17 16376:16376">
      <c r="A311" s="289" t="s">
        <v>470</v>
      </c>
      <c r="C311" s="259">
        <v>1460607</v>
      </c>
      <c r="D311" s="259"/>
      <c r="E311" s="259">
        <v>19805591457</v>
      </c>
      <c r="F311" s="259"/>
      <c r="G311" s="259">
        <v>-15885664809</v>
      </c>
      <c r="H311" s="259"/>
      <c r="I311" s="323">
        <f t="shared" si="11"/>
        <v>3919926648</v>
      </c>
      <c r="J311" s="323"/>
      <c r="K311" s="259">
        <v>1460607</v>
      </c>
      <c r="L311" s="259"/>
      <c r="M311" s="259">
        <v>19803244990</v>
      </c>
      <c r="N311" s="259"/>
      <c r="O311" s="259">
        <v>-15883318342</v>
      </c>
      <c r="P311" s="259"/>
      <c r="Q311" s="259">
        <f t="shared" si="10"/>
        <v>3919926648</v>
      </c>
    </row>
    <row r="312" spans="1:17 16376:16376" s="105" customFormat="1">
      <c r="A312" s="289" t="s">
        <v>471</v>
      </c>
      <c r="B312" s="258"/>
      <c r="C312" s="259">
        <v>1063084</v>
      </c>
      <c r="D312" s="259"/>
      <c r="E312" s="259">
        <v>4010399081</v>
      </c>
      <c r="F312" s="259"/>
      <c r="G312" s="259">
        <v>-4295427074</v>
      </c>
      <c r="H312" s="259"/>
      <c r="I312" s="323">
        <f t="shared" si="11"/>
        <v>-285027993</v>
      </c>
      <c r="J312" s="323"/>
      <c r="K312" s="259">
        <v>1063084</v>
      </c>
      <c r="L312" s="259"/>
      <c r="M312" s="259">
        <v>4010399081</v>
      </c>
      <c r="N312" s="259"/>
      <c r="O312" s="259">
        <v>-4555279669</v>
      </c>
      <c r="P312" s="259"/>
      <c r="Q312" s="259">
        <f t="shared" si="10"/>
        <v>-544880588</v>
      </c>
    </row>
    <row r="313" spans="1:17 16376:16376">
      <c r="A313" s="289" t="s">
        <v>335</v>
      </c>
      <c r="C313" s="259">
        <v>0</v>
      </c>
      <c r="D313" s="259"/>
      <c r="E313" s="259">
        <v>0</v>
      </c>
      <c r="F313" s="259"/>
      <c r="G313" s="259">
        <v>0</v>
      </c>
      <c r="H313" s="259"/>
      <c r="I313" s="323">
        <f t="shared" si="11"/>
        <v>0</v>
      </c>
      <c r="J313" s="323"/>
      <c r="K313" s="259">
        <v>0</v>
      </c>
      <c r="L313" s="259"/>
      <c r="M313" s="259">
        <v>1098506074</v>
      </c>
      <c r="N313" s="259"/>
      <c r="O313" s="259">
        <v>0</v>
      </c>
      <c r="P313" s="259"/>
      <c r="Q313" s="259">
        <f t="shared" si="10"/>
        <v>1098506074</v>
      </c>
    </row>
    <row r="314" spans="1:17 16376:16376" ht="22.2" thickBot="1">
      <c r="A314" s="174" t="s">
        <v>2</v>
      </c>
      <c r="B314" s="174"/>
      <c r="D314" s="174"/>
      <c r="E314" s="343">
        <f>SUM(E8:E313)</f>
        <v>10446200890969</v>
      </c>
      <c r="F314" s="344"/>
      <c r="G314" s="343">
        <f>SUM(G8:G313)</f>
        <v>-9423216136462</v>
      </c>
      <c r="H314" s="344"/>
      <c r="I314" s="343">
        <f>SUM(I8:I313)</f>
        <v>1022984754507</v>
      </c>
      <c r="J314" s="323"/>
      <c r="L314" s="344"/>
      <c r="M314" s="343">
        <v>10458248907498</v>
      </c>
      <c r="N314" s="344"/>
      <c r="O314" s="343">
        <f>SUM(O8:O313)</f>
        <v>-9713994782412</v>
      </c>
      <c r="P314" s="344"/>
      <c r="Q314" s="343">
        <f>SUM(Q8:Q313)</f>
        <v>744254125086</v>
      </c>
      <c r="XEV314" s="12">
        <f>SUM(E314:XEU314)</f>
        <v>3534477759186</v>
      </c>
    </row>
    <row r="315" spans="1:17 16376:16376" ht="21.6" thickTop="1">
      <c r="A315" s="174"/>
      <c r="B315" s="174"/>
    </row>
    <row r="316" spans="1:17 16376:16376">
      <c r="A316" s="174"/>
      <c r="B316" s="174"/>
    </row>
    <row r="317" spans="1:17 16376:16376" s="33" customFormat="1" ht="18">
      <c r="A317" s="345" t="s">
        <v>210</v>
      </c>
      <c r="B317" s="346"/>
      <c r="C317" s="346"/>
      <c r="D317" s="346"/>
      <c r="E317" s="346"/>
      <c r="F317" s="346"/>
      <c r="G317" s="346"/>
      <c r="H317" s="346"/>
      <c r="I317" s="346"/>
      <c r="J317" s="346"/>
      <c r="K317" s="346"/>
      <c r="L317" s="346"/>
      <c r="M317" s="346"/>
      <c r="N317" s="346"/>
      <c r="O317" s="346"/>
      <c r="P317" s="346"/>
      <c r="Q317" s="347"/>
    </row>
    <row r="318" spans="1:17 16376:16376" s="22" customForma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</sheetData>
  <autoFilter ref="A7:Q314" xr:uid="{00000000-0009-0000-0000-000008000000}">
    <sortState xmlns:xlrd2="http://schemas.microsoft.com/office/spreadsheetml/2017/richdata2" ref="A8:Q189">
      <sortCondition ref="A7"/>
    </sortState>
  </autoFilter>
  <mergeCells count="7">
    <mergeCell ref="A317:Q317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2024-11-27T09:35:22Z</dcterms:modified>
</cp:coreProperties>
</file>