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13_ncr:1_{748A67C2-CD9C-4EA4-AF32-69AA552F922F}" xr6:coauthVersionLast="47" xr6:coauthVersionMax="47" xr10:uidLastSave="{00000000-0000-0000-0000-000000000000}"/>
  <bookViews>
    <workbookView xWindow="-108" yWindow="-108" windowWidth="23256" windowHeight="12576" tabRatio="90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definedNames>
    <definedName name="_xlnm._FilterDatabase" localSheetId="1" hidden="1">' سهام'!$B$8:$P$327</definedName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'!$B$8:$B$352</definedName>
    <definedName name="_xlnm._FilterDatabase" localSheetId="9" hidden="1">'درآمد سود سهام'!$A$8:$A$153</definedName>
    <definedName name="_xlnm._FilterDatabase" localSheetId="13" hidden="1">'درآمد ناشی از تغییر قیمت اوراق '!$A$7:$Q$327</definedName>
    <definedName name="_xlnm._FilterDatabase" localSheetId="12" hidden="1">'درآمد ناشی ازفروش'!$A$7:$Q$332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ازفروش'!$A$8:$Q$332</definedName>
    <definedName name="_xlnm.Print_Area" localSheetId="1">' سهام'!$B$1:$Z$328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'!$B$1:$V$353</definedName>
    <definedName name="_xlnm.Print_Area" localSheetId="9">'درآمد سود سهام'!$A$1:$S$154</definedName>
    <definedName name="_xlnm.Print_Area" localSheetId="13">'درآمد ناشی از تغییر قیمت اوراق '!$A$1:$Q$331</definedName>
    <definedName name="_xlnm.Print_Area" localSheetId="12">'درآمد ناشی ازفروش'!$A$1:$Q$336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2" i="5" l="1"/>
  <c r="F352" i="5"/>
  <c r="I9" i="11"/>
  <c r="H352" i="5"/>
  <c r="R352" i="5"/>
  <c r="P352" i="5"/>
  <c r="N352" i="5"/>
  <c r="I329" i="15"/>
  <c r="G14" i="2"/>
  <c r="E14" i="2"/>
  <c r="C14" i="2"/>
  <c r="H327" i="1"/>
  <c r="P327" i="1"/>
  <c r="L327" i="1"/>
  <c r="F327" i="1"/>
  <c r="J191" i="1"/>
  <c r="J48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11" i="1"/>
  <c r="Z327" i="1" l="1"/>
  <c r="J335" i="5"/>
  <c r="L335" i="5" s="1"/>
  <c r="J336" i="5"/>
  <c r="L336" i="5" s="1"/>
  <c r="J337" i="5"/>
  <c r="L337" i="5" s="1"/>
  <c r="J338" i="5"/>
  <c r="L338" i="5" s="1"/>
  <c r="J339" i="5"/>
  <c r="L339" i="5" s="1"/>
  <c r="J340" i="5"/>
  <c r="L340" i="5" s="1"/>
  <c r="J341" i="5"/>
  <c r="L341" i="5" s="1"/>
  <c r="J342" i="5"/>
  <c r="L342" i="5" s="1"/>
  <c r="J343" i="5"/>
  <c r="L343" i="5" s="1"/>
  <c r="J344" i="5"/>
  <c r="L344" i="5" s="1"/>
  <c r="J345" i="5"/>
  <c r="L345" i="5" s="1"/>
  <c r="J346" i="5"/>
  <c r="L346" i="5" s="1"/>
  <c r="J347" i="5"/>
  <c r="L347" i="5" s="1"/>
  <c r="J348" i="5"/>
  <c r="L348" i="5" s="1"/>
  <c r="J349" i="5"/>
  <c r="L349" i="5" s="1"/>
  <c r="J350" i="5"/>
  <c r="L350" i="5" s="1"/>
  <c r="J351" i="5"/>
  <c r="L351" i="5" s="1"/>
  <c r="T335" i="5"/>
  <c r="V335" i="5" s="1"/>
  <c r="T336" i="5"/>
  <c r="V336" i="5" s="1"/>
  <c r="T337" i="5"/>
  <c r="V337" i="5" s="1"/>
  <c r="T338" i="5"/>
  <c r="V338" i="5" s="1"/>
  <c r="T339" i="5"/>
  <c r="V339" i="5" s="1"/>
  <c r="T340" i="5"/>
  <c r="V340" i="5" s="1"/>
  <c r="T341" i="5"/>
  <c r="V341" i="5" s="1"/>
  <c r="T342" i="5"/>
  <c r="V342" i="5" s="1"/>
  <c r="T343" i="5"/>
  <c r="V343" i="5" s="1"/>
  <c r="T344" i="5"/>
  <c r="V344" i="5" s="1"/>
  <c r="T345" i="5"/>
  <c r="V345" i="5" s="1"/>
  <c r="T346" i="5"/>
  <c r="V346" i="5" s="1"/>
  <c r="T347" i="5"/>
  <c r="V347" i="5" s="1"/>
  <c r="T348" i="5"/>
  <c r="V348" i="5" s="1"/>
  <c r="T349" i="5"/>
  <c r="V349" i="5" s="1"/>
  <c r="T350" i="5"/>
  <c r="V350" i="5" s="1"/>
  <c r="T351" i="5"/>
  <c r="V351" i="5" s="1"/>
  <c r="G327" i="14"/>
  <c r="E327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M327" i="14"/>
  <c r="O327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E332" i="15"/>
  <c r="G332" i="15"/>
  <c r="M332" i="15"/>
  <c r="O332" i="15"/>
  <c r="Q327" i="15"/>
  <c r="Q328" i="15"/>
  <c r="Q329" i="15"/>
  <c r="Q330" i="15"/>
  <c r="Q331" i="15"/>
  <c r="I325" i="15"/>
  <c r="I326" i="15"/>
  <c r="I327" i="15"/>
  <c r="I328" i="15"/>
  <c r="I330" i="15"/>
  <c r="I331" i="15"/>
  <c r="M147" i="18"/>
  <c r="M148" i="18"/>
  <c r="M149" i="18"/>
  <c r="M150" i="18"/>
  <c r="M151" i="18"/>
  <c r="M152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K153" i="18"/>
  <c r="Q153" i="18"/>
  <c r="O153" i="18"/>
  <c r="I153" i="18"/>
  <c r="S146" i="18"/>
  <c r="S147" i="18"/>
  <c r="S148" i="18"/>
  <c r="S149" i="18"/>
  <c r="S150" i="18"/>
  <c r="S151" i="18"/>
  <c r="S152" i="18"/>
  <c r="S12" i="18"/>
  <c r="X327" i="1"/>
  <c r="V327" i="1"/>
  <c r="D7" i="5" l="1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G10" i="13"/>
  <c r="G8" i="13"/>
  <c r="I311" i="14" l="1"/>
  <c r="Q306" i="15" l="1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S141" i="18"/>
  <c r="S142" i="18"/>
  <c r="S143" i="18"/>
  <c r="S144" i="18"/>
  <c r="S145" i="18"/>
  <c r="T329" i="5"/>
  <c r="V329" i="5" s="1"/>
  <c r="T330" i="5"/>
  <c r="V330" i="5" s="1"/>
  <c r="T331" i="5"/>
  <c r="V331" i="5" s="1"/>
  <c r="T332" i="5"/>
  <c r="V332" i="5" s="1"/>
  <c r="T333" i="5"/>
  <c r="V333" i="5" s="1"/>
  <c r="T334" i="5"/>
  <c r="V334" i="5" s="1"/>
  <c r="J325" i="5"/>
  <c r="L325" i="5" s="1"/>
  <c r="J326" i="5"/>
  <c r="L326" i="5" s="1"/>
  <c r="J327" i="5"/>
  <c r="L327" i="5" s="1"/>
  <c r="J328" i="5"/>
  <c r="L328" i="5" s="1"/>
  <c r="J329" i="5"/>
  <c r="L329" i="5" s="1"/>
  <c r="J330" i="5"/>
  <c r="L330" i="5" s="1"/>
  <c r="J331" i="5"/>
  <c r="L331" i="5" s="1"/>
  <c r="J332" i="5"/>
  <c r="L332" i="5" s="1"/>
  <c r="J333" i="5"/>
  <c r="L333" i="5" s="1"/>
  <c r="J334" i="5"/>
  <c r="L334" i="5" s="1"/>
  <c r="I11" i="2"/>
  <c r="I12" i="2"/>
  <c r="I13" i="2"/>
  <c r="E6" i="8" l="1"/>
  <c r="T328" i="5"/>
  <c r="V328" i="5" s="1"/>
  <c r="T316" i="5"/>
  <c r="V316" i="5" s="1"/>
  <c r="T317" i="5"/>
  <c r="V317" i="5" s="1"/>
  <c r="T318" i="5"/>
  <c r="V318" i="5" s="1"/>
  <c r="T319" i="5"/>
  <c r="V319" i="5" s="1"/>
  <c r="T320" i="5"/>
  <c r="V320" i="5" s="1"/>
  <c r="T321" i="5"/>
  <c r="V321" i="5" s="1"/>
  <c r="T322" i="5"/>
  <c r="V322" i="5" s="1"/>
  <c r="T323" i="5"/>
  <c r="V323" i="5" s="1"/>
  <c r="T324" i="5"/>
  <c r="V324" i="5" s="1"/>
  <c r="T325" i="5"/>
  <c r="V325" i="5" s="1"/>
  <c r="T326" i="5"/>
  <c r="V326" i="5" s="1"/>
  <c r="T327" i="5"/>
  <c r="V327" i="5" s="1"/>
  <c r="J316" i="5"/>
  <c r="L316" i="5" s="1"/>
  <c r="J317" i="5"/>
  <c r="L317" i="5" s="1"/>
  <c r="J318" i="5"/>
  <c r="L318" i="5" s="1"/>
  <c r="J319" i="5"/>
  <c r="L319" i="5" s="1"/>
  <c r="J320" i="5"/>
  <c r="L320" i="5" s="1"/>
  <c r="J321" i="5"/>
  <c r="L321" i="5" s="1"/>
  <c r="J322" i="5"/>
  <c r="L322" i="5" s="1"/>
  <c r="J323" i="5"/>
  <c r="L323" i="5" s="1"/>
  <c r="J324" i="5"/>
  <c r="L324" i="5" s="1"/>
  <c r="I309" i="14"/>
  <c r="I310" i="14"/>
  <c r="I312" i="14"/>
  <c r="I313" i="14"/>
  <c r="I308" i="14" l="1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G9" i="13"/>
  <c r="G11" i="13"/>
  <c r="S132" i="18"/>
  <c r="S133" i="18"/>
  <c r="S134" i="18"/>
  <c r="S135" i="18"/>
  <c r="S136" i="18"/>
  <c r="S137" i="18"/>
  <c r="S138" i="18"/>
  <c r="S139" i="18"/>
  <c r="S140" i="18"/>
  <c r="T286" i="5" l="1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352" i="5" s="1"/>
  <c r="I280" i="14"/>
  <c r="S131" i="18" l="1"/>
  <c r="V296" i="5" l="1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J296" i="5"/>
  <c r="L296" i="5" s="1"/>
  <c r="J297" i="5"/>
  <c r="L297" i="5" s="1"/>
  <c r="J298" i="5"/>
  <c r="L298" i="5" s="1"/>
  <c r="J299" i="5"/>
  <c r="L299" i="5" s="1"/>
  <c r="J300" i="5"/>
  <c r="L300" i="5" s="1"/>
  <c r="J301" i="5"/>
  <c r="L301" i="5" s="1"/>
  <c r="J302" i="5"/>
  <c r="L302" i="5" s="1"/>
  <c r="J303" i="5"/>
  <c r="L303" i="5" s="1"/>
  <c r="J304" i="5"/>
  <c r="L304" i="5" s="1"/>
  <c r="J305" i="5"/>
  <c r="L305" i="5" s="1"/>
  <c r="J306" i="5"/>
  <c r="L306" i="5" s="1"/>
  <c r="J307" i="5"/>
  <c r="L307" i="5" s="1"/>
  <c r="J308" i="5"/>
  <c r="L308" i="5" s="1"/>
  <c r="J309" i="5"/>
  <c r="L309" i="5" s="1"/>
  <c r="J310" i="5"/>
  <c r="L310" i="5" s="1"/>
  <c r="J311" i="5"/>
  <c r="L311" i="5" s="1"/>
  <c r="J312" i="5"/>
  <c r="L312" i="5" s="1"/>
  <c r="J313" i="5"/>
  <c r="L313" i="5" s="1"/>
  <c r="J314" i="5"/>
  <c r="L314" i="5" s="1"/>
  <c r="J315" i="5"/>
  <c r="L315" i="5" s="1"/>
  <c r="I304" i="14" l="1"/>
  <c r="I305" i="14"/>
  <c r="I306" i="14"/>
  <c r="I307" i="14"/>
  <c r="I292" i="14" l="1"/>
  <c r="I293" i="14"/>
  <c r="I294" i="14"/>
  <c r="I295" i="14"/>
  <c r="I296" i="14"/>
  <c r="I297" i="14"/>
  <c r="I298" i="14"/>
  <c r="I299" i="14"/>
  <c r="I300" i="14"/>
  <c r="I301" i="14"/>
  <c r="I302" i="14"/>
  <c r="I303" i="14"/>
  <c r="Q285" i="15"/>
  <c r="Q286" i="15"/>
  <c r="Q287" i="15"/>
  <c r="Q288" i="15"/>
  <c r="Q289" i="15"/>
  <c r="I285" i="15"/>
  <c r="I286" i="15"/>
  <c r="I287" i="15"/>
  <c r="I288" i="15"/>
  <c r="I289" i="15"/>
  <c r="S127" i="18"/>
  <c r="S128" i="18"/>
  <c r="S129" i="18"/>
  <c r="S130" i="18"/>
  <c r="C6" i="8"/>
  <c r="C7" i="7"/>
  <c r="C7" i="6"/>
  <c r="J292" i="5"/>
  <c r="L292" i="5" s="1"/>
  <c r="M10" i="13"/>
  <c r="M9" i="18"/>
  <c r="M153" i="18" s="1"/>
  <c r="I290" i="14" l="1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1" i="14"/>
  <c r="I282" i="14"/>
  <c r="I283" i="14"/>
  <c r="I284" i="14"/>
  <c r="I285" i="14"/>
  <c r="I286" i="14"/>
  <c r="I287" i="14"/>
  <c r="I288" i="14"/>
  <c r="I289" i="14"/>
  <c r="I291" i="14"/>
  <c r="I100" i="14"/>
  <c r="I8" i="14"/>
  <c r="S114" i="18" l="1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Q180" i="15" l="1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J293" i="5"/>
  <c r="L293" i="5" s="1"/>
  <c r="J294" i="5"/>
  <c r="L294" i="5" s="1"/>
  <c r="V292" i="5"/>
  <c r="V293" i="5"/>
  <c r="V294" i="5"/>
  <c r="V295" i="5"/>
  <c r="J295" i="5" l="1"/>
  <c r="L295" i="5" s="1"/>
  <c r="G7" i="7" l="1"/>
  <c r="K7" i="6"/>
  <c r="N7" i="5"/>
  <c r="S113" i="18"/>
  <c r="C11" i="8" l="1"/>
  <c r="M8" i="13"/>
  <c r="C13" i="7"/>
  <c r="G13" i="7"/>
  <c r="A3" i="6" l="1"/>
  <c r="Q8" i="14" l="1"/>
  <c r="Q327" i="14" s="1"/>
  <c r="I9" i="7"/>
  <c r="E9" i="7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4" i="15"/>
  <c r="I1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S70" i="18"/>
  <c r="S62" i="18"/>
  <c r="S38" i="18"/>
  <c r="S55" i="18"/>
  <c r="S68" i="18"/>
  <c r="S103" i="18"/>
  <c r="S90" i="18"/>
  <c r="S14" i="18"/>
  <c r="S74" i="18"/>
  <c r="S82" i="18"/>
  <c r="S72" i="18"/>
  <c r="S89" i="18"/>
  <c r="S10" i="18"/>
  <c r="S54" i="18"/>
  <c r="S87" i="18"/>
  <c r="S34" i="18"/>
  <c r="S67" i="18"/>
  <c r="S42" i="18"/>
  <c r="S43" i="18"/>
  <c r="S97" i="18"/>
  <c r="S60" i="18"/>
  <c r="S24" i="18"/>
  <c r="S23" i="18"/>
  <c r="S52" i="18"/>
  <c r="S21" i="18"/>
  <c r="S33" i="18"/>
  <c r="S13" i="18"/>
  <c r="I10" i="2"/>
  <c r="A3" i="17"/>
  <c r="A3" i="2"/>
  <c r="A3" i="11" s="1"/>
  <c r="K10" i="2" l="1"/>
  <c r="I14" i="2"/>
  <c r="I327" i="14"/>
  <c r="I158" i="15"/>
  <c r="M9" i="13" l="1"/>
  <c r="M11" i="13"/>
  <c r="G12" i="13"/>
  <c r="K11" i="2"/>
  <c r="K14" i="2" s="1"/>
  <c r="K12" i="2"/>
  <c r="K13" i="2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8" i="15"/>
  <c r="I8" i="15"/>
  <c r="I332" i="15" s="1"/>
  <c r="K12" i="13"/>
  <c r="I12" i="13"/>
  <c r="E12" i="13"/>
  <c r="C12" i="13"/>
  <c r="S78" i="18"/>
  <c r="S20" i="18"/>
  <c r="S44" i="18"/>
  <c r="S36" i="18"/>
  <c r="S41" i="18"/>
  <c r="S84" i="18"/>
  <c r="S16" i="18"/>
  <c r="S46" i="18"/>
  <c r="S35" i="18"/>
  <c r="S111" i="18"/>
  <c r="S88" i="18"/>
  <c r="S58" i="18"/>
  <c r="S64" i="18"/>
  <c r="S81" i="18"/>
  <c r="S56" i="18"/>
  <c r="S75" i="18"/>
  <c r="S40" i="18"/>
  <c r="S101" i="18"/>
  <c r="S28" i="18"/>
  <c r="S31" i="18"/>
  <c r="S108" i="18"/>
  <c r="S32" i="18"/>
  <c r="S65" i="18"/>
  <c r="S27" i="18"/>
  <c r="S85" i="18"/>
  <c r="S11" i="18"/>
  <c r="S92" i="18"/>
  <c r="S19" i="18"/>
  <c r="S22" i="18"/>
  <c r="S83" i="18"/>
  <c r="S18" i="18"/>
  <c r="S69" i="18"/>
  <c r="S105" i="18"/>
  <c r="S17" i="18"/>
  <c r="S76" i="18"/>
  <c r="S79" i="18"/>
  <c r="S15" i="18"/>
  <c r="S104" i="18"/>
  <c r="S112" i="18"/>
  <c r="S98" i="18"/>
  <c r="S102" i="18"/>
  <c r="S94" i="18"/>
  <c r="S50" i="18"/>
  <c r="S95" i="18"/>
  <c r="S29" i="18"/>
  <c r="S9" i="18"/>
  <c r="S59" i="18"/>
  <c r="S106" i="18"/>
  <c r="S99" i="18"/>
  <c r="S39" i="18"/>
  <c r="S25" i="18"/>
  <c r="S37" i="18"/>
  <c r="S109" i="18"/>
  <c r="S63" i="18"/>
  <c r="S51" i="18"/>
  <c r="S100" i="18"/>
  <c r="S53" i="18"/>
  <c r="S86" i="18"/>
  <c r="S93" i="18"/>
  <c r="S49" i="18"/>
  <c r="S73" i="18"/>
  <c r="S96" i="18"/>
  <c r="S48" i="18"/>
  <c r="S47" i="18"/>
  <c r="S61" i="18"/>
  <c r="S107" i="18"/>
  <c r="S91" i="18"/>
  <c r="S110" i="18"/>
  <c r="S77" i="18"/>
  <c r="S45" i="18"/>
  <c r="S66" i="18"/>
  <c r="S80" i="18"/>
  <c r="S71" i="18"/>
  <c r="S57" i="18"/>
  <c r="S26" i="18"/>
  <c r="S30" i="18"/>
  <c r="J26" i="5"/>
  <c r="L26" i="5" s="1"/>
  <c r="J21" i="5"/>
  <c r="L21" i="5" s="1"/>
  <c r="J209" i="5"/>
  <c r="L209" i="5" s="1"/>
  <c r="J198" i="5"/>
  <c r="L198" i="5" s="1"/>
  <c r="J150" i="5"/>
  <c r="L150" i="5" s="1"/>
  <c r="J200" i="5"/>
  <c r="L200" i="5" s="1"/>
  <c r="J274" i="5"/>
  <c r="L274" i="5" s="1"/>
  <c r="J18" i="5"/>
  <c r="L18" i="5" s="1"/>
  <c r="J158" i="5"/>
  <c r="L158" i="5" s="1"/>
  <c r="J260" i="5"/>
  <c r="L260" i="5" s="1"/>
  <c r="J157" i="5"/>
  <c r="L157" i="5" s="1"/>
  <c r="J111" i="5"/>
  <c r="L111" i="5" s="1"/>
  <c r="J203" i="5"/>
  <c r="L203" i="5" s="1"/>
  <c r="J147" i="5"/>
  <c r="L147" i="5" s="1"/>
  <c r="J279" i="5"/>
  <c r="L279" i="5" s="1"/>
  <c r="J126" i="5"/>
  <c r="L126" i="5" s="1"/>
  <c r="J166" i="5"/>
  <c r="L166" i="5" s="1"/>
  <c r="J289" i="5"/>
  <c r="L289" i="5" s="1"/>
  <c r="J285" i="5"/>
  <c r="L285" i="5" s="1"/>
  <c r="J133" i="5"/>
  <c r="L133" i="5" s="1"/>
  <c r="J145" i="5"/>
  <c r="L145" i="5" s="1"/>
  <c r="J115" i="5"/>
  <c r="L115" i="5" s="1"/>
  <c r="J205" i="5"/>
  <c r="L205" i="5" s="1"/>
  <c r="J243" i="5"/>
  <c r="L243" i="5" s="1"/>
  <c r="J129" i="5"/>
  <c r="L129" i="5" s="1"/>
  <c r="J75" i="5"/>
  <c r="L75" i="5" s="1"/>
  <c r="J168" i="5"/>
  <c r="L168" i="5" s="1"/>
  <c r="J123" i="5"/>
  <c r="L123" i="5" s="1"/>
  <c r="J95" i="5"/>
  <c r="L95" i="5" s="1"/>
  <c r="J197" i="5"/>
  <c r="L197" i="5" s="1"/>
  <c r="J32" i="5"/>
  <c r="L32" i="5" s="1"/>
  <c r="J236" i="5"/>
  <c r="L236" i="5" s="1"/>
  <c r="J284" i="5"/>
  <c r="L284" i="5" s="1"/>
  <c r="J246" i="5"/>
  <c r="L246" i="5" s="1"/>
  <c r="J23" i="5"/>
  <c r="L23" i="5" s="1"/>
  <c r="J247" i="5"/>
  <c r="L247" i="5" s="1"/>
  <c r="J136" i="5"/>
  <c r="L136" i="5" s="1"/>
  <c r="J245" i="5"/>
  <c r="L245" i="5" s="1"/>
  <c r="J179" i="5"/>
  <c r="L179" i="5" s="1"/>
  <c r="J181" i="5"/>
  <c r="L181" i="5" s="1"/>
  <c r="J270" i="5"/>
  <c r="L270" i="5" s="1"/>
  <c r="J74" i="5"/>
  <c r="L74" i="5" s="1"/>
  <c r="J63" i="5"/>
  <c r="L63" i="5" s="1"/>
  <c r="J78" i="5"/>
  <c r="L78" i="5" s="1"/>
  <c r="J31" i="5"/>
  <c r="L31" i="5" s="1"/>
  <c r="J43" i="5"/>
  <c r="L43" i="5" s="1"/>
  <c r="J163" i="5"/>
  <c r="L163" i="5" s="1"/>
  <c r="J71" i="5"/>
  <c r="L71" i="5" s="1"/>
  <c r="J169" i="5"/>
  <c r="L169" i="5" s="1"/>
  <c r="J259" i="5"/>
  <c r="L259" i="5" s="1"/>
  <c r="J153" i="5"/>
  <c r="L153" i="5" s="1"/>
  <c r="J139" i="5"/>
  <c r="L139" i="5" s="1"/>
  <c r="J138" i="5"/>
  <c r="L138" i="5" s="1"/>
  <c r="J222" i="5"/>
  <c r="L222" i="5" s="1"/>
  <c r="J212" i="5"/>
  <c r="L212" i="5" s="1"/>
  <c r="J29" i="5"/>
  <c r="L29" i="5" s="1"/>
  <c r="J99" i="5"/>
  <c r="L99" i="5" s="1"/>
  <c r="J288" i="5"/>
  <c r="L288" i="5" s="1"/>
  <c r="J237" i="5"/>
  <c r="L237" i="5" s="1"/>
  <c r="J24" i="5"/>
  <c r="L24" i="5" s="1"/>
  <c r="J49" i="5"/>
  <c r="L49" i="5" s="1"/>
  <c r="I11" i="7"/>
  <c r="E10" i="7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9" i="5"/>
  <c r="L19" i="5" s="1"/>
  <c r="J20" i="5"/>
  <c r="L20" i="5" s="1"/>
  <c r="J22" i="5"/>
  <c r="L22" i="5" s="1"/>
  <c r="J25" i="5"/>
  <c r="L25" i="5" s="1"/>
  <c r="J27" i="5"/>
  <c r="L27" i="5" s="1"/>
  <c r="J28" i="5"/>
  <c r="L28" i="5" s="1"/>
  <c r="J30" i="5"/>
  <c r="L30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4" i="5"/>
  <c r="L44" i="5" s="1"/>
  <c r="J45" i="5"/>
  <c r="L45" i="5" s="1"/>
  <c r="J46" i="5"/>
  <c r="L46" i="5" s="1"/>
  <c r="J47" i="5"/>
  <c r="L47" i="5" s="1"/>
  <c r="J48" i="5"/>
  <c r="L48" i="5" s="1"/>
  <c r="J50" i="5"/>
  <c r="L50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9" i="5"/>
  <c r="L59" i="5" s="1"/>
  <c r="J60" i="5"/>
  <c r="L60" i="5" s="1"/>
  <c r="J61" i="5"/>
  <c r="L61" i="5" s="1"/>
  <c r="J62" i="5"/>
  <c r="L62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2" i="5"/>
  <c r="L72" i="5" s="1"/>
  <c r="J73" i="5"/>
  <c r="L73" i="5" s="1"/>
  <c r="J76" i="5"/>
  <c r="L76" i="5" s="1"/>
  <c r="J77" i="5"/>
  <c r="L77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6" i="5"/>
  <c r="L96" i="5" s="1"/>
  <c r="J97" i="5"/>
  <c r="L97" i="5" s="1"/>
  <c r="J98" i="5"/>
  <c r="L98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2" i="5"/>
  <c r="L112" i="5" s="1"/>
  <c r="J113" i="5"/>
  <c r="L113" i="5" s="1"/>
  <c r="J114" i="5"/>
  <c r="L114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4" i="5"/>
  <c r="L124" i="5" s="1"/>
  <c r="J125" i="5"/>
  <c r="L125" i="5" s="1"/>
  <c r="J127" i="5"/>
  <c r="L127" i="5" s="1"/>
  <c r="J128" i="5"/>
  <c r="L128" i="5" s="1"/>
  <c r="J130" i="5"/>
  <c r="L130" i="5" s="1"/>
  <c r="J131" i="5"/>
  <c r="L131" i="5" s="1"/>
  <c r="J132" i="5"/>
  <c r="L132" i="5" s="1"/>
  <c r="J134" i="5"/>
  <c r="L134" i="5" s="1"/>
  <c r="J135" i="5"/>
  <c r="L135" i="5" s="1"/>
  <c r="J137" i="5"/>
  <c r="L137" i="5" s="1"/>
  <c r="J140" i="5"/>
  <c r="L140" i="5" s="1"/>
  <c r="J141" i="5"/>
  <c r="L141" i="5" s="1"/>
  <c r="J142" i="5"/>
  <c r="L142" i="5" s="1"/>
  <c r="J143" i="5"/>
  <c r="L143" i="5" s="1"/>
  <c r="J144" i="5"/>
  <c r="L144" i="5" s="1"/>
  <c r="J146" i="5"/>
  <c r="L146" i="5" s="1"/>
  <c r="J148" i="5"/>
  <c r="L148" i="5" s="1"/>
  <c r="J149" i="5"/>
  <c r="L149" i="5" s="1"/>
  <c r="J151" i="5"/>
  <c r="L151" i="5" s="1"/>
  <c r="J152" i="5"/>
  <c r="L152" i="5" s="1"/>
  <c r="J154" i="5"/>
  <c r="L154" i="5" s="1"/>
  <c r="J155" i="5"/>
  <c r="L155" i="5" s="1"/>
  <c r="J156" i="5"/>
  <c r="L156" i="5" s="1"/>
  <c r="J159" i="5"/>
  <c r="L159" i="5" s="1"/>
  <c r="J160" i="5"/>
  <c r="L160" i="5" s="1"/>
  <c r="J161" i="5"/>
  <c r="L161" i="5" s="1"/>
  <c r="J162" i="5"/>
  <c r="L162" i="5" s="1"/>
  <c r="J164" i="5"/>
  <c r="L164" i="5" s="1"/>
  <c r="J165" i="5"/>
  <c r="L165" i="5" s="1"/>
  <c r="J167" i="5"/>
  <c r="L167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80" i="5"/>
  <c r="L180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9" i="5"/>
  <c r="L199" i="5" s="1"/>
  <c r="J201" i="5"/>
  <c r="L201" i="5" s="1"/>
  <c r="J202" i="5"/>
  <c r="L202" i="5" s="1"/>
  <c r="J204" i="5"/>
  <c r="L204" i="5" s="1"/>
  <c r="J206" i="5"/>
  <c r="L206" i="5" s="1"/>
  <c r="J207" i="5"/>
  <c r="L207" i="5" s="1"/>
  <c r="J208" i="5"/>
  <c r="L208" i="5" s="1"/>
  <c r="J210" i="5"/>
  <c r="L210" i="5" s="1"/>
  <c r="J211" i="5"/>
  <c r="L211" i="5" s="1"/>
  <c r="J213" i="5"/>
  <c r="L213" i="5" s="1"/>
  <c r="J214" i="5"/>
  <c r="L214" i="5" s="1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3" i="5"/>
  <c r="L223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8" i="5"/>
  <c r="L238" i="5" s="1"/>
  <c r="J239" i="5"/>
  <c r="L239" i="5" s="1"/>
  <c r="J240" i="5"/>
  <c r="L240" i="5" s="1"/>
  <c r="J241" i="5"/>
  <c r="L241" i="5" s="1"/>
  <c r="J242" i="5"/>
  <c r="L242" i="5" s="1"/>
  <c r="J244" i="5"/>
  <c r="L244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1" i="5"/>
  <c r="L271" i="5" s="1"/>
  <c r="J272" i="5"/>
  <c r="L272" i="5" s="1"/>
  <c r="J273" i="5"/>
  <c r="L273" i="5" s="1"/>
  <c r="J275" i="5"/>
  <c r="L275" i="5" s="1"/>
  <c r="J276" i="5"/>
  <c r="L276" i="5" s="1"/>
  <c r="J277" i="5"/>
  <c r="L277" i="5" s="1"/>
  <c r="J278" i="5"/>
  <c r="L278" i="5" s="1"/>
  <c r="J280" i="5"/>
  <c r="L280" i="5" s="1"/>
  <c r="J281" i="5"/>
  <c r="L281" i="5" s="1"/>
  <c r="J282" i="5"/>
  <c r="L282" i="5" s="1"/>
  <c r="J283" i="5"/>
  <c r="L283" i="5" s="1"/>
  <c r="J286" i="5"/>
  <c r="L286" i="5" s="1"/>
  <c r="J287" i="5"/>
  <c r="L287" i="5" s="1"/>
  <c r="J290" i="5"/>
  <c r="L290" i="5" s="1"/>
  <c r="J291" i="5"/>
  <c r="L291" i="5" s="1"/>
  <c r="J11" i="5"/>
  <c r="R9" i="20"/>
  <c r="Q9" i="20"/>
  <c r="O9" i="20"/>
  <c r="M9" i="20"/>
  <c r="K9" i="20"/>
  <c r="I9" i="20"/>
  <c r="S8" i="20"/>
  <c r="O6" i="20"/>
  <c r="I6" i="20"/>
  <c r="A3" i="20"/>
  <c r="L11" i="5" l="1"/>
  <c r="Q332" i="15"/>
  <c r="S153" i="18"/>
  <c r="J58" i="5"/>
  <c r="L58" i="5" s="1"/>
  <c r="J33" i="5"/>
  <c r="L33" i="5" s="1"/>
  <c r="M12" i="13"/>
  <c r="I12" i="7"/>
  <c r="I10" i="7"/>
  <c r="E11" i="7"/>
  <c r="E12" i="7"/>
  <c r="J51" i="5"/>
  <c r="L51" i="5" s="1"/>
  <c r="S9" i="20"/>
  <c r="E11" i="8"/>
  <c r="E13" i="7" l="1"/>
  <c r="J224" i="5"/>
  <c r="I13" i="7"/>
  <c r="L224" i="5" l="1"/>
  <c r="J352" i="5"/>
  <c r="L352" i="5"/>
  <c r="B3" i="5"/>
  <c r="V12" i="5" l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44" i="5" l="1"/>
  <c r="C6" i="15"/>
  <c r="C6" i="13"/>
  <c r="K6" i="15"/>
  <c r="I6" i="13"/>
  <c r="Y7" i="17"/>
  <c r="E6" i="11" s="1"/>
  <c r="M7" i="17"/>
  <c r="C7" i="2" s="1"/>
  <c r="I7" i="2" l="1"/>
  <c r="A3" i="8" l="1"/>
  <c r="A3" i="7" l="1"/>
  <c r="A3" i="13"/>
  <c r="E11" i="11" l="1"/>
  <c r="I11" i="11" s="1"/>
  <c r="E10" i="11"/>
  <c r="I10" i="11" s="1"/>
  <c r="C12" i="6"/>
  <c r="I11" i="6"/>
  <c r="Q11" i="6"/>
  <c r="V11" i="5" l="1"/>
  <c r="V352" i="5" s="1"/>
  <c r="E8" i="11" l="1"/>
  <c r="I8" i="11" l="1"/>
  <c r="I12" i="11" s="1"/>
  <c r="E12" i="11"/>
  <c r="G8" i="11" s="1"/>
  <c r="A3" i="18"/>
  <c r="A3" i="15" l="1"/>
  <c r="Q12" i="6" l="1"/>
  <c r="O12" i="6"/>
  <c r="E9" i="11" l="1"/>
  <c r="M12" i="6"/>
  <c r="XEB332" i="15" l="1"/>
  <c r="XEX332" i="15" s="1"/>
  <c r="G10" i="11" l="1"/>
  <c r="G11" i="11"/>
  <c r="G9" i="11"/>
  <c r="AG10" i="17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CU198" i="5" l="1"/>
  <c r="XET32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3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<sst xmlns="http://schemas.openxmlformats.org/spreadsheetml/2006/main" count="1817" uniqueCount="499">
  <si>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</si>
  <si>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</si>
  <si>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</si>
  <si>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</si>
  <si>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</si>
  <si>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</si>
  <si>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</si>
  <si>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</si>
  <si>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</si>
  <si>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</si>
  <si>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</si>
  <si>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</si>
  <si>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</si>
  <si>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</si>
  <si>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</si>
  <si>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</si>
  <si>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</si>
  <si>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</si>
  <si>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</si>
  <si>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</si>
  <si>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</si>
  <si>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</si>
  <si>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</si>
  <si>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</si>
  <si>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</si>
  <si>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</si>
  <si>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</si>
  <si>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</si>
  <si>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</si>
  <si>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</si>
  <si>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</si>
  <si>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</si>
  <si>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</si>
  <si>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</si>
  <si>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</si>
  <si>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</si>
  <si>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</si>
  <si>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</si>
  <si>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</si>
  <si>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</si>
  <si>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</si>
  <si>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</si>
  <si>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</si>
  <si>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</si>
  <si>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</si>
  <si>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</si>
  <si>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</si>
  <si>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</si>
  <si>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</si>
  <si>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</si>
  <si>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</si>
  <si>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</si>
  <si>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</si>
  <si>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</si>
  <si>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</si>
  <si>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</si>
  <si>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</si>
  <si>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</si>
  <si>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</si>
  <si>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</si>
  <si>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</si>
  <si>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</si>
  <si>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</si>
  <si>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</si>
  <si>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</si>
  <si>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</si>
  <si>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</si>
  <si>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</si>
  <si>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</si>
  <si>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</si>
  <si>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</si>
  <si>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</si>
  <si>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</si>
  <si>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</si>
  <si>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</si>
  <si>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</si>
  <si>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</si>
  <si>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</si>
  <si>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</si>
  <si>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</si>
  <si>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</si>
  <si>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</si>
  <si>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</si>
  <si>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</si>
  <si>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</si>
  <si>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</si>
  <si>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</si>
  <si>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</si>
  <si>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</si>
  <si>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</si>
  <si>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</si>
  <si>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</si>
  <si>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</si>
  <si>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</si>
  <si>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</si>
  <si>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</si>
  <si>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</si>
  <si>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</si>
  <si>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</si>
  <si>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</si>
  <si>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</si>
  <si>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</si>
  <si>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</si>
  <si>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</si>
  <si>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</si>
  <si>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</si>
  <si>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</si>
  <si>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</si>
  <si>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</si>
  <si>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باما (کاما)</t>
  </si>
  <si>
    <t>ماشین سازی اراک (فاراک)</t>
  </si>
  <si>
    <t>خاک چینی ایران (کخاک)</t>
  </si>
  <si>
    <t>واسپاری ملت (ولملت)</t>
  </si>
  <si>
    <t>سر. ملی (ونیکی)</t>
  </si>
  <si>
    <t>فولادخراسان (فخاس)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</si>
  <si>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</si>
  <si>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</si>
  <si>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</si>
  <si>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</si>
  <si>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</si>
  <si>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</si>
  <si>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</si>
  <si>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</si>
  <si>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</si>
  <si>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</si>
  <si>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</si>
  <si>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</si>
  <si>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</si>
  <si>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</si>
  <si>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</si>
  <si>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</si>
  <si>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</si>
  <si>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</si>
  <si>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</si>
  <si>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</si>
  <si>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</si>
  <si>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</si>
  <si>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</si>
  <si>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</si>
  <si>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</si>
  <si>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</si>
  <si>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گل گهر (کگل)</t>
  </si>
  <si>
    <t>موتورسازان تراکتور (خموتور)</t>
  </si>
  <si>
    <t>لیزینگ رایان سایپا (ولساپا)</t>
  </si>
  <si>
    <t>دارو جابرابن حیان (دجابر)</t>
  </si>
  <si>
    <t>مهرام (غمهرا)</t>
  </si>
  <si>
    <t>کشت و صنعت چین چین (غچین)</t>
  </si>
  <si>
    <t>رینگ سازی مشهد (خرینگ)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</si>
  <si>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</si>
  <si>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</si>
  <si>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</si>
  <si>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</si>
  <si>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</si>
  <si>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</si>
  <si>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</si>
  <si>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</si>
  <si>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</si>
  <si>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</si>
  <si>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</si>
  <si>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</si>
  <si>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</si>
  <si>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</si>
  <si>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</si>
  <si>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</si>
  <si>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</si>
  <si>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</si>
  <si>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</si>
  <si>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</si>
  <si>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</si>
  <si>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</si>
  <si>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</si>
  <si>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</si>
  <si>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</si>
  <si>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</si>
  <si>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</si>
  <si>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</si>
  <si>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</si>
  <si>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</si>
  <si>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</si>
  <si>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</si>
  <si>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</si>
  <si>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</si>
  <si>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</si>
  <si>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</si>
  <si>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</si>
  <si>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</si>
  <si>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</si>
  <si>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</si>
  <si>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</si>
  <si>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</si>
  <si>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</si>
  <si>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</si>
  <si>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</si>
  <si>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</si>
  <si>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</si>
  <si>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</si>
  <si>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</si>
  <si>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</si>
  <si>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</si>
  <si>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</si>
  <si>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</si>
  <si>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</si>
  <si>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</si>
  <si>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</si>
  <si>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</si>
  <si>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</si>
  <si>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</si>
  <si>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</si>
  <si>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</si>
  <si>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</si>
  <si>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</si>
  <si>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</si>
  <si>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</si>
  <si>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</si>
  <si>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</si>
  <si>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</si>
  <si>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</si>
  <si>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</si>
  <si>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</si>
  <si>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</si>
  <si>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</si>
  <si>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</si>
  <si>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</si>
  <si>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</si>
  <si>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</si>
  <si>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</si>
  <si>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</si>
  <si>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</si>
  <si>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</si>
  <si>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</si>
  <si>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</si>
  <si>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</si>
  <si>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</si>
  <si>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</si>
  <si>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</si>
  <si>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</si>
  <si>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</si>
  <si>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</si>
  <si>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</si>
  <si>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</si>
  <si>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فولاد آلیاژی ایران (فولاژ)</t>
  </si>
  <si>
    <t>کربن ایران (شکربن)</t>
  </si>
  <si>
    <t>پارس فولاد سبزوار (فسبزوار)</t>
  </si>
  <si>
    <t>دارو لقمان (دلقما)</t>
  </si>
  <si>
    <t>سیمان شرق (سشرق)</t>
  </si>
  <si>
    <t>سیمان شمال (سشمال)</t>
  </si>
  <si>
    <t>سینادارو (دسینا)</t>
  </si>
  <si>
    <t>الکتریک خودرو شرق (خشرق)</t>
  </si>
  <si>
    <t>آهنگری تراکتور (خاهن)</t>
  </si>
  <si>
    <t>پتروشیمی شازند (شاراک)</t>
  </si>
  <si>
    <t>تامین سرمایه لوتوس پارسیان (لوتوس)</t>
  </si>
  <si>
    <t>تجارت الکترونیک پارسیان (رتاپ)</t>
  </si>
  <si>
    <t>داروسازی دانا (ددانا)</t>
  </si>
  <si>
    <t>رادیاتور ایران (ختور)</t>
  </si>
  <si>
    <t>سر. گروه توسعه ملی (وبانک)</t>
  </si>
  <si>
    <t>صبا فولاد خلیج فارس (فصبا)</t>
  </si>
  <si>
    <t>صنایع غذایی مینو شرق (غمینو)</t>
  </si>
  <si>
    <t>آریان کیمیا تک (کیمیاتک)</t>
  </si>
  <si>
    <t>بیمه اتکائی امین (اتکام)</t>
  </si>
  <si>
    <t>پاکسان (شپاکسا)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</si>
  <si>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</si>
  <si>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</si>
  <si>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</si>
  <si>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</si>
  <si>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نیرو ترانس (بنیرو)</t>
  </si>
  <si>
    <t>بانک سینا (وسینا)</t>
  </si>
  <si>
    <t>پست بانک ایران (وپست)</t>
  </si>
  <si>
    <t>سازه پویش (خپویش)</t>
  </si>
  <si>
    <t>سر. ساختمان ایران (وساخت)</t>
  </si>
  <si>
    <t>سیمان ارومیه (ساروم)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</si>
  <si>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</si>
  <si>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</si>
  <si>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</si>
  <si>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</si>
  <si>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</si>
  <si>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کشاورزی و دامپروری بینالود (زبینا)</t>
  </si>
  <si>
    <t>تپسی (تپسی)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</si>
  <si>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</si>
  <si>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</si>
  <si>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</si>
  <si>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</si>
  <si>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</si>
  <si>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افست (چافست)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</si>
  <si>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</si>
  <si>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</si>
  <si>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</si>
  <si>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</si>
  <si>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</si>
  <si>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</si>
  <si>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</si>
  <si>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</si>
  <si>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</si>
  <si>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</si>
  <si>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</si>
  <si>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</si>
  <si>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</si>
  <si>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</si>
  <si>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</si>
  <si>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</si>
  <si>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</si>
  <si>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</si>
  <si>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</si>
  <si>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</si>
  <si>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</si>
  <si>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</si>
  <si>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</si>
  <si>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</si>
  <si>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</si>
  <si>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</si>
  <si>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</si>
  <si>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</si>
  <si>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</si>
  <si>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</si>
  <si>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</si>
  <si>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</si>
  <si>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</si>
  <si>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</si>
  <si>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</si>
  <si>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</si>
  <si>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</si>
  <si>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سیمان فارس نو (سفانو)</t>
  </si>
  <si>
    <t>سر. خوارزمی (وخارزم)</t>
  </si>
  <si>
    <t>سایپا (خساپا)</t>
  </si>
  <si>
    <t>صنایع شیمیایی کیمیاگران امروز (شکام)</t>
  </si>
  <si>
    <t>سر. بهمن (وبهمن)</t>
  </si>
  <si>
    <t>بانک اقتصاد نوین (ونوین)</t>
  </si>
  <si>
    <t>فرآوری مواد معدنی (فرآور)</t>
  </si>
  <si>
    <t>ایران مرینوس (نمرینو)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</si>
  <si>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</si>
  <si>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</si>
  <si>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</si>
  <si>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</si>
  <si>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</si>
  <si>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</si>
  <si>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</si>
  <si>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لیزینگ کارآفرین (حق تقدم) (ولکارح)</t>
  </si>
  <si>
    <t>سر. پردیس (حق تقدم) (پردیسح)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</si>
  <si>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</si>
  <si>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</si>
  <si>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</si>
  <si>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</si>
  <si>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</si>
  <si>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</si>
  <si>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</si>
  <si>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</si>
  <si>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</si>
  <si>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</si>
  <si>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</si>
  <si>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</si>
  <si>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</si>
  <si>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</si>
  <si>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</si>
  <si>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</si>
  <si>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</si>
  <si>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</si>
  <si>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</si>
  <si>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</si>
  <si>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</si>
  <si>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</si>
  <si>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</si>
  <si>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</si>
  <si>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</si>
  <si>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</si>
  <si>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</si>
  <si>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</si>
  <si>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</si>
  <si>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</si>
  <si>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</si>
  <si>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</si>
  <si>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</si>
  <si>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</si>
  <si>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</si>
  <si>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</si>
  <si>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1403/04/31</t>
  </si>
  <si>
    <t>سیمان بجنورد (سبجنو)</t>
  </si>
  <si>
    <t>سر. سیمان تامین (سیتا)</t>
  </si>
  <si>
    <t>قند مرودشت (قمرو)</t>
  </si>
  <si>
    <t>ایران تایر (پتایر)</t>
  </si>
  <si>
    <t>پست بانک ایران (حق تقدم) (وپستح)</t>
  </si>
  <si>
    <t>کارت اعتباری ایران کیش (حق تقدم) (رکیشح)</t>
  </si>
  <si>
    <t>موتوژن (حق تقدم) (بموتوح)</t>
  </si>
  <si>
    <t>1403/04/02</t>
  </si>
  <si>
    <t>1403/04/03</t>
  </si>
  <si>
    <t>1403/04/04</t>
  </si>
  <si>
    <t>1403/04/06</t>
  </si>
  <si>
    <t>1403/04/10</t>
  </si>
  <si>
    <t>1403/04/11</t>
  </si>
  <si>
    <t>1403/04/12</t>
  </si>
  <si>
    <t>1403/04/13</t>
  </si>
  <si>
    <t>1403/04/14</t>
  </si>
  <si>
    <t>1403/04/16</t>
  </si>
  <si>
    <t>1403/04/17</t>
  </si>
  <si>
    <t>1403/04/18</t>
  </si>
  <si>
    <t>1403/04/19</t>
  </si>
  <si>
    <t>1403/04/20</t>
  </si>
  <si>
    <t>1403/04/21</t>
  </si>
  <si>
    <t>1403/04/23</t>
  </si>
  <si>
    <t>1403/04/24</t>
  </si>
  <si>
    <t>1403/04/27</t>
  </si>
  <si>
    <t>1403/04/28</t>
  </si>
  <si>
    <t>1403/04/29</t>
  </si>
  <si>
    <t>1403/04/30</t>
  </si>
  <si>
    <t>سرامیک اردکان (کسرا)</t>
  </si>
  <si>
    <t>تامین سرمایه کاردان (تکاردان)</t>
  </si>
  <si>
    <t>سر. پتروشیمی (وپترو)</t>
  </si>
  <si>
    <t>پتروشیمی غدیر (شغدیر)</t>
  </si>
  <si>
    <t>1387/03/11</t>
  </si>
  <si>
    <t>1391/03/16</t>
  </si>
  <si>
    <t>1403/05/10</t>
  </si>
  <si>
    <t>1403/05/14</t>
  </si>
  <si>
    <t>1403/05/16</t>
  </si>
  <si>
    <t>1403/05/23</t>
  </si>
  <si>
    <t>1403/05/27</t>
  </si>
  <si>
    <t>1403/05/30</t>
  </si>
  <si>
    <t>دارایی ها</t>
  </si>
  <si>
    <t>کشت و صنعت شریف آباد (زشریف)</t>
  </si>
  <si>
    <t>گروه مالی داتام (داتام)</t>
  </si>
  <si>
    <t>محورسازان (خوساز)</t>
  </si>
  <si>
    <t>نوش مازندران (غنوش)</t>
  </si>
  <si>
    <t>درخشان تهران (پدرخش)</t>
  </si>
  <si>
    <t>بیسکویت گرجی (غگرجی)</t>
  </si>
  <si>
    <t>پارس الکتریک (لپارس)</t>
  </si>
  <si>
    <t>پگاه آذربایجان (غشاذر)</t>
  </si>
  <si>
    <t>سر. امید (وامید)</t>
  </si>
  <si>
    <t>آلومراد (فمراد)</t>
  </si>
  <si>
    <t>بین المللی محصولات پارس (شپارس)</t>
  </si>
  <si>
    <t>روز دارو (دروز)</t>
  </si>
  <si>
    <t>شیمیایی سینا (شسینا)</t>
  </si>
  <si>
    <t>تامین ماسه ریخته گری (کماسه)</t>
  </si>
  <si>
    <t>سر. اعتبار ایران (واعتبار)</t>
  </si>
  <si>
    <t>مهرکام پارس (خمهر)</t>
  </si>
  <si>
    <t>خوراک دام پارس (غدام)</t>
  </si>
  <si>
    <t>شیمیایی فارس (شفارس)</t>
  </si>
  <si>
    <t>تکمیلی پتروشیمی خلیج فارس (پترول)</t>
  </si>
  <si>
    <t>1403/06/17</t>
  </si>
  <si>
    <t>1403/06/11</t>
  </si>
  <si>
    <t>1403/06/18</t>
  </si>
  <si>
    <t>1403/06/28</t>
  </si>
  <si>
    <t>1403/07/30</t>
  </si>
  <si>
    <t>پخش البرز (پخش)</t>
  </si>
  <si>
    <t>بانک پارسیان (وپارس)</t>
  </si>
  <si>
    <t>توسعه صنایع بهشهر (وبشهر)</t>
  </si>
  <si>
    <t>فولاد هرمزگان جنوب (هرمز)</t>
  </si>
  <si>
    <t>سیمان آرتا اردبیل (ساربیل)</t>
  </si>
  <si>
    <t>سیمان سپاهان (سپاها)</t>
  </si>
  <si>
    <t>بین المللی توسعه صنایع و معادن غدیر (وکغدیر)</t>
  </si>
  <si>
    <t>سیمان هرمزگان (سهرمز)</t>
  </si>
  <si>
    <t>ذوب آهن اصفهان (ذوب)</t>
  </si>
  <si>
    <t>کاشی تکسرام (کترام)</t>
  </si>
  <si>
    <t>گسترش سوخت سبز زاگرس (شگستر)</t>
  </si>
  <si>
    <t>چادرملو (کچاد)</t>
  </si>
  <si>
    <t>ایران دارو (حق تقدم) (دیرانح)</t>
  </si>
  <si>
    <t>1403/07/09</t>
  </si>
  <si>
    <t>1403/07/11</t>
  </si>
  <si>
    <t>1403/07/08</t>
  </si>
  <si>
    <t>1403/07/26</t>
  </si>
  <si>
    <t>1403/07/28</t>
  </si>
  <si>
    <t>1403/08/30</t>
  </si>
  <si>
    <t>شیشه و گاز (کگاز)</t>
  </si>
  <si>
    <t>تکنوتار (تکنو)</t>
  </si>
  <si>
    <t>پتروشیمی زاگرس (زاگرس)</t>
  </si>
  <si>
    <t>آبسال (لابسا)</t>
  </si>
  <si>
    <t>ملی صنایع مس ایران (فملی)</t>
  </si>
  <si>
    <t>معدنی املاح ایران (حق تقدم) (شاملاح)</t>
  </si>
  <si>
    <t>دارو عبیدی (دعبید)</t>
  </si>
  <si>
    <t>1403/08/20</t>
  </si>
  <si>
    <t>1403/08/26</t>
  </si>
  <si>
    <t>1403/08/28</t>
  </si>
  <si>
    <t>منتهی به 1403/09/30</t>
  </si>
  <si>
    <t>برای ماه منتهی به 1403/09/30</t>
  </si>
  <si>
    <t>1403/09/30</t>
  </si>
  <si>
    <t>طی آذر  ماه</t>
  </si>
  <si>
    <t>از ابتدای سال مالی تا پایان آذر ماه</t>
  </si>
  <si>
    <t>طی آذر ماه</t>
  </si>
  <si>
    <t>صنعتی دوده فام (شصدف)</t>
  </si>
  <si>
    <t>پارس سرام (کسرام)</t>
  </si>
  <si>
    <t>جام دارو (فجام)</t>
  </si>
  <si>
    <t>داروسازی کوثر (دکوثر)</t>
  </si>
  <si>
    <t>قند نیشابور (قنیشا)</t>
  </si>
  <si>
    <t>دارو زهراوی (دزهراوی)</t>
  </si>
  <si>
    <t>دشت مرغاب (غدشت)</t>
  </si>
  <si>
    <t>تولیدی برنا باطری (خبرنا)</t>
  </si>
  <si>
    <t>پلاسکوکار سایپا (پلاسک)</t>
  </si>
  <si>
    <t>فولاد شاهرود (فرود)</t>
  </si>
  <si>
    <t>عمران و توسعه فارس (ثفارس)</t>
  </si>
  <si>
    <t>سایپا شیشه (کساپا)</t>
  </si>
  <si>
    <t>بیمه دانا (دانا)</t>
  </si>
  <si>
    <t>دارو اسوه (داسوه)</t>
  </si>
  <si>
    <t>سیمان کرمان (سکرما)</t>
  </si>
  <si>
    <t>شکر شاهرود (قشکر)</t>
  </si>
  <si>
    <t>گسترش سوخت سبز زاگرس (حق تقدم) (شگسترح)</t>
  </si>
  <si>
    <t>1390/02/20</t>
  </si>
  <si>
    <t>1403/09/11</t>
  </si>
  <si>
    <t>1403/09/12</t>
  </si>
  <si>
    <t>1403/09/13</t>
  </si>
  <si>
    <t>1403/09/14</t>
  </si>
  <si>
    <t>1403/09/25</t>
  </si>
  <si>
    <t xml:space="preserve"> داروپخش (حق تقدم) (وپخشح)</t>
  </si>
  <si>
    <t xml:space="preserve"> ایران دارو (حق تقدم) (دیرانح)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</si>
</sst>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sz val="20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20"/>
      <color theme="1" tint="0.34998626667073579"/>
      <name val="B Mitra"/>
      <charset val="178"/>
    </font>
    <font>
      <sz val="20"/>
      <color theme="2" tint="-0.89999084444715716"/>
      <name val="B Mitra"/>
      <charset val="178"/>
    </font>
    <font>
      <b/>
      <sz val="20"/>
      <color theme="2" tint="-0.89999084444715716"/>
      <name val="B Mitra"/>
      <charset val="178"/>
    </font>
    <font>
      <b/>
      <sz val="16"/>
      <color theme="2" tint="-0.89999084444715716"/>
      <name val="B Mitra"/>
      <charset val="178"/>
    </font>
    <font>
      <sz val="14"/>
      <color theme="2" tint="-0.89999084444715716"/>
      <name val="B Mitra"/>
      <charset val="178"/>
    </font>
    <font>
      <b/>
      <sz val="10"/>
      <color theme="2" tint="-0.89999084444715716"/>
      <name val="B Mitra"/>
      <charset val="178"/>
    </font>
    <font>
      <sz val="18"/>
      <color theme="2" tint="-0.89999084444715716"/>
      <name val="B Mitra"/>
      <charset val="178"/>
    </font>
    <font>
      <b/>
      <sz val="12"/>
      <color theme="2" tint="-0.89999084444715716"/>
      <name val="B Mitra"/>
      <charset val="178"/>
    </font>
    <font>
      <sz val="12"/>
      <color theme="2" tint="-0.89999084444715716"/>
      <name val="B Mitra"/>
      <charset val="178"/>
    </font>
    <font>
      <sz val="10"/>
      <color theme="2" tint="-0.89999084444715716"/>
      <name val="B Mitra"/>
      <charset val="178"/>
    </font>
    <font>
      <sz val="11"/>
      <color theme="2" tint="-0.89999084444715716"/>
      <name val="B Mitra"/>
      <charset val="178"/>
    </font>
    <font>
      <b/>
      <sz val="14"/>
      <color theme="2" tint="-0.89999084444715716"/>
      <name val="B Mitra"/>
      <charset val="178"/>
    </font>
    <font>
      <sz val="16"/>
      <color theme="2" tint="-0.89999084444715716"/>
      <name val="B Mitra"/>
      <charset val="178"/>
    </font>
    <font>
      <sz val="9"/>
      <color theme="2" tint="-0.89999084444715716"/>
      <name val="WYekan"/>
      <charset val="178"/>
    </font>
    <font>
      <sz val="12"/>
      <color theme="2" tint="-0.89999084444715716"/>
      <name val="B Nazanin"/>
      <charset val="178"/>
    </font>
    <font>
      <sz val="11"/>
      <color rgb="FFFF0000"/>
      <name val="B Mitra"/>
      <charset val="178"/>
    </font>
    <font>
      <b/>
      <sz val="14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22">
    <xf numFmtId="0" fontId="0" fillId="0" borderId="0" xfId="0"/>
    <xf numFmtId="0" fontId="9" fillId="0" borderId="0" xfId="0" applyFont="1"/>
    <xf numFmtId="0" fontId="14" fillId="0" borderId="0" xfId="0" applyFont="1"/>
    <xf numFmtId="165" fontId="8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Fill="1"/>
    <xf numFmtId="0" fontId="11" fillId="0" borderId="0" xfId="0" applyFont="1"/>
    <xf numFmtId="165" fontId="11" fillId="0" borderId="0" xfId="0" applyNumberFormat="1" applyFont="1"/>
    <xf numFmtId="165" fontId="21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22" fillId="0" borderId="0" xfId="0" applyNumberFormat="1" applyFont="1" applyAlignment="1">
      <alignment vertical="center" wrapText="1"/>
    </xf>
    <xf numFmtId="3" fontId="11" fillId="0" borderId="0" xfId="0" applyNumberFormat="1" applyFont="1"/>
    <xf numFmtId="0" fontId="18" fillId="0" borderId="0" xfId="0" applyFont="1"/>
    <xf numFmtId="165" fontId="26" fillId="0" borderId="0" xfId="1" applyNumberFormat="1" applyFont="1" applyFill="1" applyBorder="1" applyAlignment="1">
      <alignment vertical="center" wrapText="1"/>
    </xf>
    <xf numFmtId="3" fontId="27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65" fontId="9" fillId="0" borderId="0" xfId="1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165" fontId="32" fillId="0" borderId="0" xfId="1" applyNumberFormat="1" applyFont="1" applyFill="1" applyAlignment="1">
      <alignment horizontal="center" vertical="center"/>
    </xf>
    <xf numFmtId="165" fontId="32" fillId="0" borderId="0" xfId="1" applyNumberFormat="1" applyFont="1" applyFill="1" applyAlignment="1">
      <alignment vertical="center"/>
    </xf>
    <xf numFmtId="10" fontId="32" fillId="0" borderId="0" xfId="2" applyNumberFormat="1" applyFont="1" applyFill="1" applyAlignment="1">
      <alignment horizontal="center" vertical="center"/>
    </xf>
    <xf numFmtId="0" fontId="35" fillId="0" borderId="0" xfId="0" applyFont="1"/>
    <xf numFmtId="165" fontId="32" fillId="0" borderId="0" xfId="1" applyNumberFormat="1" applyFont="1" applyFill="1" applyAlignment="1">
      <alignment vertical="center" wrapText="1"/>
    </xf>
    <xf numFmtId="0" fontId="38" fillId="0" borderId="0" xfId="0" applyFont="1" applyAlignment="1">
      <alignment horizontal="center"/>
    </xf>
    <xf numFmtId="0" fontId="39" fillId="0" borderId="0" xfId="0" applyFont="1"/>
    <xf numFmtId="165" fontId="39" fillId="0" borderId="1" xfId="1" applyNumberFormat="1" applyFont="1" applyFill="1" applyBorder="1"/>
    <xf numFmtId="165" fontId="38" fillId="0" borderId="1" xfId="1" applyNumberFormat="1" applyFont="1" applyFill="1" applyBorder="1" applyAlignment="1">
      <alignment horizontal="center" vertical="center" wrapText="1" readingOrder="2"/>
    </xf>
    <xf numFmtId="165" fontId="39" fillId="0" borderId="0" xfId="1" applyNumberFormat="1" applyFont="1" applyFill="1" applyBorder="1" applyAlignment="1">
      <alignment horizontal="center" vertical="center" readingOrder="2"/>
    </xf>
    <xf numFmtId="0" fontId="39" fillId="0" borderId="0" xfId="0" applyFont="1" applyAlignment="1">
      <alignment horizontal="center"/>
    </xf>
    <xf numFmtId="165" fontId="39" fillId="0" borderId="0" xfId="1" applyNumberFormat="1" applyFont="1" applyFill="1" applyBorder="1" applyAlignment="1">
      <alignment horizontal="center" vertical="center"/>
    </xf>
    <xf numFmtId="165" fontId="39" fillId="0" borderId="0" xfId="1" applyNumberFormat="1" applyFont="1" applyFill="1" applyBorder="1"/>
    <xf numFmtId="165" fontId="39" fillId="0" borderId="0" xfId="1" applyNumberFormat="1" applyFont="1" applyFill="1"/>
    <xf numFmtId="10" fontId="39" fillId="0" borderId="0" xfId="2" applyNumberFormat="1" applyFont="1" applyFill="1" applyBorder="1" applyAlignment="1">
      <alignment horizontal="center" vertical="center" wrapText="1"/>
    </xf>
    <xf numFmtId="165" fontId="39" fillId="0" borderId="0" xfId="1" applyNumberFormat="1" applyFont="1" applyFill="1" applyAlignment="1">
      <alignment vertical="center"/>
    </xf>
    <xf numFmtId="165" fontId="39" fillId="0" borderId="2" xfId="1" applyNumberFormat="1" applyFont="1" applyFill="1" applyBorder="1" applyAlignment="1">
      <alignment horizontal="center" vertical="center" readingOrder="2"/>
    </xf>
    <xf numFmtId="10" fontId="39" fillId="0" borderId="8" xfId="2" applyNumberFormat="1" applyFont="1" applyFill="1" applyBorder="1" applyAlignment="1">
      <alignment horizontal="center" vertical="center"/>
    </xf>
    <xf numFmtId="165" fontId="40" fillId="0" borderId="0" xfId="1" applyNumberFormat="1" applyFont="1" applyFill="1"/>
    <xf numFmtId="0" fontId="38" fillId="0" borderId="0" xfId="0" applyFont="1" applyAlignment="1">
      <alignment horizontal="right" vertical="center" readingOrder="2"/>
    </xf>
    <xf numFmtId="0" fontId="38" fillId="0" borderId="0" xfId="0" applyFont="1" applyAlignment="1">
      <alignment vertical="center" readingOrder="2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/>
    </xf>
    <xf numFmtId="165" fontId="39" fillId="0" borderId="1" xfId="1" applyNumberFormat="1" applyFont="1" applyFill="1" applyBorder="1" applyAlignment="1">
      <alignment horizontal="center"/>
    </xf>
    <xf numFmtId="49" fontId="39" fillId="0" borderId="0" xfId="0" applyNumberFormat="1" applyFont="1" applyAlignment="1">
      <alignment horizontal="center" vertical="center" readingOrder="2"/>
    </xf>
    <xf numFmtId="165" fontId="38" fillId="0" borderId="0" xfId="1" applyNumberFormat="1" applyFont="1" applyFill="1" applyAlignment="1">
      <alignment horizontal="center" readingOrder="2"/>
    </xf>
    <xf numFmtId="10" fontId="38" fillId="0" borderId="0" xfId="2" applyNumberFormat="1" applyFont="1" applyFill="1" applyAlignment="1">
      <alignment horizontal="center" vertical="center" wrapText="1" readingOrder="2"/>
    </xf>
    <xf numFmtId="0" fontId="38" fillId="0" borderId="0" xfId="0" applyFont="1" applyAlignment="1">
      <alignment horizontal="center" vertical="center" readingOrder="2"/>
    </xf>
    <xf numFmtId="165" fontId="38" fillId="0" borderId="0" xfId="1" applyNumberFormat="1" applyFont="1" applyFill="1" applyAlignment="1">
      <alignment vertical="center" readingOrder="2"/>
    </xf>
    <xf numFmtId="40" fontId="38" fillId="0" borderId="0" xfId="0" applyNumberFormat="1" applyFont="1" applyAlignment="1">
      <alignment horizontal="center" vertical="center" wrapText="1" readingOrder="2"/>
    </xf>
    <xf numFmtId="165" fontId="38" fillId="0" borderId="1" xfId="1" applyNumberFormat="1" applyFont="1" applyFill="1" applyBorder="1" applyAlignment="1">
      <alignment vertical="center" readingOrder="2"/>
    </xf>
    <xf numFmtId="0" fontId="39" fillId="0" borderId="0" xfId="0" applyFont="1" applyAlignment="1">
      <alignment horizontal="right" vertical="center"/>
    </xf>
    <xf numFmtId="165" fontId="38" fillId="0" borderId="10" xfId="1" applyNumberFormat="1" applyFont="1" applyFill="1" applyBorder="1" applyAlignment="1">
      <alignment vertical="center" readingOrder="2"/>
    </xf>
    <xf numFmtId="9" fontId="38" fillId="0" borderId="3" xfId="2" applyFont="1" applyFill="1" applyBorder="1" applyAlignment="1">
      <alignment horizontal="center" vertical="center" readingOrder="2"/>
    </xf>
    <xf numFmtId="10" fontId="38" fillId="0" borderId="3" xfId="2" applyNumberFormat="1" applyFont="1" applyFill="1" applyBorder="1" applyAlignment="1">
      <alignment horizontal="center" vertical="center" readingOrder="2"/>
    </xf>
    <xf numFmtId="0" fontId="41" fillId="0" borderId="0" xfId="0" applyFont="1" applyAlignment="1">
      <alignment horizontal="right" vertical="center"/>
    </xf>
    <xf numFmtId="0" fontId="41" fillId="0" borderId="0" xfId="0" applyFont="1"/>
    <xf numFmtId="165" fontId="41" fillId="0" borderId="0" xfId="1" applyNumberFormat="1" applyFont="1" applyFill="1"/>
    <xf numFmtId="165" fontId="35" fillId="0" borderId="0" xfId="1" applyNumberFormat="1" applyFont="1" applyFill="1" applyAlignment="1">
      <alignment vertical="center"/>
    </xf>
    <xf numFmtId="165" fontId="38" fillId="0" borderId="8" xfId="1" applyNumberFormat="1" applyFont="1" applyFill="1" applyBorder="1" applyAlignment="1">
      <alignment vertical="center"/>
    </xf>
    <xf numFmtId="165" fontId="35" fillId="0" borderId="0" xfId="1" applyNumberFormat="1" applyFont="1" applyFill="1" applyBorder="1" applyAlignment="1">
      <alignment vertical="center" wrapText="1" readingOrder="2"/>
    </xf>
    <xf numFmtId="165" fontId="36" fillId="0" borderId="8" xfId="1" applyNumberFormat="1" applyFont="1" applyFill="1" applyBorder="1" applyAlignment="1">
      <alignment vertical="center"/>
    </xf>
    <xf numFmtId="165" fontId="39" fillId="0" borderId="0" xfId="1" applyNumberFormat="1" applyFont="1" applyFill="1" applyAlignment="1">
      <alignment horizontal="center" vertical="center" wrapText="1" shrinkToFit="1"/>
    </xf>
    <xf numFmtId="165" fontId="39" fillId="0" borderId="0" xfId="1" applyNumberFormat="1" applyFont="1" applyFill="1" applyBorder="1" applyAlignment="1">
      <alignment horizontal="center" vertical="center" wrapText="1" shrinkToFit="1"/>
    </xf>
    <xf numFmtId="165" fontId="39" fillId="0" borderId="0" xfId="1" applyNumberFormat="1" applyFont="1" applyFill="1" applyBorder="1" applyAlignment="1">
      <alignment vertical="center"/>
    </xf>
    <xf numFmtId="165" fontId="39" fillId="0" borderId="8" xfId="1" applyNumberFormat="1" applyFont="1" applyFill="1" applyBorder="1" applyAlignment="1">
      <alignment vertical="center"/>
    </xf>
    <xf numFmtId="165" fontId="43" fillId="0" borderId="0" xfId="1" applyNumberFormat="1" applyFont="1" applyFill="1" applyAlignment="1">
      <alignment horizontal="center"/>
    </xf>
    <xf numFmtId="165" fontId="43" fillId="0" borderId="0" xfId="1" applyNumberFormat="1" applyFont="1" applyFill="1"/>
    <xf numFmtId="165" fontId="43" fillId="0" borderId="4" xfId="1" applyNumberFormat="1" applyFont="1" applyFill="1" applyBorder="1" applyAlignment="1">
      <alignment horizontal="center" vertical="center" wrapText="1"/>
    </xf>
    <xf numFmtId="165" fontId="43" fillId="0" borderId="0" xfId="1" applyNumberFormat="1" applyFont="1" applyFill="1" applyAlignment="1">
      <alignment horizontal="center" vertical="center" wrapText="1"/>
    </xf>
    <xf numFmtId="165" fontId="35" fillId="0" borderId="8" xfId="1" applyNumberFormat="1" applyFont="1" applyFill="1" applyBorder="1" applyAlignment="1">
      <alignment vertical="center"/>
    </xf>
    <xf numFmtId="165" fontId="43" fillId="0" borderId="8" xfId="1" applyNumberFormat="1" applyFont="1" applyFill="1" applyBorder="1" applyAlignment="1">
      <alignment horizontal="right" vertical="center" wrapText="1" readingOrder="2"/>
    </xf>
    <xf numFmtId="166" fontId="42" fillId="0" borderId="0" xfId="1" applyNumberFormat="1" applyFont="1" applyFill="1" applyAlignment="1">
      <alignment vertical="center" readingOrder="2"/>
    </xf>
    <xf numFmtId="166" fontId="35" fillId="0" borderId="0" xfId="1" applyNumberFormat="1" applyFont="1" applyFill="1"/>
    <xf numFmtId="165" fontId="35" fillId="0" borderId="1" xfId="1" applyNumberFormat="1" applyFont="1" applyFill="1" applyBorder="1" applyAlignment="1">
      <alignment horizontal="center" vertical="center" wrapText="1"/>
    </xf>
    <xf numFmtId="165" fontId="35" fillId="0" borderId="0" xfId="1" applyNumberFormat="1" applyFont="1" applyFill="1" applyAlignment="1">
      <alignment horizontal="center" vertical="center"/>
    </xf>
    <xf numFmtId="165" fontId="35" fillId="0" borderId="1" xfId="1" applyNumberFormat="1" applyFont="1" applyFill="1" applyBorder="1" applyAlignment="1">
      <alignment horizontal="center" vertical="center"/>
    </xf>
    <xf numFmtId="166" fontId="35" fillId="0" borderId="1" xfId="1" applyNumberFormat="1" applyFont="1" applyFill="1" applyBorder="1" applyAlignment="1">
      <alignment horizontal="center" vertical="center" wrapText="1"/>
    </xf>
    <xf numFmtId="166" fontId="35" fillId="0" borderId="1" xfId="1" applyNumberFormat="1" applyFont="1" applyFill="1" applyBorder="1" applyAlignment="1">
      <alignment horizontal="center" vertical="center"/>
    </xf>
    <xf numFmtId="166" fontId="35" fillId="0" borderId="0" xfId="1" applyNumberFormat="1" applyFont="1" applyFill="1" applyAlignment="1">
      <alignment horizontal="center" vertical="center"/>
    </xf>
    <xf numFmtId="165" fontId="35" fillId="0" borderId="0" xfId="1" applyNumberFormat="1" applyFont="1" applyFill="1" applyBorder="1" applyAlignment="1">
      <alignment vertical="center" wrapText="1"/>
    </xf>
    <xf numFmtId="165" fontId="35" fillId="0" borderId="8" xfId="1" applyNumberFormat="1" applyFont="1" applyFill="1" applyBorder="1" applyAlignment="1">
      <alignment vertical="center" wrapText="1"/>
    </xf>
    <xf numFmtId="166" fontId="41" fillId="0" borderId="0" xfId="1" applyNumberFormat="1" applyFont="1" applyFill="1"/>
    <xf numFmtId="165" fontId="35" fillId="0" borderId="0" xfId="1" applyNumberFormat="1" applyFont="1" applyFill="1"/>
    <xf numFmtId="0" fontId="4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37" fontId="39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165" fontId="43" fillId="0" borderId="3" xfId="1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 readingOrder="2"/>
    </xf>
    <xf numFmtId="37" fontId="38" fillId="0" borderId="1" xfId="0" applyNumberFormat="1" applyFont="1" applyBorder="1" applyAlignment="1">
      <alignment horizontal="center" vertical="center" wrapText="1" readingOrder="2"/>
    </xf>
    <xf numFmtId="0" fontId="39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39" fillId="0" borderId="0" xfId="0" applyFont="1" applyAlignment="1">
      <alignment horizontal="center" vertical="center" wrapText="1" readingOrder="2"/>
    </xf>
    <xf numFmtId="37" fontId="39" fillId="0" borderId="0" xfId="0" quotePrefix="1" applyNumberFormat="1" applyFont="1" applyAlignment="1">
      <alignment horizontal="center" vertical="center" wrapText="1"/>
    </xf>
    <xf numFmtId="0" fontId="39" fillId="0" borderId="0" xfId="0" applyFont="1" applyAlignment="1">
      <alignment horizontal="right" vertical="center" wrapText="1" readingOrder="2"/>
    </xf>
    <xf numFmtId="3" fontId="39" fillId="0" borderId="0" xfId="0" applyNumberFormat="1" applyFont="1"/>
    <xf numFmtId="165" fontId="39" fillId="0" borderId="0" xfId="0" applyNumberFormat="1" applyFont="1"/>
    <xf numFmtId="0" fontId="38" fillId="0" borderId="0" xfId="0" applyFont="1"/>
    <xf numFmtId="0" fontId="39" fillId="0" borderId="1" xfId="0" applyFont="1" applyBorder="1"/>
    <xf numFmtId="0" fontId="38" fillId="0" borderId="14" xfId="0" applyFont="1" applyBorder="1" applyAlignment="1">
      <alignment horizontal="center" vertical="center" wrapText="1" readingOrder="2"/>
    </xf>
    <xf numFmtId="165" fontId="38" fillId="0" borderId="14" xfId="1" applyNumberFormat="1" applyFont="1" applyFill="1" applyBorder="1" applyAlignment="1">
      <alignment horizontal="center" vertical="center" wrapText="1" readingOrder="2"/>
    </xf>
    <xf numFmtId="165" fontId="39" fillId="0" borderId="0" xfId="1" applyNumberFormat="1" applyFont="1" applyFill="1" applyAlignment="1">
      <alignment vertical="center" wrapText="1"/>
    </xf>
    <xf numFmtId="165" fontId="39" fillId="0" borderId="3" xfId="1" applyNumberFormat="1" applyFont="1" applyFill="1" applyBorder="1" applyAlignment="1">
      <alignment vertical="center" wrapText="1"/>
    </xf>
    <xf numFmtId="37" fontId="45" fillId="0" borderId="0" xfId="0" applyNumberFormat="1" applyFont="1" applyAlignment="1">
      <alignment horizontal="center" vertical="center" wrapText="1"/>
    </xf>
    <xf numFmtId="10" fontId="39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right" vertical="center" wrapText="1" readingOrder="2"/>
    </xf>
    <xf numFmtId="0" fontId="35" fillId="0" borderId="0" xfId="0" applyFont="1" applyAlignment="1">
      <alignment vertical="center" wrapText="1"/>
    </xf>
    <xf numFmtId="10" fontId="36" fillId="0" borderId="2" xfId="2" applyNumberFormat="1" applyFont="1" applyFill="1" applyBorder="1" applyAlignment="1">
      <alignment horizontal="center" vertical="center" wrapText="1" readingOrder="2"/>
    </xf>
    <xf numFmtId="0" fontId="38" fillId="0" borderId="1" xfId="0" applyFont="1" applyBorder="1" applyAlignment="1">
      <alignment vertical="center" wrapText="1" readingOrder="2"/>
    </xf>
    <xf numFmtId="37" fontId="39" fillId="0" borderId="0" xfId="0" applyNumberFormat="1" applyFont="1" applyAlignment="1">
      <alignment horizontal="right" vertical="center" wrapText="1"/>
    </xf>
    <xf numFmtId="165" fontId="35" fillId="0" borderId="0" xfId="0" applyNumberFormat="1" applyFont="1"/>
    <xf numFmtId="3" fontId="35" fillId="0" borderId="0" xfId="0" applyNumberFormat="1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 readingOrder="2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 readingOrder="2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readingOrder="2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37" fontId="37" fillId="0" borderId="0" xfId="0" quotePrefix="1" applyNumberFormat="1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 readingOrder="2"/>
    </xf>
    <xf numFmtId="165" fontId="32" fillId="0" borderId="2" xfId="0" applyNumberFormat="1" applyFont="1" applyBorder="1" applyAlignment="1">
      <alignment horizontal="center" vertical="center" readingOrder="2"/>
    </xf>
    <xf numFmtId="10" fontId="32" fillId="0" borderId="8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5" fontId="8" fillId="0" borderId="0" xfId="1" applyNumberFormat="1" applyFont="1" applyFill="1" applyAlignment="1">
      <alignment horizontal="center" vertical="center"/>
    </xf>
    <xf numFmtId="166" fontId="46" fillId="0" borderId="0" xfId="1" applyNumberFormat="1" applyFont="1" applyFill="1"/>
    <xf numFmtId="0" fontId="11" fillId="2" borderId="0" xfId="0" applyFont="1" applyFill="1"/>
    <xf numFmtId="10" fontId="8" fillId="0" borderId="0" xfId="2" applyNumberFormat="1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vertical="center" wrapText="1" readingOrder="2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0" xfId="5" applyNumberFormat="1" applyFont="1" applyFill="1" applyAlignment="1">
      <alignment horizontal="center" vertical="center"/>
    </xf>
    <xf numFmtId="165" fontId="8" fillId="0" borderId="0" xfId="5" applyNumberFormat="1" applyFont="1" applyFill="1" applyAlignment="1">
      <alignment horizontal="left" vertical="center"/>
    </xf>
    <xf numFmtId="165" fontId="8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readingOrder="2"/>
    </xf>
    <xf numFmtId="165" fontId="8" fillId="0" borderId="0" xfId="1" applyNumberFormat="1" applyFont="1" applyFill="1" applyAlignment="1">
      <alignment horizontal="right" vertical="center"/>
    </xf>
    <xf numFmtId="165" fontId="8" fillId="0" borderId="2" xfId="5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vertical="center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66" fontId="8" fillId="0" borderId="1" xfId="1" applyNumberFormat="1" applyFont="1" applyFill="1" applyBorder="1" applyAlignment="1">
      <alignment horizontal="center" vertical="center" wrapText="1" readingOrder="2"/>
    </xf>
    <xf numFmtId="166" fontId="7" fillId="0" borderId="4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readingOrder="2"/>
    </xf>
    <xf numFmtId="165" fontId="28" fillId="0" borderId="8" xfId="1" applyNumberFormat="1" applyFont="1" applyFill="1" applyBorder="1" applyAlignment="1">
      <alignment horizontal="center" vertical="center" readingOrder="2"/>
    </xf>
    <xf numFmtId="165" fontId="28" fillId="0" borderId="0" xfId="1" applyNumberFormat="1" applyFont="1" applyFill="1" applyBorder="1" applyAlignment="1">
      <alignment horizontal="center" vertical="center" readingOrder="2"/>
    </xf>
    <xf numFmtId="166" fontId="28" fillId="0" borderId="0" xfId="1" applyNumberFormat="1" applyFont="1" applyFill="1" applyBorder="1" applyAlignment="1">
      <alignment horizontal="center" vertical="center" wrapText="1" readingOrder="2"/>
    </xf>
    <xf numFmtId="166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/>
    <xf numFmtId="166" fontId="47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 vertical="center"/>
    </xf>
    <xf numFmtId="165" fontId="47" fillId="0" borderId="8" xfId="1" applyNumberFormat="1" applyFont="1" applyFill="1" applyBorder="1" applyAlignment="1">
      <alignment vertical="center"/>
    </xf>
    <xf numFmtId="166" fontId="47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vertical="center" wrapText="1" readingOrder="2"/>
    </xf>
    <xf numFmtId="0" fontId="8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37" fontId="8" fillId="0" borderId="0" xfId="0" quotePrefix="1" applyNumberFormat="1" applyFont="1" applyAlignment="1">
      <alignment horizontal="right" vertic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 wrapText="1" readingOrder="2"/>
    </xf>
    <xf numFmtId="0" fontId="40" fillId="0" borderId="0" xfId="0" applyFont="1"/>
    <xf numFmtId="16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2"/>
    </xf>
    <xf numFmtId="166" fontId="7" fillId="0" borderId="4" xfId="0" applyNumberFormat="1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10" fontId="28" fillId="0" borderId="8" xfId="0" applyNumberFormat="1" applyFont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37" fontId="38" fillId="0" borderId="11" xfId="0" applyNumberFormat="1" applyFont="1" applyBorder="1" applyAlignment="1">
      <alignment horizontal="center" vertical="center"/>
    </xf>
    <xf numFmtId="37" fontId="38" fillId="0" borderId="11" xfId="0" applyNumberFormat="1" applyFont="1" applyBorder="1" applyAlignment="1">
      <alignment horizontal="center" vertical="center" wrapText="1"/>
    </xf>
    <xf numFmtId="3" fontId="38" fillId="0" borderId="11" xfId="0" applyNumberFormat="1" applyFont="1" applyBorder="1" applyAlignment="1">
      <alignment horizontal="center" vertical="center" wrapText="1"/>
    </xf>
    <xf numFmtId="37" fontId="39" fillId="0" borderId="0" xfId="0" quotePrefix="1" applyNumberFormat="1" applyFont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37" fontId="39" fillId="0" borderId="0" xfId="0" applyNumberFormat="1" applyFont="1" applyAlignment="1">
      <alignment horizontal="center" vertical="center"/>
    </xf>
    <xf numFmtId="3" fontId="39" fillId="0" borderId="0" xfId="0" applyNumberFormat="1" applyFont="1" applyAlignment="1">
      <alignment horizontal="center" vertical="center" wrapText="1"/>
    </xf>
    <xf numFmtId="3" fontId="41" fillId="0" borderId="0" xfId="0" applyNumberFormat="1" applyFont="1"/>
    <xf numFmtId="165" fontId="41" fillId="0" borderId="0" xfId="0" applyNumberFormat="1" applyFont="1"/>
    <xf numFmtId="0" fontId="42" fillId="0" borderId="0" xfId="0" applyFont="1" applyAlignment="1">
      <alignment vertical="center" readingOrder="2"/>
    </xf>
    <xf numFmtId="0" fontId="35" fillId="0" borderId="1" xfId="0" applyFont="1" applyBorder="1" applyAlignment="1">
      <alignment horizontal="center" vertical="center"/>
    </xf>
    <xf numFmtId="0" fontId="35" fillId="0" borderId="0" xfId="0" quotePrefix="1" applyFont="1" applyAlignment="1">
      <alignment horizontal="right" vertical="center"/>
    </xf>
    <xf numFmtId="0" fontId="35" fillId="0" borderId="0" xfId="0" applyFont="1" applyAlignment="1">
      <alignment vertical="center"/>
    </xf>
    <xf numFmtId="3" fontId="44" fillId="0" borderId="0" xfId="0" applyNumberFormat="1" applyFont="1"/>
    <xf numFmtId="2" fontId="35" fillId="0" borderId="9" xfId="0" applyNumberFormat="1" applyFont="1" applyBorder="1" applyAlignment="1">
      <alignment vertical="center"/>
    </xf>
    <xf numFmtId="0" fontId="47" fillId="0" borderId="0" xfId="0" applyFont="1" applyAlignment="1">
      <alignment horizontal="center"/>
    </xf>
    <xf numFmtId="0" fontId="1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37" fontId="14" fillId="0" borderId="0" xfId="0" quotePrefix="1" applyNumberFormat="1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5" fontId="8" fillId="0" borderId="1" xfId="1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 readingOrder="2"/>
    </xf>
    <xf numFmtId="0" fontId="34" fillId="0" borderId="3" xfId="0" applyFont="1" applyBorder="1" applyAlignment="1">
      <alignment horizontal="center"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/>
    </xf>
    <xf numFmtId="0" fontId="34" fillId="0" borderId="3" xfId="0" applyFont="1" applyBorder="1" applyAlignment="1">
      <alignment horizontal="center" vertical="center" readingOrder="2"/>
    </xf>
    <xf numFmtId="0" fontId="34" fillId="0" borderId="1" xfId="0" applyFont="1" applyBorder="1" applyAlignment="1">
      <alignment horizontal="center" vertical="center" readingOrder="2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 readingOrder="2"/>
    </xf>
    <xf numFmtId="0" fontId="34" fillId="0" borderId="1" xfId="0" applyFont="1" applyBorder="1" applyAlignment="1">
      <alignment horizontal="center"/>
    </xf>
    <xf numFmtId="0" fontId="39" fillId="0" borderId="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readingOrder="2"/>
    </xf>
    <xf numFmtId="0" fontId="38" fillId="0" borderId="1" xfId="0" applyFont="1" applyBorder="1" applyAlignment="1">
      <alignment horizontal="center" vertical="center" wrapText="1" readingOrder="2"/>
    </xf>
    <xf numFmtId="0" fontId="39" fillId="0" borderId="3" xfId="0" applyFont="1" applyBorder="1" applyAlignment="1">
      <alignment horizontal="center" vertical="center" readingOrder="2"/>
    </xf>
    <xf numFmtId="0" fontId="39" fillId="0" borderId="1" xfId="0" applyFont="1" applyBorder="1" applyAlignment="1">
      <alignment horizontal="center" vertical="center" readingOrder="2"/>
    </xf>
    <xf numFmtId="0" fontId="39" fillId="0" borderId="0" xfId="0" applyFont="1" applyAlignment="1">
      <alignment horizontal="center" vertical="center" wrapText="1" readingOrder="2"/>
    </xf>
    <xf numFmtId="0" fontId="39" fillId="0" borderId="1" xfId="0" applyFont="1" applyBorder="1" applyAlignment="1">
      <alignment horizontal="center" vertical="center" wrapText="1" readingOrder="2"/>
    </xf>
    <xf numFmtId="165" fontId="39" fillId="0" borderId="0" xfId="1" applyNumberFormat="1" applyFont="1" applyFill="1" applyBorder="1" applyAlignment="1">
      <alignment horizontal="center" vertical="center" readingOrder="2"/>
    </xf>
    <xf numFmtId="165" fontId="39" fillId="0" borderId="1" xfId="1" applyNumberFormat="1" applyFont="1" applyFill="1" applyBorder="1" applyAlignment="1">
      <alignment horizontal="center" vertical="center" readingOrder="2"/>
    </xf>
    <xf numFmtId="37" fontId="7" fillId="0" borderId="1" xfId="0" applyNumberFormat="1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39" fillId="0" borderId="3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8" fillId="0" borderId="3" xfId="0" applyFont="1" applyBorder="1" applyAlignment="1">
      <alignment horizontal="center" vertical="center" wrapText="1" readingOrder="2"/>
    </xf>
    <xf numFmtId="0" fontId="38" fillId="0" borderId="0" xfId="0" applyFont="1" applyAlignment="1">
      <alignment horizontal="center" vertical="center" wrapText="1" readingOrder="2"/>
    </xf>
    <xf numFmtId="0" fontId="42" fillId="0" borderId="0" xfId="0" applyFont="1" applyAlignment="1">
      <alignment horizontal="center"/>
    </xf>
    <xf numFmtId="37" fontId="38" fillId="0" borderId="1" xfId="0" applyNumberFormat="1" applyFont="1" applyBorder="1" applyAlignment="1">
      <alignment horizontal="center" vertical="center" wrapText="1" readingOrder="2"/>
    </xf>
    <xf numFmtId="165" fontId="38" fillId="0" borderId="1" xfId="0" applyNumberFormat="1" applyFont="1" applyBorder="1" applyAlignment="1">
      <alignment horizontal="center" vertical="center" wrapText="1" readingOrder="2"/>
    </xf>
    <xf numFmtId="0" fontId="38" fillId="0" borderId="4" xfId="0" applyFont="1" applyBorder="1" applyAlignment="1">
      <alignment horizontal="center" vertical="center" wrapText="1" readingOrder="2"/>
    </xf>
    <xf numFmtId="165" fontId="38" fillId="0" borderId="4" xfId="1" applyNumberFormat="1" applyFont="1" applyFill="1" applyBorder="1" applyAlignment="1">
      <alignment horizontal="center" vertical="center" wrapText="1"/>
    </xf>
    <xf numFmtId="37" fontId="38" fillId="0" borderId="4" xfId="0" applyNumberFormat="1" applyFont="1" applyBorder="1" applyAlignment="1">
      <alignment horizontal="center" vertical="center" wrapText="1" readingOrder="2"/>
    </xf>
    <xf numFmtId="37" fontId="38" fillId="0" borderId="11" xfId="0" applyNumberFormat="1" applyFont="1" applyBorder="1" applyAlignment="1">
      <alignment horizontal="center" vertical="center"/>
    </xf>
    <xf numFmtId="0" fontId="41" fillId="0" borderId="12" xfId="0" applyFont="1" applyBorder="1"/>
    <xf numFmtId="0" fontId="42" fillId="0" borderId="0" xfId="0" applyFont="1" applyAlignment="1">
      <alignment horizontal="right" vertical="center" readingOrder="2"/>
    </xf>
    <xf numFmtId="166" fontId="42" fillId="0" borderId="0" xfId="1" applyNumberFormat="1" applyFont="1" applyFill="1" applyAlignment="1">
      <alignment horizontal="right" vertical="center" readingOrder="2"/>
    </xf>
    <xf numFmtId="165" fontId="34" fillId="0" borderId="1" xfId="1" applyNumberFormat="1" applyFont="1" applyFill="1" applyBorder="1" applyAlignment="1">
      <alignment horizontal="center" vertical="center" wrapText="1" readingOrder="2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166" fontId="42" fillId="0" borderId="1" xfId="1" applyNumberFormat="1" applyFont="1" applyFill="1" applyBorder="1" applyAlignment="1">
      <alignment horizontal="center" vertical="center" wrapText="1" readingOrder="2"/>
    </xf>
    <xf numFmtId="37" fontId="42" fillId="0" borderId="1" xfId="0" applyNumberFormat="1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47" fillId="0" borderId="1" xfId="1" applyNumberFormat="1" applyFont="1" applyFill="1" applyBorder="1" applyAlignment="1">
      <alignment horizontal="center" vertical="center"/>
    </xf>
    <xf numFmtId="166" fontId="47" fillId="0" borderId="1" xfId="1" applyNumberFormat="1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right" vertical="center" readingOrder="2"/>
    </xf>
    <xf numFmtId="0" fontId="47" fillId="0" borderId="0" xfId="0" applyFont="1" applyAlignment="1">
      <alignment horizontal="center"/>
    </xf>
  </cellXfs>
  <cellStyles count="10">
    <cellStyle name="Comma" xfId="1" builtinId="3"/>
    <cellStyle name="Comma 2" xfId="5" xr:uid="{854F9E09-734A-4D7F-8E1A-643FB28D90FE}"/>
    <cellStyle name="Comma 3" xfId="7" xr:uid="{18E9F58A-6832-41ED-8519-A411F1D457C4}"/>
    <cellStyle name="Comma 4" xfId="9" xr:uid="{83F5AC70-CC24-4D48-ADE1-2C1BE6EFDEC3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Normal 4" xfId="8" xr:uid="{44CD4CC0-6457-4689-B60D-1AFE2C4BE83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0</xdr:row>
      <xdr:rowOff>0</xdr:rowOff>
    </xdr:from>
    <xdr:to>
      <xdr:col>11</xdr:col>
      <xdr:colOff>15240</xdr:colOff>
      <xdr:row>36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4E3BAB-E5D8-CC1B-29BA-CD7CEA63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490080" y="0"/>
          <a:ext cx="6324600" cy="733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26"/>
  <sheetViews>
    <sheetView rightToLeft="1" tabSelected="1" view="pageBreakPreview" topLeftCell="A10" zoomScaleNormal="100" zoomScaleSheetLayoutView="100" workbookViewId="0">
      <selection activeCell="O21" sqref="O21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5" spans="2:13">
      <c r="J5"/>
    </row>
    <row r="8" spans="2:13">
      <c r="M8" s="11" t="s">
        <v>51</v>
      </c>
    </row>
    <row r="10" spans="2:13">
      <c r="J10" s="15"/>
    </row>
    <row r="12" spans="2:13">
      <c r="F12"/>
    </row>
    <row r="14" spans="2:13" ht="15" customHeight="1">
      <c r="B14" s="244" t="s">
        <v>63</v>
      </c>
      <c r="C14" s="244"/>
      <c r="D14" s="244"/>
      <c r="E14" s="244"/>
      <c r="F14" s="244"/>
      <c r="G14" s="244"/>
      <c r="H14" s="244"/>
      <c r="I14" s="244"/>
      <c r="J14" s="244"/>
      <c r="K14" s="244"/>
    </row>
    <row r="15" spans="2:13" ht="15" customHeight="1">
      <c r="B15" s="244"/>
      <c r="C15" s="244"/>
      <c r="D15" s="244"/>
      <c r="E15" s="244"/>
      <c r="F15" s="244"/>
      <c r="G15" s="244"/>
      <c r="H15" s="244"/>
      <c r="I15" s="244"/>
      <c r="J15" s="244"/>
      <c r="K15" s="244"/>
    </row>
    <row r="16" spans="2:13" ht="15" customHeight="1">
      <c r="B16" s="244"/>
      <c r="C16" s="244"/>
      <c r="D16" s="244"/>
      <c r="E16" s="244"/>
      <c r="F16" s="244"/>
      <c r="G16" s="244"/>
      <c r="H16" s="244"/>
      <c r="I16" s="244"/>
      <c r="J16" s="244"/>
      <c r="K16" s="244"/>
    </row>
    <row r="18" spans="2:11" ht="15" customHeight="1">
      <c r="B18" s="244" t="s">
        <v>468</v>
      </c>
      <c r="C18" s="244"/>
      <c r="D18" s="244"/>
      <c r="E18" s="244"/>
      <c r="F18" s="244"/>
      <c r="G18" s="244"/>
      <c r="H18" s="244"/>
      <c r="I18" s="244"/>
      <c r="J18" s="244"/>
      <c r="K18" s="244"/>
    </row>
    <row r="19" spans="2:11" ht="15" customHeight="1">
      <c r="B19" s="244"/>
      <c r="C19" s="244"/>
      <c r="D19" s="244"/>
      <c r="E19" s="244"/>
      <c r="F19" s="244"/>
      <c r="G19" s="244"/>
      <c r="H19" s="244"/>
      <c r="I19" s="244"/>
      <c r="J19" s="244"/>
      <c r="K19" s="244"/>
    </row>
    <row r="20" spans="2:11" ht="15" customHeight="1">
      <c r="B20" s="244"/>
      <c r="C20" s="244"/>
      <c r="D20" s="244"/>
      <c r="E20" s="244"/>
      <c r="F20" s="244"/>
      <c r="G20" s="244"/>
      <c r="H20" s="244"/>
      <c r="I20" s="244"/>
      <c r="J20" s="244"/>
      <c r="K20" s="244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Z328"/>
  <sheetViews>
    <sheetView rightToLeft="1" view="pageBreakPreview" topLeftCell="A304" zoomScale="40" zoomScaleNormal="100" zoomScaleSheetLayoutView="40" workbookViewId="0">
      <selection activeCell="D60" sqref="D60"/>
    </sheetView>
  </sheetViews>
  <sheetFormatPr defaultColWidth="9.109375" defaultRowHeight="29.4"/>
  <cols>
    <col min="1" max="1" width="4.6640625" style="196" customWidth="1"/>
    <col min="2" max="2" width="60.44140625" style="26" customWidth="1"/>
    <col min="3" max="3" width="1.6640625" style="26" customWidth="1"/>
    <col min="4" max="4" width="24.6640625" style="154" customWidth="1"/>
    <col min="5" max="5" width="1.88671875" style="3" customWidth="1"/>
    <col min="6" max="6" width="28.109375" style="3" customWidth="1"/>
    <col min="7" max="7" width="1.88671875" style="3" customWidth="1"/>
    <col min="8" max="8" width="26.88671875" style="3" customWidth="1"/>
    <col min="9" max="9" width="1.5546875" style="3" customWidth="1"/>
    <col min="10" max="10" width="17.88671875" style="3" customWidth="1"/>
    <col min="11" max="11" width="1" style="3" customWidth="1"/>
    <col min="12" max="12" width="26.6640625" style="3" customWidth="1"/>
    <col min="13" max="13" width="1.5546875" style="3" customWidth="1"/>
    <col min="14" max="14" width="19.6640625" style="3" customWidth="1"/>
    <col min="15" max="15" width="1.44140625" style="3" customWidth="1"/>
    <col min="16" max="16" width="30.33203125" style="3" customWidth="1"/>
    <col min="17" max="17" width="2.109375" style="3" customWidth="1"/>
    <col min="18" max="18" width="21.109375" style="3" bestFit="1" customWidth="1"/>
    <col min="19" max="19" width="1.44140625" style="3" customWidth="1"/>
    <col min="20" max="20" width="13.33203125" style="3" bestFit="1" customWidth="1"/>
    <col min="21" max="21" width="1.5546875" style="3" customWidth="1"/>
    <col min="22" max="22" width="28.44140625" style="3" bestFit="1" customWidth="1"/>
    <col min="23" max="23" width="1.88671875" style="3" customWidth="1"/>
    <col min="24" max="24" width="28.44140625" style="154" bestFit="1" customWidth="1"/>
    <col min="25" max="25" width="1.5546875" style="26" customWidth="1"/>
    <col min="26" max="26" width="14.6640625" style="157" bestFit="1" customWidth="1"/>
    <col min="27" max="16384" width="9.109375" style="26"/>
  </cols>
  <sheetData>
    <row r="1" spans="1:26" s="35" customFormat="1" ht="30.6">
      <c r="A1" s="196"/>
      <c r="B1" s="252" t="s">
        <v>76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 spans="1:26" s="35" customFormat="1" ht="30.6">
      <c r="A2" s="196"/>
      <c r="B2" s="252" t="s">
        <v>43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s="35" customFormat="1" ht="30.6">
      <c r="A3" s="196"/>
      <c r="B3" s="252" t="s">
        <v>469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5" customFormat="1" ht="30.6">
      <c r="A4" s="196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s="35" customFormat="1" ht="30.6">
      <c r="A5" s="196"/>
      <c r="B5" s="258" t="s">
        <v>22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</row>
    <row r="6" spans="1:26" s="35" customFormat="1" ht="30.6">
      <c r="A6" s="196"/>
      <c r="B6" s="258" t="s">
        <v>23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</row>
    <row r="7" spans="1:26" s="35" customFormat="1">
      <c r="A7" s="196"/>
      <c r="B7" s="26"/>
      <c r="C7" s="26"/>
      <c r="D7" s="15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54"/>
      <c r="Y7" s="26"/>
      <c r="Z7" s="157"/>
    </row>
    <row r="8" spans="1:26" s="35" customFormat="1" ht="31.2" thickBot="1">
      <c r="A8" s="196"/>
      <c r="B8" s="198"/>
      <c r="C8" s="199"/>
      <c r="D8" s="245" t="s">
        <v>457</v>
      </c>
      <c r="E8" s="245"/>
      <c r="F8" s="245"/>
      <c r="G8" s="245"/>
      <c r="H8" s="245"/>
      <c r="I8" s="158"/>
      <c r="J8" s="259" t="s">
        <v>7</v>
      </c>
      <c r="K8" s="259"/>
      <c r="L8" s="259"/>
      <c r="M8" s="259"/>
      <c r="N8" s="259"/>
      <c r="O8" s="259"/>
      <c r="P8" s="259"/>
      <c r="Q8" s="159"/>
      <c r="R8" s="246" t="s">
        <v>470</v>
      </c>
      <c r="S8" s="246"/>
      <c r="T8" s="246"/>
      <c r="U8" s="246"/>
      <c r="V8" s="246"/>
      <c r="W8" s="246"/>
      <c r="X8" s="246"/>
      <c r="Y8" s="246"/>
      <c r="Z8" s="246"/>
    </row>
    <row r="9" spans="1:26" s="35" customFormat="1" ht="29.4" customHeight="1">
      <c r="A9" s="196"/>
      <c r="B9" s="253" t="s">
        <v>1</v>
      </c>
      <c r="C9" s="201"/>
      <c r="D9" s="256" t="s">
        <v>3</v>
      </c>
      <c r="E9" s="247"/>
      <c r="F9" s="256" t="s">
        <v>0</v>
      </c>
      <c r="G9" s="247"/>
      <c r="H9" s="247" t="s">
        <v>18</v>
      </c>
      <c r="I9" s="160"/>
      <c r="J9" s="255" t="s">
        <v>4</v>
      </c>
      <c r="K9" s="255"/>
      <c r="L9" s="255"/>
      <c r="M9" s="161"/>
      <c r="N9" s="255" t="s">
        <v>5</v>
      </c>
      <c r="O9" s="255"/>
      <c r="P9" s="255"/>
      <c r="Q9" s="161"/>
      <c r="R9" s="256" t="s">
        <v>3</v>
      </c>
      <c r="S9" s="247"/>
      <c r="T9" s="247" t="s">
        <v>211</v>
      </c>
      <c r="U9" s="162"/>
      <c r="V9" s="256" t="s">
        <v>0</v>
      </c>
      <c r="W9" s="247"/>
      <c r="X9" s="247" t="s">
        <v>18</v>
      </c>
      <c r="Y9" s="202"/>
      <c r="Z9" s="250" t="s">
        <v>212</v>
      </c>
    </row>
    <row r="10" spans="1:26" s="35" customFormat="1" ht="30" thickBot="1">
      <c r="A10" s="196"/>
      <c r="B10" s="254"/>
      <c r="C10" s="201"/>
      <c r="D10" s="257"/>
      <c r="E10" s="248"/>
      <c r="F10" s="257"/>
      <c r="G10" s="248"/>
      <c r="H10" s="249"/>
      <c r="I10" s="160"/>
      <c r="J10" s="159" t="s">
        <v>3</v>
      </c>
      <c r="K10" s="159"/>
      <c r="L10" s="159" t="s">
        <v>0</v>
      </c>
      <c r="M10" s="159"/>
      <c r="N10" s="159" t="s">
        <v>3</v>
      </c>
      <c r="O10" s="159"/>
      <c r="P10" s="159" t="s">
        <v>42</v>
      </c>
      <c r="Q10" s="159"/>
      <c r="R10" s="257"/>
      <c r="S10" s="248"/>
      <c r="T10" s="249"/>
      <c r="U10" s="162"/>
      <c r="V10" s="257"/>
      <c r="W10" s="248"/>
      <c r="X10" s="249"/>
      <c r="Y10" s="202"/>
      <c r="Z10" s="251"/>
    </row>
    <row r="11" spans="1:26" s="35" customFormat="1">
      <c r="A11" s="196"/>
      <c r="B11" s="26" t="s">
        <v>474</v>
      </c>
      <c r="C11" s="26"/>
      <c r="D11" s="163">
        <v>0</v>
      </c>
      <c r="E11" s="163"/>
      <c r="F11" s="163">
        <v>0</v>
      </c>
      <c r="G11" s="163"/>
      <c r="H11" s="164">
        <v>0</v>
      </c>
      <c r="I11" s="154"/>
      <c r="J11" s="154">
        <v>1449238</v>
      </c>
      <c r="K11" s="154"/>
      <c r="L11" s="154">
        <v>20923442810</v>
      </c>
      <c r="M11" s="154"/>
      <c r="N11" s="154">
        <v>0</v>
      </c>
      <c r="O11" s="154"/>
      <c r="P11" s="154">
        <v>0</v>
      </c>
      <c r="Q11" s="154"/>
      <c r="R11" s="154">
        <v>1449238</v>
      </c>
      <c r="S11" s="154"/>
      <c r="T11" s="154">
        <v>16690</v>
      </c>
      <c r="U11" s="154"/>
      <c r="V11" s="154">
        <v>20923442810</v>
      </c>
      <c r="W11" s="154"/>
      <c r="X11" s="3">
        <v>24043864919</v>
      </c>
      <c r="Y11" s="203"/>
      <c r="Z11" s="38">
        <f>X11/درآمدها!$J$6</f>
        <v>1.6531621215003373E-3</v>
      </c>
    </row>
    <row r="12" spans="1:26" s="35" customFormat="1">
      <c r="A12" s="196"/>
      <c r="B12" s="26" t="s">
        <v>475</v>
      </c>
      <c r="C12" s="26"/>
      <c r="D12" s="163">
        <v>0</v>
      </c>
      <c r="E12" s="163"/>
      <c r="F12" s="163">
        <v>0</v>
      </c>
      <c r="G12" s="163"/>
      <c r="H12" s="164">
        <v>0</v>
      </c>
      <c r="I12" s="154"/>
      <c r="J12" s="154">
        <v>4248272</v>
      </c>
      <c r="K12" s="154"/>
      <c r="L12" s="154">
        <v>42572691028</v>
      </c>
      <c r="M12" s="154"/>
      <c r="N12" s="154">
        <v>0</v>
      </c>
      <c r="O12" s="154"/>
      <c r="P12" s="154">
        <v>0</v>
      </c>
      <c r="Q12" s="154"/>
      <c r="R12" s="154">
        <v>4248272</v>
      </c>
      <c r="S12" s="154"/>
      <c r="T12" s="154">
        <v>10300</v>
      </c>
      <c r="U12" s="154"/>
      <c r="V12" s="154">
        <v>42572691028</v>
      </c>
      <c r="W12" s="154"/>
      <c r="X12" s="3">
        <v>43496846252</v>
      </c>
      <c r="Y12" s="203"/>
      <c r="Z12" s="38">
        <f>X12/درآمدها!$J$6</f>
        <v>2.9906730415752555E-3</v>
      </c>
    </row>
    <row r="13" spans="1:26" s="35" customFormat="1">
      <c r="A13" s="196"/>
      <c r="B13" s="26" t="s">
        <v>476</v>
      </c>
      <c r="C13" s="26"/>
      <c r="D13" s="163">
        <v>0</v>
      </c>
      <c r="E13" s="163"/>
      <c r="F13" s="163">
        <v>0</v>
      </c>
      <c r="G13" s="163"/>
      <c r="H13" s="164">
        <v>0</v>
      </c>
      <c r="I13" s="154"/>
      <c r="J13" s="154">
        <v>3469741</v>
      </c>
      <c r="K13" s="154"/>
      <c r="L13" s="154">
        <v>28081732353</v>
      </c>
      <c r="M13" s="154"/>
      <c r="N13" s="154">
        <v>0</v>
      </c>
      <c r="O13" s="154"/>
      <c r="P13" s="154">
        <v>0</v>
      </c>
      <c r="Q13" s="154"/>
      <c r="R13" s="154">
        <v>3469741</v>
      </c>
      <c r="S13" s="154"/>
      <c r="T13" s="154">
        <v>8220</v>
      </c>
      <c r="U13" s="154"/>
      <c r="V13" s="154">
        <v>28081732353</v>
      </c>
      <c r="W13" s="154"/>
      <c r="X13" s="3">
        <v>28351569460</v>
      </c>
      <c r="Y13" s="203"/>
      <c r="Z13" s="38">
        <f>X13/درآمدها!$J$6</f>
        <v>1.9493430392432563E-3</v>
      </c>
    </row>
    <row r="14" spans="1:26" s="35" customFormat="1">
      <c r="A14" s="196"/>
      <c r="B14" s="204" t="s">
        <v>477</v>
      </c>
      <c r="C14" s="26"/>
      <c r="D14" s="163">
        <v>0</v>
      </c>
      <c r="E14" s="163"/>
      <c r="F14" s="163">
        <v>0</v>
      </c>
      <c r="G14" s="163"/>
      <c r="H14" s="164">
        <v>0</v>
      </c>
      <c r="I14" s="154"/>
      <c r="J14" s="154">
        <v>891983</v>
      </c>
      <c r="K14" s="154"/>
      <c r="L14" s="154">
        <v>14075975347</v>
      </c>
      <c r="M14" s="154"/>
      <c r="N14" s="154">
        <v>0</v>
      </c>
      <c r="O14" s="154"/>
      <c r="P14" s="154">
        <v>0</v>
      </c>
      <c r="Q14" s="154"/>
      <c r="R14" s="154">
        <v>891983</v>
      </c>
      <c r="S14" s="154"/>
      <c r="T14" s="154">
        <v>15840</v>
      </c>
      <c r="U14" s="154"/>
      <c r="V14" s="154">
        <v>14075975347</v>
      </c>
      <c r="W14" s="154"/>
      <c r="X14" s="3">
        <v>14044943109</v>
      </c>
      <c r="Y14" s="203"/>
      <c r="Z14" s="38">
        <f>X14/درآمدها!$J$6</f>
        <v>9.6567536145481133E-4</v>
      </c>
    </row>
    <row r="15" spans="1:26" s="35" customFormat="1">
      <c r="A15" s="196"/>
      <c r="B15" s="26" t="s">
        <v>478</v>
      </c>
      <c r="C15" s="26"/>
      <c r="D15" s="163">
        <v>0</v>
      </c>
      <c r="E15" s="163"/>
      <c r="F15" s="163">
        <v>0</v>
      </c>
      <c r="G15" s="163"/>
      <c r="H15" s="164">
        <v>0</v>
      </c>
      <c r="I15" s="154"/>
      <c r="J15" s="154">
        <v>17029413</v>
      </c>
      <c r="K15" s="154"/>
      <c r="L15" s="154">
        <v>39168087771</v>
      </c>
      <c r="M15" s="154"/>
      <c r="N15" s="154">
        <v>79395</v>
      </c>
      <c r="O15" s="154"/>
      <c r="P15" s="154">
        <v>178286963</v>
      </c>
      <c r="Q15" s="154"/>
      <c r="R15" s="154">
        <v>16950018</v>
      </c>
      <c r="S15" s="154"/>
      <c r="T15" s="154">
        <v>2462</v>
      </c>
      <c r="U15" s="154"/>
      <c r="V15" s="154">
        <v>38993435737</v>
      </c>
      <c r="W15" s="154"/>
      <c r="X15" s="3">
        <v>41482645201</v>
      </c>
      <c r="Y15" s="203"/>
      <c r="Z15" s="38">
        <f>X15/درآمدها!$J$6</f>
        <v>2.8521844544110476E-3</v>
      </c>
    </row>
    <row r="16" spans="1:26" s="35" customFormat="1">
      <c r="A16" s="196"/>
      <c r="B16" s="26" t="s">
        <v>459</v>
      </c>
      <c r="C16" s="26"/>
      <c r="D16" s="163">
        <v>6118542</v>
      </c>
      <c r="E16" s="163"/>
      <c r="F16" s="163">
        <v>9885208708</v>
      </c>
      <c r="G16" s="163"/>
      <c r="H16" s="164">
        <v>9731418681</v>
      </c>
      <c r="I16" s="154"/>
      <c r="J16" s="154">
        <v>3374935</v>
      </c>
      <c r="K16" s="154"/>
      <c r="L16" s="154">
        <v>6096140075</v>
      </c>
      <c r="M16" s="154"/>
      <c r="N16" s="154">
        <v>70213</v>
      </c>
      <c r="O16" s="154"/>
      <c r="P16" s="154">
        <v>114504308</v>
      </c>
      <c r="Q16" s="154"/>
      <c r="R16" s="154">
        <v>9423264</v>
      </c>
      <c r="S16" s="154"/>
      <c r="T16" s="154">
        <v>1721</v>
      </c>
      <c r="U16" s="154"/>
      <c r="V16" s="154">
        <v>15867911601</v>
      </c>
      <c r="W16" s="154"/>
      <c r="X16" s="3">
        <v>16120943595</v>
      </c>
      <c r="Y16" s="203"/>
      <c r="Z16" s="38">
        <f>X16/درآمدها!$J$6</f>
        <v>1.1084130360854601E-3</v>
      </c>
    </row>
    <row r="17" spans="1:26" s="35" customFormat="1">
      <c r="A17" s="196"/>
      <c r="B17" s="204" t="s">
        <v>447</v>
      </c>
      <c r="C17" s="26"/>
      <c r="D17" s="163">
        <v>54703226</v>
      </c>
      <c r="E17" s="163"/>
      <c r="F17" s="163">
        <v>23235726776</v>
      </c>
      <c r="G17" s="163"/>
      <c r="H17" s="164">
        <v>22729896079</v>
      </c>
      <c r="I17" s="154"/>
      <c r="J17" s="154">
        <v>0</v>
      </c>
      <c r="K17" s="154"/>
      <c r="L17" s="154">
        <v>0</v>
      </c>
      <c r="M17" s="154"/>
      <c r="N17" s="154">
        <v>627753</v>
      </c>
      <c r="O17" s="154"/>
      <c r="P17" s="154">
        <v>269537681</v>
      </c>
      <c r="Q17" s="154"/>
      <c r="R17" s="154">
        <v>54075473</v>
      </c>
      <c r="S17" s="154"/>
      <c r="T17" s="154">
        <v>532</v>
      </c>
      <c r="U17" s="154"/>
      <c r="V17" s="154">
        <v>22969082590</v>
      </c>
      <c r="W17" s="154"/>
      <c r="X17" s="3">
        <v>28596981137</v>
      </c>
      <c r="Y17" s="203"/>
      <c r="Z17" s="38">
        <f>X17/درآمدها!$J$6</f>
        <v>1.9662165864020443E-3</v>
      </c>
    </row>
    <row r="18" spans="1:26" s="35" customFormat="1">
      <c r="A18" s="196"/>
      <c r="B18" s="26" t="s">
        <v>415</v>
      </c>
      <c r="C18" s="26"/>
      <c r="D18" s="163">
        <v>10088090</v>
      </c>
      <c r="E18" s="163"/>
      <c r="F18" s="163">
        <v>49284677179</v>
      </c>
      <c r="G18" s="163"/>
      <c r="H18" s="164">
        <v>59165588605</v>
      </c>
      <c r="I18" s="154"/>
      <c r="J18" s="154">
        <v>371875</v>
      </c>
      <c r="K18" s="154"/>
      <c r="L18" s="154">
        <v>2391965937</v>
      </c>
      <c r="M18" s="154"/>
      <c r="N18" s="154">
        <v>870298</v>
      </c>
      <c r="O18" s="154"/>
      <c r="P18" s="154">
        <v>5744631652</v>
      </c>
      <c r="Q18" s="154"/>
      <c r="R18" s="154">
        <v>9589667</v>
      </c>
      <c r="S18" s="154"/>
      <c r="T18" s="154">
        <v>6890</v>
      </c>
      <c r="U18" s="154"/>
      <c r="V18" s="154">
        <v>47382128982</v>
      </c>
      <c r="W18" s="154"/>
      <c r="X18" s="3">
        <v>65679672439</v>
      </c>
      <c r="Y18" s="203"/>
      <c r="Z18" s="38">
        <f>X18/درآمدها!$J$6</f>
        <v>4.515877417981283E-3</v>
      </c>
    </row>
    <row r="19" spans="1:26" s="35" customFormat="1">
      <c r="A19" s="196"/>
      <c r="B19" s="204" t="s">
        <v>416</v>
      </c>
      <c r="C19" s="26"/>
      <c r="D19" s="163">
        <v>5371621</v>
      </c>
      <c r="E19" s="163"/>
      <c r="F19" s="163">
        <v>8651916578</v>
      </c>
      <c r="G19" s="163"/>
      <c r="H19" s="164">
        <v>10519129920</v>
      </c>
      <c r="I19" s="154"/>
      <c r="J19" s="154">
        <v>0</v>
      </c>
      <c r="K19" s="154"/>
      <c r="L19" s="154">
        <v>0</v>
      </c>
      <c r="M19" s="154"/>
      <c r="N19" s="154">
        <v>5089804</v>
      </c>
      <c r="O19" s="154"/>
      <c r="P19" s="154">
        <v>10238000498</v>
      </c>
      <c r="Q19" s="154"/>
      <c r="R19" s="154">
        <v>281817</v>
      </c>
      <c r="S19" s="154"/>
      <c r="T19" s="154">
        <v>1927</v>
      </c>
      <c r="U19" s="154"/>
      <c r="V19" s="154">
        <v>453914596</v>
      </c>
      <c r="W19" s="154"/>
      <c r="X19" s="3">
        <v>539830149</v>
      </c>
      <c r="Y19" s="203"/>
      <c r="Z19" s="38">
        <f>X19/درآمدها!$J$6</f>
        <v>3.7116609886851743E-5</v>
      </c>
    </row>
    <row r="20" spans="1:26" s="35" customFormat="1" ht="31.2" customHeight="1">
      <c r="A20" s="196"/>
      <c r="B20" s="26" t="s">
        <v>419</v>
      </c>
      <c r="C20" s="26"/>
      <c r="D20" s="163">
        <v>4993892</v>
      </c>
      <c r="E20" s="163"/>
      <c r="F20" s="163">
        <v>25093340781</v>
      </c>
      <c r="G20" s="163"/>
      <c r="H20" s="164">
        <v>25113778240</v>
      </c>
      <c r="I20" s="154"/>
      <c r="J20" s="154">
        <v>2965629</v>
      </c>
      <c r="K20" s="154"/>
      <c r="L20" s="154">
        <v>18452193661</v>
      </c>
      <c r="M20" s="154"/>
      <c r="N20" s="154">
        <v>11640</v>
      </c>
      <c r="O20" s="154"/>
      <c r="P20" s="154">
        <v>60196294</v>
      </c>
      <c r="Q20" s="154"/>
      <c r="R20" s="154">
        <v>7947881</v>
      </c>
      <c r="S20" s="154"/>
      <c r="T20" s="154">
        <v>6090</v>
      </c>
      <c r="U20" s="154"/>
      <c r="V20" s="154">
        <v>43487045695</v>
      </c>
      <c r="W20" s="154"/>
      <c r="X20" s="3">
        <v>48114599852</v>
      </c>
      <c r="Y20" s="203"/>
      <c r="Z20" s="38">
        <f>X20/درآمدها!$J$6</f>
        <v>3.3081717200805299E-3</v>
      </c>
    </row>
    <row r="21" spans="1:26" s="35" customFormat="1">
      <c r="A21" s="196"/>
      <c r="B21" s="204" t="s">
        <v>422</v>
      </c>
      <c r="C21" s="26"/>
      <c r="D21" s="163">
        <v>5047592</v>
      </c>
      <c r="E21" s="163"/>
      <c r="F21" s="163">
        <v>26741004653</v>
      </c>
      <c r="G21" s="163"/>
      <c r="H21" s="164">
        <v>30155528558</v>
      </c>
      <c r="I21" s="154"/>
      <c r="J21" s="154">
        <v>4412738</v>
      </c>
      <c r="K21" s="154"/>
      <c r="L21" s="154">
        <v>32365515854</v>
      </c>
      <c r="M21" s="154"/>
      <c r="N21" s="154">
        <v>39635</v>
      </c>
      <c r="O21" s="154"/>
      <c r="P21" s="154">
        <v>253617531</v>
      </c>
      <c r="Q21" s="154"/>
      <c r="R21" s="154">
        <v>9420695</v>
      </c>
      <c r="S21" s="154"/>
      <c r="T21" s="154">
        <v>7170</v>
      </c>
      <c r="U21" s="154"/>
      <c r="V21" s="154">
        <v>58896543211</v>
      </c>
      <c r="W21" s="154"/>
      <c r="X21" s="3">
        <v>67144482174</v>
      </c>
      <c r="Y21" s="203"/>
      <c r="Z21" s="38">
        <f>X21/درآمدها!$J$6</f>
        <v>4.6165920068073655E-3</v>
      </c>
    </row>
    <row r="22" spans="1:26" s="35" customFormat="1">
      <c r="A22" s="196"/>
      <c r="B22" s="204" t="s">
        <v>418</v>
      </c>
      <c r="C22" s="26"/>
      <c r="D22" s="165">
        <v>1302110</v>
      </c>
      <c r="E22" s="163"/>
      <c r="F22" s="165">
        <v>13384820479</v>
      </c>
      <c r="G22" s="163"/>
      <c r="H22" s="166">
        <v>17797483629</v>
      </c>
      <c r="I22" s="154"/>
      <c r="J22" s="167">
        <v>40184</v>
      </c>
      <c r="K22" s="167"/>
      <c r="L22" s="167">
        <v>567924607</v>
      </c>
      <c r="M22" s="167"/>
      <c r="N22" s="167">
        <v>375437</v>
      </c>
      <c r="O22" s="167"/>
      <c r="P22" s="167">
        <v>5187080509</v>
      </c>
      <c r="Q22" s="167"/>
      <c r="R22" s="154">
        <v>966857</v>
      </c>
      <c r="S22" s="154"/>
      <c r="T22" s="154">
        <v>13200</v>
      </c>
      <c r="U22" s="154"/>
      <c r="V22" s="154">
        <v>10093503665</v>
      </c>
      <c r="W22" s="154"/>
      <c r="X22" s="3">
        <v>12686575454</v>
      </c>
      <c r="Y22" s="203"/>
      <c r="Z22" s="38">
        <f>X22/درآمدها!$J$6</f>
        <v>8.7227931377768797E-4</v>
      </c>
    </row>
    <row r="23" spans="1:26" s="35" customFormat="1">
      <c r="A23" s="196"/>
      <c r="B23" s="26" t="s">
        <v>432</v>
      </c>
      <c r="C23" s="26"/>
      <c r="D23" s="163">
        <v>19020799</v>
      </c>
      <c r="E23" s="163"/>
      <c r="F23" s="163">
        <v>26674250659</v>
      </c>
      <c r="G23" s="163"/>
      <c r="H23" s="164">
        <v>28701775126</v>
      </c>
      <c r="I23" s="154"/>
      <c r="J23" s="154">
        <v>4143265</v>
      </c>
      <c r="K23" s="154"/>
      <c r="L23" s="154">
        <v>8059649700</v>
      </c>
      <c r="M23" s="154"/>
      <c r="N23" s="154">
        <v>218274</v>
      </c>
      <c r="O23" s="154"/>
      <c r="P23" s="154">
        <v>371265635</v>
      </c>
      <c r="Q23" s="154"/>
      <c r="R23" s="154">
        <v>22945790</v>
      </c>
      <c r="S23" s="154"/>
      <c r="T23" s="154">
        <v>1911</v>
      </c>
      <c r="U23" s="154"/>
      <c r="V23" s="154">
        <v>34427798844</v>
      </c>
      <c r="W23" s="154"/>
      <c r="X23" s="3">
        <v>43588500735</v>
      </c>
      <c r="Y23" s="203"/>
      <c r="Z23" s="38">
        <f>X23/درآمدها!$J$6</f>
        <v>2.9969748453855722E-3</v>
      </c>
    </row>
    <row r="24" spans="1:26" s="35" customFormat="1">
      <c r="A24" s="196"/>
      <c r="B24" s="204" t="s">
        <v>331</v>
      </c>
      <c r="C24" s="26"/>
      <c r="D24" s="163">
        <v>2314436</v>
      </c>
      <c r="E24" s="163"/>
      <c r="F24" s="163">
        <v>33062179519</v>
      </c>
      <c r="G24" s="163"/>
      <c r="H24" s="164">
        <v>26181568907</v>
      </c>
      <c r="I24" s="154"/>
      <c r="J24" s="154">
        <v>0</v>
      </c>
      <c r="K24" s="154"/>
      <c r="L24" s="154">
        <v>0</v>
      </c>
      <c r="M24" s="154"/>
      <c r="N24" s="154">
        <v>25049</v>
      </c>
      <c r="O24" s="154"/>
      <c r="P24" s="154">
        <v>306382852</v>
      </c>
      <c r="Q24" s="154"/>
      <c r="R24" s="154">
        <v>2289387</v>
      </c>
      <c r="S24" s="154"/>
      <c r="T24" s="154">
        <v>13240</v>
      </c>
      <c r="U24" s="154"/>
      <c r="V24" s="154">
        <v>32704349562</v>
      </c>
      <c r="W24" s="154"/>
      <c r="X24" s="3">
        <v>30131130555</v>
      </c>
      <c r="Y24" s="203"/>
      <c r="Z24" s="38">
        <f>X24/درآمدها!$J$6</f>
        <v>2.0716987006587765E-3</v>
      </c>
    </row>
    <row r="25" spans="1:26" s="35" customFormat="1">
      <c r="A25" s="196"/>
      <c r="B25" s="204" t="s">
        <v>242</v>
      </c>
      <c r="C25" s="26"/>
      <c r="D25" s="163">
        <v>428397</v>
      </c>
      <c r="E25" s="163"/>
      <c r="F25" s="163">
        <v>17014810421</v>
      </c>
      <c r="G25" s="163"/>
      <c r="H25" s="164">
        <v>18737313668</v>
      </c>
      <c r="I25" s="154"/>
      <c r="J25" s="154">
        <v>15767</v>
      </c>
      <c r="K25" s="154"/>
      <c r="L25" s="154">
        <v>796960838</v>
      </c>
      <c r="M25" s="154"/>
      <c r="N25" s="154">
        <v>4691</v>
      </c>
      <c r="O25" s="154"/>
      <c r="P25" s="154">
        <v>211129061</v>
      </c>
      <c r="Q25" s="154"/>
      <c r="R25" s="154">
        <v>439473</v>
      </c>
      <c r="S25" s="154"/>
      <c r="T25" s="154">
        <v>50300</v>
      </c>
      <c r="U25" s="154"/>
      <c r="V25" s="154">
        <v>17625456986</v>
      </c>
      <c r="W25" s="154"/>
      <c r="X25" s="3">
        <v>21973964228</v>
      </c>
      <c r="Y25" s="203"/>
      <c r="Z25" s="38">
        <f>X25/درآمدها!$J$6</f>
        <v>1.5108438449189161E-3</v>
      </c>
    </row>
    <row r="26" spans="1:26" s="35" customFormat="1">
      <c r="A26" s="196"/>
      <c r="B26" s="204" t="s">
        <v>182</v>
      </c>
      <c r="C26" s="26"/>
      <c r="D26" s="163">
        <v>2113167</v>
      </c>
      <c r="E26" s="163"/>
      <c r="F26" s="163">
        <v>19662913953</v>
      </c>
      <c r="G26" s="163"/>
      <c r="H26" s="164">
        <v>14872203091</v>
      </c>
      <c r="I26" s="154"/>
      <c r="J26" s="154">
        <v>0</v>
      </c>
      <c r="K26" s="154"/>
      <c r="L26" s="154">
        <v>0</v>
      </c>
      <c r="M26" s="154"/>
      <c r="N26" s="154">
        <v>177855</v>
      </c>
      <c r="O26" s="154"/>
      <c r="P26" s="154">
        <v>1416235103</v>
      </c>
      <c r="Q26" s="154"/>
      <c r="R26" s="154">
        <v>1935312</v>
      </c>
      <c r="S26" s="154"/>
      <c r="T26" s="154">
        <v>8220</v>
      </c>
      <c r="U26" s="154"/>
      <c r="V26" s="154">
        <v>18007982014</v>
      </c>
      <c r="W26" s="154"/>
      <c r="X26" s="3">
        <v>15813610470</v>
      </c>
      <c r="Y26" s="203"/>
      <c r="Z26" s="38">
        <f>X26/درآمدها!$J$6</f>
        <v>1.0872820123235174E-3</v>
      </c>
    </row>
    <row r="27" spans="1:26" s="35" customFormat="1">
      <c r="A27" s="196"/>
      <c r="B27" s="26" t="s">
        <v>173</v>
      </c>
      <c r="C27" s="26"/>
      <c r="D27" s="163">
        <v>4474423</v>
      </c>
      <c r="E27" s="163"/>
      <c r="F27" s="163">
        <v>18542057228</v>
      </c>
      <c r="G27" s="163"/>
      <c r="H27" s="164">
        <v>25619329057</v>
      </c>
      <c r="I27" s="154"/>
      <c r="J27" s="154">
        <v>0</v>
      </c>
      <c r="K27" s="154"/>
      <c r="L27" s="154">
        <v>0</v>
      </c>
      <c r="M27" s="154"/>
      <c r="N27" s="154">
        <v>4474423</v>
      </c>
      <c r="O27" s="154"/>
      <c r="P27" s="154">
        <v>31935982918</v>
      </c>
      <c r="Q27" s="154"/>
      <c r="R27" s="154">
        <v>0</v>
      </c>
      <c r="S27" s="154"/>
      <c r="T27" s="154">
        <v>0</v>
      </c>
      <c r="U27" s="154"/>
      <c r="V27" s="154">
        <v>0</v>
      </c>
      <c r="W27" s="154"/>
      <c r="X27" s="3">
        <v>0</v>
      </c>
      <c r="Y27" s="203"/>
      <c r="Z27" s="38">
        <f>X27/درآمدها!$J$6</f>
        <v>0</v>
      </c>
    </row>
    <row r="28" spans="1:26" s="35" customFormat="1">
      <c r="A28" s="196"/>
      <c r="B28" s="204" t="s">
        <v>172</v>
      </c>
      <c r="C28" s="26"/>
      <c r="D28" s="163">
        <v>3307235</v>
      </c>
      <c r="E28" s="163"/>
      <c r="F28" s="163">
        <v>24974197846</v>
      </c>
      <c r="G28" s="163"/>
      <c r="H28" s="164">
        <v>25116935114</v>
      </c>
      <c r="I28" s="154"/>
      <c r="J28" s="154">
        <v>0</v>
      </c>
      <c r="K28" s="154"/>
      <c r="L28" s="154">
        <v>0</v>
      </c>
      <c r="M28" s="154"/>
      <c r="N28" s="154">
        <v>280833</v>
      </c>
      <c r="O28" s="154"/>
      <c r="P28" s="154">
        <v>2374640870</v>
      </c>
      <c r="Q28" s="154"/>
      <c r="R28" s="154">
        <v>3026402</v>
      </c>
      <c r="S28" s="154"/>
      <c r="T28" s="154">
        <v>8760</v>
      </c>
      <c r="U28" s="154"/>
      <c r="V28" s="154">
        <v>22853520330</v>
      </c>
      <c r="W28" s="154"/>
      <c r="X28" s="3">
        <v>26353539399</v>
      </c>
      <c r="Y28" s="203"/>
      <c r="Z28" s="38">
        <f>X28/درآمدها!$J$6</f>
        <v>1.8119663061102213E-3</v>
      </c>
    </row>
    <row r="29" spans="1:26" s="35" customFormat="1">
      <c r="A29" s="196"/>
      <c r="B29" s="204" t="s">
        <v>159</v>
      </c>
      <c r="C29" s="26"/>
      <c r="D29" s="163">
        <v>14761780</v>
      </c>
      <c r="E29" s="163"/>
      <c r="F29" s="163">
        <v>67992509635</v>
      </c>
      <c r="G29" s="163"/>
      <c r="H29" s="164">
        <v>89951297620</v>
      </c>
      <c r="I29" s="154"/>
      <c r="J29" s="154">
        <v>0</v>
      </c>
      <c r="K29" s="154"/>
      <c r="L29" s="154">
        <v>0</v>
      </c>
      <c r="M29" s="154"/>
      <c r="N29" s="154">
        <v>1096683</v>
      </c>
      <c r="O29" s="154"/>
      <c r="P29" s="154">
        <v>7585724690</v>
      </c>
      <c r="Q29" s="154"/>
      <c r="R29" s="154">
        <v>13665097</v>
      </c>
      <c r="S29" s="154"/>
      <c r="T29" s="154">
        <v>6990</v>
      </c>
      <c r="U29" s="154"/>
      <c r="V29" s="154">
        <v>62941206239</v>
      </c>
      <c r="W29" s="154"/>
      <c r="X29" s="3">
        <v>94950689817</v>
      </c>
      <c r="Y29" s="203"/>
      <c r="Z29" s="38">
        <f>X29/درآمدها!$J$6</f>
        <v>6.5284381003052417E-3</v>
      </c>
    </row>
    <row r="30" spans="1:26" s="35" customFormat="1">
      <c r="A30" s="196"/>
      <c r="B30" s="204" t="s">
        <v>343</v>
      </c>
      <c r="C30" s="26"/>
      <c r="D30" s="163">
        <v>11235434</v>
      </c>
      <c r="E30" s="163"/>
      <c r="F30" s="163">
        <v>21004547933</v>
      </c>
      <c r="G30" s="163"/>
      <c r="H30" s="164">
        <v>20304484201</v>
      </c>
      <c r="I30" s="154"/>
      <c r="J30" s="154">
        <v>0</v>
      </c>
      <c r="K30" s="154"/>
      <c r="L30" s="154">
        <v>0</v>
      </c>
      <c r="M30" s="154"/>
      <c r="N30" s="154">
        <v>947324</v>
      </c>
      <c r="O30" s="154"/>
      <c r="P30" s="154">
        <v>2123547756</v>
      </c>
      <c r="Q30" s="154"/>
      <c r="R30" s="154">
        <v>10288110</v>
      </c>
      <c r="S30" s="154"/>
      <c r="T30" s="154">
        <v>2318</v>
      </c>
      <c r="U30" s="154"/>
      <c r="V30" s="154">
        <v>19233533803</v>
      </c>
      <c r="W30" s="154"/>
      <c r="X30" s="3">
        <v>23705944341</v>
      </c>
      <c r="Y30" s="203"/>
      <c r="Z30" s="38">
        <f>X30/درآمدها!$J$6</f>
        <v>1.6299280240909956E-3</v>
      </c>
    </row>
    <row r="31" spans="1:26" s="35" customFormat="1">
      <c r="A31" s="196"/>
      <c r="B31" s="204" t="s">
        <v>322</v>
      </c>
      <c r="C31" s="26"/>
      <c r="D31" s="163">
        <v>12260106</v>
      </c>
      <c r="E31" s="163"/>
      <c r="F31" s="163">
        <v>29885668609</v>
      </c>
      <c r="G31" s="163"/>
      <c r="H31" s="164">
        <v>30455708767</v>
      </c>
      <c r="I31" s="154"/>
      <c r="J31" s="154">
        <v>413965</v>
      </c>
      <c r="K31" s="154"/>
      <c r="L31" s="154">
        <v>1244020514</v>
      </c>
      <c r="M31" s="154"/>
      <c r="N31" s="154">
        <v>138656</v>
      </c>
      <c r="O31" s="154"/>
      <c r="P31" s="154">
        <v>365565788</v>
      </c>
      <c r="Q31" s="154"/>
      <c r="R31" s="154">
        <v>12535415</v>
      </c>
      <c r="S31" s="154"/>
      <c r="T31" s="154">
        <v>2831</v>
      </c>
      <c r="U31" s="154"/>
      <c r="V31" s="154">
        <v>30791696347</v>
      </c>
      <c r="W31" s="154"/>
      <c r="X31" s="3">
        <v>35276607698</v>
      </c>
      <c r="Y31" s="203"/>
      <c r="Z31" s="38">
        <f>X31/درآمدها!$J$6</f>
        <v>2.4254815861686472E-3</v>
      </c>
    </row>
    <row r="32" spans="1:26" s="35" customFormat="1">
      <c r="A32" s="196"/>
      <c r="B32" s="26" t="s">
        <v>306</v>
      </c>
      <c r="C32" s="26"/>
      <c r="D32" s="163">
        <v>4825307</v>
      </c>
      <c r="E32" s="163"/>
      <c r="F32" s="163">
        <v>16273313167</v>
      </c>
      <c r="G32" s="163"/>
      <c r="H32" s="164">
        <v>15445040487</v>
      </c>
      <c r="I32" s="154"/>
      <c r="J32" s="154">
        <v>3241569</v>
      </c>
      <c r="K32" s="154"/>
      <c r="L32" s="154">
        <v>12102054834</v>
      </c>
      <c r="M32" s="154"/>
      <c r="N32" s="154">
        <v>51468</v>
      </c>
      <c r="O32" s="154"/>
      <c r="P32" s="154">
        <v>166954388</v>
      </c>
      <c r="Q32" s="154"/>
      <c r="R32" s="154">
        <v>8015408</v>
      </c>
      <c r="S32" s="154"/>
      <c r="T32" s="154">
        <v>3506</v>
      </c>
      <c r="U32" s="154"/>
      <c r="V32" s="154">
        <v>28201792541</v>
      </c>
      <c r="W32" s="154"/>
      <c r="X32" s="3">
        <v>27934813429</v>
      </c>
      <c r="Y32" s="203"/>
      <c r="Z32" s="38">
        <f>X32/درآمدها!$J$6</f>
        <v>1.9206885243939576E-3</v>
      </c>
    </row>
    <row r="33" spans="1:26" s="35" customFormat="1">
      <c r="A33" s="196"/>
      <c r="B33" s="26" t="s">
        <v>273</v>
      </c>
      <c r="C33" s="26"/>
      <c r="D33" s="163">
        <v>4109664</v>
      </c>
      <c r="E33" s="163"/>
      <c r="F33" s="163">
        <v>31877716379</v>
      </c>
      <c r="G33" s="163"/>
      <c r="H33" s="164">
        <v>25410015528</v>
      </c>
      <c r="I33" s="154"/>
      <c r="J33" s="154">
        <v>2036881</v>
      </c>
      <c r="K33" s="154"/>
      <c r="L33" s="154">
        <v>14078112438</v>
      </c>
      <c r="M33" s="154"/>
      <c r="N33" s="154">
        <v>45259</v>
      </c>
      <c r="O33" s="154"/>
      <c r="P33" s="154">
        <v>279726518</v>
      </c>
      <c r="Q33" s="154"/>
      <c r="R33" s="154">
        <v>6101286</v>
      </c>
      <c r="S33" s="154"/>
      <c r="T33" s="154">
        <v>7240</v>
      </c>
      <c r="U33" s="154"/>
      <c r="V33" s="154">
        <v>45604765187</v>
      </c>
      <c r="W33" s="154"/>
      <c r="X33" s="3">
        <v>43910479445</v>
      </c>
      <c r="Y33" s="203"/>
      <c r="Z33" s="38">
        <f>X33/درآمدها!$J$6</f>
        <v>3.0191128422964149E-3</v>
      </c>
    </row>
    <row r="34" spans="1:26" s="35" customFormat="1">
      <c r="A34" s="196"/>
      <c r="B34" s="204" t="s">
        <v>257</v>
      </c>
      <c r="C34" s="26"/>
      <c r="D34" s="163">
        <v>987457</v>
      </c>
      <c r="E34" s="163"/>
      <c r="F34" s="163">
        <v>9654722817</v>
      </c>
      <c r="G34" s="163"/>
      <c r="H34" s="164">
        <v>15253778547</v>
      </c>
      <c r="I34" s="154"/>
      <c r="J34" s="154">
        <v>651284</v>
      </c>
      <c r="K34" s="154"/>
      <c r="L34" s="154">
        <v>0</v>
      </c>
      <c r="M34" s="154"/>
      <c r="N34" s="154">
        <v>10530</v>
      </c>
      <c r="O34" s="154"/>
      <c r="P34" s="154">
        <v>168776201</v>
      </c>
      <c r="Q34" s="154"/>
      <c r="R34" s="154">
        <v>1628211</v>
      </c>
      <c r="S34" s="154"/>
      <c r="T34" s="154">
        <v>11220</v>
      </c>
      <c r="U34" s="154"/>
      <c r="V34" s="154">
        <v>9551767214</v>
      </c>
      <c r="W34" s="154"/>
      <c r="X34" s="3">
        <v>18159829686</v>
      </c>
      <c r="Y34" s="203"/>
      <c r="Z34" s="38">
        <f>X34/درآمدها!$J$6</f>
        <v>1.2485988700622413E-3</v>
      </c>
    </row>
    <row r="35" spans="1:26" s="35" customFormat="1">
      <c r="A35" s="196"/>
      <c r="B35" s="204" t="s">
        <v>246</v>
      </c>
      <c r="C35" s="26"/>
      <c r="D35" s="163">
        <v>1875695</v>
      </c>
      <c r="E35" s="163"/>
      <c r="F35" s="163">
        <v>32470209158</v>
      </c>
      <c r="G35" s="163"/>
      <c r="H35" s="164">
        <v>31902187261</v>
      </c>
      <c r="I35" s="154"/>
      <c r="J35" s="154">
        <v>185843</v>
      </c>
      <c r="K35" s="154"/>
      <c r="L35" s="154">
        <v>3587117254</v>
      </c>
      <c r="M35" s="154"/>
      <c r="N35" s="154">
        <v>0</v>
      </c>
      <c r="O35" s="154"/>
      <c r="P35" s="154">
        <v>0</v>
      </c>
      <c r="Q35" s="154"/>
      <c r="R35" s="154">
        <v>2061538</v>
      </c>
      <c r="S35" s="154"/>
      <c r="T35" s="154">
        <v>19300</v>
      </c>
      <c r="U35" s="154"/>
      <c r="V35" s="154">
        <v>36057326412</v>
      </c>
      <c r="W35" s="154"/>
      <c r="X35" s="3">
        <v>39550946686</v>
      </c>
      <c r="Y35" s="203"/>
      <c r="Z35" s="38">
        <f>X35/درآمدها!$J$6</f>
        <v>2.7193684189727126E-3</v>
      </c>
    </row>
    <row r="36" spans="1:26" s="35" customFormat="1" ht="36" customHeight="1">
      <c r="A36" s="196"/>
      <c r="B36" s="26" t="s">
        <v>138</v>
      </c>
      <c r="C36" s="26"/>
      <c r="D36" s="163">
        <v>1074858</v>
      </c>
      <c r="E36" s="163"/>
      <c r="F36" s="163">
        <v>15318525124</v>
      </c>
      <c r="G36" s="163"/>
      <c r="H36" s="164">
        <v>12907028149</v>
      </c>
      <c r="I36" s="154"/>
      <c r="J36" s="154">
        <v>304201</v>
      </c>
      <c r="K36" s="154"/>
      <c r="L36" s="154">
        <v>4192146488</v>
      </c>
      <c r="M36" s="154"/>
      <c r="N36" s="154">
        <v>0</v>
      </c>
      <c r="O36" s="154"/>
      <c r="P36" s="154">
        <v>0</v>
      </c>
      <c r="Q36" s="154"/>
      <c r="R36" s="154">
        <v>1379059</v>
      </c>
      <c r="S36" s="154"/>
      <c r="T36" s="154">
        <v>13480</v>
      </c>
      <c r="U36" s="154"/>
      <c r="V36" s="154">
        <v>19510671612</v>
      </c>
      <c r="W36" s="154"/>
      <c r="X36" s="3">
        <v>18479106518</v>
      </c>
      <c r="Y36" s="203"/>
      <c r="Z36" s="38">
        <f>X36/درآمدها!$J$6</f>
        <v>1.2705510964082618E-3</v>
      </c>
    </row>
    <row r="37" spans="1:26" s="35" customFormat="1">
      <c r="A37" s="196"/>
      <c r="B37" s="26" t="s">
        <v>134</v>
      </c>
      <c r="C37" s="26"/>
      <c r="D37" s="163">
        <v>8554299</v>
      </c>
      <c r="E37" s="163"/>
      <c r="F37" s="163">
        <v>37233224881</v>
      </c>
      <c r="G37" s="163"/>
      <c r="H37" s="164">
        <v>32142855483</v>
      </c>
      <c r="I37" s="154"/>
      <c r="J37" s="154">
        <v>779423</v>
      </c>
      <c r="K37" s="154"/>
      <c r="L37" s="154">
        <v>3343743863</v>
      </c>
      <c r="M37" s="154"/>
      <c r="N37" s="154">
        <v>784293</v>
      </c>
      <c r="O37" s="154"/>
      <c r="P37" s="154">
        <v>3147953569</v>
      </c>
      <c r="Q37" s="154"/>
      <c r="R37" s="154">
        <v>8549429</v>
      </c>
      <c r="S37" s="154"/>
      <c r="T37" s="154">
        <v>4100</v>
      </c>
      <c r="U37" s="154"/>
      <c r="V37" s="154">
        <v>37166896875</v>
      </c>
      <c r="W37" s="154"/>
      <c r="X37" s="3">
        <v>34844095584</v>
      </c>
      <c r="Y37" s="203"/>
      <c r="Z37" s="38">
        <f>X37/درآمدها!$J$6</f>
        <v>2.3957437446708845E-3</v>
      </c>
    </row>
    <row r="38" spans="1:26" s="35" customFormat="1" ht="36" customHeight="1">
      <c r="A38" s="196"/>
      <c r="B38" s="26" t="s">
        <v>349</v>
      </c>
      <c r="C38" s="26"/>
      <c r="D38" s="163">
        <v>10476286</v>
      </c>
      <c r="E38" s="163"/>
      <c r="F38" s="163">
        <v>26184993553</v>
      </c>
      <c r="G38" s="163"/>
      <c r="H38" s="164">
        <v>27940633482</v>
      </c>
      <c r="I38" s="154"/>
      <c r="J38" s="154">
        <v>0</v>
      </c>
      <c r="K38" s="154"/>
      <c r="L38" s="154">
        <v>0</v>
      </c>
      <c r="M38" s="154"/>
      <c r="N38" s="154">
        <v>27504</v>
      </c>
      <c r="O38" s="154"/>
      <c r="P38" s="154">
        <v>74456063</v>
      </c>
      <c r="Q38" s="154"/>
      <c r="R38" s="154">
        <v>10448782</v>
      </c>
      <c r="S38" s="154"/>
      <c r="T38" s="154">
        <v>2850</v>
      </c>
      <c r="U38" s="154"/>
      <c r="V38" s="154">
        <v>26116248574</v>
      </c>
      <c r="W38" s="154"/>
      <c r="X38" s="3">
        <v>29601843484</v>
      </c>
      <c r="Y38" s="203"/>
      <c r="Z38" s="38">
        <f>X38/درآمدها!$J$6</f>
        <v>2.0353069915835182E-3</v>
      </c>
    </row>
    <row r="39" spans="1:26" s="35" customFormat="1">
      <c r="A39" s="196"/>
      <c r="B39" s="26" t="s">
        <v>247</v>
      </c>
      <c r="C39" s="26"/>
      <c r="D39" s="163">
        <v>5090696</v>
      </c>
      <c r="E39" s="163"/>
      <c r="F39" s="163">
        <v>28041509391</v>
      </c>
      <c r="G39" s="163"/>
      <c r="H39" s="164">
        <v>27108596868</v>
      </c>
      <c r="I39" s="154"/>
      <c r="J39" s="154">
        <v>1923054</v>
      </c>
      <c r="K39" s="154"/>
      <c r="L39" s="154">
        <v>12126577778</v>
      </c>
      <c r="M39" s="154"/>
      <c r="N39" s="154">
        <v>58417</v>
      </c>
      <c r="O39" s="154"/>
      <c r="P39" s="154">
        <v>348531694</v>
      </c>
      <c r="Q39" s="154"/>
      <c r="R39" s="154">
        <v>6955333</v>
      </c>
      <c r="S39" s="154"/>
      <c r="T39" s="154">
        <v>6040</v>
      </c>
      <c r="U39" s="154"/>
      <c r="V39" s="154">
        <v>39846303890</v>
      </c>
      <c r="W39" s="154"/>
      <c r="X39" s="3">
        <v>41760250566</v>
      </c>
      <c r="Y39" s="203"/>
      <c r="Z39" s="38">
        <f>X39/درآمدها!$J$6</f>
        <v>2.8712715136541989E-3</v>
      </c>
    </row>
    <row r="40" spans="1:26" s="35" customFormat="1">
      <c r="A40" s="196"/>
      <c r="B40" s="204" t="s">
        <v>226</v>
      </c>
      <c r="C40" s="26"/>
      <c r="D40" s="163">
        <v>702128</v>
      </c>
      <c r="E40" s="163"/>
      <c r="F40" s="163">
        <v>20658872508</v>
      </c>
      <c r="G40" s="163"/>
      <c r="H40" s="164">
        <v>10559988624</v>
      </c>
      <c r="I40" s="154"/>
      <c r="J40" s="154">
        <v>0</v>
      </c>
      <c r="K40" s="154"/>
      <c r="L40" s="154">
        <v>0</v>
      </c>
      <c r="M40" s="154"/>
      <c r="N40" s="154">
        <v>0</v>
      </c>
      <c r="O40" s="154"/>
      <c r="P40" s="154">
        <v>0</v>
      </c>
      <c r="Q40" s="154"/>
      <c r="R40" s="154">
        <v>702128</v>
      </c>
      <c r="S40" s="154"/>
      <c r="T40" s="154">
        <v>18570</v>
      </c>
      <c r="U40" s="154"/>
      <c r="V40" s="154">
        <v>20658872508</v>
      </c>
      <c r="W40" s="154"/>
      <c r="X40" s="3">
        <v>12960937787</v>
      </c>
      <c r="Y40" s="203"/>
      <c r="Z40" s="38">
        <f>X40/درآمدها!$J$6</f>
        <v>8.9114339482331234E-4</v>
      </c>
    </row>
    <row r="41" spans="1:26" s="35" customFormat="1">
      <c r="A41" s="196"/>
      <c r="B41" s="26" t="s">
        <v>111</v>
      </c>
      <c r="C41" s="26"/>
      <c r="D41" s="163">
        <v>1909381</v>
      </c>
      <c r="E41" s="163"/>
      <c r="F41" s="163">
        <v>29346222028</v>
      </c>
      <c r="G41" s="163"/>
      <c r="H41" s="164">
        <v>33139432400</v>
      </c>
      <c r="I41" s="154"/>
      <c r="J41" s="154">
        <v>160742</v>
      </c>
      <c r="K41" s="154"/>
      <c r="L41" s="154">
        <v>2931515772</v>
      </c>
      <c r="M41" s="154"/>
      <c r="N41" s="154">
        <v>20789</v>
      </c>
      <c r="O41" s="154"/>
      <c r="P41" s="154">
        <v>359133503</v>
      </c>
      <c r="Q41" s="154"/>
      <c r="R41" s="154">
        <v>2049334</v>
      </c>
      <c r="S41" s="154"/>
      <c r="T41" s="154">
        <v>20050</v>
      </c>
      <c r="U41" s="154"/>
      <c r="V41" s="154">
        <v>31958221365</v>
      </c>
      <c r="W41" s="154"/>
      <c r="X41" s="3">
        <v>40844666281</v>
      </c>
      <c r="Y41" s="203"/>
      <c r="Z41" s="38">
        <f>X41/درآمدها!$J$6</f>
        <v>2.808319518868748E-3</v>
      </c>
    </row>
    <row r="42" spans="1:26" s="35" customFormat="1">
      <c r="A42" s="196"/>
      <c r="B42" s="204" t="s">
        <v>106</v>
      </c>
      <c r="C42" s="26"/>
      <c r="D42" s="163">
        <v>2498828</v>
      </c>
      <c r="E42" s="163"/>
      <c r="F42" s="163">
        <v>18101486969</v>
      </c>
      <c r="G42" s="163"/>
      <c r="H42" s="164">
        <v>25063156134</v>
      </c>
      <c r="I42" s="154"/>
      <c r="J42" s="154">
        <v>0</v>
      </c>
      <c r="K42" s="154"/>
      <c r="L42" s="154">
        <v>0</v>
      </c>
      <c r="M42" s="154"/>
      <c r="N42" s="154">
        <v>210048</v>
      </c>
      <c r="O42" s="154"/>
      <c r="P42" s="154">
        <v>2329643698</v>
      </c>
      <c r="Q42" s="154"/>
      <c r="R42" s="154">
        <v>2288780</v>
      </c>
      <c r="S42" s="154"/>
      <c r="T42" s="154">
        <v>11390</v>
      </c>
      <c r="U42" s="154"/>
      <c r="V42" s="154">
        <v>16579901196</v>
      </c>
      <c r="W42" s="154"/>
      <c r="X42" s="3">
        <v>25914092436</v>
      </c>
      <c r="Y42" s="203"/>
      <c r="Z42" s="38">
        <f>X42/درآمدها!$J$6</f>
        <v>1.7817516515159059E-3</v>
      </c>
    </row>
    <row r="43" spans="1:26" s="35" customFormat="1">
      <c r="A43" s="196"/>
      <c r="B43" s="204" t="s">
        <v>102</v>
      </c>
      <c r="C43" s="26"/>
      <c r="D43" s="163">
        <v>19461933</v>
      </c>
      <c r="E43" s="163"/>
      <c r="F43" s="163">
        <v>143924951263</v>
      </c>
      <c r="G43" s="163"/>
      <c r="H43" s="164">
        <v>135809864183</v>
      </c>
      <c r="I43" s="154"/>
      <c r="J43" s="154">
        <v>4109741</v>
      </c>
      <c r="K43" s="154"/>
      <c r="L43" s="154">
        <v>30102336680</v>
      </c>
      <c r="M43" s="154"/>
      <c r="N43" s="154">
        <v>4665648</v>
      </c>
      <c r="O43" s="154"/>
      <c r="P43" s="154">
        <v>45050678818</v>
      </c>
      <c r="Q43" s="154"/>
      <c r="R43" s="154">
        <v>18906026</v>
      </c>
      <c r="S43" s="154"/>
      <c r="T43" s="154">
        <v>9640</v>
      </c>
      <c r="U43" s="154"/>
      <c r="V43" s="154">
        <v>139581280080</v>
      </c>
      <c r="W43" s="154"/>
      <c r="X43" s="3">
        <v>181169678805</v>
      </c>
      <c r="Y43" s="203"/>
      <c r="Z43" s="38">
        <f>X43/درآمدها!$J$6</f>
        <v>1.2456518599392672E-2</v>
      </c>
    </row>
    <row r="44" spans="1:26" s="35" customFormat="1">
      <c r="A44" s="196"/>
      <c r="B44" s="204" t="s">
        <v>340</v>
      </c>
      <c r="C44" s="26"/>
      <c r="D44" s="163">
        <v>1027742</v>
      </c>
      <c r="E44" s="163"/>
      <c r="F44" s="163">
        <v>29669013543</v>
      </c>
      <c r="G44" s="163"/>
      <c r="H44" s="164">
        <v>24284072252</v>
      </c>
      <c r="I44" s="154"/>
      <c r="J44" s="154">
        <v>34719</v>
      </c>
      <c r="K44" s="154"/>
      <c r="L44" s="154">
        <v>968296814</v>
      </c>
      <c r="M44" s="154"/>
      <c r="N44" s="154">
        <v>11122</v>
      </c>
      <c r="O44" s="154"/>
      <c r="P44" s="154">
        <v>269320049</v>
      </c>
      <c r="Q44" s="154"/>
      <c r="R44" s="154">
        <v>1051339</v>
      </c>
      <c r="S44" s="154"/>
      <c r="T44" s="154">
        <v>29480</v>
      </c>
      <c r="U44" s="154"/>
      <c r="V44" s="154">
        <v>30316238757</v>
      </c>
      <c r="W44" s="154"/>
      <c r="X44" s="3">
        <v>30809062554</v>
      </c>
      <c r="Y44" s="203"/>
      <c r="Z44" s="38">
        <f>X44/درآمدها!$J$6</f>
        <v>2.1183106536653072E-3</v>
      </c>
    </row>
    <row r="45" spans="1:26" s="35" customFormat="1">
      <c r="A45" s="196"/>
      <c r="B45" s="26" t="s">
        <v>267</v>
      </c>
      <c r="C45" s="26"/>
      <c r="D45" s="163">
        <v>2330870</v>
      </c>
      <c r="E45" s="163"/>
      <c r="F45" s="163">
        <v>47355118951</v>
      </c>
      <c r="G45" s="163"/>
      <c r="H45" s="164">
        <v>25162634377</v>
      </c>
      <c r="I45" s="154"/>
      <c r="J45" s="154">
        <v>0</v>
      </c>
      <c r="K45" s="154"/>
      <c r="L45" s="154">
        <v>0</v>
      </c>
      <c r="M45" s="154"/>
      <c r="N45" s="154">
        <v>24908</v>
      </c>
      <c r="O45" s="154"/>
      <c r="P45" s="154">
        <v>267150438</v>
      </c>
      <c r="Q45" s="154"/>
      <c r="R45" s="154">
        <v>2305962</v>
      </c>
      <c r="S45" s="154"/>
      <c r="T45" s="154">
        <v>11550</v>
      </c>
      <c r="U45" s="154"/>
      <c r="V45" s="154">
        <v>46849075583</v>
      </c>
      <c r="W45" s="154"/>
      <c r="X45" s="3">
        <v>26475389630</v>
      </c>
      <c r="Y45" s="203"/>
      <c r="Z45" s="38">
        <f>X45/درآمدها!$J$6</f>
        <v>1.8203442514640102E-3</v>
      </c>
    </row>
    <row r="46" spans="1:26" s="35" customFormat="1">
      <c r="A46" s="196"/>
      <c r="B46" s="26" t="s">
        <v>98</v>
      </c>
      <c r="C46" s="26"/>
      <c r="D46" s="163">
        <v>14150016</v>
      </c>
      <c r="E46" s="163"/>
      <c r="F46" s="163">
        <v>33839072787</v>
      </c>
      <c r="G46" s="163"/>
      <c r="H46" s="164">
        <v>28947464572</v>
      </c>
      <c r="I46" s="154"/>
      <c r="J46" s="154">
        <v>3113404</v>
      </c>
      <c r="K46" s="154"/>
      <c r="L46" s="154">
        <v>7951557426</v>
      </c>
      <c r="M46" s="154"/>
      <c r="N46" s="154">
        <v>162379</v>
      </c>
      <c r="O46" s="154"/>
      <c r="P46" s="154">
        <v>370917999</v>
      </c>
      <c r="Q46" s="154"/>
      <c r="R46" s="154">
        <v>17101041</v>
      </c>
      <c r="S46" s="154"/>
      <c r="T46" s="154">
        <v>2551</v>
      </c>
      <c r="U46" s="154"/>
      <c r="V46" s="154">
        <v>41402308758</v>
      </c>
      <c r="W46" s="154"/>
      <c r="X46" s="3">
        <v>43365188299</v>
      </c>
      <c r="Y46" s="203"/>
      <c r="Z46" s="38">
        <f>X46/درآمدها!$J$6</f>
        <v>2.9816207556126158E-3</v>
      </c>
    </row>
    <row r="47" spans="1:26" s="35" customFormat="1">
      <c r="A47" s="196"/>
      <c r="B47" s="26" t="s">
        <v>83</v>
      </c>
      <c r="C47" s="26"/>
      <c r="D47" s="163">
        <v>24972854</v>
      </c>
      <c r="E47" s="163"/>
      <c r="F47" s="163">
        <v>86387482841</v>
      </c>
      <c r="G47" s="163"/>
      <c r="H47" s="164">
        <v>71195993511</v>
      </c>
      <c r="I47" s="154"/>
      <c r="J47" s="154">
        <v>12844076</v>
      </c>
      <c r="K47" s="154"/>
      <c r="L47" s="154">
        <v>44901939634</v>
      </c>
      <c r="M47" s="154"/>
      <c r="N47" s="154">
        <v>0</v>
      </c>
      <c r="O47" s="154"/>
      <c r="P47" s="154">
        <v>0</v>
      </c>
      <c r="Q47" s="154"/>
      <c r="R47" s="154">
        <v>37816930</v>
      </c>
      <c r="S47" s="154"/>
      <c r="T47" s="154">
        <v>3519</v>
      </c>
      <c r="U47" s="154"/>
      <c r="V47" s="154">
        <v>131289422475</v>
      </c>
      <c r="W47" s="154"/>
      <c r="X47" s="3">
        <v>132285963902</v>
      </c>
      <c r="Y47" s="203"/>
      <c r="Z47" s="38">
        <f>X47/درآمدها!$J$6</f>
        <v>9.0954655362471912E-3</v>
      </c>
    </row>
    <row r="48" spans="1:26" s="35" customFormat="1">
      <c r="A48" s="196"/>
      <c r="B48" s="204" t="s">
        <v>449</v>
      </c>
      <c r="C48" s="26"/>
      <c r="D48" s="163">
        <v>20915724</v>
      </c>
      <c r="E48" s="163"/>
      <c r="F48" s="163">
        <v>31302270439</v>
      </c>
      <c r="G48" s="163"/>
      <c r="H48" s="164">
        <v>31069608563</v>
      </c>
      <c r="I48" s="154"/>
      <c r="J48" s="154">
        <f>2942401+47000000</f>
        <v>49942401</v>
      </c>
      <c r="K48" s="154"/>
      <c r="L48" s="154">
        <v>4646451463</v>
      </c>
      <c r="M48" s="154"/>
      <c r="N48" s="154">
        <v>46025</v>
      </c>
      <c r="O48" s="154"/>
      <c r="P48" s="154">
        <v>72195392</v>
      </c>
      <c r="Q48" s="154"/>
      <c r="R48" s="154">
        <v>70812100</v>
      </c>
      <c r="S48" s="154"/>
      <c r="T48" s="154">
        <v>1522</v>
      </c>
      <c r="U48" s="154"/>
      <c r="V48" s="154">
        <v>106021404417</v>
      </c>
      <c r="W48" s="154"/>
      <c r="X48" s="3">
        <v>107134748906</v>
      </c>
      <c r="Y48" s="203"/>
      <c r="Z48" s="38">
        <f>X48/درآمدها!$J$6</f>
        <v>7.3661663540578182E-3</v>
      </c>
    </row>
    <row r="49" spans="1:26" s="35" customFormat="1">
      <c r="A49" s="196"/>
      <c r="B49" s="204" t="s">
        <v>490</v>
      </c>
      <c r="C49" s="26"/>
      <c r="D49" s="163">
        <v>0</v>
      </c>
      <c r="E49" s="163"/>
      <c r="F49" s="163">
        <v>0</v>
      </c>
      <c r="G49" s="163"/>
      <c r="H49" s="164">
        <v>0</v>
      </c>
      <c r="I49" s="154"/>
      <c r="J49" s="154">
        <v>47000000</v>
      </c>
      <c r="K49" s="154"/>
      <c r="L49" s="154">
        <v>70142031633</v>
      </c>
      <c r="M49" s="154"/>
      <c r="N49" s="154">
        <v>47000000</v>
      </c>
      <c r="O49" s="154"/>
      <c r="P49" s="154">
        <v>0</v>
      </c>
      <c r="Q49" s="154"/>
      <c r="R49" s="154">
        <v>0</v>
      </c>
      <c r="S49" s="154"/>
      <c r="T49" s="154">
        <v>0</v>
      </c>
      <c r="U49" s="154"/>
      <c r="V49" s="154">
        <v>0</v>
      </c>
      <c r="W49" s="154"/>
      <c r="X49" s="3">
        <v>0</v>
      </c>
      <c r="Y49" s="203"/>
      <c r="Z49" s="38">
        <f>X49/درآمدها!$J$6</f>
        <v>0</v>
      </c>
    </row>
    <row r="50" spans="1:26" s="35" customFormat="1">
      <c r="A50" s="196"/>
      <c r="B50" s="26" t="s">
        <v>446</v>
      </c>
      <c r="C50" s="26"/>
      <c r="D50" s="163">
        <v>792557</v>
      </c>
      <c r="E50" s="163"/>
      <c r="F50" s="163">
        <v>30002322011</v>
      </c>
      <c r="G50" s="163"/>
      <c r="H50" s="164">
        <v>35444979454</v>
      </c>
      <c r="I50" s="154"/>
      <c r="J50" s="154">
        <v>34126</v>
      </c>
      <c r="K50" s="154"/>
      <c r="L50" s="154">
        <v>1581402322</v>
      </c>
      <c r="M50" s="154"/>
      <c r="N50" s="154">
        <v>5577</v>
      </c>
      <c r="O50" s="154"/>
      <c r="P50" s="154">
        <v>251208049</v>
      </c>
      <c r="Q50" s="154"/>
      <c r="R50" s="154">
        <v>821106</v>
      </c>
      <c r="S50" s="154"/>
      <c r="T50" s="154">
        <v>53620</v>
      </c>
      <c r="U50" s="154"/>
      <c r="V50" s="154">
        <v>31372606457</v>
      </c>
      <c r="W50" s="154"/>
      <c r="X50" s="3">
        <v>43765738885</v>
      </c>
      <c r="Y50" s="203"/>
      <c r="Z50" s="38">
        <f>X50/درآمدها!$J$6</f>
        <v>3.0091610474396878E-3</v>
      </c>
    </row>
    <row r="51" spans="1:26" s="35" customFormat="1">
      <c r="A51" s="196"/>
      <c r="B51" s="26" t="s">
        <v>444</v>
      </c>
      <c r="C51" s="26"/>
      <c r="D51" s="163">
        <v>6096706</v>
      </c>
      <c r="E51" s="163"/>
      <c r="F51" s="163">
        <v>54309815535</v>
      </c>
      <c r="G51" s="163"/>
      <c r="H51" s="164">
        <v>55574148600</v>
      </c>
      <c r="I51" s="154"/>
      <c r="J51" s="154">
        <v>690959</v>
      </c>
      <c r="K51" s="154"/>
      <c r="L51" s="154">
        <v>6131478186</v>
      </c>
      <c r="M51" s="154"/>
      <c r="N51" s="154">
        <v>28067</v>
      </c>
      <c r="O51" s="154"/>
      <c r="P51" s="154">
        <v>265746162</v>
      </c>
      <c r="Q51" s="154"/>
      <c r="R51" s="154">
        <v>6759598</v>
      </c>
      <c r="S51" s="154"/>
      <c r="T51" s="154">
        <v>8780</v>
      </c>
      <c r="U51" s="154"/>
      <c r="V51" s="154">
        <v>60191271235</v>
      </c>
      <c r="W51" s="154"/>
      <c r="X51" s="3">
        <v>58996142283</v>
      </c>
      <c r="Y51" s="203"/>
      <c r="Z51" s="38">
        <f>X51/درآمدها!$J$6</f>
        <v>4.0563440222885919E-3</v>
      </c>
    </row>
    <row r="52" spans="1:26" s="35" customFormat="1">
      <c r="A52" s="196"/>
      <c r="B52" s="204" t="s">
        <v>428</v>
      </c>
      <c r="C52" s="26"/>
      <c r="D52" s="163">
        <v>3161592</v>
      </c>
      <c r="E52" s="163"/>
      <c r="F52" s="163">
        <v>19907678039</v>
      </c>
      <c r="G52" s="163"/>
      <c r="H52" s="164">
        <v>14928207510</v>
      </c>
      <c r="I52" s="154"/>
      <c r="J52" s="154">
        <v>2666154</v>
      </c>
      <c r="K52" s="154"/>
      <c r="L52" s="154">
        <v>13849431640</v>
      </c>
      <c r="M52" s="154"/>
      <c r="N52" s="154">
        <v>24825</v>
      </c>
      <c r="O52" s="154"/>
      <c r="P52" s="154">
        <v>121593823</v>
      </c>
      <c r="Q52" s="154"/>
      <c r="R52" s="154">
        <v>5802921</v>
      </c>
      <c r="S52" s="154"/>
      <c r="T52" s="154">
        <v>5620</v>
      </c>
      <c r="U52" s="154"/>
      <c r="V52" s="154">
        <v>33600793460</v>
      </c>
      <c r="W52" s="154"/>
      <c r="X52" s="3">
        <v>32418372148</v>
      </c>
      <c r="Y52" s="203"/>
      <c r="Z52" s="38">
        <f>X52/درآمدها!$J$6</f>
        <v>2.2289604876886858E-3</v>
      </c>
    </row>
    <row r="53" spans="1:26" s="35" customFormat="1">
      <c r="A53" s="196"/>
      <c r="B53" s="204" t="s">
        <v>405</v>
      </c>
      <c r="C53" s="26"/>
      <c r="D53" s="163">
        <v>788570</v>
      </c>
      <c r="E53" s="163"/>
      <c r="F53" s="163">
        <v>42670271100</v>
      </c>
      <c r="G53" s="163"/>
      <c r="H53" s="164">
        <v>42635124887</v>
      </c>
      <c r="I53" s="154"/>
      <c r="J53" s="154">
        <v>0</v>
      </c>
      <c r="K53" s="154"/>
      <c r="L53" s="154">
        <v>0</v>
      </c>
      <c r="M53" s="154"/>
      <c r="N53" s="154">
        <v>5871</v>
      </c>
      <c r="O53" s="154"/>
      <c r="P53" s="154">
        <v>328099312</v>
      </c>
      <c r="Q53" s="154"/>
      <c r="R53" s="154">
        <v>782699</v>
      </c>
      <c r="S53" s="154"/>
      <c r="T53" s="154">
        <v>63940</v>
      </c>
      <c r="U53" s="154"/>
      <c r="V53" s="154">
        <v>42352585718</v>
      </c>
      <c r="W53" s="154"/>
      <c r="X53" s="3">
        <v>49748001707</v>
      </c>
      <c r="Y53" s="203"/>
      <c r="Z53" s="38">
        <f>X53/درآمدها!$J$6</f>
        <v>3.4204780437506717E-3</v>
      </c>
    </row>
    <row r="54" spans="1:26" s="35" customFormat="1">
      <c r="A54" s="196"/>
      <c r="B54" s="26" t="s">
        <v>281</v>
      </c>
      <c r="C54" s="26"/>
      <c r="D54" s="165">
        <v>923294</v>
      </c>
      <c r="E54" s="163"/>
      <c r="F54" s="165">
        <v>41464848634</v>
      </c>
      <c r="G54" s="163"/>
      <c r="H54" s="166">
        <v>36565167968</v>
      </c>
      <c r="I54" s="154"/>
      <c r="J54" s="167">
        <v>164255</v>
      </c>
      <c r="K54" s="167"/>
      <c r="L54" s="167">
        <v>7902209922</v>
      </c>
      <c r="M54" s="167"/>
      <c r="N54" s="167">
        <v>10044</v>
      </c>
      <c r="O54" s="167"/>
      <c r="P54" s="167">
        <v>427513081</v>
      </c>
      <c r="Q54" s="167"/>
      <c r="R54" s="154">
        <v>1077505</v>
      </c>
      <c r="S54" s="154"/>
      <c r="T54" s="154">
        <v>47170</v>
      </c>
      <c r="U54" s="154"/>
      <c r="V54" s="154">
        <v>48915985615</v>
      </c>
      <c r="W54" s="154"/>
      <c r="X54" s="3">
        <v>50523496683</v>
      </c>
      <c r="Y54" s="203"/>
      <c r="Z54" s="38">
        <f>X54/درآمدها!$J$6</f>
        <v>3.4737980455081235E-3</v>
      </c>
    </row>
    <row r="55" spans="1:26" s="35" customFormat="1">
      <c r="A55" s="196"/>
      <c r="B55" s="204" t="s">
        <v>174</v>
      </c>
      <c r="C55" s="26"/>
      <c r="D55" s="163">
        <v>26063835</v>
      </c>
      <c r="E55" s="163"/>
      <c r="F55" s="163">
        <v>60474831004</v>
      </c>
      <c r="G55" s="163"/>
      <c r="H55" s="164">
        <v>79539878411</v>
      </c>
      <c r="I55" s="154"/>
      <c r="J55" s="154">
        <v>0</v>
      </c>
      <c r="K55" s="154"/>
      <c r="L55" s="154">
        <v>0</v>
      </c>
      <c r="M55" s="154"/>
      <c r="N55" s="154">
        <v>5084323</v>
      </c>
      <c r="O55" s="154"/>
      <c r="P55" s="154">
        <v>15661946728</v>
      </c>
      <c r="Q55" s="154"/>
      <c r="R55" s="154">
        <v>20979512</v>
      </c>
      <c r="S55" s="154"/>
      <c r="T55" s="154">
        <v>3290</v>
      </c>
      <c r="U55" s="154"/>
      <c r="V55" s="154">
        <v>48677888068</v>
      </c>
      <c r="W55" s="154"/>
      <c r="X55" s="168">
        <v>68611910047</v>
      </c>
      <c r="Y55" s="203"/>
      <c r="Z55" s="38">
        <f>X55/درآمدها!$J$6</f>
        <v>4.7174866085633585E-3</v>
      </c>
    </row>
    <row r="56" spans="1:26" s="35" customFormat="1">
      <c r="A56" s="196"/>
      <c r="B56" s="26" t="s">
        <v>221</v>
      </c>
      <c r="C56" s="26"/>
      <c r="D56" s="163">
        <v>14474648</v>
      </c>
      <c r="E56" s="163"/>
      <c r="F56" s="163">
        <v>56730898425</v>
      </c>
      <c r="G56" s="163"/>
      <c r="H56" s="164">
        <v>58690788766</v>
      </c>
      <c r="I56" s="154"/>
      <c r="J56" s="154">
        <v>0</v>
      </c>
      <c r="K56" s="154"/>
      <c r="L56" s="154">
        <v>0</v>
      </c>
      <c r="M56" s="154"/>
      <c r="N56" s="154">
        <v>1223694</v>
      </c>
      <c r="O56" s="154"/>
      <c r="P56" s="154">
        <v>5111364443</v>
      </c>
      <c r="Q56" s="154"/>
      <c r="R56" s="154">
        <v>13250954</v>
      </c>
      <c r="S56" s="154"/>
      <c r="T56" s="154">
        <v>4239</v>
      </c>
      <c r="U56" s="154"/>
      <c r="V56" s="154">
        <v>51934839826</v>
      </c>
      <c r="W56" s="154"/>
      <c r="X56" s="3">
        <v>55836577786</v>
      </c>
      <c r="Y56" s="203"/>
      <c r="Z56" s="38">
        <f>X56/درآمدها!$J$6</f>
        <v>3.8391047238449331E-3</v>
      </c>
    </row>
    <row r="57" spans="1:26" s="35" customFormat="1">
      <c r="A57" s="196"/>
      <c r="B57" s="204" t="s">
        <v>202</v>
      </c>
      <c r="C57" s="26"/>
      <c r="D57" s="163">
        <v>12609692</v>
      </c>
      <c r="E57" s="163"/>
      <c r="F57" s="163">
        <v>41062390511</v>
      </c>
      <c r="G57" s="163"/>
      <c r="H57" s="164">
        <v>50702717227</v>
      </c>
      <c r="I57" s="154"/>
      <c r="J57" s="154">
        <v>908995</v>
      </c>
      <c r="K57" s="154"/>
      <c r="L57" s="154">
        <v>4407477764</v>
      </c>
      <c r="M57" s="154"/>
      <c r="N57" s="154">
        <v>99014</v>
      </c>
      <c r="O57" s="154"/>
      <c r="P57" s="154">
        <v>433210377</v>
      </c>
      <c r="Q57" s="154"/>
      <c r="R57" s="26">
        <v>13419673</v>
      </c>
      <c r="S57" s="26"/>
      <c r="T57" s="154">
        <v>4819</v>
      </c>
      <c r="U57" s="26"/>
      <c r="V57" s="3">
        <v>45147437598</v>
      </c>
      <c r="W57" s="26"/>
      <c r="X57" s="3">
        <v>64284621235</v>
      </c>
      <c r="Y57" s="203"/>
      <c r="Z57" s="38">
        <f>X57/درآمدها!$J$6</f>
        <v>4.4199591529363071E-3</v>
      </c>
    </row>
    <row r="58" spans="1:26" s="35" customFormat="1">
      <c r="A58" s="196"/>
      <c r="B58" s="204" t="s">
        <v>169</v>
      </c>
      <c r="C58" s="26"/>
      <c r="D58" s="163">
        <v>20175222</v>
      </c>
      <c r="E58" s="163"/>
      <c r="F58" s="163">
        <v>69455019763</v>
      </c>
      <c r="G58" s="163"/>
      <c r="H58" s="164">
        <v>71436549130</v>
      </c>
      <c r="I58" s="154"/>
      <c r="J58" s="154">
        <v>0</v>
      </c>
      <c r="K58" s="154"/>
      <c r="L58" s="154">
        <v>0</v>
      </c>
      <c r="M58" s="154"/>
      <c r="N58" s="154">
        <v>1498859</v>
      </c>
      <c r="O58" s="154"/>
      <c r="P58" s="154">
        <v>6166989968</v>
      </c>
      <c r="Q58" s="154"/>
      <c r="R58" s="154">
        <v>18676363</v>
      </c>
      <c r="S58" s="154"/>
      <c r="T58" s="154">
        <v>4160</v>
      </c>
      <c r="U58" s="154"/>
      <c r="V58" s="154">
        <v>64295062590</v>
      </c>
      <c r="W58" s="154"/>
      <c r="X58" s="3">
        <v>77231392745</v>
      </c>
      <c r="Y58" s="203"/>
      <c r="Z58" s="38">
        <f>X58/درآمدها!$J$6</f>
        <v>5.3101285299543303E-3</v>
      </c>
    </row>
    <row r="59" spans="1:26" s="35" customFormat="1">
      <c r="A59" s="196"/>
      <c r="B59" s="204" t="s">
        <v>154</v>
      </c>
      <c r="C59" s="26"/>
      <c r="D59" s="163">
        <v>270626</v>
      </c>
      <c r="E59" s="163"/>
      <c r="F59" s="163">
        <v>13531390476</v>
      </c>
      <c r="G59" s="163"/>
      <c r="H59" s="164">
        <v>17720069121</v>
      </c>
      <c r="I59" s="154"/>
      <c r="J59" s="154">
        <v>9144</v>
      </c>
      <c r="K59" s="154"/>
      <c r="L59" s="154">
        <v>731899576</v>
      </c>
      <c r="M59" s="154"/>
      <c r="N59" s="154">
        <v>2858</v>
      </c>
      <c r="O59" s="154"/>
      <c r="P59" s="154">
        <v>192403685</v>
      </c>
      <c r="Q59" s="154"/>
      <c r="R59" s="154">
        <v>276912</v>
      </c>
      <c r="S59" s="154"/>
      <c r="T59" s="154">
        <v>82870</v>
      </c>
      <c r="U59" s="154"/>
      <c r="V59" s="154">
        <v>14120389097</v>
      </c>
      <c r="W59" s="154"/>
      <c r="X59" s="3">
        <v>22811158644</v>
      </c>
      <c r="Y59" s="203"/>
      <c r="Z59" s="38">
        <f>X59/درآمدها!$J$6</f>
        <v>1.5684060588776676E-3</v>
      </c>
    </row>
    <row r="60" spans="1:26" s="35" customFormat="1">
      <c r="A60" s="196"/>
      <c r="B60" s="26" t="s">
        <v>321</v>
      </c>
      <c r="C60" s="26"/>
      <c r="D60" s="163">
        <v>23905870</v>
      </c>
      <c r="E60" s="163"/>
      <c r="F60" s="163">
        <v>39815096066</v>
      </c>
      <c r="G60" s="163"/>
      <c r="H60" s="164">
        <v>40421934758</v>
      </c>
      <c r="I60" s="154"/>
      <c r="J60" s="154">
        <v>1330709</v>
      </c>
      <c r="K60" s="154"/>
      <c r="L60" s="154">
        <v>2673211369</v>
      </c>
      <c r="M60" s="154"/>
      <c r="N60" s="154">
        <v>187716</v>
      </c>
      <c r="O60" s="154"/>
      <c r="P60" s="154">
        <v>322000705</v>
      </c>
      <c r="Q60" s="154"/>
      <c r="R60" s="154">
        <v>25048863</v>
      </c>
      <c r="S60" s="154"/>
      <c r="T60" s="154">
        <v>2048</v>
      </c>
      <c r="U60" s="154"/>
      <c r="V60" s="154">
        <v>42175667461</v>
      </c>
      <c r="W60" s="154"/>
      <c r="X60" s="3">
        <v>50994836001</v>
      </c>
      <c r="Y60" s="203"/>
      <c r="Z60" s="38">
        <f>X60/درآمدها!$J$6</f>
        <v>3.5062054937081699E-3</v>
      </c>
    </row>
    <row r="61" spans="1:26" s="35" customFormat="1">
      <c r="A61" s="196"/>
      <c r="B61" s="204" t="s">
        <v>148</v>
      </c>
      <c r="C61" s="26"/>
      <c r="D61" s="163">
        <v>1051279</v>
      </c>
      <c r="E61" s="163"/>
      <c r="F61" s="163">
        <v>7486028636</v>
      </c>
      <c r="G61" s="163"/>
      <c r="H61" s="164">
        <v>3218673584</v>
      </c>
      <c r="I61" s="154"/>
      <c r="J61" s="154">
        <v>35490</v>
      </c>
      <c r="K61" s="154"/>
      <c r="L61" s="154">
        <v>131096470</v>
      </c>
      <c r="M61" s="154"/>
      <c r="N61" s="154">
        <v>12063</v>
      </c>
      <c r="O61" s="154"/>
      <c r="P61" s="154">
        <v>39340347</v>
      </c>
      <c r="Q61" s="154"/>
      <c r="R61" s="154">
        <v>1074706</v>
      </c>
      <c r="S61" s="154"/>
      <c r="T61" s="154">
        <v>4170</v>
      </c>
      <c r="U61" s="154"/>
      <c r="V61" s="154">
        <v>7531225965</v>
      </c>
      <c r="W61" s="154"/>
      <c r="X61" s="3">
        <v>4454858955</v>
      </c>
      <c r="Y61" s="203"/>
      <c r="Z61" s="38">
        <f>X61/درآمدها!$J$6</f>
        <v>3.0629867976062787E-4</v>
      </c>
    </row>
    <row r="62" spans="1:26" s="35" customFormat="1">
      <c r="A62" s="196"/>
      <c r="B62" s="26" t="s">
        <v>147</v>
      </c>
      <c r="C62" s="26"/>
      <c r="D62" s="163">
        <v>1609178</v>
      </c>
      <c r="E62" s="163"/>
      <c r="F62" s="163">
        <v>25821347689</v>
      </c>
      <c r="G62" s="163"/>
      <c r="H62" s="164">
        <v>18107510389</v>
      </c>
      <c r="I62" s="154"/>
      <c r="J62" s="154">
        <v>1134857</v>
      </c>
      <c r="K62" s="154"/>
      <c r="L62" s="154">
        <v>14525242916</v>
      </c>
      <c r="M62" s="154"/>
      <c r="N62" s="154">
        <v>18465</v>
      </c>
      <c r="O62" s="154"/>
      <c r="P62" s="154">
        <v>220647465</v>
      </c>
      <c r="Q62" s="154"/>
      <c r="R62" s="154">
        <v>2725570</v>
      </c>
      <c r="S62" s="154"/>
      <c r="T62" s="154">
        <v>14350</v>
      </c>
      <c r="U62" s="154"/>
      <c r="V62" s="154">
        <v>40050295736</v>
      </c>
      <c r="W62" s="154"/>
      <c r="X62" s="3">
        <v>38879213524</v>
      </c>
      <c r="Y62" s="203"/>
      <c r="Z62" s="38">
        <f>X62/درآمدها!$J$6</f>
        <v>2.6731826737559972E-3</v>
      </c>
    </row>
    <row r="63" spans="1:26" s="35" customFormat="1">
      <c r="A63" s="196"/>
      <c r="B63" s="204" t="s">
        <v>293</v>
      </c>
      <c r="C63" s="26"/>
      <c r="D63" s="163">
        <v>1051310</v>
      </c>
      <c r="E63" s="163"/>
      <c r="F63" s="163">
        <v>40453559230</v>
      </c>
      <c r="G63" s="163"/>
      <c r="H63" s="164">
        <v>28268729787</v>
      </c>
      <c r="I63" s="154"/>
      <c r="J63" s="154">
        <v>427516</v>
      </c>
      <c r="K63" s="154"/>
      <c r="L63" s="154">
        <v>12690204586</v>
      </c>
      <c r="M63" s="154"/>
      <c r="N63" s="154">
        <v>7257</v>
      </c>
      <c r="O63" s="154"/>
      <c r="P63" s="154">
        <v>198090750</v>
      </c>
      <c r="Q63" s="154"/>
      <c r="R63" s="154">
        <v>1471569</v>
      </c>
      <c r="S63" s="154"/>
      <c r="T63" s="154">
        <v>29000</v>
      </c>
      <c r="U63" s="154"/>
      <c r="V63" s="154">
        <v>52864520321</v>
      </c>
      <c r="W63" s="154"/>
      <c r="X63" s="3">
        <v>42421581770</v>
      </c>
      <c r="Y63" s="203"/>
      <c r="Z63" s="38">
        <f>X63/درآمدها!$J$6</f>
        <v>2.9167420609186312E-3</v>
      </c>
    </row>
    <row r="64" spans="1:26" s="35" customFormat="1">
      <c r="A64" s="196"/>
      <c r="B64" s="204" t="s">
        <v>296</v>
      </c>
      <c r="C64" s="26"/>
      <c r="D64" s="163">
        <v>9173706</v>
      </c>
      <c r="E64" s="163"/>
      <c r="F64" s="163">
        <v>28362731062</v>
      </c>
      <c r="G64" s="163"/>
      <c r="H64" s="164">
        <v>30667608799</v>
      </c>
      <c r="I64" s="154"/>
      <c r="J64" s="154">
        <v>448589</v>
      </c>
      <c r="K64" s="154"/>
      <c r="L64" s="154">
        <v>1620557188</v>
      </c>
      <c r="M64" s="154"/>
      <c r="N64" s="154">
        <v>780161</v>
      </c>
      <c r="O64" s="154"/>
      <c r="P64" s="154">
        <v>2977601705</v>
      </c>
      <c r="Q64" s="154"/>
      <c r="R64" s="154">
        <v>8842134</v>
      </c>
      <c r="S64" s="154"/>
      <c r="T64" s="154">
        <v>3929</v>
      </c>
      <c r="U64" s="154"/>
      <c r="V64" s="154">
        <v>27553874537</v>
      </c>
      <c r="W64" s="154"/>
      <c r="X64" s="3">
        <v>34534037060</v>
      </c>
      <c r="Y64" s="203"/>
      <c r="Z64" s="38">
        <f>X64/درآمدها!$J$6</f>
        <v>2.374425333132145E-3</v>
      </c>
    </row>
    <row r="65" spans="1:26" s="35" customFormat="1">
      <c r="A65" s="196"/>
      <c r="B65" s="204" t="s">
        <v>238</v>
      </c>
      <c r="C65" s="26"/>
      <c r="D65" s="163">
        <v>89498203</v>
      </c>
      <c r="E65" s="163"/>
      <c r="F65" s="163">
        <v>92362906887</v>
      </c>
      <c r="G65" s="163"/>
      <c r="H65" s="164">
        <v>98307086009</v>
      </c>
      <c r="I65" s="154"/>
      <c r="J65" s="154">
        <v>0</v>
      </c>
      <c r="K65" s="154"/>
      <c r="L65" s="154">
        <v>0</v>
      </c>
      <c r="M65" s="154"/>
      <c r="N65" s="154">
        <v>80597176</v>
      </c>
      <c r="O65" s="154"/>
      <c r="P65" s="154">
        <v>98863911819</v>
      </c>
      <c r="Q65" s="154"/>
      <c r="R65" s="154">
        <v>8901027</v>
      </c>
      <c r="S65" s="154"/>
      <c r="T65" s="154">
        <v>1420</v>
      </c>
      <c r="U65" s="154"/>
      <c r="V65" s="154">
        <v>9185935588</v>
      </c>
      <c r="W65" s="154"/>
      <c r="X65" s="3">
        <v>12564253567</v>
      </c>
      <c r="Y65" s="203"/>
      <c r="Z65" s="38">
        <f>X65/درآمدها!$J$6</f>
        <v>8.638689392018831E-4</v>
      </c>
    </row>
    <row r="66" spans="1:26" s="35" customFormat="1">
      <c r="A66" s="196"/>
      <c r="B66" s="204" t="s">
        <v>231</v>
      </c>
      <c r="C66" s="26"/>
      <c r="D66" s="163">
        <v>767770</v>
      </c>
      <c r="E66" s="163"/>
      <c r="F66" s="163">
        <v>14201912813</v>
      </c>
      <c r="G66" s="163"/>
      <c r="H66" s="164">
        <v>26658637776</v>
      </c>
      <c r="I66" s="154"/>
      <c r="J66" s="154">
        <v>0</v>
      </c>
      <c r="K66" s="154"/>
      <c r="L66" s="154">
        <v>0</v>
      </c>
      <c r="M66" s="154"/>
      <c r="N66" s="154">
        <v>62460</v>
      </c>
      <c r="O66" s="154"/>
      <c r="P66" s="154">
        <v>2403610527</v>
      </c>
      <c r="Q66" s="154"/>
      <c r="R66" s="154">
        <v>705310</v>
      </c>
      <c r="S66" s="154"/>
      <c r="T66" s="154">
        <v>39120</v>
      </c>
      <c r="U66" s="154"/>
      <c r="V66" s="154">
        <v>13046551865</v>
      </c>
      <c r="W66" s="154"/>
      <c r="X66" s="3">
        <v>27427556427</v>
      </c>
      <c r="Y66" s="203"/>
      <c r="Z66" s="38">
        <f>X66/درآمدها!$J$6</f>
        <v>1.8858115167083272E-3</v>
      </c>
    </row>
    <row r="67" spans="1:26" s="35" customFormat="1">
      <c r="A67" s="196"/>
      <c r="B67" s="204" t="s">
        <v>197</v>
      </c>
      <c r="C67" s="26"/>
      <c r="D67" s="163">
        <v>5459451</v>
      </c>
      <c r="E67" s="163"/>
      <c r="F67" s="163">
        <v>36118892376</v>
      </c>
      <c r="G67" s="163"/>
      <c r="H67" s="164">
        <v>26863487973</v>
      </c>
      <c r="I67" s="154"/>
      <c r="J67" s="154">
        <v>1732534</v>
      </c>
      <c r="K67" s="154"/>
      <c r="L67" s="154">
        <v>9680120368</v>
      </c>
      <c r="M67" s="154"/>
      <c r="N67" s="154">
        <v>61930</v>
      </c>
      <c r="O67" s="154"/>
      <c r="P67" s="154">
        <v>308959450</v>
      </c>
      <c r="Q67" s="154"/>
      <c r="R67" s="154">
        <v>7130055</v>
      </c>
      <c r="S67" s="154"/>
      <c r="T67" s="154">
        <v>6450</v>
      </c>
      <c r="U67" s="154"/>
      <c r="V67" s="154">
        <v>45393583576</v>
      </c>
      <c r="W67" s="154"/>
      <c r="X67" s="3">
        <v>45715221068</v>
      </c>
      <c r="Y67" s="203"/>
      <c r="Z67" s="38">
        <f>X67/درآمدها!$J$6</f>
        <v>3.1431998183416429E-3</v>
      </c>
    </row>
    <row r="68" spans="1:26" s="35" customFormat="1">
      <c r="A68" s="196"/>
      <c r="B68" s="204" t="s">
        <v>133</v>
      </c>
      <c r="C68" s="26"/>
      <c r="D68" s="163">
        <v>2824748</v>
      </c>
      <c r="E68" s="163"/>
      <c r="F68" s="163">
        <v>14967263655</v>
      </c>
      <c r="G68" s="163"/>
      <c r="H68" s="164">
        <v>15014059192</v>
      </c>
      <c r="I68" s="154"/>
      <c r="J68" s="154">
        <v>2728321</v>
      </c>
      <c r="K68" s="154"/>
      <c r="L68" s="154">
        <v>17184536423</v>
      </c>
      <c r="M68" s="154"/>
      <c r="N68" s="154">
        <v>32415</v>
      </c>
      <c r="O68" s="154"/>
      <c r="P68" s="154">
        <v>185349743</v>
      </c>
      <c r="Q68" s="154"/>
      <c r="R68" s="154">
        <v>5520654</v>
      </c>
      <c r="S68" s="154"/>
      <c r="T68" s="154">
        <v>5890</v>
      </c>
      <c r="U68" s="154"/>
      <c r="V68" s="154">
        <v>31980045340</v>
      </c>
      <c r="W68" s="154"/>
      <c r="X68" s="3">
        <v>32323177984</v>
      </c>
      <c r="Y68" s="203"/>
      <c r="Z68" s="38">
        <f>X68/درآمدها!$J$6</f>
        <v>2.2224153092557323E-3</v>
      </c>
    </row>
    <row r="69" spans="1:26" s="35" customFormat="1">
      <c r="A69" s="196"/>
      <c r="B69" s="204" t="s">
        <v>350</v>
      </c>
      <c r="C69" s="26"/>
      <c r="D69" s="163">
        <v>7728226</v>
      </c>
      <c r="E69" s="163"/>
      <c r="F69" s="163">
        <v>23504293823</v>
      </c>
      <c r="G69" s="163"/>
      <c r="H69" s="164">
        <v>24360392730</v>
      </c>
      <c r="I69" s="154"/>
      <c r="J69" s="154">
        <v>9347491</v>
      </c>
      <c r="K69" s="154"/>
      <c r="L69" s="154">
        <v>10702577087</v>
      </c>
      <c r="M69" s="154"/>
      <c r="N69" s="154">
        <v>101381</v>
      </c>
      <c r="O69" s="154"/>
      <c r="P69" s="154">
        <v>350800737</v>
      </c>
      <c r="Q69" s="154"/>
      <c r="R69" s="154">
        <v>16974336</v>
      </c>
      <c r="S69" s="154"/>
      <c r="T69" s="154">
        <v>2385</v>
      </c>
      <c r="U69" s="154"/>
      <c r="V69" s="154">
        <v>33892418012</v>
      </c>
      <c r="W69" s="154"/>
      <c r="X69" s="3">
        <v>40242912806</v>
      </c>
      <c r="Y69" s="203"/>
      <c r="Z69" s="38">
        <f>X69/درآمدها!$J$6</f>
        <v>2.7669453032548061E-3</v>
      </c>
    </row>
    <row r="70" spans="1:26" s="35" customFormat="1">
      <c r="A70" s="196"/>
      <c r="B70" s="26" t="s">
        <v>292</v>
      </c>
      <c r="C70" s="26"/>
      <c r="D70" s="163">
        <v>1446308</v>
      </c>
      <c r="E70" s="163"/>
      <c r="F70" s="163">
        <v>29959901896</v>
      </c>
      <c r="G70" s="163"/>
      <c r="H70" s="164">
        <v>21709307260</v>
      </c>
      <c r="I70" s="154"/>
      <c r="J70" s="154">
        <v>1154986</v>
      </c>
      <c r="K70" s="154"/>
      <c r="L70" s="154">
        <v>19009571213</v>
      </c>
      <c r="M70" s="154"/>
      <c r="N70" s="154">
        <v>10207</v>
      </c>
      <c r="O70" s="154"/>
      <c r="P70" s="154">
        <v>157351230</v>
      </c>
      <c r="Q70" s="154"/>
      <c r="R70" s="154">
        <v>2591087</v>
      </c>
      <c r="S70" s="154"/>
      <c r="T70" s="154">
        <v>16690</v>
      </c>
      <c r="U70" s="154"/>
      <c r="V70" s="154">
        <v>48764511955</v>
      </c>
      <c r="W70" s="154"/>
      <c r="X70" s="3">
        <v>42987932843</v>
      </c>
      <c r="Y70" s="203"/>
      <c r="Z70" s="38">
        <f>X70/درآمدها!$J$6</f>
        <v>2.9556821458221528E-3</v>
      </c>
    </row>
    <row r="71" spans="1:26" s="35" customFormat="1">
      <c r="A71" s="196"/>
      <c r="B71" s="26" t="s">
        <v>218</v>
      </c>
      <c r="C71" s="26"/>
      <c r="D71" s="163">
        <v>2558107</v>
      </c>
      <c r="E71" s="163"/>
      <c r="F71" s="163">
        <v>24450187376</v>
      </c>
      <c r="G71" s="163"/>
      <c r="H71" s="164">
        <v>24716854481</v>
      </c>
      <c r="I71" s="154"/>
      <c r="J71" s="154">
        <v>1269678</v>
      </c>
      <c r="K71" s="154"/>
      <c r="L71" s="154">
        <v>13780187372</v>
      </c>
      <c r="M71" s="154"/>
      <c r="N71" s="154">
        <v>33227</v>
      </c>
      <c r="O71" s="154"/>
      <c r="P71" s="154">
        <v>329534059</v>
      </c>
      <c r="Q71" s="154"/>
      <c r="R71" s="154">
        <v>3794558</v>
      </c>
      <c r="S71" s="154"/>
      <c r="T71" s="154">
        <v>11020</v>
      </c>
      <c r="U71" s="154"/>
      <c r="V71" s="154">
        <v>37908604166</v>
      </c>
      <c r="W71" s="154"/>
      <c r="X71" s="3">
        <v>41567223791</v>
      </c>
      <c r="Y71" s="203"/>
      <c r="Z71" s="38">
        <f>X71/درآمدها!$J$6</f>
        <v>2.857999747490964E-3</v>
      </c>
    </row>
    <row r="72" spans="1:26" s="35" customFormat="1">
      <c r="A72" s="196"/>
      <c r="B72" s="26" t="s">
        <v>123</v>
      </c>
      <c r="C72" s="26"/>
      <c r="D72" s="163">
        <v>4989944</v>
      </c>
      <c r="E72" s="163"/>
      <c r="F72" s="163">
        <v>24351819618</v>
      </c>
      <c r="G72" s="163"/>
      <c r="H72" s="164">
        <v>25644512321</v>
      </c>
      <c r="I72" s="154"/>
      <c r="J72" s="154">
        <v>2574785</v>
      </c>
      <c r="K72" s="154"/>
      <c r="L72" s="154">
        <v>15740600790</v>
      </c>
      <c r="M72" s="154"/>
      <c r="N72" s="154">
        <v>613288</v>
      </c>
      <c r="O72" s="154"/>
      <c r="P72" s="154">
        <v>3965616214</v>
      </c>
      <c r="Q72" s="154"/>
      <c r="R72" s="154">
        <v>6951441</v>
      </c>
      <c r="S72" s="154"/>
      <c r="T72" s="154">
        <v>6720</v>
      </c>
      <c r="U72" s="154"/>
      <c r="V72" s="154">
        <v>36863866750</v>
      </c>
      <c r="W72" s="154"/>
      <c r="X72" s="3">
        <v>46435737106</v>
      </c>
      <c r="Y72" s="203"/>
      <c r="Z72" s="38">
        <f>X72/درآمدها!$J$6</f>
        <v>3.192739683332892E-3</v>
      </c>
    </row>
    <row r="73" spans="1:26" s="35" customFormat="1">
      <c r="A73" s="196"/>
      <c r="B73" s="26" t="s">
        <v>119</v>
      </c>
      <c r="C73" s="26"/>
      <c r="D73" s="163">
        <v>1859237</v>
      </c>
      <c r="E73" s="163"/>
      <c r="F73" s="163">
        <v>45171315888</v>
      </c>
      <c r="G73" s="163"/>
      <c r="H73" s="164">
        <v>47923165822</v>
      </c>
      <c r="I73" s="154"/>
      <c r="J73" s="154">
        <v>0</v>
      </c>
      <c r="K73" s="154"/>
      <c r="L73" s="154">
        <v>0</v>
      </c>
      <c r="M73" s="154"/>
      <c r="N73" s="154">
        <v>138126</v>
      </c>
      <c r="O73" s="154"/>
      <c r="P73" s="154">
        <v>3990608555</v>
      </c>
      <c r="Q73" s="154"/>
      <c r="R73" s="154">
        <v>1721111</v>
      </c>
      <c r="S73" s="154"/>
      <c r="T73" s="154">
        <v>29280</v>
      </c>
      <c r="U73" s="154"/>
      <c r="V73" s="167">
        <v>41815459062</v>
      </c>
      <c r="W73" s="154"/>
      <c r="X73" s="169">
        <v>50094285011</v>
      </c>
      <c r="Y73" s="203"/>
      <c r="Z73" s="38">
        <f>X73/درآمدها!$J$6</f>
        <v>3.4442871294949697E-3</v>
      </c>
    </row>
    <row r="74" spans="1:26" s="35" customFormat="1">
      <c r="A74" s="196"/>
      <c r="B74" s="204" t="s">
        <v>341</v>
      </c>
      <c r="C74" s="26"/>
      <c r="D74" s="163">
        <v>1392226</v>
      </c>
      <c r="E74" s="163"/>
      <c r="F74" s="163">
        <v>27062900798</v>
      </c>
      <c r="G74" s="163"/>
      <c r="H74" s="164">
        <v>23319427004</v>
      </c>
      <c r="I74" s="154"/>
      <c r="J74" s="154">
        <v>1162617</v>
      </c>
      <c r="K74" s="154"/>
      <c r="L74" s="154">
        <v>21422844696</v>
      </c>
      <c r="M74" s="154"/>
      <c r="N74" s="154">
        <v>194010</v>
      </c>
      <c r="O74" s="154"/>
      <c r="P74" s="154">
        <v>3648911055</v>
      </c>
      <c r="Q74" s="154"/>
      <c r="R74" s="154">
        <v>2360833</v>
      </c>
      <c r="S74" s="154"/>
      <c r="T74" s="154">
        <v>19100</v>
      </c>
      <c r="U74" s="154"/>
      <c r="V74" s="154">
        <v>44801891562</v>
      </c>
      <c r="W74" s="154"/>
      <c r="X74" s="3">
        <v>44823613437</v>
      </c>
      <c r="Y74" s="203"/>
      <c r="Z74" s="38">
        <f>X74/درآمدها!$J$6</f>
        <v>3.0818963645177491E-3</v>
      </c>
    </row>
    <row r="75" spans="1:26" s="35" customFormat="1">
      <c r="A75" s="196"/>
      <c r="B75" s="26" t="s">
        <v>260</v>
      </c>
      <c r="C75" s="26"/>
      <c r="D75" s="163">
        <v>4182656</v>
      </c>
      <c r="E75" s="163"/>
      <c r="F75" s="163">
        <v>26147335594</v>
      </c>
      <c r="G75" s="163"/>
      <c r="H75" s="164">
        <v>16772440941</v>
      </c>
      <c r="I75" s="154"/>
      <c r="J75" s="154">
        <v>4455914</v>
      </c>
      <c r="K75" s="154"/>
      <c r="L75" s="154">
        <v>20362307095</v>
      </c>
      <c r="M75" s="154"/>
      <c r="N75" s="154">
        <v>27634</v>
      </c>
      <c r="O75" s="154"/>
      <c r="P75" s="154">
        <v>116174577</v>
      </c>
      <c r="Q75" s="154"/>
      <c r="R75" s="154">
        <v>8610936</v>
      </c>
      <c r="S75" s="154"/>
      <c r="T75" s="154">
        <v>4551</v>
      </c>
      <c r="U75" s="154"/>
      <c r="V75" s="154">
        <v>46339440044</v>
      </c>
      <c r="W75" s="154"/>
      <c r="X75" s="3">
        <v>38955198939</v>
      </c>
      <c r="Y75" s="203"/>
      <c r="Z75" s="38">
        <f>X75/درآمدها!$J$6</f>
        <v>2.6784071337289535E-3</v>
      </c>
    </row>
    <row r="76" spans="1:26" s="35" customFormat="1">
      <c r="A76" s="196"/>
      <c r="B76" s="26" t="s">
        <v>110</v>
      </c>
      <c r="C76" s="26"/>
      <c r="D76" s="163">
        <v>16942331</v>
      </c>
      <c r="E76" s="163"/>
      <c r="F76" s="163">
        <v>32669246510</v>
      </c>
      <c r="G76" s="163"/>
      <c r="H76" s="164">
        <v>23409718544</v>
      </c>
      <c r="I76" s="154"/>
      <c r="J76" s="154">
        <v>726403</v>
      </c>
      <c r="K76" s="154"/>
      <c r="L76" s="154">
        <v>1143692267</v>
      </c>
      <c r="M76" s="154"/>
      <c r="N76" s="154">
        <v>190969</v>
      </c>
      <c r="O76" s="154"/>
      <c r="P76" s="154">
        <v>288690097</v>
      </c>
      <c r="Q76" s="154"/>
      <c r="R76" s="154">
        <v>17477765</v>
      </c>
      <c r="S76" s="154"/>
      <c r="T76" s="154">
        <v>1630</v>
      </c>
      <c r="U76" s="154"/>
      <c r="V76" s="154">
        <v>33444700585</v>
      </c>
      <c r="W76" s="154"/>
      <c r="X76" s="3">
        <v>28319248850</v>
      </c>
      <c r="Y76" s="203"/>
      <c r="Z76" s="38">
        <f>X76/درآمدها!$J$6</f>
        <v>1.9471208004985376E-3</v>
      </c>
    </row>
    <row r="77" spans="1:26" s="35" customFormat="1">
      <c r="A77" s="196"/>
      <c r="B77" s="26" t="s">
        <v>104</v>
      </c>
      <c r="C77" s="26"/>
      <c r="D77" s="163">
        <v>3022986</v>
      </c>
      <c r="E77" s="163"/>
      <c r="F77" s="163">
        <v>31033986759</v>
      </c>
      <c r="G77" s="163"/>
      <c r="H77" s="164">
        <v>29148492568</v>
      </c>
      <c r="I77" s="154"/>
      <c r="J77" s="154">
        <v>1112071</v>
      </c>
      <c r="K77" s="154"/>
      <c r="L77" s="154">
        <v>15106369907</v>
      </c>
      <c r="M77" s="154"/>
      <c r="N77" s="154">
        <v>32730</v>
      </c>
      <c r="O77" s="154"/>
      <c r="P77" s="154">
        <v>344040830</v>
      </c>
      <c r="Q77" s="154"/>
      <c r="R77" s="154">
        <v>4102327</v>
      </c>
      <c r="S77" s="154"/>
      <c r="T77" s="154">
        <v>13240</v>
      </c>
      <c r="U77" s="154"/>
      <c r="V77" s="154">
        <v>45804350351</v>
      </c>
      <c r="W77" s="154"/>
      <c r="X77" s="3">
        <v>53991636367</v>
      </c>
      <c r="Y77" s="203"/>
      <c r="Z77" s="38">
        <f>X77/درآمدها!$J$6</f>
        <v>3.7122537670394107E-3</v>
      </c>
    </row>
    <row r="78" spans="1:26" s="35" customFormat="1">
      <c r="A78" s="196"/>
      <c r="B78" s="26" t="s">
        <v>346</v>
      </c>
      <c r="C78" s="26"/>
      <c r="D78" s="163">
        <v>5578139</v>
      </c>
      <c r="E78" s="163"/>
      <c r="F78" s="163">
        <v>34975490144</v>
      </c>
      <c r="G78" s="163"/>
      <c r="H78" s="164">
        <v>35986719488</v>
      </c>
      <c r="I78" s="154"/>
      <c r="J78" s="154">
        <v>0</v>
      </c>
      <c r="K78" s="154"/>
      <c r="L78" s="154">
        <v>0</v>
      </c>
      <c r="M78" s="154"/>
      <c r="N78" s="154">
        <v>471577</v>
      </c>
      <c r="O78" s="154"/>
      <c r="P78" s="154">
        <v>3495492791</v>
      </c>
      <c r="Q78" s="154"/>
      <c r="R78" s="154">
        <v>5106562</v>
      </c>
      <c r="S78" s="154"/>
      <c r="T78" s="154">
        <v>7580</v>
      </c>
      <c r="U78" s="154"/>
      <c r="V78" s="154">
        <v>32018655129</v>
      </c>
      <c r="W78" s="154"/>
      <c r="X78" s="3">
        <v>38477428910</v>
      </c>
      <c r="Y78" s="203"/>
      <c r="Z78" s="38">
        <f>X78/درآمدها!$J$6</f>
        <v>2.6455575349896604E-3</v>
      </c>
    </row>
    <row r="79" spans="1:26" s="35" customFormat="1">
      <c r="A79" s="196"/>
      <c r="B79" s="26" t="s">
        <v>287</v>
      </c>
      <c r="C79" s="26"/>
      <c r="D79" s="163">
        <v>9083475</v>
      </c>
      <c r="E79" s="163"/>
      <c r="F79" s="163">
        <v>21965239804</v>
      </c>
      <c r="G79" s="163"/>
      <c r="H79" s="164">
        <v>23946043917</v>
      </c>
      <c r="I79" s="154"/>
      <c r="J79" s="154">
        <v>8201250</v>
      </c>
      <c r="K79" s="154"/>
      <c r="L79" s="154">
        <v>21261693922</v>
      </c>
      <c r="M79" s="154"/>
      <c r="N79" s="154">
        <v>33173</v>
      </c>
      <c r="O79" s="154"/>
      <c r="P79" s="154">
        <v>80961085</v>
      </c>
      <c r="Q79" s="154"/>
      <c r="R79" s="154">
        <v>17251552</v>
      </c>
      <c r="S79" s="154"/>
      <c r="T79" s="154">
        <v>2485</v>
      </c>
      <c r="U79" s="154"/>
      <c r="V79" s="154">
        <v>43146716309</v>
      </c>
      <c r="W79" s="154"/>
      <c r="X79" s="3">
        <v>42615029588</v>
      </c>
      <c r="Y79" s="203"/>
      <c r="Z79" s="38">
        <f>X79/درآمدها!$J$6</f>
        <v>2.9300427763519379E-3</v>
      </c>
    </row>
    <row r="80" spans="1:26" s="35" customFormat="1">
      <c r="A80" s="196"/>
      <c r="B80" s="204" t="s">
        <v>294</v>
      </c>
      <c r="C80" s="26"/>
      <c r="D80" s="163">
        <v>5399584</v>
      </c>
      <c r="E80" s="163"/>
      <c r="F80" s="163">
        <v>33660716362</v>
      </c>
      <c r="G80" s="163"/>
      <c r="H80" s="164">
        <v>25790628365</v>
      </c>
      <c r="I80" s="154"/>
      <c r="J80" s="154">
        <v>2640473</v>
      </c>
      <c r="K80" s="154"/>
      <c r="L80" s="154">
        <v>14695112621</v>
      </c>
      <c r="M80" s="154"/>
      <c r="N80" s="154">
        <v>33658</v>
      </c>
      <c r="O80" s="154"/>
      <c r="P80" s="154">
        <v>167951483</v>
      </c>
      <c r="Q80" s="154"/>
      <c r="R80" s="154">
        <v>8006399</v>
      </c>
      <c r="S80" s="154"/>
      <c r="T80" s="154">
        <v>6070</v>
      </c>
      <c r="U80" s="154"/>
      <c r="V80" s="154">
        <v>48147286748</v>
      </c>
      <c r="W80" s="154"/>
      <c r="X80" s="3">
        <v>48309678824</v>
      </c>
      <c r="Y80" s="203"/>
      <c r="Z80" s="38">
        <f>X80/درآمدها!$J$6</f>
        <v>3.3215845872837878E-3</v>
      </c>
    </row>
    <row r="81" spans="1:26" s="35" customFormat="1">
      <c r="A81" s="196"/>
      <c r="B81" s="204" t="s">
        <v>233</v>
      </c>
      <c r="C81" s="26"/>
      <c r="D81" s="163">
        <v>3873857</v>
      </c>
      <c r="E81" s="163"/>
      <c r="F81" s="163">
        <v>27835777813</v>
      </c>
      <c r="G81" s="163"/>
      <c r="H81" s="164">
        <v>25877426745</v>
      </c>
      <c r="I81" s="154"/>
      <c r="J81" s="154">
        <v>271790</v>
      </c>
      <c r="K81" s="154"/>
      <c r="L81" s="154">
        <v>2069828905</v>
      </c>
      <c r="M81" s="154"/>
      <c r="N81" s="154">
        <v>41873</v>
      </c>
      <c r="O81" s="154"/>
      <c r="P81" s="154">
        <v>296445512</v>
      </c>
      <c r="Q81" s="154"/>
      <c r="R81" s="154">
        <v>4103774</v>
      </c>
      <c r="S81" s="154"/>
      <c r="T81" s="154">
        <v>7360</v>
      </c>
      <c r="U81" s="154"/>
      <c r="V81" s="154">
        <v>29604726349</v>
      </c>
      <c r="W81" s="154"/>
      <c r="X81" s="3">
        <v>30024064172</v>
      </c>
      <c r="Y81" s="203"/>
      <c r="Z81" s="38">
        <f>X81/درآمدها!$J$6</f>
        <v>2.0643372348770508E-3</v>
      </c>
    </row>
    <row r="82" spans="1:26" s="35" customFormat="1">
      <c r="A82" s="196"/>
      <c r="B82" s="26" t="s">
        <v>345</v>
      </c>
      <c r="C82" s="26"/>
      <c r="D82" s="163">
        <v>3324671</v>
      </c>
      <c r="E82" s="163"/>
      <c r="F82" s="163">
        <v>16837868473</v>
      </c>
      <c r="G82" s="163"/>
      <c r="H82" s="164">
        <v>16428604253</v>
      </c>
      <c r="I82" s="154"/>
      <c r="J82" s="154">
        <v>6242342</v>
      </c>
      <c r="K82" s="154"/>
      <c r="L82" s="154">
        <v>34788742606</v>
      </c>
      <c r="M82" s="154"/>
      <c r="N82" s="154">
        <v>37323</v>
      </c>
      <c r="O82" s="154"/>
      <c r="P82" s="154">
        <v>195005410</v>
      </c>
      <c r="Q82" s="154"/>
      <c r="R82" s="154">
        <v>9529690</v>
      </c>
      <c r="S82" s="154"/>
      <c r="T82" s="154">
        <v>5440</v>
      </c>
      <c r="U82" s="154"/>
      <c r="V82" s="154">
        <v>51433723566</v>
      </c>
      <c r="W82" s="154"/>
      <c r="X82" s="3">
        <v>51533056597</v>
      </c>
      <c r="Y82" s="203"/>
      <c r="Z82" s="38">
        <f>X82/درآمدها!$J$6</f>
        <v>3.5432114370253535E-3</v>
      </c>
    </row>
    <row r="83" spans="1:26" s="35" customFormat="1">
      <c r="A83" s="196"/>
      <c r="B83" s="204" t="s">
        <v>291</v>
      </c>
      <c r="C83" s="26"/>
      <c r="D83" s="163">
        <v>30822615</v>
      </c>
      <c r="E83" s="163"/>
      <c r="F83" s="163">
        <v>43334834133</v>
      </c>
      <c r="G83" s="163"/>
      <c r="H83" s="164">
        <v>27942969046</v>
      </c>
      <c r="I83" s="154"/>
      <c r="J83" s="154">
        <v>10516114</v>
      </c>
      <c r="K83" s="154"/>
      <c r="L83" s="154">
        <v>11105669707</v>
      </c>
      <c r="M83" s="154"/>
      <c r="N83" s="154">
        <v>333200</v>
      </c>
      <c r="O83" s="154"/>
      <c r="P83" s="154">
        <v>318291592</v>
      </c>
      <c r="Q83" s="154"/>
      <c r="R83" s="154">
        <v>41005529</v>
      </c>
      <c r="S83" s="154"/>
      <c r="T83" s="154">
        <v>1005</v>
      </c>
      <c r="U83" s="154"/>
      <c r="V83" s="154">
        <v>53972043694</v>
      </c>
      <c r="W83" s="154"/>
      <c r="X83" s="3">
        <v>40965353836</v>
      </c>
      <c r="Y83" s="203"/>
      <c r="Z83" s="38">
        <f>X83/درآمدها!$J$6</f>
        <v>2.8166175231677504E-3</v>
      </c>
    </row>
    <row r="84" spans="1:26" s="35" customFormat="1">
      <c r="A84" s="196"/>
      <c r="B84" s="204" t="s">
        <v>241</v>
      </c>
      <c r="C84" s="26"/>
      <c r="D84" s="163">
        <v>3972242</v>
      </c>
      <c r="E84" s="163"/>
      <c r="F84" s="163">
        <v>20321828229</v>
      </c>
      <c r="G84" s="163"/>
      <c r="H84" s="164">
        <v>32062690143</v>
      </c>
      <c r="I84" s="154"/>
      <c r="J84" s="154">
        <v>311455</v>
      </c>
      <c r="K84" s="154"/>
      <c r="L84" s="154">
        <v>3023893214</v>
      </c>
      <c r="M84" s="154"/>
      <c r="N84" s="154">
        <v>29577</v>
      </c>
      <c r="O84" s="154"/>
      <c r="P84" s="154">
        <v>247816524</v>
      </c>
      <c r="Q84" s="154"/>
      <c r="R84" s="154">
        <v>4254120</v>
      </c>
      <c r="S84" s="154"/>
      <c r="T84" s="154">
        <v>10570</v>
      </c>
      <c r="U84" s="154"/>
      <c r="V84" s="154">
        <v>23194406716</v>
      </c>
      <c r="W84" s="154"/>
      <c r="X84" s="3">
        <v>44698500415</v>
      </c>
      <c r="Y84" s="203"/>
      <c r="Z84" s="38">
        <f>X84/درآمدها!$J$6</f>
        <v>3.0732940824148669E-3</v>
      </c>
    </row>
    <row r="85" spans="1:26" s="35" customFormat="1">
      <c r="A85" s="196"/>
      <c r="B85" s="26" t="s">
        <v>205</v>
      </c>
      <c r="C85" s="26"/>
      <c r="D85" s="163">
        <v>12748563</v>
      </c>
      <c r="E85" s="163"/>
      <c r="F85" s="163">
        <v>56219635313</v>
      </c>
      <c r="G85" s="163"/>
      <c r="H85" s="164">
        <v>64757543250</v>
      </c>
      <c r="I85" s="154"/>
      <c r="J85" s="154">
        <v>0</v>
      </c>
      <c r="K85" s="154"/>
      <c r="L85" s="154">
        <v>0</v>
      </c>
      <c r="M85" s="154"/>
      <c r="N85" s="154">
        <v>1001447</v>
      </c>
      <c r="O85" s="154"/>
      <c r="P85" s="154">
        <v>5219525010</v>
      </c>
      <c r="Q85" s="154"/>
      <c r="R85" s="154">
        <v>11747116</v>
      </c>
      <c r="S85" s="154"/>
      <c r="T85" s="154">
        <v>5250</v>
      </c>
      <c r="U85" s="154"/>
      <c r="V85" s="154">
        <v>51803374035</v>
      </c>
      <c r="W85" s="154"/>
      <c r="X85" s="3">
        <v>61305408468</v>
      </c>
      <c r="Y85" s="203"/>
      <c r="Z85" s="38">
        <f>X85/درآمدها!$J$6</f>
        <v>4.2151201341310294E-3</v>
      </c>
    </row>
    <row r="86" spans="1:26" s="35" customFormat="1">
      <c r="A86" s="196"/>
      <c r="B86" s="26" t="s">
        <v>189</v>
      </c>
      <c r="C86" s="26"/>
      <c r="D86" s="163">
        <v>4907080</v>
      </c>
      <c r="E86" s="163"/>
      <c r="F86" s="163">
        <v>50001093671</v>
      </c>
      <c r="G86" s="163"/>
      <c r="H86" s="164">
        <v>28486835987</v>
      </c>
      <c r="I86" s="154"/>
      <c r="J86" s="154">
        <v>2198383</v>
      </c>
      <c r="K86" s="154"/>
      <c r="L86" s="154">
        <v>15426799762</v>
      </c>
      <c r="M86" s="154"/>
      <c r="N86" s="154">
        <v>576330</v>
      </c>
      <c r="O86" s="154"/>
      <c r="P86" s="154">
        <v>3825143485</v>
      </c>
      <c r="Q86" s="154"/>
      <c r="R86" s="154">
        <v>6529133</v>
      </c>
      <c r="S86" s="154"/>
      <c r="T86" s="154">
        <v>6750</v>
      </c>
      <c r="U86" s="154"/>
      <c r="V86" s="154">
        <v>60073429831</v>
      </c>
      <c r="W86" s="154"/>
      <c r="X86" s="3">
        <v>43809421450</v>
      </c>
      <c r="Y86" s="203"/>
      <c r="Z86" s="38">
        <f>X86/درآمدها!$J$6</f>
        <v>3.0121644897760699E-3</v>
      </c>
    </row>
    <row r="87" spans="1:26" s="35" customFormat="1">
      <c r="A87" s="196"/>
      <c r="B87" s="204" t="s">
        <v>87</v>
      </c>
      <c r="C87" s="26"/>
      <c r="D87" s="163">
        <v>3946091</v>
      </c>
      <c r="E87" s="163"/>
      <c r="F87" s="163">
        <v>22908567240</v>
      </c>
      <c r="G87" s="163"/>
      <c r="H87" s="164">
        <v>23692575025</v>
      </c>
      <c r="I87" s="154"/>
      <c r="J87" s="154">
        <v>287801</v>
      </c>
      <c r="K87" s="154"/>
      <c r="L87" s="154">
        <v>1779779870</v>
      </c>
      <c r="M87" s="154"/>
      <c r="N87" s="154">
        <v>41036</v>
      </c>
      <c r="O87" s="154"/>
      <c r="P87" s="154">
        <v>247140880</v>
      </c>
      <c r="Q87" s="154"/>
      <c r="R87" s="154">
        <v>4192856</v>
      </c>
      <c r="S87" s="154"/>
      <c r="T87" s="154">
        <v>6150</v>
      </c>
      <c r="U87" s="154"/>
      <c r="V87" s="154">
        <v>24450117438</v>
      </c>
      <c r="W87" s="154"/>
      <c r="X87" s="3">
        <v>25632637321</v>
      </c>
      <c r="Y87" s="203"/>
      <c r="Z87" s="38">
        <f>X87/درآمدها!$J$6</f>
        <v>1.7623998985182904E-3</v>
      </c>
    </row>
    <row r="88" spans="1:26" s="35" customFormat="1">
      <c r="A88" s="196"/>
      <c r="B88" s="204" t="s">
        <v>86</v>
      </c>
      <c r="C88" s="26"/>
      <c r="D88" s="163">
        <v>10335523</v>
      </c>
      <c r="E88" s="163"/>
      <c r="F88" s="163">
        <v>31790915542</v>
      </c>
      <c r="G88" s="163"/>
      <c r="H88" s="164">
        <v>32856337191</v>
      </c>
      <c r="I88" s="154"/>
      <c r="J88" s="154">
        <v>4387540</v>
      </c>
      <c r="K88" s="154"/>
      <c r="L88" s="154">
        <v>14935087484</v>
      </c>
      <c r="M88" s="154"/>
      <c r="N88" s="154">
        <v>114423</v>
      </c>
      <c r="O88" s="154"/>
      <c r="P88" s="154">
        <v>361823449</v>
      </c>
      <c r="Q88" s="154"/>
      <c r="R88" s="154">
        <v>14608640</v>
      </c>
      <c r="S88" s="154"/>
      <c r="T88" s="154">
        <v>3347</v>
      </c>
      <c r="U88" s="154"/>
      <c r="V88" s="154">
        <v>46374050645</v>
      </c>
      <c r="W88" s="154"/>
      <c r="X88" s="3">
        <v>48604192131</v>
      </c>
      <c r="Y88" s="203"/>
      <c r="Z88" s="38">
        <f>X88/درآمدها!$J$6</f>
        <v>3.3418341704955726E-3</v>
      </c>
    </row>
    <row r="89" spans="1:26" s="35" customFormat="1">
      <c r="A89" s="196"/>
      <c r="B89" s="204" t="s">
        <v>84</v>
      </c>
      <c r="C89" s="26"/>
      <c r="D89" s="163">
        <v>3344022</v>
      </c>
      <c r="E89" s="163"/>
      <c r="F89" s="163">
        <v>39713841264</v>
      </c>
      <c r="G89" s="163"/>
      <c r="H89" s="164">
        <v>48668515142</v>
      </c>
      <c r="I89" s="154"/>
      <c r="J89" s="154">
        <v>412443</v>
      </c>
      <c r="K89" s="154"/>
      <c r="L89" s="154">
        <v>7169440973</v>
      </c>
      <c r="M89" s="154"/>
      <c r="N89" s="154">
        <v>11944</v>
      </c>
      <c r="O89" s="154"/>
      <c r="P89" s="154">
        <v>186363791</v>
      </c>
      <c r="Q89" s="154"/>
      <c r="R89" s="154">
        <v>3744521</v>
      </c>
      <c r="S89" s="154"/>
      <c r="T89" s="154">
        <v>17130</v>
      </c>
      <c r="U89" s="154"/>
      <c r="V89" s="154">
        <v>46741434450</v>
      </c>
      <c r="W89" s="154"/>
      <c r="X89" s="3">
        <v>63761990048</v>
      </c>
      <c r="Y89" s="203"/>
      <c r="Z89" s="38">
        <f>X89/درآمدها!$J$6</f>
        <v>4.3840250764151734E-3</v>
      </c>
    </row>
    <row r="90" spans="1:26" s="35" customFormat="1">
      <c r="A90" s="196"/>
      <c r="B90" s="204" t="s">
        <v>463</v>
      </c>
      <c r="C90" s="26"/>
      <c r="D90" s="163">
        <v>1460607</v>
      </c>
      <c r="E90" s="163"/>
      <c r="F90" s="163">
        <v>15885664809</v>
      </c>
      <c r="G90" s="163"/>
      <c r="H90" s="164">
        <v>19805591457</v>
      </c>
      <c r="I90" s="154"/>
      <c r="J90" s="154">
        <v>0</v>
      </c>
      <c r="K90" s="154"/>
      <c r="L90" s="154">
        <v>0</v>
      </c>
      <c r="M90" s="154"/>
      <c r="N90" s="154">
        <v>0</v>
      </c>
      <c r="O90" s="154"/>
      <c r="P90" s="154">
        <v>0</v>
      </c>
      <c r="Q90" s="154"/>
      <c r="R90" s="154">
        <v>1460607</v>
      </c>
      <c r="S90" s="154"/>
      <c r="T90" s="154">
        <v>15460</v>
      </c>
      <c r="U90" s="154"/>
      <c r="V90" s="154">
        <v>15885664809</v>
      </c>
      <c r="W90" s="154"/>
      <c r="X90" s="3">
        <v>22446627367</v>
      </c>
      <c r="Y90" s="203"/>
      <c r="Z90" s="38">
        <f>X90/درآمدها!$J$6</f>
        <v>1.5433423138737461E-3</v>
      </c>
    </row>
    <row r="91" spans="1:26" s="35" customFormat="1">
      <c r="A91" s="196"/>
      <c r="B91" s="204" t="s">
        <v>82</v>
      </c>
      <c r="C91" s="26"/>
      <c r="D91" s="163">
        <v>7023656</v>
      </c>
      <c r="E91" s="163"/>
      <c r="F91" s="163">
        <v>61662287982</v>
      </c>
      <c r="G91" s="163"/>
      <c r="H91" s="164">
        <v>88250776723</v>
      </c>
      <c r="I91" s="154"/>
      <c r="J91" s="154">
        <v>0</v>
      </c>
      <c r="K91" s="154"/>
      <c r="L91" s="154">
        <v>0</v>
      </c>
      <c r="M91" s="154"/>
      <c r="N91" s="154">
        <v>543021</v>
      </c>
      <c r="O91" s="154"/>
      <c r="P91" s="154">
        <v>6885442203</v>
      </c>
      <c r="Q91" s="154"/>
      <c r="R91" s="154">
        <v>6480635</v>
      </c>
      <c r="S91" s="154"/>
      <c r="T91" s="154">
        <v>12780</v>
      </c>
      <c r="U91" s="154"/>
      <c r="V91" s="154">
        <v>56894981997</v>
      </c>
      <c r="W91" s="154"/>
      <c r="X91" s="3">
        <v>82329721338</v>
      </c>
      <c r="Y91" s="203"/>
      <c r="Z91" s="38">
        <f>X91/درآمدها!$J$6</f>
        <v>5.6606696655539333E-3</v>
      </c>
    </row>
    <row r="92" spans="1:26" s="35" customFormat="1">
      <c r="A92" s="196"/>
      <c r="B92" s="204" t="s">
        <v>479</v>
      </c>
      <c r="C92" s="26"/>
      <c r="D92" s="163">
        <v>0</v>
      </c>
      <c r="E92" s="163"/>
      <c r="F92" s="163">
        <v>0</v>
      </c>
      <c r="G92" s="163"/>
      <c r="H92" s="164">
        <v>0</v>
      </c>
      <c r="I92" s="154"/>
      <c r="J92" s="154">
        <v>1989274</v>
      </c>
      <c r="K92" s="154"/>
      <c r="L92" s="154">
        <v>10922151269</v>
      </c>
      <c r="M92" s="154"/>
      <c r="N92" s="154">
        <v>0</v>
      </c>
      <c r="O92" s="154"/>
      <c r="P92" s="154">
        <v>0</v>
      </c>
      <c r="Q92" s="154"/>
      <c r="R92" s="154">
        <v>1989274</v>
      </c>
      <c r="S92" s="154"/>
      <c r="T92" s="154">
        <v>5350</v>
      </c>
      <c r="U92" s="154"/>
      <c r="V92" s="167">
        <v>10922151269</v>
      </c>
      <c r="W92" s="154"/>
      <c r="X92" s="169">
        <v>10579292339</v>
      </c>
      <c r="Y92" s="203"/>
      <c r="Z92" s="38">
        <f>X92/درآمدها!$J$6</f>
        <v>7.2739076791656244E-4</v>
      </c>
    </row>
    <row r="93" spans="1:26" s="35" customFormat="1">
      <c r="A93" s="196"/>
      <c r="B93" s="204" t="s">
        <v>480</v>
      </c>
      <c r="C93" s="26"/>
      <c r="D93" s="163">
        <v>0</v>
      </c>
      <c r="E93" s="163"/>
      <c r="F93" s="163">
        <v>0</v>
      </c>
      <c r="G93" s="163"/>
      <c r="H93" s="164">
        <v>0</v>
      </c>
      <c r="I93" s="154"/>
      <c r="J93" s="154">
        <v>2924132</v>
      </c>
      <c r="K93" s="154"/>
      <c r="L93" s="154">
        <v>44876881963</v>
      </c>
      <c r="M93" s="154"/>
      <c r="N93" s="154">
        <v>9907</v>
      </c>
      <c r="O93" s="154"/>
      <c r="P93" s="154">
        <v>156091650</v>
      </c>
      <c r="Q93" s="154"/>
      <c r="R93" s="154">
        <v>2914225</v>
      </c>
      <c r="S93" s="154"/>
      <c r="T93" s="154">
        <v>16030</v>
      </c>
      <c r="U93" s="154"/>
      <c r="V93" s="154">
        <v>44730142348</v>
      </c>
      <c r="W93" s="154"/>
      <c r="X93" s="3">
        <v>46437072345</v>
      </c>
      <c r="Y93" s="203"/>
      <c r="Z93" s="38">
        <f>X93/درآمدها!$J$6</f>
        <v>3.1928314891447027E-3</v>
      </c>
    </row>
    <row r="94" spans="1:26" s="35" customFormat="1">
      <c r="A94" s="196"/>
      <c r="B94" s="26" t="s">
        <v>420</v>
      </c>
      <c r="C94" s="26"/>
      <c r="D94" s="163">
        <v>3524062</v>
      </c>
      <c r="E94" s="163"/>
      <c r="F94" s="163">
        <v>5924467209</v>
      </c>
      <c r="G94" s="163"/>
      <c r="H94" s="164">
        <v>5671508917</v>
      </c>
      <c r="I94" s="154"/>
      <c r="J94" s="154">
        <v>18831474</v>
      </c>
      <c r="K94" s="154"/>
      <c r="L94" s="154">
        <v>34183248895</v>
      </c>
      <c r="M94" s="154"/>
      <c r="N94" s="154">
        <v>74822</v>
      </c>
      <c r="O94" s="154"/>
      <c r="P94" s="154">
        <v>137299593</v>
      </c>
      <c r="Q94" s="154"/>
      <c r="R94" s="154">
        <v>22280714</v>
      </c>
      <c r="S94" s="154"/>
      <c r="T94" s="154">
        <v>1893</v>
      </c>
      <c r="U94" s="154"/>
      <c r="V94" s="154">
        <v>39976802945</v>
      </c>
      <c r="W94" s="154"/>
      <c r="X94" s="3">
        <v>41926436125</v>
      </c>
      <c r="Y94" s="203"/>
      <c r="Z94" s="38">
        <f>X94/درآمدها!$J$6</f>
        <v>2.8826977827754357E-3</v>
      </c>
    </row>
    <row r="95" spans="1:26" s="35" customFormat="1">
      <c r="A95" s="196"/>
      <c r="B95" s="26" t="s">
        <v>421</v>
      </c>
      <c r="C95" s="26"/>
      <c r="D95" s="163">
        <v>985432</v>
      </c>
      <c r="E95" s="163"/>
      <c r="F95" s="163">
        <v>23411956292</v>
      </c>
      <c r="G95" s="163"/>
      <c r="H95" s="164">
        <v>23176594963</v>
      </c>
      <c r="I95" s="154"/>
      <c r="J95" s="154">
        <v>372438</v>
      </c>
      <c r="K95" s="154"/>
      <c r="L95" s="154">
        <v>10071864340</v>
      </c>
      <c r="M95" s="154"/>
      <c r="N95" s="154">
        <v>10967</v>
      </c>
      <c r="O95" s="154"/>
      <c r="P95" s="154">
        <v>284877910</v>
      </c>
      <c r="Q95" s="154"/>
      <c r="R95" s="154">
        <v>1346903</v>
      </c>
      <c r="S95" s="154"/>
      <c r="T95" s="154">
        <v>27520</v>
      </c>
      <c r="U95" s="154"/>
      <c r="V95" s="154">
        <v>33223265947</v>
      </c>
      <c r="W95" s="154"/>
      <c r="X95" s="3">
        <v>36846223278</v>
      </c>
      <c r="Y95" s="203"/>
      <c r="Z95" s="38">
        <f>X95/درآمدها!$J$6</f>
        <v>2.5334022150240477E-3</v>
      </c>
    </row>
    <row r="96" spans="1:26" s="35" customFormat="1">
      <c r="A96" s="196"/>
      <c r="B96" s="26" t="s">
        <v>429</v>
      </c>
      <c r="C96" s="26"/>
      <c r="D96" s="163">
        <v>12528915</v>
      </c>
      <c r="E96" s="163"/>
      <c r="F96" s="163">
        <v>30135672759</v>
      </c>
      <c r="G96" s="163"/>
      <c r="H96" s="164">
        <v>24161473838</v>
      </c>
      <c r="I96" s="154"/>
      <c r="J96" s="154">
        <v>7784745</v>
      </c>
      <c r="K96" s="154"/>
      <c r="L96" s="154">
        <v>17548397400</v>
      </c>
      <c r="M96" s="154"/>
      <c r="N96" s="154">
        <v>109429</v>
      </c>
      <c r="O96" s="154"/>
      <c r="P96" s="154">
        <v>221605791</v>
      </c>
      <c r="Q96" s="154"/>
      <c r="R96" s="154">
        <v>20204231</v>
      </c>
      <c r="S96" s="154"/>
      <c r="T96" s="154">
        <v>2219</v>
      </c>
      <c r="U96" s="154"/>
      <c r="V96" s="167">
        <v>47424003191</v>
      </c>
      <c r="W96" s="154"/>
      <c r="X96" s="169">
        <v>44566431120</v>
      </c>
      <c r="Y96" s="203"/>
      <c r="Z96" s="38">
        <f>X96/درآمدها!$J$6</f>
        <v>3.0642135141849759E-3</v>
      </c>
    </row>
    <row r="97" spans="1:26" s="35" customFormat="1">
      <c r="A97" s="196"/>
      <c r="B97" s="26" t="s">
        <v>334</v>
      </c>
      <c r="C97" s="26"/>
      <c r="D97" s="163">
        <v>2183333</v>
      </c>
      <c r="E97" s="163"/>
      <c r="F97" s="163">
        <v>30352118951</v>
      </c>
      <c r="G97" s="163"/>
      <c r="H97" s="166">
        <v>37394995572</v>
      </c>
      <c r="I97" s="154"/>
      <c r="J97" s="154">
        <v>106746</v>
      </c>
      <c r="K97" s="154"/>
      <c r="L97" s="154">
        <v>1879459192</v>
      </c>
      <c r="M97" s="154"/>
      <c r="N97" s="154">
        <v>186004</v>
      </c>
      <c r="O97" s="154"/>
      <c r="P97" s="154">
        <v>3398605650</v>
      </c>
      <c r="Q97" s="154"/>
      <c r="R97" s="154">
        <v>2104075</v>
      </c>
      <c r="S97" s="154"/>
      <c r="T97" s="154">
        <v>18790</v>
      </c>
      <c r="U97" s="154"/>
      <c r="V97" s="154">
        <v>29616416816</v>
      </c>
      <c r="W97" s="154"/>
      <c r="X97" s="3">
        <v>39300332615</v>
      </c>
      <c r="Y97" s="203"/>
      <c r="Z97" s="38">
        <f>X97/درآمدها!$J$6</f>
        <v>2.7021371755479168E-3</v>
      </c>
    </row>
    <row r="98" spans="1:26" s="35" customFormat="1">
      <c r="A98" s="196"/>
      <c r="B98" s="26" t="s">
        <v>271</v>
      </c>
      <c r="C98" s="26"/>
      <c r="D98" s="163">
        <v>730766</v>
      </c>
      <c r="E98" s="163"/>
      <c r="F98" s="163">
        <v>27417276081</v>
      </c>
      <c r="G98" s="163"/>
      <c r="H98" s="164">
        <v>25155853346</v>
      </c>
      <c r="I98" s="154"/>
      <c r="J98" s="154">
        <v>0</v>
      </c>
      <c r="K98" s="154"/>
      <c r="L98" s="154">
        <v>0</v>
      </c>
      <c r="M98" s="154"/>
      <c r="N98" s="154">
        <v>54290</v>
      </c>
      <c r="O98" s="154"/>
      <c r="P98" s="154">
        <v>2185662490</v>
      </c>
      <c r="Q98" s="154"/>
      <c r="R98" s="154">
        <v>676476</v>
      </c>
      <c r="S98" s="154"/>
      <c r="T98" s="154">
        <v>40500</v>
      </c>
      <c r="U98" s="154"/>
      <c r="V98" s="154">
        <v>25380394345</v>
      </c>
      <c r="W98" s="154"/>
      <c r="X98" s="3">
        <v>27234264199</v>
      </c>
      <c r="Y98" s="203"/>
      <c r="Z98" s="38">
        <f>X98/درآمدها!$J$6</f>
        <v>1.8725214990349417E-3</v>
      </c>
    </row>
    <row r="99" spans="1:26" s="35" customFormat="1">
      <c r="A99" s="196"/>
      <c r="B99" s="26" t="s">
        <v>232</v>
      </c>
      <c r="C99" s="26"/>
      <c r="D99" s="163">
        <v>12092057</v>
      </c>
      <c r="E99" s="163"/>
      <c r="F99" s="163">
        <v>69714707831</v>
      </c>
      <c r="G99" s="163"/>
      <c r="H99" s="164">
        <v>71880253381</v>
      </c>
      <c r="I99" s="154"/>
      <c r="J99" s="154">
        <v>0</v>
      </c>
      <c r="K99" s="154"/>
      <c r="L99" s="154">
        <v>0</v>
      </c>
      <c r="M99" s="154"/>
      <c r="N99" s="154">
        <v>7044764</v>
      </c>
      <c r="O99" s="154"/>
      <c r="P99" s="154">
        <v>42624801507</v>
      </c>
      <c r="Q99" s="154"/>
      <c r="R99" s="154">
        <v>5047293</v>
      </c>
      <c r="S99" s="154"/>
      <c r="T99" s="154">
        <v>5910</v>
      </c>
      <c r="U99" s="154"/>
      <c r="V99" s="154">
        <v>29099313444</v>
      </c>
      <c r="W99" s="154"/>
      <c r="X99" s="3">
        <v>29652016096</v>
      </c>
      <c r="Y99" s="203"/>
      <c r="Z99" s="38">
        <f>X99/درآمدها!$J$6</f>
        <v>2.0387566641704566E-3</v>
      </c>
    </row>
    <row r="100" spans="1:26" s="35" customFormat="1">
      <c r="A100" s="196"/>
      <c r="B100" s="26" t="s">
        <v>184</v>
      </c>
      <c r="C100" s="26"/>
      <c r="D100" s="163">
        <v>22673055</v>
      </c>
      <c r="E100" s="163"/>
      <c r="F100" s="163">
        <v>46964591466</v>
      </c>
      <c r="G100" s="163"/>
      <c r="H100" s="164">
        <v>42529489663</v>
      </c>
      <c r="I100" s="154"/>
      <c r="J100" s="154">
        <v>769287</v>
      </c>
      <c r="K100" s="154"/>
      <c r="L100" s="154">
        <v>1852449356</v>
      </c>
      <c r="M100" s="154"/>
      <c r="N100" s="154">
        <v>1877945</v>
      </c>
      <c r="O100" s="154"/>
      <c r="P100" s="154">
        <v>4086290556</v>
      </c>
      <c r="Q100" s="154"/>
      <c r="R100" s="154">
        <v>21564397</v>
      </c>
      <c r="S100" s="154"/>
      <c r="T100" s="154">
        <v>2227</v>
      </c>
      <c r="U100" s="154"/>
      <c r="V100" s="154">
        <v>44907857836</v>
      </c>
      <c r="W100" s="154"/>
      <c r="X100" s="3">
        <v>47738169845</v>
      </c>
      <c r="Y100" s="203"/>
      <c r="Z100" s="38">
        <f>X100/درآمدها!$J$6</f>
        <v>3.2822898649351555E-3</v>
      </c>
    </row>
    <row r="101" spans="1:26" s="35" customFormat="1">
      <c r="A101" s="196"/>
      <c r="B101" s="204" t="s">
        <v>252</v>
      </c>
      <c r="C101" s="26"/>
      <c r="D101" s="163">
        <v>874361</v>
      </c>
      <c r="E101" s="163"/>
      <c r="F101" s="163">
        <v>45053738371</v>
      </c>
      <c r="G101" s="163"/>
      <c r="H101" s="164">
        <v>25987840710</v>
      </c>
      <c r="I101" s="154"/>
      <c r="J101" s="154">
        <v>1748722</v>
      </c>
      <c r="K101" s="154"/>
      <c r="L101" s="154">
        <v>0</v>
      </c>
      <c r="M101" s="154"/>
      <c r="N101" s="154">
        <v>0</v>
      </c>
      <c r="O101" s="154"/>
      <c r="P101" s="154">
        <v>0</v>
      </c>
      <c r="Q101" s="154"/>
      <c r="R101" s="154">
        <v>2623083</v>
      </c>
      <c r="S101" s="154"/>
      <c r="T101" s="154">
        <v>10333.333333333332</v>
      </c>
      <c r="U101" s="154"/>
      <c r="V101" s="154">
        <v>45053738371</v>
      </c>
      <c r="W101" s="154"/>
      <c r="X101" s="3">
        <v>26943915116</v>
      </c>
      <c r="Y101" s="203"/>
      <c r="Z101" s="38">
        <f>X101/درآمدها!$J$6</f>
        <v>1.8525582315800219E-3</v>
      </c>
    </row>
    <row r="102" spans="1:26" s="35" customFormat="1" ht="29.25" customHeight="1">
      <c r="A102" s="196"/>
      <c r="B102" s="26" t="s">
        <v>223</v>
      </c>
      <c r="C102" s="201"/>
      <c r="D102" s="163">
        <v>30978006</v>
      </c>
      <c r="E102" s="163"/>
      <c r="F102" s="163">
        <v>40126626821</v>
      </c>
      <c r="G102" s="163"/>
      <c r="H102" s="164">
        <v>46744816664</v>
      </c>
      <c r="I102" s="154"/>
      <c r="J102" s="154">
        <v>0</v>
      </c>
      <c r="K102" s="154"/>
      <c r="L102" s="154">
        <v>0</v>
      </c>
      <c r="M102" s="154"/>
      <c r="N102" s="154">
        <v>283175</v>
      </c>
      <c r="O102" s="154"/>
      <c r="P102" s="154">
        <v>438768552</v>
      </c>
      <c r="Q102" s="154"/>
      <c r="R102" s="154">
        <v>30694831</v>
      </c>
      <c r="S102" s="154"/>
      <c r="T102" s="154">
        <v>1752</v>
      </c>
      <c r="U102" s="154"/>
      <c r="V102" s="154">
        <v>39759822788</v>
      </c>
      <c r="W102" s="154"/>
      <c r="X102" s="3">
        <v>53457368718</v>
      </c>
      <c r="Y102" s="28"/>
      <c r="Z102" s="38">
        <f>X102/درآمدها!$J$6</f>
        <v>3.6755196128988301E-3</v>
      </c>
    </row>
    <row r="103" spans="1:26" s="35" customFormat="1">
      <c r="A103" s="196"/>
      <c r="B103" s="26" t="s">
        <v>217</v>
      </c>
      <c r="C103" s="26"/>
      <c r="D103" s="163">
        <v>4365390</v>
      </c>
      <c r="E103" s="163"/>
      <c r="F103" s="163">
        <v>34006026821</v>
      </c>
      <c r="G103" s="163"/>
      <c r="H103" s="164">
        <v>24995035757</v>
      </c>
      <c r="I103" s="154"/>
      <c r="J103" s="154">
        <v>1381833</v>
      </c>
      <c r="K103" s="154"/>
      <c r="L103" s="154">
        <v>9972261562</v>
      </c>
      <c r="M103" s="154"/>
      <c r="N103" s="154">
        <v>470707</v>
      </c>
      <c r="O103" s="154"/>
      <c r="P103" s="154">
        <v>3244980324</v>
      </c>
      <c r="Q103" s="154"/>
      <c r="R103" s="154">
        <v>5276516</v>
      </c>
      <c r="S103" s="154"/>
      <c r="T103" s="154">
        <v>7170</v>
      </c>
      <c r="U103" s="154"/>
      <c r="V103" s="154">
        <v>40370366758</v>
      </c>
      <c r="W103" s="154"/>
      <c r="X103" s="3">
        <v>37607515637</v>
      </c>
      <c r="Y103" s="203"/>
      <c r="Z103" s="38">
        <f>X103/درآمدها!$J$6</f>
        <v>2.5857457003799276E-3</v>
      </c>
    </row>
    <row r="104" spans="1:26" s="35" customFormat="1">
      <c r="A104" s="196"/>
      <c r="B104" s="204" t="s">
        <v>206</v>
      </c>
      <c r="C104" s="26"/>
      <c r="D104" s="163">
        <v>15323957</v>
      </c>
      <c r="E104" s="163"/>
      <c r="F104" s="163">
        <v>45784855195</v>
      </c>
      <c r="G104" s="163"/>
      <c r="H104" s="164">
        <v>41951074625</v>
      </c>
      <c r="I104" s="154"/>
      <c r="J104" s="154">
        <v>1451721</v>
      </c>
      <c r="K104" s="154"/>
      <c r="L104" s="154">
        <v>4865386678</v>
      </c>
      <c r="M104" s="154"/>
      <c r="N104" s="154">
        <v>111304</v>
      </c>
      <c r="O104" s="154"/>
      <c r="P104" s="154">
        <v>330797352</v>
      </c>
      <c r="Q104" s="154"/>
      <c r="R104" s="154">
        <v>16664374</v>
      </c>
      <c r="S104" s="154"/>
      <c r="T104" s="154">
        <v>3230</v>
      </c>
      <c r="U104" s="154"/>
      <c r="V104" s="154">
        <v>50317688243</v>
      </c>
      <c r="W104" s="154"/>
      <c r="X104" s="3">
        <v>53505663752</v>
      </c>
      <c r="Y104" s="203"/>
      <c r="Z104" s="38">
        <f>X104/درآمدها!$J$6</f>
        <v>3.6788401905652884E-3</v>
      </c>
    </row>
    <row r="105" spans="1:26" s="35" customFormat="1">
      <c r="A105" s="196"/>
      <c r="B105" s="26" t="s">
        <v>203</v>
      </c>
      <c r="C105" s="26">
        <v>0</v>
      </c>
      <c r="D105" s="163">
        <v>8226529</v>
      </c>
      <c r="E105" s="163"/>
      <c r="F105" s="163">
        <v>50458833744</v>
      </c>
      <c r="G105" s="163"/>
      <c r="H105" s="164">
        <v>57488395507</v>
      </c>
      <c r="I105" s="154">
        <v>30849198855</v>
      </c>
      <c r="J105" s="154">
        <v>0</v>
      </c>
      <c r="K105" s="154"/>
      <c r="L105" s="154">
        <v>0</v>
      </c>
      <c r="M105" s="154"/>
      <c r="N105" s="154">
        <v>1353847</v>
      </c>
      <c r="O105" s="154"/>
      <c r="P105" s="154">
        <v>9553317795</v>
      </c>
      <c r="Q105" s="154"/>
      <c r="R105" s="154">
        <v>6872682</v>
      </c>
      <c r="S105" s="154"/>
      <c r="T105" s="154">
        <v>7280</v>
      </c>
      <c r="U105" s="154"/>
      <c r="V105" s="154">
        <v>42154779788</v>
      </c>
      <c r="W105" s="154"/>
      <c r="X105" s="3">
        <v>49735427872</v>
      </c>
      <c r="Y105" s="203"/>
      <c r="Z105" s="38">
        <f>X105/درآمدها!$J$6</f>
        <v>3.4196135160296077E-3</v>
      </c>
    </row>
    <row r="106" spans="1:26" s="35" customFormat="1">
      <c r="A106" s="196"/>
      <c r="B106" s="26" t="s">
        <v>166</v>
      </c>
      <c r="C106" s="26"/>
      <c r="D106" s="163">
        <v>1958976</v>
      </c>
      <c r="E106" s="163"/>
      <c r="F106" s="163">
        <v>120193732087</v>
      </c>
      <c r="G106" s="163"/>
      <c r="H106" s="164">
        <v>152553056073</v>
      </c>
      <c r="I106" s="154"/>
      <c r="J106" s="154">
        <v>191774</v>
      </c>
      <c r="K106" s="154"/>
      <c r="L106" s="154">
        <v>17126926210</v>
      </c>
      <c r="M106" s="154"/>
      <c r="N106" s="154">
        <v>0</v>
      </c>
      <c r="O106" s="154"/>
      <c r="P106" s="154">
        <v>0</v>
      </c>
      <c r="Q106" s="154"/>
      <c r="R106" s="154">
        <v>2150750</v>
      </c>
      <c r="S106" s="154"/>
      <c r="T106" s="154">
        <v>88500</v>
      </c>
      <c r="U106" s="154"/>
      <c r="V106" s="154">
        <v>137320658297</v>
      </c>
      <c r="W106" s="154"/>
      <c r="X106" s="3">
        <v>189208843820</v>
      </c>
      <c r="Y106" s="203"/>
      <c r="Z106" s="38">
        <f>X106/درآمدها!$J$6</f>
        <v>1.3009260146396898E-2</v>
      </c>
    </row>
    <row r="107" spans="1:26" s="35" customFormat="1">
      <c r="A107" s="196"/>
      <c r="B107" s="26" t="s">
        <v>160</v>
      </c>
      <c r="C107" s="26"/>
      <c r="D107" s="163">
        <v>2209661</v>
      </c>
      <c r="E107" s="163"/>
      <c r="F107" s="163">
        <v>43044090051</v>
      </c>
      <c r="G107" s="163"/>
      <c r="H107" s="164">
        <v>22953566257</v>
      </c>
      <c r="I107" s="154"/>
      <c r="J107" s="154">
        <v>123520</v>
      </c>
      <c r="K107" s="154"/>
      <c r="L107" s="154">
        <v>1596123019</v>
      </c>
      <c r="M107" s="154"/>
      <c r="N107" s="154">
        <v>8069</v>
      </c>
      <c r="O107" s="154"/>
      <c r="P107" s="154">
        <v>96091459</v>
      </c>
      <c r="Q107" s="154"/>
      <c r="R107" s="154">
        <v>2325112</v>
      </c>
      <c r="S107" s="154"/>
      <c r="T107" s="154">
        <v>12700</v>
      </c>
      <c r="U107" s="154"/>
      <c r="V107" s="154">
        <v>44483029338</v>
      </c>
      <c r="W107" s="154"/>
      <c r="X107" s="3">
        <v>29353225314</v>
      </c>
      <c r="Y107" s="203"/>
      <c r="Z107" s="38">
        <f>X107/درآمدها!$J$6</f>
        <v>2.0182129785059474E-3</v>
      </c>
    </row>
    <row r="108" spans="1:26" s="35" customFormat="1">
      <c r="A108" s="196"/>
      <c r="B108" s="204" t="s">
        <v>157</v>
      </c>
      <c r="C108" s="26"/>
      <c r="D108" s="163">
        <v>8988299</v>
      </c>
      <c r="E108" s="163"/>
      <c r="F108" s="163">
        <v>40145388556</v>
      </c>
      <c r="G108" s="163"/>
      <c r="H108" s="164">
        <v>41716668143</v>
      </c>
      <c r="I108" s="154"/>
      <c r="J108" s="154">
        <v>303621</v>
      </c>
      <c r="K108" s="154"/>
      <c r="L108" s="154">
        <v>1603629902</v>
      </c>
      <c r="M108" s="154"/>
      <c r="N108" s="154">
        <v>97871</v>
      </c>
      <c r="O108" s="154"/>
      <c r="P108" s="154">
        <v>474249940</v>
      </c>
      <c r="Q108" s="154"/>
      <c r="R108" s="154">
        <v>9194049</v>
      </c>
      <c r="S108" s="154"/>
      <c r="T108" s="154">
        <v>5790</v>
      </c>
      <c r="U108" s="154"/>
      <c r="V108" s="154">
        <v>41311886880</v>
      </c>
      <c r="W108" s="154"/>
      <c r="X108" s="3">
        <v>52916804128</v>
      </c>
      <c r="Y108" s="203"/>
      <c r="Z108" s="38">
        <f>X108/درآمدها!$J$6</f>
        <v>3.6383525057210576E-3</v>
      </c>
    </row>
    <row r="109" spans="1:26" s="35" customFormat="1">
      <c r="A109" s="196"/>
      <c r="B109" s="26" t="s">
        <v>366</v>
      </c>
      <c r="C109" s="26"/>
      <c r="D109" s="163">
        <v>1611886</v>
      </c>
      <c r="E109" s="163"/>
      <c r="F109" s="163">
        <v>18945033109</v>
      </c>
      <c r="G109" s="163"/>
      <c r="H109" s="164">
        <v>19612094209</v>
      </c>
      <c r="I109" s="154"/>
      <c r="J109" s="154">
        <v>914870</v>
      </c>
      <c r="K109" s="154"/>
      <c r="L109" s="154">
        <v>13215755485</v>
      </c>
      <c r="M109" s="154"/>
      <c r="N109" s="154">
        <v>13279</v>
      </c>
      <c r="O109" s="154"/>
      <c r="P109" s="154">
        <v>185180558</v>
      </c>
      <c r="Q109" s="154"/>
      <c r="R109" s="154">
        <v>2513477</v>
      </c>
      <c r="S109" s="154"/>
      <c r="T109" s="154">
        <v>13400</v>
      </c>
      <c r="U109" s="154"/>
      <c r="V109" s="154">
        <v>32004716083</v>
      </c>
      <c r="W109" s="154"/>
      <c r="X109" s="3">
        <v>33480192283</v>
      </c>
      <c r="Y109" s="203"/>
      <c r="Z109" s="38">
        <f>X109/درآمدها!$J$6</f>
        <v>2.3019670876235094E-3</v>
      </c>
    </row>
    <row r="110" spans="1:26" s="35" customFormat="1">
      <c r="A110" s="196"/>
      <c r="B110" s="204" t="s">
        <v>274</v>
      </c>
      <c r="C110" s="26"/>
      <c r="D110" s="163">
        <v>1664340</v>
      </c>
      <c r="E110" s="163"/>
      <c r="F110" s="163">
        <v>63525555258</v>
      </c>
      <c r="G110" s="163"/>
      <c r="H110" s="164">
        <v>55837254726</v>
      </c>
      <c r="I110" s="154"/>
      <c r="J110" s="154">
        <v>61295</v>
      </c>
      <c r="K110" s="154"/>
      <c r="L110" s="154">
        <v>2262532230</v>
      </c>
      <c r="M110" s="154"/>
      <c r="N110" s="154">
        <v>18128</v>
      </c>
      <c r="O110" s="154"/>
      <c r="P110" s="154">
        <v>634869160</v>
      </c>
      <c r="Q110" s="154"/>
      <c r="R110" s="154">
        <v>1707507</v>
      </c>
      <c r="S110" s="154"/>
      <c r="T110" s="154">
        <v>38450</v>
      </c>
      <c r="U110" s="154"/>
      <c r="V110" s="154">
        <v>65096166808</v>
      </c>
      <c r="W110" s="154"/>
      <c r="X110" s="3">
        <v>65263004971</v>
      </c>
      <c r="Y110" s="203"/>
      <c r="Z110" s="38">
        <f>X110/درآمدها!$J$6</f>
        <v>4.4872289923775137E-3</v>
      </c>
    </row>
    <row r="111" spans="1:26" s="35" customFormat="1">
      <c r="A111" s="196"/>
      <c r="B111" s="204" t="s">
        <v>251</v>
      </c>
      <c r="C111" s="26"/>
      <c r="D111" s="163">
        <v>12519346</v>
      </c>
      <c r="E111" s="163"/>
      <c r="F111" s="163">
        <v>38580875086</v>
      </c>
      <c r="G111" s="163"/>
      <c r="H111" s="164">
        <v>27664914649</v>
      </c>
      <c r="I111" s="154"/>
      <c r="J111" s="154">
        <v>9246938</v>
      </c>
      <c r="K111" s="154"/>
      <c r="L111" s="154">
        <v>22060835013</v>
      </c>
      <c r="M111" s="154"/>
      <c r="N111" s="154">
        <v>40857</v>
      </c>
      <c r="O111" s="154"/>
      <c r="P111" s="154">
        <v>93238811</v>
      </c>
      <c r="Q111" s="154"/>
      <c r="R111" s="154">
        <v>21725427</v>
      </c>
      <c r="S111" s="154"/>
      <c r="T111" s="154">
        <v>2313</v>
      </c>
      <c r="U111" s="154"/>
      <c r="V111" s="154">
        <v>60515801061</v>
      </c>
      <c r="W111" s="154"/>
      <c r="X111" s="3">
        <v>49951919724</v>
      </c>
      <c r="Y111" s="203"/>
      <c r="Z111" s="38">
        <f>X111/درآمدها!$J$6</f>
        <v>3.4344986491205457E-3</v>
      </c>
    </row>
    <row r="112" spans="1:26" s="35" customFormat="1">
      <c r="A112" s="196"/>
      <c r="B112" s="204" t="s">
        <v>199</v>
      </c>
      <c r="C112" s="26"/>
      <c r="D112" s="163">
        <v>50136079</v>
      </c>
      <c r="E112" s="163"/>
      <c r="F112" s="163">
        <v>105501156440</v>
      </c>
      <c r="G112" s="163"/>
      <c r="H112" s="164">
        <v>92748088726</v>
      </c>
      <c r="I112" s="154"/>
      <c r="J112" s="154">
        <v>0</v>
      </c>
      <c r="K112" s="154"/>
      <c r="L112" s="154">
        <v>0</v>
      </c>
      <c r="M112" s="154"/>
      <c r="N112" s="154">
        <v>0</v>
      </c>
      <c r="O112" s="154"/>
      <c r="P112" s="154">
        <v>0</v>
      </c>
      <c r="Q112" s="154"/>
      <c r="R112" s="154">
        <v>50136079</v>
      </c>
      <c r="S112" s="154"/>
      <c r="T112" s="154">
        <v>1957</v>
      </c>
      <c r="U112" s="154"/>
      <c r="V112" s="154">
        <v>105501156440</v>
      </c>
      <c r="W112" s="154"/>
      <c r="X112" s="3">
        <v>97532514581</v>
      </c>
      <c r="Y112" s="203"/>
      <c r="Z112" s="38">
        <f>X112/درآمدها!$J$6</f>
        <v>6.7059542741223525E-3</v>
      </c>
    </row>
    <row r="113" spans="1:26" s="35" customFormat="1" ht="32.25" customHeight="1">
      <c r="A113" s="196"/>
      <c r="B113" s="204" t="s">
        <v>365</v>
      </c>
      <c r="C113" s="26"/>
      <c r="D113" s="163">
        <v>3601701</v>
      </c>
      <c r="E113" s="163"/>
      <c r="F113" s="163">
        <v>21869700059</v>
      </c>
      <c r="G113" s="163"/>
      <c r="H113" s="164">
        <v>24274236565</v>
      </c>
      <c r="I113" s="154"/>
      <c r="J113" s="154">
        <v>3520657</v>
      </c>
      <c r="K113" s="154"/>
      <c r="L113" s="154">
        <v>27621090441</v>
      </c>
      <c r="M113" s="154"/>
      <c r="N113" s="154">
        <v>17483</v>
      </c>
      <c r="O113" s="154"/>
      <c r="P113" s="154">
        <v>125128631</v>
      </c>
      <c r="Q113" s="154"/>
      <c r="R113" s="154">
        <v>7104875</v>
      </c>
      <c r="S113" s="154"/>
      <c r="T113" s="154">
        <v>7550</v>
      </c>
      <c r="U113" s="154"/>
      <c r="V113" s="154">
        <v>49383893307</v>
      </c>
      <c r="W113" s="154"/>
      <c r="X113" s="3">
        <v>53322637506</v>
      </c>
      <c r="Y113" s="203"/>
      <c r="Z113" s="38">
        <f>X113/درآمدها!$J$6</f>
        <v>3.6662560216661985E-3</v>
      </c>
    </row>
    <row r="114" spans="1:26" s="35" customFormat="1">
      <c r="A114" s="196"/>
      <c r="B114" s="204" t="s">
        <v>249</v>
      </c>
      <c r="C114" s="26"/>
      <c r="D114" s="163">
        <v>1021249</v>
      </c>
      <c r="E114" s="163"/>
      <c r="F114" s="163">
        <v>33333803232</v>
      </c>
      <c r="G114" s="163"/>
      <c r="H114" s="164">
        <v>23805796734</v>
      </c>
      <c r="I114" s="154"/>
      <c r="J114" s="154">
        <v>0</v>
      </c>
      <c r="K114" s="154"/>
      <c r="L114" s="154">
        <v>0</v>
      </c>
      <c r="M114" s="154"/>
      <c r="N114" s="154">
        <v>11022</v>
      </c>
      <c r="O114" s="154"/>
      <c r="P114" s="154">
        <v>270534526</v>
      </c>
      <c r="Q114" s="154"/>
      <c r="R114" s="154">
        <v>1010227</v>
      </c>
      <c r="S114" s="154"/>
      <c r="T114" s="154">
        <v>26580</v>
      </c>
      <c r="U114" s="154"/>
      <c r="V114" s="154">
        <v>32974042606</v>
      </c>
      <c r="W114" s="154"/>
      <c r="X114" s="3">
        <v>26692065251</v>
      </c>
      <c r="Y114" s="203"/>
      <c r="Z114" s="38">
        <f>X114/درآمدها!$J$6</f>
        <v>1.835242019792708E-3</v>
      </c>
    </row>
    <row r="115" spans="1:26" s="35" customFormat="1">
      <c r="A115" s="196"/>
      <c r="B115" s="204" t="s">
        <v>342</v>
      </c>
      <c r="C115" s="26"/>
      <c r="D115" s="163">
        <v>5706056</v>
      </c>
      <c r="E115" s="163"/>
      <c r="F115" s="163">
        <v>42514101276</v>
      </c>
      <c r="G115" s="163"/>
      <c r="H115" s="164">
        <v>41179482065</v>
      </c>
      <c r="I115" s="154"/>
      <c r="J115" s="154">
        <v>3734228</v>
      </c>
      <c r="K115" s="154"/>
      <c r="L115" s="154">
        <v>31876184136</v>
      </c>
      <c r="M115" s="154"/>
      <c r="N115" s="154">
        <v>62177</v>
      </c>
      <c r="O115" s="154"/>
      <c r="P115" s="154">
        <v>478842089</v>
      </c>
      <c r="Q115" s="154"/>
      <c r="R115" s="154">
        <v>9378107</v>
      </c>
      <c r="S115" s="154"/>
      <c r="T115" s="154">
        <v>8190</v>
      </c>
      <c r="U115" s="154"/>
      <c r="V115" s="154">
        <v>73927023349</v>
      </c>
      <c r="W115" s="154"/>
      <c r="X115" s="3">
        <v>76349696491</v>
      </c>
      <c r="Y115" s="203"/>
      <c r="Z115" s="38">
        <f>X115/درآمدها!$J$6</f>
        <v>5.2495065436517149E-3</v>
      </c>
    </row>
    <row r="116" spans="1:26" s="35" customFormat="1">
      <c r="A116" s="196"/>
      <c r="B116" s="204" t="s">
        <v>309</v>
      </c>
      <c r="C116" s="26"/>
      <c r="D116" s="163">
        <v>570600</v>
      </c>
      <c r="E116" s="163"/>
      <c r="F116" s="163">
        <v>22637502513</v>
      </c>
      <c r="G116" s="163"/>
      <c r="H116" s="164">
        <v>16244749199</v>
      </c>
      <c r="I116" s="154"/>
      <c r="J116" s="154">
        <v>27827</v>
      </c>
      <c r="K116" s="154"/>
      <c r="L116" s="154">
        <v>902988523</v>
      </c>
      <c r="M116" s="154"/>
      <c r="N116" s="154">
        <v>5906</v>
      </c>
      <c r="O116" s="154"/>
      <c r="P116" s="154">
        <v>173294667</v>
      </c>
      <c r="Q116" s="154"/>
      <c r="R116" s="154">
        <v>592521</v>
      </c>
      <c r="S116" s="154"/>
      <c r="T116" s="154">
        <v>35570</v>
      </c>
      <c r="U116" s="154"/>
      <c r="V116" s="154">
        <v>23306181380</v>
      </c>
      <c r="W116" s="154"/>
      <c r="X116" s="3">
        <v>20950569940</v>
      </c>
      <c r="Y116" s="203"/>
      <c r="Z116" s="38">
        <f>X116/درآمدها!$J$6</f>
        <v>1.440479255948676E-3</v>
      </c>
    </row>
    <row r="117" spans="1:26" s="35" customFormat="1">
      <c r="A117" s="196"/>
      <c r="B117" s="26" t="s">
        <v>244</v>
      </c>
      <c r="C117" s="26"/>
      <c r="D117" s="163">
        <v>2535901</v>
      </c>
      <c r="E117" s="163"/>
      <c r="F117" s="163">
        <v>19725636991</v>
      </c>
      <c r="G117" s="163"/>
      <c r="H117" s="164">
        <v>19914417877</v>
      </c>
      <c r="I117" s="154"/>
      <c r="J117" s="154">
        <v>85629</v>
      </c>
      <c r="K117" s="154"/>
      <c r="L117" s="154">
        <v>753187794</v>
      </c>
      <c r="M117" s="154"/>
      <c r="N117" s="154">
        <v>28561</v>
      </c>
      <c r="O117" s="154"/>
      <c r="P117" s="154">
        <v>251781981</v>
      </c>
      <c r="Q117" s="154"/>
      <c r="R117" s="154">
        <v>2592969</v>
      </c>
      <c r="S117" s="154"/>
      <c r="T117" s="154">
        <v>8720</v>
      </c>
      <c r="U117" s="154"/>
      <c r="V117" s="154">
        <v>20256661570</v>
      </c>
      <c r="W117" s="154"/>
      <c r="X117" s="3">
        <v>22476156079</v>
      </c>
      <c r="Y117" s="203"/>
      <c r="Z117" s="38">
        <f>X117/درآمدها!$J$6</f>
        <v>1.5453725926304911E-3</v>
      </c>
    </row>
    <row r="118" spans="1:26" s="35" customFormat="1">
      <c r="A118" s="196"/>
      <c r="B118" s="204" t="s">
        <v>127</v>
      </c>
      <c r="C118" s="26"/>
      <c r="D118" s="163">
        <v>17318073</v>
      </c>
      <c r="E118" s="163"/>
      <c r="F118" s="163">
        <v>154627238630</v>
      </c>
      <c r="G118" s="163"/>
      <c r="H118" s="164">
        <v>166297194302</v>
      </c>
      <c r="I118" s="154"/>
      <c r="J118" s="154">
        <v>25977109</v>
      </c>
      <c r="K118" s="154"/>
      <c r="L118" s="154">
        <v>0</v>
      </c>
      <c r="M118" s="154"/>
      <c r="N118" s="154">
        <v>0</v>
      </c>
      <c r="O118" s="154"/>
      <c r="P118" s="154">
        <v>0</v>
      </c>
      <c r="Q118" s="154"/>
      <c r="R118" s="154">
        <v>43295182</v>
      </c>
      <c r="S118" s="154"/>
      <c r="T118" s="154">
        <v>4575</v>
      </c>
      <c r="U118" s="154"/>
      <c r="V118" s="154">
        <v>154627238630</v>
      </c>
      <c r="W118" s="154"/>
      <c r="X118" s="3">
        <v>196896908681</v>
      </c>
      <c r="Y118" s="203"/>
      <c r="Z118" s="38">
        <f>X118/درآمدها!$J$6</f>
        <v>1.353786141988848E-2</v>
      </c>
    </row>
    <row r="119" spans="1:26" s="35" customFormat="1">
      <c r="A119" s="196"/>
      <c r="B119" s="204" t="s">
        <v>125</v>
      </c>
      <c r="C119" s="26"/>
      <c r="D119" s="163">
        <v>15521603</v>
      </c>
      <c r="E119" s="163"/>
      <c r="F119" s="163">
        <v>56348775623</v>
      </c>
      <c r="G119" s="163"/>
      <c r="H119" s="164">
        <v>23406171437</v>
      </c>
      <c r="I119" s="154"/>
      <c r="J119" s="154">
        <v>4791516</v>
      </c>
      <c r="K119" s="154"/>
      <c r="L119" s="154">
        <v>8251415682</v>
      </c>
      <c r="M119" s="154"/>
      <c r="N119" s="154">
        <v>200019</v>
      </c>
      <c r="O119" s="154"/>
      <c r="P119" s="154">
        <v>315795670</v>
      </c>
      <c r="Q119" s="154"/>
      <c r="R119" s="154">
        <v>20113100</v>
      </c>
      <c r="S119" s="154"/>
      <c r="T119" s="154">
        <v>1751</v>
      </c>
      <c r="U119" s="154"/>
      <c r="V119" s="167">
        <v>63922271756</v>
      </c>
      <c r="W119" s="154"/>
      <c r="X119" s="169">
        <v>35008490776</v>
      </c>
      <c r="Y119" s="203"/>
      <c r="Z119" s="38">
        <f>X119/درآمدها!$J$6</f>
        <v>2.4070469151589377E-3</v>
      </c>
    </row>
    <row r="120" spans="1:26" s="35" customFormat="1">
      <c r="A120" s="196"/>
      <c r="B120" s="26" t="s">
        <v>256</v>
      </c>
      <c r="C120" s="26"/>
      <c r="D120" s="163">
        <v>10255749</v>
      </c>
      <c r="E120" s="163"/>
      <c r="F120" s="163">
        <v>59393579822</v>
      </c>
      <c r="G120" s="163"/>
      <c r="H120" s="164">
        <v>50973636470</v>
      </c>
      <c r="I120" s="154"/>
      <c r="J120" s="154">
        <v>1581175</v>
      </c>
      <c r="K120" s="154"/>
      <c r="L120" s="154">
        <v>8911687561</v>
      </c>
      <c r="M120" s="154"/>
      <c r="N120" s="154">
        <v>76366</v>
      </c>
      <c r="O120" s="154"/>
      <c r="P120" s="154">
        <v>388672899</v>
      </c>
      <c r="Q120" s="154"/>
      <c r="R120" s="154">
        <v>11760558</v>
      </c>
      <c r="S120" s="154"/>
      <c r="T120" s="154">
        <v>5440</v>
      </c>
      <c r="U120" s="154"/>
      <c r="V120" s="154">
        <v>67863012983</v>
      </c>
      <c r="W120" s="154"/>
      <c r="X120" s="3">
        <v>63596769782</v>
      </c>
      <c r="Y120" s="203"/>
      <c r="Z120" s="38">
        <f>X120/درآمدها!$J$6</f>
        <v>4.3726651770655649E-3</v>
      </c>
    </row>
    <row r="121" spans="1:26" s="35" customFormat="1">
      <c r="A121" s="196"/>
      <c r="B121" s="204" t="s">
        <v>224</v>
      </c>
      <c r="C121" s="26"/>
      <c r="D121" s="163">
        <v>3471226</v>
      </c>
      <c r="E121" s="163"/>
      <c r="F121" s="163">
        <v>42772141377</v>
      </c>
      <c r="G121" s="163"/>
      <c r="H121" s="164">
        <v>45996127500</v>
      </c>
      <c r="I121" s="154"/>
      <c r="J121" s="154">
        <v>249041</v>
      </c>
      <c r="K121" s="154"/>
      <c r="L121" s="154">
        <v>3680363459</v>
      </c>
      <c r="M121" s="154"/>
      <c r="N121" s="154">
        <v>441993</v>
      </c>
      <c r="O121" s="154"/>
      <c r="P121" s="154">
        <v>6341950521</v>
      </c>
      <c r="Q121" s="154"/>
      <c r="R121" s="154">
        <v>3278274</v>
      </c>
      <c r="S121" s="154"/>
      <c r="T121" s="154">
        <v>16990</v>
      </c>
      <c r="U121" s="154"/>
      <c r="V121" s="154">
        <v>41006305975</v>
      </c>
      <c r="W121" s="154"/>
      <c r="X121" s="3">
        <v>55366472904</v>
      </c>
      <c r="Y121" s="203"/>
      <c r="Z121" s="38">
        <f>X121/درآمدها!$J$6</f>
        <v>3.8067821506366359E-3</v>
      </c>
    </row>
    <row r="122" spans="1:26" s="35" customFormat="1">
      <c r="A122" s="196"/>
      <c r="B122" s="204" t="s">
        <v>216</v>
      </c>
      <c r="C122" s="26"/>
      <c r="D122" s="163">
        <v>5163071</v>
      </c>
      <c r="E122" s="163"/>
      <c r="F122" s="163">
        <v>29699242328</v>
      </c>
      <c r="G122" s="163"/>
      <c r="H122" s="164">
        <v>23762783871</v>
      </c>
      <c r="I122" s="154"/>
      <c r="J122" s="154">
        <v>1640772</v>
      </c>
      <c r="K122" s="154"/>
      <c r="L122" s="154">
        <v>0</v>
      </c>
      <c r="M122" s="154"/>
      <c r="N122" s="154">
        <v>396943</v>
      </c>
      <c r="O122" s="154"/>
      <c r="P122" s="154">
        <v>1846357435</v>
      </c>
      <c r="Q122" s="154"/>
      <c r="R122" s="154">
        <v>6406900</v>
      </c>
      <c r="S122" s="154"/>
      <c r="T122" s="154">
        <v>4780</v>
      </c>
      <c r="U122" s="154"/>
      <c r="V122" s="154">
        <v>27947655234</v>
      </c>
      <c r="W122" s="154"/>
      <c r="X122" s="3">
        <v>30442763361</v>
      </c>
      <c r="Y122" s="203"/>
      <c r="Z122" s="38">
        <f>X122/درآمدها!$J$6</f>
        <v>2.0931253536711613E-3</v>
      </c>
    </row>
    <row r="123" spans="1:26" s="35" customFormat="1">
      <c r="A123" s="196"/>
      <c r="B123" s="26" t="s">
        <v>114</v>
      </c>
      <c r="C123" s="26"/>
      <c r="D123" s="163">
        <v>16280643</v>
      </c>
      <c r="E123" s="163"/>
      <c r="F123" s="163">
        <v>64571574206</v>
      </c>
      <c r="G123" s="163"/>
      <c r="H123" s="164">
        <v>64735092699</v>
      </c>
      <c r="I123" s="154"/>
      <c r="J123" s="154">
        <v>556008</v>
      </c>
      <c r="K123" s="154"/>
      <c r="L123" s="154">
        <v>2538017873</v>
      </c>
      <c r="M123" s="154"/>
      <c r="N123" s="154">
        <v>1250829</v>
      </c>
      <c r="O123" s="154"/>
      <c r="P123" s="154">
        <v>5945874594</v>
      </c>
      <c r="Q123" s="154"/>
      <c r="R123" s="154">
        <v>15585822</v>
      </c>
      <c r="S123" s="154"/>
      <c r="T123" s="154">
        <v>4782</v>
      </c>
      <c r="U123" s="154"/>
      <c r="V123" s="154">
        <v>62123884176</v>
      </c>
      <c r="W123" s="154"/>
      <c r="X123" s="3">
        <v>74087938971</v>
      </c>
      <c r="Y123" s="203"/>
      <c r="Z123" s="38">
        <f>X123/درآمدها!$J$6</f>
        <v>5.0939969418186152E-3</v>
      </c>
    </row>
    <row r="124" spans="1:26" s="35" customFormat="1">
      <c r="A124" s="196"/>
      <c r="B124" s="204" t="s">
        <v>108</v>
      </c>
      <c r="C124" s="26"/>
      <c r="D124" s="163">
        <v>3739091</v>
      </c>
      <c r="E124" s="163"/>
      <c r="F124" s="163">
        <v>76503579092</v>
      </c>
      <c r="G124" s="163"/>
      <c r="H124" s="164">
        <v>61513758415</v>
      </c>
      <c r="I124" s="154"/>
      <c r="J124" s="154">
        <v>0</v>
      </c>
      <c r="K124" s="154"/>
      <c r="L124" s="154">
        <v>0</v>
      </c>
      <c r="M124" s="154"/>
      <c r="N124" s="154">
        <v>688301</v>
      </c>
      <c r="O124" s="154"/>
      <c r="P124" s="154">
        <v>15127015910</v>
      </c>
      <c r="Q124" s="154"/>
      <c r="R124" s="154">
        <v>3050790</v>
      </c>
      <c r="S124" s="154"/>
      <c r="T124" s="154">
        <v>21790</v>
      </c>
      <c r="U124" s="154"/>
      <c r="V124" s="154">
        <v>62420613475</v>
      </c>
      <c r="W124" s="154"/>
      <c r="X124" s="3">
        <v>66081177655</v>
      </c>
      <c r="Y124" s="203"/>
      <c r="Z124" s="38">
        <f>X124/درآمدها!$J$6</f>
        <v>4.5434833464338045E-3</v>
      </c>
    </row>
    <row r="125" spans="1:26" s="35" customFormat="1">
      <c r="A125" s="196"/>
      <c r="B125" s="204" t="s">
        <v>103</v>
      </c>
      <c r="C125" s="26"/>
      <c r="D125" s="163">
        <v>343563</v>
      </c>
      <c r="E125" s="163"/>
      <c r="F125" s="163">
        <v>15597882233</v>
      </c>
      <c r="G125" s="163"/>
      <c r="H125" s="164">
        <v>25087971063</v>
      </c>
      <c r="I125" s="154"/>
      <c r="J125" s="154">
        <v>37558</v>
      </c>
      <c r="K125" s="154"/>
      <c r="L125" s="154">
        <v>2991030880</v>
      </c>
      <c r="M125" s="154"/>
      <c r="N125" s="154">
        <v>28314</v>
      </c>
      <c r="O125" s="154"/>
      <c r="P125" s="154">
        <v>2035680077</v>
      </c>
      <c r="Q125" s="154"/>
      <c r="R125" s="154">
        <v>352807</v>
      </c>
      <c r="S125" s="154"/>
      <c r="T125" s="154">
        <v>72500</v>
      </c>
      <c r="U125" s="154"/>
      <c r="V125" s="154">
        <v>17207917351</v>
      </c>
      <c r="W125" s="154"/>
      <c r="X125" s="3">
        <v>25426315383</v>
      </c>
      <c r="Y125" s="203"/>
      <c r="Z125" s="38">
        <f>X125/درآمدها!$J$6</f>
        <v>1.7482140089416687E-3</v>
      </c>
    </row>
    <row r="126" spans="1:26" s="35" customFormat="1">
      <c r="A126" s="196"/>
      <c r="B126" s="26" t="s">
        <v>225</v>
      </c>
      <c r="C126" s="26"/>
      <c r="D126" s="163">
        <v>10916699</v>
      </c>
      <c r="E126" s="163"/>
      <c r="F126" s="163">
        <v>26568495832</v>
      </c>
      <c r="G126" s="163"/>
      <c r="H126" s="164">
        <v>21866265456</v>
      </c>
      <c r="I126" s="154"/>
      <c r="J126" s="154">
        <v>0</v>
      </c>
      <c r="K126" s="154"/>
      <c r="L126" s="154">
        <v>0</v>
      </c>
      <c r="M126" s="154">
        <v>30027839034</v>
      </c>
      <c r="N126" s="154">
        <v>125274</v>
      </c>
      <c r="O126" s="154"/>
      <c r="P126" s="154">
        <v>272827894</v>
      </c>
      <c r="Q126" s="154"/>
      <c r="R126" s="154">
        <v>10791425</v>
      </c>
      <c r="S126" s="154"/>
      <c r="T126" s="154">
        <v>2340</v>
      </c>
      <c r="U126" s="154"/>
      <c r="V126" s="154">
        <v>26263610468</v>
      </c>
      <c r="W126" s="154"/>
      <c r="X126" s="3">
        <v>25101685492</v>
      </c>
      <c r="Y126" s="203"/>
      <c r="Z126" s="38">
        <f>X126/درآمدها!$J$6</f>
        <v>1.7258937271934587E-3</v>
      </c>
    </row>
    <row r="127" spans="1:26" s="35" customFormat="1">
      <c r="A127" s="196"/>
      <c r="B127" s="204" t="s">
        <v>96</v>
      </c>
      <c r="C127" s="26"/>
      <c r="D127" s="163">
        <v>9037770</v>
      </c>
      <c r="E127" s="163"/>
      <c r="F127" s="163">
        <v>27575775583</v>
      </c>
      <c r="G127" s="163"/>
      <c r="H127" s="164">
        <v>23888443423</v>
      </c>
      <c r="I127" s="154"/>
      <c r="J127" s="154">
        <v>7900211</v>
      </c>
      <c r="K127" s="154"/>
      <c r="L127" s="154">
        <v>24675056858</v>
      </c>
      <c r="M127" s="154"/>
      <c r="N127" s="154">
        <v>95600</v>
      </c>
      <c r="O127" s="154"/>
      <c r="P127" s="154">
        <v>261051159</v>
      </c>
      <c r="Q127" s="154"/>
      <c r="R127" s="26">
        <v>16842381</v>
      </c>
      <c r="S127" s="26"/>
      <c r="T127" s="154">
        <v>3100</v>
      </c>
      <c r="U127" s="154"/>
      <c r="V127" s="154">
        <v>51959140559</v>
      </c>
      <c r="W127" s="154"/>
      <c r="X127" s="3">
        <v>51900723386</v>
      </c>
      <c r="Y127" s="203"/>
      <c r="Z127" s="38">
        <f>X127/درآمدها!$J$6</f>
        <v>3.5684907675720889E-3</v>
      </c>
    </row>
    <row r="128" spans="1:26" s="35" customFormat="1">
      <c r="A128" s="196"/>
      <c r="B128" s="204" t="s">
        <v>91</v>
      </c>
      <c r="C128" s="26"/>
      <c r="D128" s="163">
        <v>841660</v>
      </c>
      <c r="E128" s="163"/>
      <c r="F128" s="163">
        <v>25254725583</v>
      </c>
      <c r="G128" s="163"/>
      <c r="H128" s="164">
        <v>41707108334</v>
      </c>
      <c r="I128" s="154"/>
      <c r="J128" s="154">
        <v>28518</v>
      </c>
      <c r="K128" s="154"/>
      <c r="L128" s="154">
        <v>1659575175</v>
      </c>
      <c r="M128" s="154"/>
      <c r="N128" s="154">
        <v>70077</v>
      </c>
      <c r="O128" s="154"/>
      <c r="P128" s="154">
        <v>4066673078</v>
      </c>
      <c r="Q128" s="154"/>
      <c r="R128" s="154">
        <v>800101</v>
      </c>
      <c r="S128" s="154"/>
      <c r="T128" s="154">
        <v>59830</v>
      </c>
      <c r="U128" s="154"/>
      <c r="V128" s="154">
        <v>24752499494</v>
      </c>
      <c r="W128" s="154"/>
      <c r="X128" s="3">
        <v>47585216078</v>
      </c>
      <c r="Y128" s="203"/>
      <c r="Z128" s="38">
        <f>X128/درآمدها!$J$6</f>
        <v>3.2717733620851756E-3</v>
      </c>
    </row>
    <row r="129" spans="1:26" s="35" customFormat="1">
      <c r="A129" s="196"/>
      <c r="B129" s="204" t="s">
        <v>337</v>
      </c>
      <c r="C129" s="26"/>
      <c r="D129" s="163">
        <v>572274</v>
      </c>
      <c r="E129" s="163"/>
      <c r="F129" s="163">
        <v>3336867020</v>
      </c>
      <c r="G129" s="163"/>
      <c r="H129" s="164">
        <v>3026382924</v>
      </c>
      <c r="I129" s="154"/>
      <c r="J129" s="154">
        <v>40187</v>
      </c>
      <c r="K129" s="154"/>
      <c r="L129" s="154">
        <v>226350782</v>
      </c>
      <c r="M129" s="154"/>
      <c r="N129" s="154">
        <v>50753</v>
      </c>
      <c r="O129" s="154"/>
      <c r="P129" s="154">
        <v>293893656</v>
      </c>
      <c r="Q129" s="154"/>
      <c r="R129" s="154">
        <v>561708</v>
      </c>
      <c r="S129" s="154"/>
      <c r="T129" s="154">
        <v>6000</v>
      </c>
      <c r="U129" s="154"/>
      <c r="V129" s="154">
        <v>3267875106</v>
      </c>
      <c r="W129" s="154"/>
      <c r="X129" s="3">
        <v>3350195028</v>
      </c>
      <c r="Y129" s="203"/>
      <c r="Z129" s="38">
        <f>X129/درآمدها!$J$6</f>
        <v>2.3034630824064322E-4</v>
      </c>
    </row>
    <row r="130" spans="1:26" s="35" customFormat="1">
      <c r="A130" s="196"/>
      <c r="B130" s="204" t="s">
        <v>338</v>
      </c>
      <c r="C130" s="26"/>
      <c r="D130" s="163">
        <v>12807608</v>
      </c>
      <c r="E130" s="163"/>
      <c r="F130" s="163">
        <v>24858541971</v>
      </c>
      <c r="G130" s="163"/>
      <c r="H130" s="164">
        <v>19249880934</v>
      </c>
      <c r="I130" s="154"/>
      <c r="J130" s="154">
        <v>0</v>
      </c>
      <c r="K130" s="154"/>
      <c r="L130" s="154">
        <v>0</v>
      </c>
      <c r="M130" s="154"/>
      <c r="N130" s="154">
        <v>1084919</v>
      </c>
      <c r="O130" s="154"/>
      <c r="P130" s="154">
        <v>1970652138</v>
      </c>
      <c r="Q130" s="154"/>
      <c r="R130" s="154">
        <v>11722689</v>
      </c>
      <c r="S130" s="154"/>
      <c r="T130" s="154">
        <v>1914</v>
      </c>
      <c r="U130" s="154"/>
      <c r="V130" s="154">
        <v>22752801032</v>
      </c>
      <c r="W130" s="154"/>
      <c r="X130" s="3">
        <v>22303725251</v>
      </c>
      <c r="Y130" s="203"/>
      <c r="Z130" s="38">
        <f>X130/درآمدها!$J$6</f>
        <v>1.5335169232367041E-3</v>
      </c>
    </row>
    <row r="131" spans="1:26" s="35" customFormat="1">
      <c r="A131" s="196"/>
      <c r="B131" s="204" t="s">
        <v>255</v>
      </c>
      <c r="C131" s="26"/>
      <c r="D131" s="163">
        <v>5593390</v>
      </c>
      <c r="E131" s="163"/>
      <c r="F131" s="163">
        <v>20214898295</v>
      </c>
      <c r="G131" s="163"/>
      <c r="H131" s="164">
        <v>21361940047</v>
      </c>
      <c r="I131" s="154"/>
      <c r="J131" s="154">
        <v>0</v>
      </c>
      <c r="K131" s="154"/>
      <c r="L131" s="154">
        <v>0</v>
      </c>
      <c r="M131" s="154"/>
      <c r="N131" s="154">
        <v>62707</v>
      </c>
      <c r="O131" s="154"/>
      <c r="P131" s="154">
        <v>246182960</v>
      </c>
      <c r="Q131" s="154"/>
      <c r="R131" s="154">
        <v>5530683</v>
      </c>
      <c r="S131" s="154"/>
      <c r="T131" s="154">
        <v>4949</v>
      </c>
      <c r="U131" s="154"/>
      <c r="V131" s="154">
        <v>19988270860</v>
      </c>
      <c r="W131" s="154"/>
      <c r="X131" s="3">
        <v>27208490636</v>
      </c>
      <c r="Y131" s="203"/>
      <c r="Z131" s="38">
        <f>X131/درآمدها!$J$6</f>
        <v>1.870749409637865E-3</v>
      </c>
    </row>
    <row r="132" spans="1:26" s="35" customFormat="1">
      <c r="A132" s="196"/>
      <c r="B132" s="204" t="s">
        <v>243</v>
      </c>
      <c r="C132" s="26"/>
      <c r="D132" s="163">
        <v>7957336</v>
      </c>
      <c r="E132" s="163"/>
      <c r="F132" s="163">
        <v>28117132193</v>
      </c>
      <c r="G132" s="163"/>
      <c r="H132" s="164">
        <v>17346607745</v>
      </c>
      <c r="I132" s="154"/>
      <c r="J132" s="154">
        <v>7943417</v>
      </c>
      <c r="K132" s="154"/>
      <c r="L132" s="154">
        <v>19125997769</v>
      </c>
      <c r="M132" s="154"/>
      <c r="N132" s="154">
        <v>0</v>
      </c>
      <c r="O132" s="154"/>
      <c r="P132" s="154">
        <v>0</v>
      </c>
      <c r="Q132" s="154"/>
      <c r="R132" s="154">
        <v>15900753</v>
      </c>
      <c r="S132" s="154"/>
      <c r="T132" s="154">
        <v>2319</v>
      </c>
      <c r="U132" s="154"/>
      <c r="V132" s="154">
        <v>47243129962</v>
      </c>
      <c r="W132" s="154"/>
      <c r="X132" s="3">
        <v>36654446824</v>
      </c>
      <c r="Y132" s="203"/>
      <c r="Z132" s="38">
        <f>X132/درآمدها!$J$6</f>
        <v>2.5202164160430395E-3</v>
      </c>
    </row>
    <row r="133" spans="1:26" s="35" customFormat="1">
      <c r="A133" s="196"/>
      <c r="B133" s="204" t="s">
        <v>237</v>
      </c>
      <c r="C133" s="26"/>
      <c r="D133" s="163">
        <v>2415686</v>
      </c>
      <c r="E133" s="163"/>
      <c r="F133" s="163">
        <v>28901685107</v>
      </c>
      <c r="G133" s="163"/>
      <c r="H133" s="164">
        <v>20699315204</v>
      </c>
      <c r="I133" s="154"/>
      <c r="J133" s="154">
        <v>1035311</v>
      </c>
      <c r="K133" s="154"/>
      <c r="L133" s="154">
        <v>9396518630</v>
      </c>
      <c r="M133" s="154"/>
      <c r="N133" s="154">
        <v>0</v>
      </c>
      <c r="O133" s="154"/>
      <c r="P133" s="154">
        <v>0</v>
      </c>
      <c r="Q133" s="154"/>
      <c r="R133" s="154">
        <v>3450997</v>
      </c>
      <c r="S133" s="154"/>
      <c r="T133" s="154">
        <v>9760</v>
      </c>
      <c r="U133" s="154"/>
      <c r="V133" s="154">
        <v>38298203737</v>
      </c>
      <c r="W133" s="154"/>
      <c r="X133" s="3">
        <v>33481324427</v>
      </c>
      <c r="Y133" s="203"/>
      <c r="Z133" s="38">
        <f>X133/درآمدها!$J$6</f>
        <v>2.3020449294173803E-3</v>
      </c>
    </row>
    <row r="134" spans="1:26" s="35" customFormat="1">
      <c r="A134" s="196"/>
      <c r="B134" s="26" t="s">
        <v>228</v>
      </c>
      <c r="C134" s="26"/>
      <c r="D134" s="163">
        <v>15502538</v>
      </c>
      <c r="E134" s="163"/>
      <c r="F134" s="163">
        <v>128516065102</v>
      </c>
      <c r="G134" s="163"/>
      <c r="H134" s="164">
        <v>131449841082</v>
      </c>
      <c r="I134" s="154"/>
      <c r="J134" s="154">
        <v>4139512</v>
      </c>
      <c r="K134" s="154"/>
      <c r="L134" s="154">
        <v>40480563306</v>
      </c>
      <c r="M134" s="154"/>
      <c r="N134" s="154">
        <v>0</v>
      </c>
      <c r="O134" s="154"/>
      <c r="P134" s="154">
        <v>0</v>
      </c>
      <c r="Q134" s="154"/>
      <c r="R134" s="154">
        <v>19642050</v>
      </c>
      <c r="S134" s="154"/>
      <c r="T134" s="154">
        <v>10050</v>
      </c>
      <c r="U134" s="154"/>
      <c r="V134" s="154">
        <v>168996628408</v>
      </c>
      <c r="W134" s="154"/>
      <c r="X134" s="3">
        <v>196228057018</v>
      </c>
      <c r="Y134" s="203"/>
      <c r="Z134" s="38">
        <f>X134/درآمدها!$J$6</f>
        <v>1.3491873795274088E-2</v>
      </c>
    </row>
    <row r="135" spans="1:26" s="35" customFormat="1">
      <c r="A135" s="196"/>
      <c r="B135" s="204" t="s">
        <v>481</v>
      </c>
      <c r="C135" s="26"/>
      <c r="D135" s="163">
        <v>0</v>
      </c>
      <c r="E135" s="163"/>
      <c r="F135" s="163">
        <v>0</v>
      </c>
      <c r="G135" s="163"/>
      <c r="H135" s="164">
        <v>0</v>
      </c>
      <c r="I135" s="154"/>
      <c r="J135" s="154">
        <v>2000000</v>
      </c>
      <c r="K135" s="154"/>
      <c r="L135" s="154">
        <v>11610532800</v>
      </c>
      <c r="M135" s="154"/>
      <c r="N135" s="154">
        <v>0</v>
      </c>
      <c r="O135" s="154"/>
      <c r="P135" s="154">
        <v>0</v>
      </c>
      <c r="Q135" s="154"/>
      <c r="R135" s="154">
        <v>2000000</v>
      </c>
      <c r="S135" s="154"/>
      <c r="T135" s="154">
        <v>6580</v>
      </c>
      <c r="U135" s="154"/>
      <c r="V135" s="154">
        <v>11610532800</v>
      </c>
      <c r="W135" s="154"/>
      <c r="X135" s="3">
        <v>13081698000</v>
      </c>
      <c r="Y135" s="203"/>
      <c r="Z135" s="38">
        <f>X135/درآمدها!$J$6</f>
        <v>8.9944639480224486E-4</v>
      </c>
    </row>
    <row r="136" spans="1:26" s="35" customFormat="1">
      <c r="A136" s="196"/>
      <c r="B136" s="204" t="s">
        <v>482</v>
      </c>
      <c r="C136" s="26"/>
      <c r="D136" s="163">
        <v>0</v>
      </c>
      <c r="E136" s="163"/>
      <c r="F136" s="163">
        <v>0</v>
      </c>
      <c r="G136" s="163"/>
      <c r="H136" s="164">
        <v>0</v>
      </c>
      <c r="I136" s="154"/>
      <c r="J136" s="154">
        <v>5751555</v>
      </c>
      <c r="K136" s="154"/>
      <c r="L136" s="154">
        <v>39835128939</v>
      </c>
      <c r="M136" s="154"/>
      <c r="N136" s="154">
        <v>0</v>
      </c>
      <c r="O136" s="154"/>
      <c r="P136" s="154">
        <v>0</v>
      </c>
      <c r="Q136" s="154"/>
      <c r="R136" s="154">
        <v>5751555</v>
      </c>
      <c r="S136" s="154"/>
      <c r="T136" s="154">
        <v>6670</v>
      </c>
      <c r="U136" s="154"/>
      <c r="V136" s="154">
        <v>39835128939</v>
      </c>
      <c r="W136" s="154"/>
      <c r="X136" s="3">
        <v>38134612765</v>
      </c>
      <c r="Y136" s="203"/>
      <c r="Z136" s="38">
        <f>X136/درآمدها!$J$6</f>
        <v>2.6219868375388974E-3</v>
      </c>
    </row>
    <row r="137" spans="1:26" s="35" customFormat="1">
      <c r="A137" s="196"/>
      <c r="B137" s="204" t="s">
        <v>483</v>
      </c>
      <c r="C137" s="26"/>
      <c r="D137" s="163">
        <v>0</v>
      </c>
      <c r="E137" s="163"/>
      <c r="F137" s="163">
        <v>0</v>
      </c>
      <c r="G137" s="163"/>
      <c r="H137" s="164">
        <v>0</v>
      </c>
      <c r="I137" s="154"/>
      <c r="J137" s="154">
        <v>8692708</v>
      </c>
      <c r="K137" s="154"/>
      <c r="L137" s="154">
        <v>29102876295</v>
      </c>
      <c r="M137" s="154"/>
      <c r="N137" s="154">
        <v>0</v>
      </c>
      <c r="O137" s="154"/>
      <c r="P137" s="154">
        <v>0</v>
      </c>
      <c r="Q137" s="154"/>
      <c r="R137" s="154">
        <v>8692708</v>
      </c>
      <c r="S137" s="154"/>
      <c r="T137" s="154">
        <v>3506</v>
      </c>
      <c r="U137" s="154"/>
      <c r="V137" s="154">
        <v>29102876295</v>
      </c>
      <c r="W137" s="154"/>
      <c r="X137" s="3">
        <v>30295298276</v>
      </c>
      <c r="Y137" s="203"/>
      <c r="Z137" s="38">
        <f>X137/درآمدها!$J$6</f>
        <v>2.0829862311304592E-3</v>
      </c>
    </row>
    <row r="138" spans="1:26" s="35" customFormat="1">
      <c r="A138" s="196"/>
      <c r="B138" s="204" t="s">
        <v>462</v>
      </c>
      <c r="C138" s="26"/>
      <c r="D138" s="163">
        <v>13959123</v>
      </c>
      <c r="E138" s="163"/>
      <c r="F138" s="163">
        <v>89314541391</v>
      </c>
      <c r="G138" s="163"/>
      <c r="H138" s="164">
        <v>90333191084</v>
      </c>
      <c r="I138" s="154"/>
      <c r="J138" s="154">
        <v>0</v>
      </c>
      <c r="K138" s="154"/>
      <c r="L138" s="154">
        <v>0</v>
      </c>
      <c r="M138" s="154"/>
      <c r="N138" s="154">
        <v>7899262</v>
      </c>
      <c r="O138" s="154"/>
      <c r="P138" s="154">
        <v>54441858367</v>
      </c>
      <c r="Q138" s="154"/>
      <c r="R138" s="154">
        <v>6059861</v>
      </c>
      <c r="S138" s="154"/>
      <c r="T138" s="154">
        <v>7890</v>
      </c>
      <c r="U138" s="154"/>
      <c r="V138" s="154">
        <v>38772758583</v>
      </c>
      <c r="W138" s="154"/>
      <c r="X138" s="3">
        <v>47527820088</v>
      </c>
      <c r="Y138" s="203"/>
      <c r="Z138" s="38">
        <f>X138/درآمدها!$J$6</f>
        <v>3.2678270382760183E-3</v>
      </c>
    </row>
    <row r="139" spans="1:26" s="35" customFormat="1">
      <c r="A139" s="196"/>
      <c r="B139" s="26" t="s">
        <v>460</v>
      </c>
      <c r="C139" s="26"/>
      <c r="D139" s="163">
        <v>180029</v>
      </c>
      <c r="E139" s="163"/>
      <c r="F139" s="163">
        <v>20697357968</v>
      </c>
      <c r="G139" s="163"/>
      <c r="H139" s="164">
        <v>23685068466</v>
      </c>
      <c r="I139" s="154"/>
      <c r="J139" s="154">
        <v>0</v>
      </c>
      <c r="K139" s="154"/>
      <c r="L139" s="154">
        <v>0</v>
      </c>
      <c r="M139" s="154"/>
      <c r="N139" s="154">
        <v>1294</v>
      </c>
      <c r="O139" s="154"/>
      <c r="P139" s="154">
        <v>173991712</v>
      </c>
      <c r="Q139" s="154"/>
      <c r="R139" s="154">
        <v>178735</v>
      </c>
      <c r="S139" s="154"/>
      <c r="T139" s="154">
        <v>139250</v>
      </c>
      <c r="U139" s="154"/>
      <c r="V139" s="154">
        <v>20548590930</v>
      </c>
      <c r="W139" s="154"/>
      <c r="X139" s="3">
        <v>24740760103</v>
      </c>
      <c r="Y139" s="203"/>
      <c r="Z139" s="38">
        <f>X139/درآمدها!$J$6</f>
        <v>1.701077908946573E-3</v>
      </c>
    </row>
    <row r="140" spans="1:26" s="35" customFormat="1">
      <c r="A140" s="196"/>
      <c r="B140" s="204" t="s">
        <v>441</v>
      </c>
      <c r="C140" s="26"/>
      <c r="D140" s="163">
        <v>9202977</v>
      </c>
      <c r="E140" s="163"/>
      <c r="F140" s="163">
        <v>34994554461</v>
      </c>
      <c r="G140" s="163"/>
      <c r="H140" s="164">
        <v>36309282354</v>
      </c>
      <c r="I140" s="154"/>
      <c r="J140" s="154">
        <v>0</v>
      </c>
      <c r="K140" s="154"/>
      <c r="L140" s="154">
        <v>0</v>
      </c>
      <c r="M140" s="154"/>
      <c r="N140" s="154">
        <v>745887</v>
      </c>
      <c r="O140" s="154"/>
      <c r="P140" s="154">
        <v>3365007449</v>
      </c>
      <c r="Q140" s="154"/>
      <c r="R140" s="154">
        <v>8457090</v>
      </c>
      <c r="S140" s="154"/>
      <c r="T140" s="154">
        <v>4682</v>
      </c>
      <c r="U140" s="154"/>
      <c r="V140" s="154">
        <v>32158300144</v>
      </c>
      <c r="W140" s="154"/>
      <c r="X140" s="3">
        <v>39360498617</v>
      </c>
      <c r="Y140" s="203"/>
      <c r="Z140" s="38">
        <f>X140/درآمدها!$J$6</f>
        <v>2.706273954549279E-3</v>
      </c>
    </row>
    <row r="141" spans="1:26" s="35" customFormat="1">
      <c r="A141" s="196"/>
      <c r="B141" s="204" t="s">
        <v>448</v>
      </c>
      <c r="C141" s="26"/>
      <c r="D141" s="163">
        <v>461954</v>
      </c>
      <c r="E141" s="163"/>
      <c r="F141" s="163">
        <v>2447563566</v>
      </c>
      <c r="G141" s="163"/>
      <c r="H141" s="164">
        <v>2475116969</v>
      </c>
      <c r="I141" s="154"/>
      <c r="J141" s="154">
        <v>6285320</v>
      </c>
      <c r="K141" s="154"/>
      <c r="L141" s="154">
        <v>36420823992</v>
      </c>
      <c r="M141" s="154"/>
      <c r="N141" s="154">
        <v>524343</v>
      </c>
      <c r="O141" s="154"/>
      <c r="P141" s="154">
        <v>3159539673</v>
      </c>
      <c r="Q141" s="154"/>
      <c r="R141" s="154">
        <v>6222931</v>
      </c>
      <c r="S141" s="154"/>
      <c r="T141" s="154">
        <v>6170</v>
      </c>
      <c r="U141" s="154"/>
      <c r="V141" s="154">
        <v>35849629260</v>
      </c>
      <c r="W141" s="154"/>
      <c r="X141" s="3">
        <v>38167031142</v>
      </c>
      <c r="Y141" s="203"/>
      <c r="Z141" s="38">
        <f>X141/درآمدها!$J$6</f>
        <v>2.6242157983601905E-3</v>
      </c>
    </row>
    <row r="142" spans="1:26" s="35" customFormat="1">
      <c r="A142" s="196"/>
      <c r="B142" s="26" t="s">
        <v>425</v>
      </c>
      <c r="C142" s="26"/>
      <c r="D142" s="163">
        <v>796195</v>
      </c>
      <c r="E142" s="163"/>
      <c r="F142" s="163">
        <v>3187977694</v>
      </c>
      <c r="G142" s="163"/>
      <c r="H142" s="164">
        <v>3157915986</v>
      </c>
      <c r="I142" s="154"/>
      <c r="J142" s="154">
        <v>7436940</v>
      </c>
      <c r="K142" s="154"/>
      <c r="L142" s="154">
        <v>35002952306</v>
      </c>
      <c r="M142" s="154"/>
      <c r="N142" s="154">
        <v>28064</v>
      </c>
      <c r="O142" s="154"/>
      <c r="P142" s="154">
        <v>125096551</v>
      </c>
      <c r="Q142" s="154"/>
      <c r="R142" s="154">
        <v>8205071</v>
      </c>
      <c r="S142" s="154"/>
      <c r="T142" s="154">
        <v>5000</v>
      </c>
      <c r="U142" s="154"/>
      <c r="V142" s="154">
        <v>38072464397</v>
      </c>
      <c r="W142" s="154"/>
      <c r="X142" s="3">
        <v>40781254141</v>
      </c>
      <c r="Y142" s="203"/>
      <c r="Z142" s="38">
        <f>X142/درآمدها!$J$6</f>
        <v>2.8039595481134461E-3</v>
      </c>
    </row>
    <row r="143" spans="1:26" s="35" customFormat="1">
      <c r="A143" s="196"/>
      <c r="B143" s="204" t="s">
        <v>424</v>
      </c>
      <c r="C143" s="26"/>
      <c r="D143" s="163">
        <v>2023687</v>
      </c>
      <c r="E143" s="163"/>
      <c r="F143" s="163">
        <v>21034491651</v>
      </c>
      <c r="G143" s="163"/>
      <c r="H143" s="164">
        <v>22972998034</v>
      </c>
      <c r="I143" s="154"/>
      <c r="J143" s="154">
        <v>1407727</v>
      </c>
      <c r="K143" s="154"/>
      <c r="L143" s="154">
        <v>18081716409</v>
      </c>
      <c r="M143" s="154"/>
      <c r="N143" s="154">
        <v>4952</v>
      </c>
      <c r="O143" s="154"/>
      <c r="P143" s="154">
        <v>57244992</v>
      </c>
      <c r="Q143" s="154"/>
      <c r="R143" s="154">
        <v>3426462</v>
      </c>
      <c r="S143" s="154"/>
      <c r="T143" s="154">
        <v>12620</v>
      </c>
      <c r="U143" s="154"/>
      <c r="V143" s="154">
        <v>39064736265</v>
      </c>
      <c r="W143" s="154"/>
      <c r="X143" s="3">
        <v>42984660838</v>
      </c>
      <c r="Y143" s="203"/>
      <c r="Z143" s="38">
        <f>X143/درآمدها!$J$6</f>
        <v>2.9554571755544532E-3</v>
      </c>
    </row>
    <row r="144" spans="1:26" s="35" customFormat="1">
      <c r="A144" s="196"/>
      <c r="B144" s="26" t="s">
        <v>179</v>
      </c>
      <c r="C144" s="26"/>
      <c r="D144" s="163">
        <v>5838740</v>
      </c>
      <c r="E144" s="163"/>
      <c r="F144" s="163">
        <v>27130159507</v>
      </c>
      <c r="G144" s="163"/>
      <c r="H144" s="164">
        <v>33663197086</v>
      </c>
      <c r="I144" s="154"/>
      <c r="J144" s="154">
        <v>3313570</v>
      </c>
      <c r="K144" s="154"/>
      <c r="L144" s="154">
        <v>21139681574</v>
      </c>
      <c r="M144" s="154"/>
      <c r="N144" s="154">
        <v>63505</v>
      </c>
      <c r="O144" s="154"/>
      <c r="P144" s="154">
        <v>367048153</v>
      </c>
      <c r="Q144" s="154"/>
      <c r="R144" s="154">
        <v>9088805</v>
      </c>
      <c r="S144" s="154"/>
      <c r="T144" s="154">
        <v>6500</v>
      </c>
      <c r="U144" s="154"/>
      <c r="V144" s="154">
        <v>47974760160</v>
      </c>
      <c r="W144" s="154"/>
      <c r="X144" s="3">
        <v>58725722972</v>
      </c>
      <c r="Y144" s="203"/>
      <c r="Z144" s="38">
        <f>X144/درآمدها!$J$6</f>
        <v>4.037751048015386E-3</v>
      </c>
    </row>
    <row r="145" spans="1:26" s="35" customFormat="1">
      <c r="A145" s="196"/>
      <c r="B145" s="26" t="s">
        <v>176</v>
      </c>
      <c r="C145" s="26"/>
      <c r="D145" s="163">
        <v>4497179</v>
      </c>
      <c r="E145" s="163"/>
      <c r="F145" s="163">
        <v>32551490796</v>
      </c>
      <c r="G145" s="163"/>
      <c r="H145" s="164">
        <v>26599003674</v>
      </c>
      <c r="I145" s="154"/>
      <c r="J145" s="154">
        <v>0</v>
      </c>
      <c r="K145" s="154"/>
      <c r="L145" s="154">
        <v>0</v>
      </c>
      <c r="M145" s="154"/>
      <c r="N145" s="154">
        <v>379178</v>
      </c>
      <c r="O145" s="154"/>
      <c r="P145" s="154">
        <v>2561379536</v>
      </c>
      <c r="Q145" s="154"/>
      <c r="R145" s="154">
        <v>4118001</v>
      </c>
      <c r="S145" s="154"/>
      <c r="T145" s="154">
        <v>6920</v>
      </c>
      <c r="U145" s="154"/>
      <c r="V145" s="154">
        <v>29806923774</v>
      </c>
      <c r="W145" s="154"/>
      <c r="X145" s="3">
        <v>28327012349</v>
      </c>
      <c r="Y145" s="203"/>
      <c r="Z145" s="38">
        <f>X145/درآمدها!$J$6</f>
        <v>1.9476545883284203E-3</v>
      </c>
    </row>
    <row r="146" spans="1:26" s="35" customFormat="1">
      <c r="A146" s="196"/>
      <c r="B146" s="204" t="s">
        <v>315</v>
      </c>
      <c r="C146" s="26"/>
      <c r="D146" s="163">
        <v>17547876</v>
      </c>
      <c r="E146" s="163"/>
      <c r="F146" s="163">
        <v>26129688684</v>
      </c>
      <c r="G146" s="163"/>
      <c r="H146" s="164">
        <v>18088874388</v>
      </c>
      <c r="I146" s="154"/>
      <c r="J146" s="154">
        <v>20567562</v>
      </c>
      <c r="K146" s="154"/>
      <c r="L146" s="154">
        <v>24902213172</v>
      </c>
      <c r="M146" s="154"/>
      <c r="N146" s="154">
        <v>161572</v>
      </c>
      <c r="O146" s="154"/>
      <c r="P146" s="154">
        <v>181615953</v>
      </c>
      <c r="Q146" s="154"/>
      <c r="R146" s="154">
        <v>37953866</v>
      </c>
      <c r="S146" s="154"/>
      <c r="T146" s="154">
        <v>1285</v>
      </c>
      <c r="U146" s="154"/>
      <c r="V146" s="154">
        <v>50805261717</v>
      </c>
      <c r="W146" s="154"/>
      <c r="X146" s="3">
        <v>48480532042</v>
      </c>
      <c r="Y146" s="203"/>
      <c r="Z146" s="38">
        <f>X146/درآمدها!$J$6</f>
        <v>3.3333317863836649E-3</v>
      </c>
    </row>
    <row r="147" spans="1:26" s="35" customFormat="1">
      <c r="A147" s="196"/>
      <c r="B147" s="26" t="s">
        <v>282</v>
      </c>
      <c r="C147" s="26"/>
      <c r="D147" s="163">
        <v>3035606</v>
      </c>
      <c r="E147" s="163"/>
      <c r="F147" s="163">
        <v>25440824769</v>
      </c>
      <c r="G147" s="163"/>
      <c r="H147" s="164">
        <v>25981055084</v>
      </c>
      <c r="I147" s="154"/>
      <c r="J147" s="154">
        <v>710529</v>
      </c>
      <c r="K147" s="154"/>
      <c r="L147" s="154">
        <v>6787616687</v>
      </c>
      <c r="M147" s="154"/>
      <c r="N147" s="154">
        <v>34834</v>
      </c>
      <c r="O147" s="154"/>
      <c r="P147" s="154">
        <v>303840944</v>
      </c>
      <c r="Q147" s="154"/>
      <c r="R147" s="154">
        <v>3711301</v>
      </c>
      <c r="S147" s="154"/>
      <c r="T147" s="154">
        <v>9340</v>
      </c>
      <c r="U147" s="154"/>
      <c r="V147" s="154">
        <v>31936504462</v>
      </c>
      <c r="W147" s="154"/>
      <c r="X147" s="3">
        <v>34457303212</v>
      </c>
      <c r="Y147" s="203"/>
      <c r="Z147" s="38">
        <f>X147/درآمدها!$J$6</f>
        <v>2.3691494138330677E-3</v>
      </c>
    </row>
    <row r="148" spans="1:26" s="35" customFormat="1">
      <c r="A148" s="196"/>
      <c r="B148" s="204" t="s">
        <v>161</v>
      </c>
      <c r="C148" s="26"/>
      <c r="D148" s="163">
        <v>1066008</v>
      </c>
      <c r="E148" s="163"/>
      <c r="F148" s="163">
        <v>21903498734</v>
      </c>
      <c r="G148" s="163"/>
      <c r="H148" s="164">
        <v>20271396283</v>
      </c>
      <c r="I148" s="154"/>
      <c r="J148" s="154">
        <v>0</v>
      </c>
      <c r="K148" s="154"/>
      <c r="L148" s="154">
        <v>0</v>
      </c>
      <c r="M148" s="154"/>
      <c r="N148" s="154">
        <v>0</v>
      </c>
      <c r="O148" s="154"/>
      <c r="P148" s="154">
        <v>0</v>
      </c>
      <c r="Q148" s="154"/>
      <c r="R148" s="154">
        <v>1066008</v>
      </c>
      <c r="S148" s="154"/>
      <c r="T148" s="154">
        <v>19970</v>
      </c>
      <c r="U148" s="154"/>
      <c r="V148" s="154">
        <v>21903498734</v>
      </c>
      <c r="W148" s="154"/>
      <c r="X148" s="3">
        <v>21161515094</v>
      </c>
      <c r="Y148" s="203"/>
      <c r="Z148" s="38">
        <f>X148/درآمدها!$J$6</f>
        <v>1.4549830197770647E-3</v>
      </c>
    </row>
    <row r="149" spans="1:26" s="35" customFormat="1">
      <c r="A149" s="196"/>
      <c r="B149" s="26" t="s">
        <v>153</v>
      </c>
      <c r="C149" s="26"/>
      <c r="D149" s="163">
        <v>444862</v>
      </c>
      <c r="E149" s="163"/>
      <c r="F149" s="163">
        <v>22167518748</v>
      </c>
      <c r="G149" s="163"/>
      <c r="H149" s="164">
        <v>21434164501</v>
      </c>
      <c r="I149" s="154"/>
      <c r="J149" s="154">
        <v>0</v>
      </c>
      <c r="K149" s="154"/>
      <c r="L149" s="154">
        <v>0</v>
      </c>
      <c r="M149" s="154"/>
      <c r="N149" s="154">
        <v>3340</v>
      </c>
      <c r="O149" s="154"/>
      <c r="P149" s="154">
        <v>164864757</v>
      </c>
      <c r="Q149" s="154"/>
      <c r="R149" s="154">
        <v>441522</v>
      </c>
      <c r="S149" s="154"/>
      <c r="T149" s="154">
        <v>51300</v>
      </c>
      <c r="U149" s="154"/>
      <c r="V149" s="154">
        <v>22001086208</v>
      </c>
      <c r="W149" s="154"/>
      <c r="X149" s="3">
        <v>22515310635</v>
      </c>
      <c r="Y149" s="203"/>
      <c r="Z149" s="38">
        <f>X149/درآمدها!$J$6</f>
        <v>1.5480647067760923E-3</v>
      </c>
    </row>
    <row r="150" spans="1:26" s="35" customFormat="1">
      <c r="A150" s="196"/>
      <c r="B150" s="204" t="s">
        <v>151</v>
      </c>
      <c r="C150" s="26"/>
      <c r="D150" s="163">
        <v>3215522</v>
      </c>
      <c r="E150" s="163"/>
      <c r="F150" s="163">
        <v>18276509453</v>
      </c>
      <c r="G150" s="163"/>
      <c r="H150" s="164">
        <v>32762993854</v>
      </c>
      <c r="I150" s="154"/>
      <c r="J150" s="154">
        <v>0</v>
      </c>
      <c r="K150" s="154"/>
      <c r="L150" s="154">
        <v>0</v>
      </c>
      <c r="M150" s="154"/>
      <c r="N150" s="154">
        <v>258226</v>
      </c>
      <c r="O150" s="154"/>
      <c r="P150" s="154">
        <v>3086093989</v>
      </c>
      <c r="Q150" s="154"/>
      <c r="R150" s="154">
        <v>2957296</v>
      </c>
      <c r="S150" s="154"/>
      <c r="T150" s="154">
        <v>12540</v>
      </c>
      <c r="U150" s="154"/>
      <c r="V150" s="154">
        <v>16808794435</v>
      </c>
      <c r="W150" s="154"/>
      <c r="X150" s="3">
        <v>36863839118</v>
      </c>
      <c r="Y150" s="203"/>
      <c r="Z150" s="38">
        <f>X150/درآمدها!$J$6</f>
        <v>2.5346134112907261E-3</v>
      </c>
    </row>
    <row r="151" spans="1:26" s="35" customFormat="1">
      <c r="A151" s="196"/>
      <c r="B151" s="204" t="s">
        <v>262</v>
      </c>
      <c r="C151" s="26"/>
      <c r="D151" s="163">
        <v>3568407</v>
      </c>
      <c r="E151" s="163"/>
      <c r="F151" s="163">
        <v>9675917288</v>
      </c>
      <c r="G151" s="163"/>
      <c r="H151" s="164">
        <v>10212316766</v>
      </c>
      <c r="I151" s="154"/>
      <c r="J151" s="154">
        <v>5274851</v>
      </c>
      <c r="K151" s="154"/>
      <c r="L151" s="154">
        <v>17268969010</v>
      </c>
      <c r="M151" s="154"/>
      <c r="N151" s="154">
        <v>39177</v>
      </c>
      <c r="O151" s="154"/>
      <c r="P151" s="154">
        <v>121560566</v>
      </c>
      <c r="Q151" s="154"/>
      <c r="R151" s="154">
        <v>8804081</v>
      </c>
      <c r="S151" s="154"/>
      <c r="T151" s="154">
        <v>3200</v>
      </c>
      <c r="U151" s="154"/>
      <c r="V151" s="154">
        <v>26838655867</v>
      </c>
      <c r="W151" s="154"/>
      <c r="X151" s="3">
        <v>28005429502</v>
      </c>
      <c r="Y151" s="203"/>
      <c r="Z151" s="38">
        <f>X151/درآمدها!$J$6</f>
        <v>1.9255438094093235E-3</v>
      </c>
    </row>
    <row r="152" spans="1:26" s="35" customFormat="1">
      <c r="A152" s="196"/>
      <c r="B152" s="26" t="s">
        <v>215</v>
      </c>
      <c r="C152" s="26"/>
      <c r="D152" s="163">
        <v>2683099</v>
      </c>
      <c r="E152" s="163"/>
      <c r="F152" s="163">
        <v>28418298031</v>
      </c>
      <c r="G152" s="163"/>
      <c r="H152" s="164">
        <v>24937708148</v>
      </c>
      <c r="I152" s="154"/>
      <c r="J152" s="154">
        <v>1284164</v>
      </c>
      <c r="K152" s="154"/>
      <c r="L152" s="154">
        <v>13329715366</v>
      </c>
      <c r="M152" s="154"/>
      <c r="N152" s="154">
        <v>23831</v>
      </c>
      <c r="O152" s="154"/>
      <c r="P152" s="154">
        <v>230951074</v>
      </c>
      <c r="Q152" s="154"/>
      <c r="R152" s="154">
        <v>3943432</v>
      </c>
      <c r="S152" s="154"/>
      <c r="T152" s="154">
        <v>10190</v>
      </c>
      <c r="U152" s="154"/>
      <c r="V152" s="154">
        <v>41497374652</v>
      </c>
      <c r="W152" s="154"/>
      <c r="X152" s="3">
        <v>39944479829</v>
      </c>
      <c r="Y152" s="203"/>
      <c r="Z152" s="38">
        <f>X152/درآمدها!$J$6</f>
        <v>2.7464262188627991E-3</v>
      </c>
    </row>
    <row r="153" spans="1:26" s="35" customFormat="1">
      <c r="A153" s="196"/>
      <c r="B153" s="204" t="s">
        <v>145</v>
      </c>
      <c r="C153" s="26"/>
      <c r="D153" s="163">
        <v>4974006</v>
      </c>
      <c r="E153" s="163"/>
      <c r="F153" s="163">
        <v>34611271953</v>
      </c>
      <c r="G153" s="163"/>
      <c r="H153" s="164">
        <v>40247502810</v>
      </c>
      <c r="I153" s="154"/>
      <c r="J153" s="154">
        <v>562878</v>
      </c>
      <c r="K153" s="154"/>
      <c r="L153" s="154">
        <v>4974780046</v>
      </c>
      <c r="M153" s="154"/>
      <c r="N153" s="154">
        <v>439390</v>
      </c>
      <c r="O153" s="154"/>
      <c r="P153" s="154">
        <v>3683019947</v>
      </c>
      <c r="Q153" s="154"/>
      <c r="R153" s="154">
        <v>5097494</v>
      </c>
      <c r="S153" s="154"/>
      <c r="T153" s="154">
        <v>8700</v>
      </c>
      <c r="U153" s="154"/>
      <c r="V153" s="154">
        <v>36449984032</v>
      </c>
      <c r="W153" s="154"/>
      <c r="X153" s="3">
        <v>44084326027</v>
      </c>
      <c r="Y153" s="203"/>
      <c r="Z153" s="38">
        <f>X153/درآمدها!$J$6</f>
        <v>3.0310658533985362E-3</v>
      </c>
    </row>
    <row r="154" spans="1:26" s="35" customFormat="1">
      <c r="A154" s="196"/>
      <c r="B154" s="204" t="s">
        <v>320</v>
      </c>
      <c r="C154" s="26"/>
      <c r="D154" s="163">
        <v>929625</v>
      </c>
      <c r="E154" s="163"/>
      <c r="F154" s="163">
        <v>23766580687</v>
      </c>
      <c r="G154" s="163"/>
      <c r="H154" s="164">
        <v>23102343284</v>
      </c>
      <c r="I154" s="154"/>
      <c r="J154" s="154">
        <v>0</v>
      </c>
      <c r="K154" s="154"/>
      <c r="L154" s="154">
        <v>0</v>
      </c>
      <c r="M154" s="154"/>
      <c r="N154" s="154">
        <v>10440</v>
      </c>
      <c r="O154" s="154"/>
      <c r="P154" s="154">
        <v>264221092</v>
      </c>
      <c r="Q154" s="154"/>
      <c r="R154" s="154">
        <v>919185</v>
      </c>
      <c r="S154" s="154"/>
      <c r="T154" s="154">
        <v>29190</v>
      </c>
      <c r="U154" s="154"/>
      <c r="V154" s="154">
        <v>23499674029</v>
      </c>
      <c r="W154" s="154"/>
      <c r="X154" s="3">
        <v>26671365643</v>
      </c>
      <c r="Y154" s="203"/>
      <c r="Z154" s="38">
        <f>X154/درآمدها!$J$6</f>
        <v>1.833818795698296E-3</v>
      </c>
    </row>
    <row r="155" spans="1:26" s="35" customFormat="1">
      <c r="A155" s="196"/>
      <c r="B155" s="26" t="s">
        <v>316</v>
      </c>
      <c r="C155" s="26"/>
      <c r="D155" s="163">
        <v>2421044</v>
      </c>
      <c r="E155" s="163"/>
      <c r="F155" s="163">
        <v>11762634644</v>
      </c>
      <c r="G155" s="163"/>
      <c r="H155" s="164">
        <v>17303732891</v>
      </c>
      <c r="I155" s="154"/>
      <c r="J155" s="154">
        <v>67532</v>
      </c>
      <c r="K155" s="154"/>
      <c r="L155" s="154">
        <v>474814886</v>
      </c>
      <c r="M155" s="154"/>
      <c r="N155" s="154">
        <v>1544654</v>
      </c>
      <c r="O155" s="154"/>
      <c r="P155" s="154">
        <v>10794081040</v>
      </c>
      <c r="Q155" s="154"/>
      <c r="R155" s="154">
        <v>943922</v>
      </c>
      <c r="S155" s="154"/>
      <c r="T155" s="154">
        <v>8500</v>
      </c>
      <c r="U155" s="154"/>
      <c r="V155" s="154">
        <v>4721853595</v>
      </c>
      <c r="W155" s="154"/>
      <c r="X155" s="3">
        <v>7975598146</v>
      </c>
      <c r="Y155" s="203"/>
      <c r="Z155" s="38">
        <f>X155/درآمدها!$J$6</f>
        <v>5.4837093768799491E-4</v>
      </c>
    </row>
    <row r="156" spans="1:26" s="35" customFormat="1">
      <c r="A156" s="196"/>
      <c r="B156" s="204" t="s">
        <v>319</v>
      </c>
      <c r="C156" s="26"/>
      <c r="D156" s="163">
        <v>4557051</v>
      </c>
      <c r="E156" s="163"/>
      <c r="F156" s="163">
        <v>32550906995</v>
      </c>
      <c r="G156" s="163"/>
      <c r="H156" s="164">
        <v>23066436897</v>
      </c>
      <c r="I156" s="154"/>
      <c r="J156" s="154">
        <v>1979383</v>
      </c>
      <c r="K156" s="154"/>
      <c r="L156" s="154">
        <v>12634556083</v>
      </c>
      <c r="M156" s="154"/>
      <c r="N156" s="154">
        <v>52294</v>
      </c>
      <c r="O156" s="154"/>
      <c r="P156" s="154">
        <v>297606368</v>
      </c>
      <c r="Q156" s="154"/>
      <c r="R156" s="154">
        <v>6484140</v>
      </c>
      <c r="S156" s="154"/>
      <c r="T156" s="154">
        <v>6050</v>
      </c>
      <c r="U156" s="154"/>
      <c r="V156" s="154">
        <v>44811928278</v>
      </c>
      <c r="W156" s="154"/>
      <c r="X156" s="3">
        <v>38995634173</v>
      </c>
      <c r="Y156" s="203"/>
      <c r="Z156" s="38">
        <f>X156/درآمدها!$J$6</f>
        <v>2.6811873022853814E-3</v>
      </c>
    </row>
    <row r="157" spans="1:26" s="35" customFormat="1">
      <c r="A157" s="196"/>
      <c r="B157" s="26" t="s">
        <v>299</v>
      </c>
      <c r="C157" s="26"/>
      <c r="D157" s="163">
        <v>980097</v>
      </c>
      <c r="E157" s="163"/>
      <c r="F157" s="163">
        <v>25919050284</v>
      </c>
      <c r="G157" s="163"/>
      <c r="H157" s="164">
        <v>19943213209</v>
      </c>
      <c r="I157" s="154"/>
      <c r="J157" s="154">
        <v>0</v>
      </c>
      <c r="K157" s="154"/>
      <c r="L157" s="154">
        <v>0</v>
      </c>
      <c r="M157" s="154"/>
      <c r="N157" s="154">
        <v>79223</v>
      </c>
      <c r="O157" s="154"/>
      <c r="P157" s="154">
        <v>1870330325</v>
      </c>
      <c r="Q157" s="154"/>
      <c r="R157" s="154">
        <v>900874</v>
      </c>
      <c r="S157" s="154"/>
      <c r="T157" s="154">
        <v>24060</v>
      </c>
      <c r="U157" s="154"/>
      <c r="V157" s="154">
        <v>23823966920</v>
      </c>
      <c r="W157" s="154"/>
      <c r="X157" s="3">
        <v>21546062025</v>
      </c>
      <c r="Y157" s="203"/>
      <c r="Z157" s="38">
        <f>X157/درآمدها!$J$6</f>
        <v>1.4814229628731534E-3</v>
      </c>
    </row>
    <row r="158" spans="1:26" s="35" customFormat="1">
      <c r="A158" s="196"/>
      <c r="B158" s="204" t="s">
        <v>239</v>
      </c>
      <c r="C158" s="26"/>
      <c r="D158" s="163">
        <v>8142084</v>
      </c>
      <c r="E158" s="163"/>
      <c r="F158" s="163">
        <v>33219888678</v>
      </c>
      <c r="G158" s="163"/>
      <c r="H158" s="164">
        <v>26692820108</v>
      </c>
      <c r="I158" s="154"/>
      <c r="J158" s="154">
        <v>704788</v>
      </c>
      <c r="K158" s="154"/>
      <c r="L158" s="154">
        <v>2772058259</v>
      </c>
      <c r="M158" s="154"/>
      <c r="N158" s="154">
        <v>85905</v>
      </c>
      <c r="O158" s="154"/>
      <c r="P158" s="154">
        <v>304332699</v>
      </c>
      <c r="Q158" s="154"/>
      <c r="R158" s="154">
        <v>8760967</v>
      </c>
      <c r="S158" s="154"/>
      <c r="T158" s="154">
        <v>4100</v>
      </c>
      <c r="U158" s="154"/>
      <c r="V158" s="154">
        <v>35641452576</v>
      </c>
      <c r="W158" s="154"/>
      <c r="X158" s="3">
        <v>35706240915</v>
      </c>
      <c r="Y158" s="203"/>
      <c r="Z158" s="38">
        <f>X158/درآمدها!$J$6</f>
        <v>2.4550214859674303E-3</v>
      </c>
    </row>
    <row r="159" spans="1:26" s="35" customFormat="1">
      <c r="A159" s="196"/>
      <c r="B159" s="204" t="s">
        <v>219</v>
      </c>
      <c r="C159" s="26"/>
      <c r="D159" s="163">
        <v>16566423</v>
      </c>
      <c r="E159" s="163"/>
      <c r="F159" s="163">
        <v>27088433769</v>
      </c>
      <c r="G159" s="163"/>
      <c r="H159" s="164">
        <v>28176496117</v>
      </c>
      <c r="I159" s="154"/>
      <c r="J159" s="154">
        <v>559605</v>
      </c>
      <c r="K159" s="154"/>
      <c r="L159" s="154">
        <v>1092083224</v>
      </c>
      <c r="M159" s="154"/>
      <c r="N159" s="154">
        <v>180456</v>
      </c>
      <c r="O159" s="154"/>
      <c r="P159" s="154">
        <v>329116298</v>
      </c>
      <c r="Q159" s="154"/>
      <c r="R159" s="154">
        <v>16945572</v>
      </c>
      <c r="S159" s="154"/>
      <c r="T159" s="154">
        <v>2185</v>
      </c>
      <c r="U159" s="154"/>
      <c r="V159" s="154">
        <v>27885446029</v>
      </c>
      <c r="W159" s="154"/>
      <c r="X159" s="3">
        <v>36805769678</v>
      </c>
      <c r="Y159" s="203"/>
      <c r="Z159" s="38">
        <f>X159/درآمدها!$J$6</f>
        <v>2.5306207836932851E-3</v>
      </c>
    </row>
    <row r="160" spans="1:26" s="35" customFormat="1">
      <c r="A160" s="196"/>
      <c r="B160" s="26" t="s">
        <v>142</v>
      </c>
      <c r="C160" s="26"/>
      <c r="D160" s="163">
        <v>15036870</v>
      </c>
      <c r="E160" s="163"/>
      <c r="F160" s="163">
        <v>65055227867</v>
      </c>
      <c r="G160" s="163"/>
      <c r="H160" s="164">
        <v>72823735842</v>
      </c>
      <c r="I160" s="154"/>
      <c r="J160" s="154">
        <v>0</v>
      </c>
      <c r="K160" s="154"/>
      <c r="L160" s="154">
        <v>0</v>
      </c>
      <c r="M160" s="154"/>
      <c r="N160" s="154">
        <v>1117120</v>
      </c>
      <c r="O160" s="154"/>
      <c r="P160" s="154">
        <v>6128316369</v>
      </c>
      <c r="Q160" s="154"/>
      <c r="R160" s="154">
        <v>13919750</v>
      </c>
      <c r="S160" s="154"/>
      <c r="T160" s="154">
        <v>5600</v>
      </c>
      <c r="U160" s="154"/>
      <c r="V160" s="154">
        <v>60222141184</v>
      </c>
      <c r="W160" s="154"/>
      <c r="X160" s="3">
        <v>77486793931</v>
      </c>
      <c r="Y160" s="203"/>
      <c r="Z160" s="38">
        <f>X160/درآمدها!$J$6</f>
        <v>5.3276889166851598E-3</v>
      </c>
    </row>
    <row r="161" spans="1:26" s="35" customFormat="1">
      <c r="A161" s="196"/>
      <c r="B161" s="26" t="s">
        <v>136</v>
      </c>
      <c r="C161" s="26"/>
      <c r="D161" s="163">
        <v>2506221</v>
      </c>
      <c r="E161" s="163"/>
      <c r="F161" s="163">
        <v>50900043194</v>
      </c>
      <c r="G161" s="163"/>
      <c r="H161" s="164">
        <v>53637882451</v>
      </c>
      <c r="I161" s="154"/>
      <c r="J161" s="154">
        <v>0</v>
      </c>
      <c r="K161" s="154"/>
      <c r="L161" s="154">
        <v>0</v>
      </c>
      <c r="M161" s="154"/>
      <c r="N161" s="154">
        <v>208182</v>
      </c>
      <c r="O161" s="154"/>
      <c r="P161" s="154">
        <v>4802987077</v>
      </c>
      <c r="Q161" s="154"/>
      <c r="R161" s="154">
        <v>2298039</v>
      </c>
      <c r="S161" s="154"/>
      <c r="T161" s="154">
        <v>23960</v>
      </c>
      <c r="U161" s="154"/>
      <c r="V161" s="154">
        <v>46671975202</v>
      </c>
      <c r="W161" s="154"/>
      <c r="X161" s="3">
        <v>54733401408</v>
      </c>
      <c r="Y161" s="203"/>
      <c r="Z161" s="38">
        <f>X161/درآمدها!$J$6</f>
        <v>3.7632546303767076E-3</v>
      </c>
    </row>
    <row r="162" spans="1:26" s="35" customFormat="1">
      <c r="A162" s="196"/>
      <c r="B162" s="26" t="s">
        <v>132</v>
      </c>
      <c r="C162" s="26"/>
      <c r="D162" s="163">
        <v>1435943</v>
      </c>
      <c r="E162" s="163"/>
      <c r="F162" s="163">
        <v>37017725147</v>
      </c>
      <c r="G162" s="163"/>
      <c r="H162" s="164">
        <v>29190312397</v>
      </c>
      <c r="I162" s="154"/>
      <c r="J162" s="154">
        <v>1439049</v>
      </c>
      <c r="K162" s="154"/>
      <c r="L162" s="154">
        <v>30428025571</v>
      </c>
      <c r="M162" s="154"/>
      <c r="N162" s="154">
        <v>213589</v>
      </c>
      <c r="O162" s="154"/>
      <c r="P162" s="154">
        <v>5565041697</v>
      </c>
      <c r="Q162" s="154"/>
      <c r="R162" s="154">
        <v>2661403</v>
      </c>
      <c r="S162" s="154"/>
      <c r="T162" s="154">
        <v>26110</v>
      </c>
      <c r="U162" s="154"/>
      <c r="V162" s="154">
        <v>62435068793</v>
      </c>
      <c r="W162" s="154"/>
      <c r="X162" s="3">
        <v>69075771403</v>
      </c>
      <c r="Y162" s="203"/>
      <c r="Z162" s="38">
        <f>X162/درآمدها!$J$6</f>
        <v>4.7493799013409695E-3</v>
      </c>
    </row>
    <row r="163" spans="1:26" s="35" customFormat="1">
      <c r="A163" s="196"/>
      <c r="B163" s="204" t="s">
        <v>131</v>
      </c>
      <c r="C163" s="26"/>
      <c r="D163" s="163">
        <v>5726269</v>
      </c>
      <c r="E163" s="163"/>
      <c r="F163" s="163">
        <v>101706899534</v>
      </c>
      <c r="G163" s="163"/>
      <c r="H163" s="164">
        <v>102402636616</v>
      </c>
      <c r="I163" s="154"/>
      <c r="J163" s="154">
        <v>1518122</v>
      </c>
      <c r="K163" s="154"/>
      <c r="L163" s="154">
        <v>28985014830</v>
      </c>
      <c r="M163" s="154"/>
      <c r="N163" s="154">
        <v>0</v>
      </c>
      <c r="O163" s="154"/>
      <c r="P163" s="154">
        <v>0</v>
      </c>
      <c r="Q163" s="154"/>
      <c r="R163" s="154">
        <v>7244391</v>
      </c>
      <c r="S163" s="154"/>
      <c r="T163" s="154">
        <v>22940</v>
      </c>
      <c r="U163" s="154"/>
      <c r="V163" s="154">
        <v>130691914364</v>
      </c>
      <c r="W163" s="154"/>
      <c r="X163" s="3">
        <v>165197520884</v>
      </c>
      <c r="Y163" s="203"/>
      <c r="Z163" s="38">
        <f>X163/درآمدها!$J$6</f>
        <v>1.1358335484383019E-2</v>
      </c>
    </row>
    <row r="164" spans="1:26" s="35" customFormat="1">
      <c r="A164" s="196"/>
      <c r="B164" s="26" t="s">
        <v>312</v>
      </c>
      <c r="C164" s="26"/>
      <c r="D164" s="163">
        <v>5108931</v>
      </c>
      <c r="E164" s="163"/>
      <c r="F164" s="163">
        <v>33045835749</v>
      </c>
      <c r="G164" s="163"/>
      <c r="H164" s="164">
        <v>25646590948</v>
      </c>
      <c r="I164" s="154"/>
      <c r="J164" s="154">
        <v>0</v>
      </c>
      <c r="K164" s="154"/>
      <c r="L164" s="154">
        <v>0</v>
      </c>
      <c r="M164" s="154"/>
      <c r="N164" s="154">
        <v>431638</v>
      </c>
      <c r="O164" s="154"/>
      <c r="P164" s="154">
        <v>2919860283</v>
      </c>
      <c r="Q164" s="154"/>
      <c r="R164" s="154">
        <v>4677293</v>
      </c>
      <c r="S164" s="154"/>
      <c r="T164" s="154">
        <v>7010</v>
      </c>
      <c r="U164" s="154"/>
      <c r="V164" s="154">
        <v>30253893863</v>
      </c>
      <c r="W164" s="154"/>
      <c r="X164" s="3">
        <v>32592736382</v>
      </c>
      <c r="Y164" s="203"/>
      <c r="Z164" s="38">
        <f>X164/درآمدها!$J$6</f>
        <v>2.2409490905179025E-3</v>
      </c>
    </row>
    <row r="165" spans="1:26" s="35" customFormat="1">
      <c r="A165" s="196"/>
      <c r="B165" s="204" t="s">
        <v>303</v>
      </c>
      <c r="C165" s="26"/>
      <c r="D165" s="163">
        <v>4466312</v>
      </c>
      <c r="E165" s="163"/>
      <c r="F165" s="163">
        <v>24330223322</v>
      </c>
      <c r="G165" s="163"/>
      <c r="H165" s="164">
        <v>15765507665</v>
      </c>
      <c r="I165" s="154"/>
      <c r="J165" s="154">
        <v>0</v>
      </c>
      <c r="K165" s="154"/>
      <c r="L165" s="154">
        <v>0</v>
      </c>
      <c r="M165" s="154"/>
      <c r="N165" s="154">
        <v>379255</v>
      </c>
      <c r="O165" s="154"/>
      <c r="P165" s="154">
        <v>1825543608</v>
      </c>
      <c r="Q165" s="154"/>
      <c r="R165" s="154">
        <v>4087057</v>
      </c>
      <c r="S165" s="154"/>
      <c r="T165" s="154">
        <v>4985</v>
      </c>
      <c r="U165" s="154"/>
      <c r="V165" s="154">
        <v>22264232669</v>
      </c>
      <c r="W165" s="154"/>
      <c r="X165" s="3">
        <v>20252753973</v>
      </c>
      <c r="Y165" s="203"/>
      <c r="Z165" s="38">
        <f>X165/درآمدها!$J$6</f>
        <v>1.3925001590643425E-3</v>
      </c>
    </row>
    <row r="166" spans="1:26" s="35" customFormat="1" ht="40.200000000000003" customHeight="1">
      <c r="A166" s="196"/>
      <c r="B166" s="204" t="s">
        <v>279</v>
      </c>
      <c r="C166" s="26"/>
      <c r="D166" s="163">
        <v>1711030</v>
      </c>
      <c r="E166" s="163"/>
      <c r="F166" s="163">
        <v>23417766541</v>
      </c>
      <c r="G166" s="163"/>
      <c r="H166" s="164">
        <v>24322146016</v>
      </c>
      <c r="I166" s="154"/>
      <c r="J166" s="154">
        <v>0</v>
      </c>
      <c r="K166" s="154"/>
      <c r="L166" s="154">
        <v>0</v>
      </c>
      <c r="M166" s="154"/>
      <c r="N166" s="154">
        <v>0</v>
      </c>
      <c r="O166" s="154"/>
      <c r="P166" s="154">
        <v>0</v>
      </c>
      <c r="Q166" s="154"/>
      <c r="R166" s="154">
        <v>1711030</v>
      </c>
      <c r="S166" s="154"/>
      <c r="T166" s="154">
        <v>15020</v>
      </c>
      <c r="U166" s="154"/>
      <c r="V166" s="154">
        <v>23417766541</v>
      </c>
      <c r="W166" s="154"/>
      <c r="X166" s="3">
        <v>25546757562</v>
      </c>
      <c r="Y166" s="203"/>
      <c r="Z166" s="38">
        <f>X166/درآمدها!$J$6</f>
        <v>1.7564951421465231E-3</v>
      </c>
    </row>
    <row r="167" spans="1:26" s="35" customFormat="1">
      <c r="A167" s="196"/>
      <c r="B167" s="26" t="s">
        <v>347</v>
      </c>
      <c r="C167" s="26"/>
      <c r="D167" s="163">
        <v>1241393</v>
      </c>
      <c r="E167" s="163"/>
      <c r="F167" s="163">
        <v>25499767610</v>
      </c>
      <c r="G167" s="163"/>
      <c r="H167" s="164">
        <v>28382154370</v>
      </c>
      <c r="I167" s="154"/>
      <c r="J167" s="154">
        <v>153490</v>
      </c>
      <c r="K167" s="154"/>
      <c r="L167" s="154">
        <v>4298452681</v>
      </c>
      <c r="M167" s="154"/>
      <c r="N167" s="154">
        <v>9747</v>
      </c>
      <c r="O167" s="154"/>
      <c r="P167" s="154">
        <v>247316456</v>
      </c>
      <c r="Q167" s="154"/>
      <c r="R167" s="154">
        <v>1385136</v>
      </c>
      <c r="S167" s="154"/>
      <c r="T167" s="154">
        <v>29330</v>
      </c>
      <c r="U167" s="154"/>
      <c r="V167" s="154">
        <v>29598004698</v>
      </c>
      <c r="W167" s="154"/>
      <c r="X167" s="3">
        <v>40384313951</v>
      </c>
      <c r="Y167" s="203"/>
      <c r="Z167" s="38">
        <f>X167/درآمدها!$J$6</f>
        <v>2.7766674929958599E-3</v>
      </c>
    </row>
    <row r="168" spans="1:26" s="35" customFormat="1">
      <c r="A168" s="196"/>
      <c r="B168" s="204" t="s">
        <v>311</v>
      </c>
      <c r="C168" s="26"/>
      <c r="D168" s="163">
        <v>47388941</v>
      </c>
      <c r="E168" s="163"/>
      <c r="F168" s="163">
        <v>160991340408</v>
      </c>
      <c r="G168" s="163"/>
      <c r="H168" s="164">
        <v>137411051331</v>
      </c>
      <c r="I168" s="154"/>
      <c r="J168" s="154">
        <v>0</v>
      </c>
      <c r="K168" s="154"/>
      <c r="L168" s="154">
        <v>0</v>
      </c>
      <c r="M168" s="154"/>
      <c r="N168" s="154">
        <v>3520622</v>
      </c>
      <c r="O168" s="154"/>
      <c r="P168" s="154">
        <v>12774820201</v>
      </c>
      <c r="Q168" s="154"/>
      <c r="R168" s="3">
        <v>43868319</v>
      </c>
      <c r="S168" s="154"/>
      <c r="T168" s="154">
        <v>3750</v>
      </c>
      <c r="U168" s="154"/>
      <c r="V168" s="154">
        <v>149030962250</v>
      </c>
      <c r="W168" s="154"/>
      <c r="X168" s="3">
        <v>163527384386</v>
      </c>
      <c r="Y168" s="203"/>
      <c r="Z168" s="38">
        <f>X168/درآمدها!$J$6</f>
        <v>1.12435034303214E-2</v>
      </c>
    </row>
    <row r="169" spans="1:26" s="35" customFormat="1">
      <c r="A169" s="196"/>
      <c r="B169" s="204" t="s">
        <v>193</v>
      </c>
      <c r="C169" s="26"/>
      <c r="D169" s="163">
        <v>9663748</v>
      </c>
      <c r="E169" s="163"/>
      <c r="F169" s="163">
        <v>49600744597</v>
      </c>
      <c r="G169" s="163"/>
      <c r="H169" s="164">
        <v>43343394137</v>
      </c>
      <c r="I169" s="154"/>
      <c r="J169" s="154">
        <v>414248</v>
      </c>
      <c r="K169" s="154"/>
      <c r="L169" s="154">
        <v>2106747326</v>
      </c>
      <c r="M169" s="154"/>
      <c r="N169" s="154">
        <v>851373</v>
      </c>
      <c r="O169" s="154"/>
      <c r="P169" s="154">
        <v>4219095752</v>
      </c>
      <c r="Q169" s="154"/>
      <c r="R169" s="154">
        <v>9226623</v>
      </c>
      <c r="S169" s="154"/>
      <c r="T169" s="154">
        <v>5050</v>
      </c>
      <c r="U169" s="154"/>
      <c r="V169" s="154">
        <v>47339127522</v>
      </c>
      <c r="W169" s="154"/>
      <c r="X169" s="3">
        <v>46317209199</v>
      </c>
      <c r="Y169" s="203"/>
      <c r="Z169" s="38">
        <f>X169/درآمدها!$J$6</f>
        <v>3.1845901679844559E-3</v>
      </c>
    </row>
    <row r="170" spans="1:26" s="35" customFormat="1">
      <c r="A170" s="196"/>
      <c r="B170" s="204" t="s">
        <v>109</v>
      </c>
      <c r="C170" s="26"/>
      <c r="D170" s="163">
        <v>10911791</v>
      </c>
      <c r="E170" s="163"/>
      <c r="F170" s="163">
        <v>36433907161</v>
      </c>
      <c r="G170" s="163"/>
      <c r="H170" s="164">
        <v>27984913881</v>
      </c>
      <c r="I170" s="154"/>
      <c r="J170" s="154">
        <v>2279611</v>
      </c>
      <c r="K170" s="154"/>
      <c r="L170" s="154">
        <v>7288995315</v>
      </c>
      <c r="M170" s="154"/>
      <c r="N170" s="154">
        <v>123400</v>
      </c>
      <c r="O170" s="154"/>
      <c r="P170" s="154">
        <v>345705317</v>
      </c>
      <c r="Q170" s="154"/>
      <c r="R170" s="154">
        <v>13068002</v>
      </c>
      <c r="S170" s="154"/>
      <c r="T170" s="154">
        <v>3131</v>
      </c>
      <c r="U170" s="154"/>
      <c r="V170" s="154">
        <v>43310876242</v>
      </c>
      <c r="W170" s="154"/>
      <c r="X170" s="3">
        <v>40672464576</v>
      </c>
      <c r="Y170" s="203"/>
      <c r="Z170" s="38">
        <f>X170/درآمدها!$J$6</f>
        <v>2.7964796030763906E-3</v>
      </c>
    </row>
    <row r="171" spans="1:26" s="35" customFormat="1">
      <c r="A171" s="196"/>
      <c r="B171" s="204" t="s">
        <v>277</v>
      </c>
      <c r="C171" s="26"/>
      <c r="D171" s="163">
        <v>3356663</v>
      </c>
      <c r="E171" s="163"/>
      <c r="F171" s="163">
        <v>24241390948</v>
      </c>
      <c r="G171" s="163"/>
      <c r="H171" s="164">
        <v>24257742519</v>
      </c>
      <c r="I171" s="154"/>
      <c r="J171" s="154">
        <v>0</v>
      </c>
      <c r="K171" s="154"/>
      <c r="L171" s="154">
        <v>0</v>
      </c>
      <c r="M171" s="154"/>
      <c r="N171" s="154">
        <v>35845</v>
      </c>
      <c r="O171" s="154"/>
      <c r="P171" s="154">
        <v>257677287</v>
      </c>
      <c r="Q171" s="154"/>
      <c r="R171" s="154">
        <v>3320818</v>
      </c>
      <c r="S171" s="154"/>
      <c r="T171" s="154">
        <v>9250</v>
      </c>
      <c r="U171" s="154"/>
      <c r="V171" s="154">
        <v>23982522942</v>
      </c>
      <c r="W171" s="154"/>
      <c r="X171" s="3">
        <v>30534796984</v>
      </c>
      <c r="Y171" s="203"/>
      <c r="Z171" s="38">
        <f>X171/درآمدها!$J$6</f>
        <v>2.0994532256651439E-3</v>
      </c>
    </row>
    <row r="172" spans="1:26" s="35" customFormat="1">
      <c r="A172" s="196"/>
      <c r="B172" s="204" t="s">
        <v>269</v>
      </c>
      <c r="C172" s="26"/>
      <c r="D172" s="163">
        <v>2046430</v>
      </c>
      <c r="E172" s="163"/>
      <c r="F172" s="163">
        <v>91246261002</v>
      </c>
      <c r="G172" s="163"/>
      <c r="H172" s="164">
        <v>135705067098</v>
      </c>
      <c r="I172" s="163"/>
      <c r="J172" s="154">
        <v>0</v>
      </c>
      <c r="K172" s="154"/>
      <c r="L172" s="154">
        <v>0</v>
      </c>
      <c r="M172" s="154"/>
      <c r="N172" s="154">
        <v>113993</v>
      </c>
      <c r="O172" s="154"/>
      <c r="P172" s="154">
        <v>8601307482</v>
      </c>
      <c r="Q172" s="154"/>
      <c r="R172" s="26">
        <v>1932437</v>
      </c>
      <c r="S172" s="26"/>
      <c r="T172" s="154">
        <v>76210</v>
      </c>
      <c r="U172" s="154"/>
      <c r="V172" s="154">
        <v>86163538881</v>
      </c>
      <c r="W172" s="154"/>
      <c r="X172" s="3">
        <v>146394761182</v>
      </c>
      <c r="Y172" s="203"/>
      <c r="Z172" s="38">
        <f>X172/درآمدها!$J$6</f>
        <v>1.0065531260780178E-2</v>
      </c>
    </row>
    <row r="173" spans="1:26" s="35" customFormat="1">
      <c r="A173" s="196"/>
      <c r="B173" s="204" t="s">
        <v>100</v>
      </c>
      <c r="C173" s="26"/>
      <c r="D173" s="163">
        <v>14905207</v>
      </c>
      <c r="E173" s="163"/>
      <c r="F173" s="163">
        <v>25340650771</v>
      </c>
      <c r="G173" s="163"/>
      <c r="H173" s="164">
        <v>25454783113</v>
      </c>
      <c r="I173" s="154"/>
      <c r="J173" s="154">
        <v>0</v>
      </c>
      <c r="K173" s="154"/>
      <c r="L173" s="154">
        <v>0</v>
      </c>
      <c r="M173" s="154"/>
      <c r="N173" s="154">
        <v>1259295</v>
      </c>
      <c r="O173" s="154"/>
      <c r="P173" s="154">
        <v>2530018341</v>
      </c>
      <c r="Q173" s="154"/>
      <c r="R173" s="154">
        <v>13645912</v>
      </c>
      <c r="S173" s="154"/>
      <c r="T173" s="154">
        <v>2079</v>
      </c>
      <c r="U173" s="154"/>
      <c r="V173" s="154">
        <v>23199697290</v>
      </c>
      <c r="W173" s="154"/>
      <c r="X173" s="3">
        <v>28201050437</v>
      </c>
      <c r="Y173" s="203"/>
      <c r="Z173" s="38">
        <f>X173/درآمدها!$J$6</f>
        <v>1.9389939398689621E-3</v>
      </c>
    </row>
    <row r="174" spans="1:26" s="35" customFormat="1">
      <c r="A174" s="196"/>
      <c r="B174" s="204" t="s">
        <v>99</v>
      </c>
      <c r="C174" s="26"/>
      <c r="D174" s="163">
        <v>15125374</v>
      </c>
      <c r="E174" s="163"/>
      <c r="F174" s="163">
        <v>32981078725</v>
      </c>
      <c r="G174" s="163"/>
      <c r="H174" s="164">
        <v>21861439653</v>
      </c>
      <c r="I174" s="154"/>
      <c r="J174" s="154">
        <v>15752805</v>
      </c>
      <c r="K174" s="154"/>
      <c r="L174" s="154">
        <v>28672573968</v>
      </c>
      <c r="M174" s="154"/>
      <c r="N174" s="154">
        <v>163697</v>
      </c>
      <c r="O174" s="154"/>
      <c r="P174" s="154">
        <v>252207796</v>
      </c>
      <c r="Q174" s="154"/>
      <c r="R174" s="154">
        <v>30714482</v>
      </c>
      <c r="S174" s="154"/>
      <c r="T174" s="154">
        <v>1779</v>
      </c>
      <c r="U174" s="154"/>
      <c r="V174" s="154">
        <v>61312707442</v>
      </c>
      <c r="W174" s="154"/>
      <c r="X174" s="3">
        <v>54315949154</v>
      </c>
      <c r="Y174" s="203"/>
      <c r="Z174" s="38">
        <f>X174/درآمدها!$J$6</f>
        <v>3.7345522459567054E-3</v>
      </c>
    </row>
    <row r="175" spans="1:26" s="35" customFormat="1">
      <c r="A175" s="196"/>
      <c r="B175" s="204" t="s">
        <v>95</v>
      </c>
      <c r="C175" s="26"/>
      <c r="D175" s="163">
        <v>11510937</v>
      </c>
      <c r="E175" s="163"/>
      <c r="F175" s="163">
        <v>29407601272</v>
      </c>
      <c r="G175" s="163"/>
      <c r="H175" s="164">
        <v>31787117561</v>
      </c>
      <c r="I175" s="154"/>
      <c r="J175" s="154">
        <v>8979326</v>
      </c>
      <c r="K175" s="154"/>
      <c r="L175" s="154">
        <v>4332741032</v>
      </c>
      <c r="M175" s="154"/>
      <c r="N175" s="154">
        <v>30944</v>
      </c>
      <c r="O175" s="154"/>
      <c r="P175" s="154">
        <v>86766247</v>
      </c>
      <c r="Q175" s="154"/>
      <c r="R175" s="154">
        <v>20459319</v>
      </c>
      <c r="S175" s="154"/>
      <c r="T175" s="154">
        <v>1957</v>
      </c>
      <c r="U175" s="154"/>
      <c r="V175" s="154">
        <v>33661288026</v>
      </c>
      <c r="W175" s="154"/>
      <c r="X175" s="3">
        <v>39800655907</v>
      </c>
      <c r="Y175" s="203"/>
      <c r="Z175" s="38">
        <f>X175/درآمدها!$J$6</f>
        <v>2.73653744845018E-3</v>
      </c>
    </row>
    <row r="176" spans="1:26" s="35" customFormat="1">
      <c r="A176" s="196"/>
      <c r="B176" s="26" t="s">
        <v>92</v>
      </c>
      <c r="C176" s="26"/>
      <c r="D176" s="163">
        <v>12845154</v>
      </c>
      <c r="E176" s="163"/>
      <c r="F176" s="163">
        <v>33796135318</v>
      </c>
      <c r="G176" s="163"/>
      <c r="H176" s="164">
        <v>22983705604</v>
      </c>
      <c r="I176" s="154"/>
      <c r="J176" s="154">
        <v>625725</v>
      </c>
      <c r="K176" s="154"/>
      <c r="L176" s="154">
        <v>1422340173</v>
      </c>
      <c r="M176" s="154"/>
      <c r="N176" s="154">
        <v>147405</v>
      </c>
      <c r="O176" s="154"/>
      <c r="P176" s="154">
        <v>296762368</v>
      </c>
      <c r="Q176" s="154"/>
      <c r="R176" s="154">
        <v>13323474</v>
      </c>
      <c r="S176" s="154"/>
      <c r="T176" s="154">
        <v>2055</v>
      </c>
      <c r="U176" s="154"/>
      <c r="V176" s="154">
        <v>34830646795</v>
      </c>
      <c r="W176" s="154"/>
      <c r="X176" s="3">
        <v>27216829625</v>
      </c>
      <c r="Y176" s="203"/>
      <c r="Z176" s="38">
        <f>X176/درآمدها!$J$6</f>
        <v>1.8713227659095312E-3</v>
      </c>
    </row>
    <row r="177" spans="1:26" s="35" customFormat="1">
      <c r="A177" s="196"/>
      <c r="B177" s="26" t="s">
        <v>275</v>
      </c>
      <c r="C177" s="26"/>
      <c r="D177" s="163">
        <v>20149558</v>
      </c>
      <c r="E177" s="163"/>
      <c r="F177" s="163">
        <v>76059166969</v>
      </c>
      <c r="G177" s="163"/>
      <c r="H177" s="164">
        <v>78816744094</v>
      </c>
      <c r="I177" s="154"/>
      <c r="J177" s="154">
        <v>0</v>
      </c>
      <c r="K177" s="154"/>
      <c r="L177" s="154">
        <v>0</v>
      </c>
      <c r="M177" s="154"/>
      <c r="N177" s="154">
        <v>0</v>
      </c>
      <c r="O177" s="154"/>
      <c r="P177" s="154">
        <v>0</v>
      </c>
      <c r="Q177" s="154"/>
      <c r="R177" s="154">
        <v>20149558</v>
      </c>
      <c r="S177" s="154"/>
      <c r="T177" s="154">
        <v>4530</v>
      </c>
      <c r="U177" s="154"/>
      <c r="V177" s="154">
        <v>76059166969</v>
      </c>
      <c r="W177" s="154"/>
      <c r="X177" s="3">
        <v>90734396634</v>
      </c>
      <c r="Y177" s="203"/>
      <c r="Z177" s="38">
        <f>X177/درآمدها!$J$6</f>
        <v>6.2385422700484477E-3</v>
      </c>
    </row>
    <row r="178" spans="1:26" s="35" customFormat="1">
      <c r="A178" s="196"/>
      <c r="B178" s="26" t="s">
        <v>250</v>
      </c>
      <c r="C178" s="26"/>
      <c r="D178" s="163">
        <v>47831503</v>
      </c>
      <c r="E178" s="163"/>
      <c r="F178" s="163">
        <v>102546883657</v>
      </c>
      <c r="G178" s="163"/>
      <c r="H178" s="164">
        <v>96377577568</v>
      </c>
      <c r="I178" s="154"/>
      <c r="J178" s="154">
        <v>0</v>
      </c>
      <c r="K178" s="154"/>
      <c r="L178" s="154">
        <v>0</v>
      </c>
      <c r="M178" s="154"/>
      <c r="N178" s="154">
        <v>349616</v>
      </c>
      <c r="O178" s="154"/>
      <c r="P178" s="154">
        <v>758974214</v>
      </c>
      <c r="Q178" s="154"/>
      <c r="R178" s="154">
        <v>47481887</v>
      </c>
      <c r="S178" s="154"/>
      <c r="T178" s="154">
        <v>2320</v>
      </c>
      <c r="U178" s="154"/>
      <c r="V178" s="154">
        <v>101797335157</v>
      </c>
      <c r="W178" s="154"/>
      <c r="X178" s="3">
        <v>109502537875</v>
      </c>
      <c r="Y178" s="203"/>
      <c r="Z178" s="38">
        <f>X178/درآمدها!$J$6</f>
        <v>7.5289662636582062E-3</v>
      </c>
    </row>
    <row r="179" spans="1:26" s="35" customFormat="1">
      <c r="A179" s="196"/>
      <c r="B179" s="26" t="s">
        <v>81</v>
      </c>
      <c r="C179" s="26"/>
      <c r="D179" s="163">
        <v>21901605</v>
      </c>
      <c r="E179" s="163"/>
      <c r="F179" s="163">
        <v>33207538843</v>
      </c>
      <c r="G179" s="163"/>
      <c r="H179" s="164">
        <v>28759874687</v>
      </c>
      <c r="I179" s="154"/>
      <c r="J179" s="154">
        <v>1386309</v>
      </c>
      <c r="K179" s="154"/>
      <c r="L179" s="154">
        <v>2302228971</v>
      </c>
      <c r="M179" s="154"/>
      <c r="N179" s="154">
        <v>1954566</v>
      </c>
      <c r="O179" s="154"/>
      <c r="P179" s="154">
        <v>3053150233</v>
      </c>
      <c r="Q179" s="154"/>
      <c r="R179" s="154">
        <v>21333348</v>
      </c>
      <c r="S179" s="154"/>
      <c r="T179" s="154">
        <v>1592</v>
      </c>
      <c r="U179" s="154"/>
      <c r="V179" s="154">
        <v>32531346104</v>
      </c>
      <c r="W179" s="154"/>
      <c r="X179" s="3">
        <v>33760612013</v>
      </c>
      <c r="Y179" s="203"/>
      <c r="Z179" s="38">
        <f>X179/درآمدها!$J$6</f>
        <v>2.321247651597691E-3</v>
      </c>
    </row>
    <row r="180" spans="1:26" s="35" customFormat="1">
      <c r="A180" s="196"/>
      <c r="B180" s="26" t="s">
        <v>484</v>
      </c>
      <c r="C180" s="26"/>
      <c r="D180" s="163">
        <v>0</v>
      </c>
      <c r="E180" s="163"/>
      <c r="F180" s="163">
        <v>0</v>
      </c>
      <c r="G180" s="163"/>
      <c r="H180" s="164">
        <v>0</v>
      </c>
      <c r="I180" s="154"/>
      <c r="J180" s="154">
        <v>352050</v>
      </c>
      <c r="K180" s="154"/>
      <c r="L180" s="154">
        <v>9982831927</v>
      </c>
      <c r="M180" s="154"/>
      <c r="N180" s="154">
        <v>0</v>
      </c>
      <c r="O180" s="154"/>
      <c r="P180" s="154">
        <v>0</v>
      </c>
      <c r="Q180" s="154"/>
      <c r="R180" s="154">
        <v>352050</v>
      </c>
      <c r="S180" s="154"/>
      <c r="T180" s="154">
        <v>29160</v>
      </c>
      <c r="U180" s="154"/>
      <c r="V180" s="154">
        <v>9982831927</v>
      </c>
      <c r="W180" s="154"/>
      <c r="X180" s="3">
        <v>10204696624</v>
      </c>
      <c r="Y180" s="203"/>
      <c r="Z180" s="38">
        <f>X180/درآمدها!$J$6</f>
        <v>7.0163503151559063E-4</v>
      </c>
    </row>
    <row r="181" spans="1:26" s="35" customFormat="1">
      <c r="A181" s="196"/>
      <c r="B181" s="26" t="s">
        <v>440</v>
      </c>
      <c r="C181" s="26"/>
      <c r="D181" s="163">
        <v>9460157</v>
      </c>
      <c r="E181" s="163"/>
      <c r="F181" s="163">
        <v>19742731447</v>
      </c>
      <c r="G181" s="163"/>
      <c r="H181" s="164">
        <v>21600687248</v>
      </c>
      <c r="I181" s="154"/>
      <c r="J181" s="154">
        <v>0</v>
      </c>
      <c r="K181" s="154"/>
      <c r="L181" s="154">
        <v>0</v>
      </c>
      <c r="M181" s="154"/>
      <c r="N181" s="154">
        <v>108560</v>
      </c>
      <c r="O181" s="154"/>
      <c r="P181" s="154">
        <v>285394287</v>
      </c>
      <c r="Q181" s="154"/>
      <c r="R181" s="154">
        <v>9351597</v>
      </c>
      <c r="S181" s="154"/>
      <c r="T181" s="154">
        <v>2894</v>
      </c>
      <c r="U181" s="154"/>
      <c r="V181" s="154">
        <v>19516173799</v>
      </c>
      <c r="W181" s="154"/>
      <c r="X181" s="3">
        <v>26902493767</v>
      </c>
      <c r="Y181" s="203"/>
      <c r="Z181" s="38">
        <f>X181/درآمدها!$J$6</f>
        <v>1.8497102616126756E-3</v>
      </c>
    </row>
    <row r="182" spans="1:26" s="35" customFormat="1">
      <c r="A182" s="196"/>
      <c r="B182" s="204" t="s">
        <v>430</v>
      </c>
      <c r="C182" s="26"/>
      <c r="D182" s="163">
        <v>5608663</v>
      </c>
      <c r="E182" s="163"/>
      <c r="F182" s="163">
        <v>11903740274</v>
      </c>
      <c r="G182" s="163"/>
      <c r="H182" s="164">
        <v>12232189454</v>
      </c>
      <c r="I182" s="154"/>
      <c r="J182" s="154">
        <v>10713601</v>
      </c>
      <c r="K182" s="154"/>
      <c r="L182" s="154">
        <v>27325614972</v>
      </c>
      <c r="M182" s="154"/>
      <c r="N182" s="154">
        <v>64362</v>
      </c>
      <c r="O182" s="154"/>
      <c r="P182" s="154">
        <v>155674039</v>
      </c>
      <c r="Q182" s="154"/>
      <c r="R182" s="154">
        <v>16257902</v>
      </c>
      <c r="S182" s="154"/>
      <c r="T182" s="154">
        <v>2460</v>
      </c>
      <c r="U182" s="154"/>
      <c r="V182" s="154">
        <v>39092754325</v>
      </c>
      <c r="W182" s="154"/>
      <c r="X182" s="3">
        <v>39756472011</v>
      </c>
      <c r="Y182" s="203"/>
      <c r="Z182" s="38">
        <f>X182/درآمدها!$J$6</f>
        <v>2.7334995365548343E-3</v>
      </c>
    </row>
    <row r="183" spans="1:26" s="35" customFormat="1">
      <c r="A183" s="196"/>
      <c r="B183" s="204" t="s">
        <v>369</v>
      </c>
      <c r="C183" s="26"/>
      <c r="D183" s="163">
        <v>4301896</v>
      </c>
      <c r="E183" s="163"/>
      <c r="F183" s="163">
        <v>25724878601</v>
      </c>
      <c r="G183" s="163"/>
      <c r="H183" s="164">
        <v>23049255487</v>
      </c>
      <c r="I183" s="154"/>
      <c r="J183" s="154">
        <v>0</v>
      </c>
      <c r="K183" s="154"/>
      <c r="L183" s="154">
        <v>0</v>
      </c>
      <c r="M183" s="154"/>
      <c r="N183" s="154">
        <v>347088</v>
      </c>
      <c r="O183" s="154"/>
      <c r="P183" s="154">
        <v>2034531725</v>
      </c>
      <c r="Q183" s="154"/>
      <c r="R183" s="154">
        <v>3954808</v>
      </c>
      <c r="S183" s="154"/>
      <c r="T183" s="154">
        <v>6010</v>
      </c>
      <c r="U183" s="154"/>
      <c r="V183" s="154">
        <v>23649329433</v>
      </c>
      <c r="W183" s="154"/>
      <c r="X183" s="3">
        <v>23626974127</v>
      </c>
      <c r="Y183" s="203"/>
      <c r="Z183" s="38">
        <f>X183/درآمدها!$J$6</f>
        <v>1.6244983410116994E-3</v>
      </c>
    </row>
    <row r="184" spans="1:26" s="35" customFormat="1">
      <c r="A184" s="196"/>
      <c r="B184" s="204" t="s">
        <v>370</v>
      </c>
      <c r="C184" s="26"/>
      <c r="D184" s="163">
        <v>7498383</v>
      </c>
      <c r="E184" s="163"/>
      <c r="F184" s="163">
        <v>27294645859</v>
      </c>
      <c r="G184" s="163"/>
      <c r="H184" s="164">
        <v>19491602332</v>
      </c>
      <c r="I184" s="154"/>
      <c r="J184" s="154">
        <v>8713308</v>
      </c>
      <c r="K184" s="154"/>
      <c r="L184" s="154">
        <v>24501927313</v>
      </c>
      <c r="M184" s="154"/>
      <c r="N184" s="154">
        <v>0</v>
      </c>
      <c r="O184" s="154"/>
      <c r="P184" s="154">
        <v>0</v>
      </c>
      <c r="Q184" s="154"/>
      <c r="R184" s="154">
        <v>16211691</v>
      </c>
      <c r="S184" s="154"/>
      <c r="T184" s="154">
        <v>3077</v>
      </c>
      <c r="U184" s="154"/>
      <c r="V184" s="154">
        <v>51796573172</v>
      </c>
      <c r="W184" s="154"/>
      <c r="X184" s="3">
        <v>49586567139</v>
      </c>
      <c r="Y184" s="203"/>
      <c r="Z184" s="38">
        <f>X184/درآمدها!$J$6</f>
        <v>3.4093784341905015E-3</v>
      </c>
    </row>
    <row r="185" spans="1:26" s="35" customFormat="1">
      <c r="A185" s="196"/>
      <c r="B185" s="204" t="s">
        <v>175</v>
      </c>
      <c r="C185" s="26"/>
      <c r="D185" s="163">
        <v>5156224</v>
      </c>
      <c r="E185" s="163"/>
      <c r="F185" s="163">
        <v>39761027272</v>
      </c>
      <c r="G185" s="163"/>
      <c r="H185" s="164">
        <v>31009544031</v>
      </c>
      <c r="I185" s="154"/>
      <c r="J185" s="154">
        <v>0</v>
      </c>
      <c r="K185" s="154"/>
      <c r="L185" s="154">
        <v>0</v>
      </c>
      <c r="M185" s="154"/>
      <c r="N185" s="154">
        <v>602953</v>
      </c>
      <c r="O185" s="154"/>
      <c r="P185" s="154">
        <v>4197692503</v>
      </c>
      <c r="Q185" s="154"/>
      <c r="R185" s="154">
        <v>4553271</v>
      </c>
      <c r="S185" s="154"/>
      <c r="T185" s="154">
        <v>7200</v>
      </c>
      <c r="U185" s="154"/>
      <c r="V185" s="160">
        <v>35111494848</v>
      </c>
      <c r="W185" s="154"/>
      <c r="X185" s="170">
        <v>32588489073</v>
      </c>
      <c r="Y185" s="203"/>
      <c r="Z185" s="38">
        <f>X185/درآمدها!$J$6</f>
        <v>2.2406570621613647E-3</v>
      </c>
    </row>
    <row r="186" spans="1:26" s="35" customFormat="1">
      <c r="A186" s="196"/>
      <c r="B186" s="204" t="s">
        <v>270</v>
      </c>
      <c r="C186" s="26"/>
      <c r="D186" s="163">
        <v>17447775</v>
      </c>
      <c r="E186" s="163"/>
      <c r="F186" s="163">
        <v>64905459571</v>
      </c>
      <c r="G186" s="163"/>
      <c r="H186" s="164">
        <v>64564666087</v>
      </c>
      <c r="I186" s="154"/>
      <c r="J186" s="154">
        <v>0</v>
      </c>
      <c r="K186" s="154"/>
      <c r="L186" s="154">
        <v>0</v>
      </c>
      <c r="M186" s="154"/>
      <c r="N186" s="154">
        <v>0</v>
      </c>
      <c r="O186" s="154"/>
      <c r="P186" s="154">
        <v>0</v>
      </c>
      <c r="Q186" s="154"/>
      <c r="R186" s="154">
        <v>17447775</v>
      </c>
      <c r="S186" s="154"/>
      <c r="T186" s="154">
        <v>3722.6021815962204</v>
      </c>
      <c r="U186" s="154"/>
      <c r="V186" s="154">
        <v>64905459571</v>
      </c>
      <c r="W186" s="154"/>
      <c r="X186" s="3">
        <v>64564666087</v>
      </c>
      <c r="Y186" s="203"/>
      <c r="Z186" s="38">
        <f>X186/درآمدها!$J$6</f>
        <v>4.4392139417652752E-3</v>
      </c>
    </row>
    <row r="187" spans="1:26" s="35" customFormat="1">
      <c r="A187" s="196"/>
      <c r="B187" s="26" t="s">
        <v>170</v>
      </c>
      <c r="C187" s="26"/>
      <c r="D187" s="163">
        <v>2965797</v>
      </c>
      <c r="E187" s="163"/>
      <c r="F187" s="163">
        <v>27356127135</v>
      </c>
      <c r="G187" s="163"/>
      <c r="H187" s="164">
        <v>32488618600</v>
      </c>
      <c r="I187" s="154"/>
      <c r="J187" s="154">
        <v>435420</v>
      </c>
      <c r="K187" s="154"/>
      <c r="L187" s="154">
        <v>5361055699</v>
      </c>
      <c r="M187" s="154"/>
      <c r="N187" s="154">
        <v>283077</v>
      </c>
      <c r="O187" s="154"/>
      <c r="P187" s="154">
        <v>3415313496</v>
      </c>
      <c r="Q187" s="154"/>
      <c r="R187" s="154">
        <v>3118140</v>
      </c>
      <c r="S187" s="154"/>
      <c r="T187" s="154">
        <v>12510</v>
      </c>
      <c r="U187" s="154"/>
      <c r="V187" s="154">
        <v>30006209532</v>
      </c>
      <c r="W187" s="154"/>
      <c r="X187" s="3">
        <v>38775834213</v>
      </c>
      <c r="Y187" s="203"/>
      <c r="Z187" s="38">
        <f>X187/درآمدها!$J$6</f>
        <v>2.6660747166256547E-3</v>
      </c>
    </row>
    <row r="188" spans="1:26" s="35" customFormat="1">
      <c r="A188" s="196"/>
      <c r="B188" s="204" t="s">
        <v>167</v>
      </c>
      <c r="C188" s="26"/>
      <c r="D188" s="163">
        <v>5262845</v>
      </c>
      <c r="E188" s="163"/>
      <c r="F188" s="163">
        <v>17066299651</v>
      </c>
      <c r="G188" s="163"/>
      <c r="H188" s="164">
        <v>18796891145</v>
      </c>
      <c r="I188" s="154"/>
      <c r="J188" s="154">
        <v>3059500</v>
      </c>
      <c r="K188" s="154"/>
      <c r="L188" s="154">
        <v>12064840464</v>
      </c>
      <c r="M188" s="154"/>
      <c r="N188" s="154">
        <v>74787</v>
      </c>
      <c r="O188" s="154"/>
      <c r="P188" s="154">
        <v>284351504</v>
      </c>
      <c r="Q188" s="154"/>
      <c r="R188" s="154">
        <v>8247558</v>
      </c>
      <c r="S188" s="154"/>
      <c r="T188" s="154">
        <v>4020</v>
      </c>
      <c r="U188" s="154"/>
      <c r="V188" s="154">
        <v>28876431115</v>
      </c>
      <c r="W188" s="154"/>
      <c r="X188" s="3">
        <v>32957909824</v>
      </c>
      <c r="Y188" s="203"/>
      <c r="Z188" s="38">
        <f>X188/درآمدها!$J$6</f>
        <v>2.2660569882758559E-3</v>
      </c>
    </row>
    <row r="189" spans="1:26" s="35" customFormat="1">
      <c r="A189" s="196"/>
      <c r="B189" s="204" t="s">
        <v>155</v>
      </c>
      <c r="C189" s="26"/>
      <c r="D189" s="163">
        <v>12234629</v>
      </c>
      <c r="E189" s="163"/>
      <c r="F189" s="163">
        <v>121636771258</v>
      </c>
      <c r="G189" s="163"/>
      <c r="H189" s="164">
        <v>110429443259</v>
      </c>
      <c r="I189" s="154"/>
      <c r="J189" s="154">
        <v>0</v>
      </c>
      <c r="K189" s="154"/>
      <c r="L189" s="154">
        <v>0</v>
      </c>
      <c r="M189" s="154"/>
      <c r="N189" s="154">
        <v>4249752</v>
      </c>
      <c r="O189" s="154"/>
      <c r="P189" s="154">
        <v>40583159520</v>
      </c>
      <c r="Q189" s="154"/>
      <c r="R189" s="154">
        <v>7984877</v>
      </c>
      <c r="S189" s="154"/>
      <c r="T189" s="154">
        <v>9250</v>
      </c>
      <c r="U189" s="154"/>
      <c r="V189" s="154">
        <v>79385705702</v>
      </c>
      <c r="W189" s="154"/>
      <c r="X189" s="3">
        <v>73420644585</v>
      </c>
      <c r="Y189" s="203"/>
      <c r="Z189" s="38">
        <f>X189/درآمدها!$J$6</f>
        <v>5.0481163894805711E-3</v>
      </c>
    </row>
    <row r="190" spans="1:26" s="35" customFormat="1">
      <c r="A190" s="196"/>
      <c r="B190" s="204" t="s">
        <v>367</v>
      </c>
      <c r="C190" s="26"/>
      <c r="D190" s="163">
        <v>6497912</v>
      </c>
      <c r="E190" s="163"/>
      <c r="F190" s="163">
        <v>33568216150</v>
      </c>
      <c r="G190" s="163"/>
      <c r="H190" s="164">
        <v>25333176243</v>
      </c>
      <c r="I190" s="154"/>
      <c r="J190" s="154">
        <v>2977854</v>
      </c>
      <c r="K190" s="154"/>
      <c r="L190" s="154">
        <v>3937485659</v>
      </c>
      <c r="M190" s="154"/>
      <c r="N190" s="154">
        <v>0</v>
      </c>
      <c r="O190" s="154"/>
      <c r="P190" s="154">
        <v>0</v>
      </c>
      <c r="Q190" s="154"/>
      <c r="R190" s="154">
        <v>9475766</v>
      </c>
      <c r="S190" s="154"/>
      <c r="T190" s="154">
        <v>3649.7214076413452</v>
      </c>
      <c r="U190" s="154"/>
      <c r="V190" s="154">
        <v>37505701809</v>
      </c>
      <c r="W190" s="154"/>
      <c r="X190" s="3">
        <v>34378131786</v>
      </c>
      <c r="Y190" s="203"/>
      <c r="Z190" s="38">
        <f>X190/درآمدها!$J$6</f>
        <v>2.3637058962035478E-3</v>
      </c>
    </row>
    <row r="191" spans="1:26" s="35" customFormat="1">
      <c r="A191" s="196"/>
      <c r="B191" s="204" t="s">
        <v>368</v>
      </c>
      <c r="C191" s="26"/>
      <c r="D191" s="163">
        <v>3099661</v>
      </c>
      <c r="E191" s="163"/>
      <c r="F191" s="163">
        <v>16381605543</v>
      </c>
      <c r="G191" s="163"/>
      <c r="H191" s="164">
        <v>16114770233</v>
      </c>
      <c r="I191" s="154"/>
      <c r="J191" s="154">
        <f>1096167+1063084</f>
        <v>2159251</v>
      </c>
      <c r="K191" s="154"/>
      <c r="L191" s="154">
        <v>6714346775</v>
      </c>
      <c r="M191" s="154"/>
      <c r="N191" s="154">
        <v>0</v>
      </c>
      <c r="O191" s="154"/>
      <c r="P191" s="154">
        <v>0</v>
      </c>
      <c r="Q191" s="154"/>
      <c r="R191" s="154">
        <v>5258912</v>
      </c>
      <c r="S191" s="154"/>
      <c r="T191" s="154">
        <v>6280</v>
      </c>
      <c r="U191" s="154"/>
      <c r="V191" s="154">
        <v>28714315987</v>
      </c>
      <c r="W191" s="154"/>
      <c r="X191" s="3">
        <v>32829462857</v>
      </c>
      <c r="Y191" s="203"/>
      <c r="Z191" s="38">
        <f>X191/درآمدها!$J$6</f>
        <v>2.2572254771531077E-3</v>
      </c>
    </row>
    <row r="192" spans="1:26" s="35" customFormat="1">
      <c r="A192" s="196"/>
      <c r="B192" s="204" t="s">
        <v>451</v>
      </c>
      <c r="C192" s="26"/>
      <c r="D192" s="163">
        <v>1063084</v>
      </c>
      <c r="E192" s="163"/>
      <c r="F192" s="163">
        <v>4555279669</v>
      </c>
      <c r="G192" s="163"/>
      <c r="H192" s="164">
        <v>4010399081</v>
      </c>
      <c r="I192" s="154"/>
      <c r="J192" s="154">
        <v>0</v>
      </c>
      <c r="K192" s="154"/>
      <c r="L192" s="154">
        <v>0</v>
      </c>
      <c r="M192" s="154"/>
      <c r="N192" s="154">
        <v>1063084</v>
      </c>
      <c r="O192" s="154"/>
      <c r="P192" s="154">
        <v>0</v>
      </c>
      <c r="Q192" s="154"/>
      <c r="R192" s="154">
        <v>0</v>
      </c>
      <c r="S192" s="154"/>
      <c r="T192" s="154">
        <v>0</v>
      </c>
      <c r="U192" s="154"/>
      <c r="V192" s="154">
        <v>0</v>
      </c>
      <c r="W192" s="154"/>
      <c r="X192" s="3">
        <v>0</v>
      </c>
      <c r="Y192" s="203"/>
      <c r="Z192" s="38">
        <f>X192/درآمدها!$J$6</f>
        <v>0</v>
      </c>
    </row>
    <row r="193" spans="1:26" s="35" customFormat="1">
      <c r="A193" s="196"/>
      <c r="B193" s="204" t="s">
        <v>352</v>
      </c>
      <c r="C193" s="26"/>
      <c r="D193" s="163">
        <v>7000999</v>
      </c>
      <c r="E193" s="163"/>
      <c r="F193" s="163">
        <v>17180588595</v>
      </c>
      <c r="G193" s="163"/>
      <c r="H193" s="164">
        <v>16305740783</v>
      </c>
      <c r="I193" s="154"/>
      <c r="J193" s="154">
        <v>10470269</v>
      </c>
      <c r="K193" s="154"/>
      <c r="L193" s="154">
        <v>28154320692</v>
      </c>
      <c r="M193" s="154"/>
      <c r="N193" s="154">
        <v>1369082</v>
      </c>
      <c r="O193" s="154"/>
      <c r="P193" s="154">
        <v>3716440244</v>
      </c>
      <c r="Q193" s="154"/>
      <c r="R193" s="154">
        <v>16102186</v>
      </c>
      <c r="S193" s="154"/>
      <c r="T193" s="154">
        <v>2782</v>
      </c>
      <c r="U193" s="154"/>
      <c r="V193" s="154">
        <v>41792391169</v>
      </c>
      <c r="W193" s="154"/>
      <c r="X193" s="3">
        <v>44529743581</v>
      </c>
      <c r="Y193" s="203"/>
      <c r="Z193" s="38">
        <f>X193/درآمدها!$J$6</f>
        <v>3.0616910224803276E-3</v>
      </c>
    </row>
    <row r="194" spans="1:26" s="35" customFormat="1">
      <c r="A194" s="196"/>
      <c r="B194" s="26" t="s">
        <v>266</v>
      </c>
      <c r="C194" s="26"/>
      <c r="D194" s="163">
        <v>14683554</v>
      </c>
      <c r="E194" s="163"/>
      <c r="F194" s="163">
        <v>69393222331</v>
      </c>
      <c r="G194" s="163"/>
      <c r="H194" s="164">
        <v>68456116346</v>
      </c>
      <c r="I194" s="154"/>
      <c r="J194" s="154">
        <v>874023</v>
      </c>
      <c r="K194" s="154"/>
      <c r="L194" s="154">
        <v>4979136600</v>
      </c>
      <c r="M194" s="154"/>
      <c r="N194" s="154">
        <v>110075</v>
      </c>
      <c r="O194" s="154"/>
      <c r="P194" s="154">
        <v>540914250</v>
      </c>
      <c r="Q194" s="154"/>
      <c r="R194" s="154">
        <v>15447502</v>
      </c>
      <c r="S194" s="154"/>
      <c r="T194" s="154">
        <v>5250</v>
      </c>
      <c r="U194" s="154"/>
      <c r="V194" s="154">
        <v>73852153881</v>
      </c>
      <c r="W194" s="154"/>
      <c r="X194" s="3">
        <v>80616844160</v>
      </c>
      <c r="Y194" s="203"/>
      <c r="Z194" s="38">
        <f>X194/درآمدها!$J$6</f>
        <v>5.5428989294850264E-3</v>
      </c>
    </row>
    <row r="195" spans="1:26" s="35" customFormat="1">
      <c r="A195" s="196"/>
      <c r="B195" s="204" t="s">
        <v>378</v>
      </c>
      <c r="C195" s="26"/>
      <c r="D195" s="163">
        <v>976339</v>
      </c>
      <c r="E195" s="163"/>
      <c r="F195" s="163">
        <v>2857464487</v>
      </c>
      <c r="G195" s="163"/>
      <c r="H195" s="164">
        <v>2710689687</v>
      </c>
      <c r="I195" s="154"/>
      <c r="J195" s="154">
        <v>0</v>
      </c>
      <c r="K195" s="154"/>
      <c r="L195" s="154">
        <v>0</v>
      </c>
      <c r="M195" s="154"/>
      <c r="N195" s="154">
        <v>976339</v>
      </c>
      <c r="O195" s="154"/>
      <c r="P195" s="154">
        <v>0</v>
      </c>
      <c r="Q195" s="154"/>
      <c r="R195" s="154">
        <v>0</v>
      </c>
      <c r="S195" s="154"/>
      <c r="T195" s="154">
        <v>0</v>
      </c>
      <c r="U195" s="154"/>
      <c r="V195" s="154">
        <v>0</v>
      </c>
      <c r="W195" s="154"/>
      <c r="X195" s="3">
        <v>0</v>
      </c>
      <c r="Y195" s="203"/>
      <c r="Z195" s="38">
        <f>X195/درآمدها!$J$6</f>
        <v>0</v>
      </c>
    </row>
    <row r="196" spans="1:26" s="35" customFormat="1">
      <c r="A196" s="196"/>
      <c r="B196" s="204" t="s">
        <v>201</v>
      </c>
      <c r="C196" s="26"/>
      <c r="D196" s="163">
        <v>4339953</v>
      </c>
      <c r="E196" s="163"/>
      <c r="F196" s="163">
        <v>2861797111</v>
      </c>
      <c r="G196" s="163"/>
      <c r="H196" s="164">
        <v>4603177013</v>
      </c>
      <c r="I196" s="154"/>
      <c r="J196" s="154">
        <v>923513</v>
      </c>
      <c r="K196" s="154"/>
      <c r="L196" s="154">
        <v>1075348532</v>
      </c>
      <c r="M196" s="154"/>
      <c r="N196" s="154">
        <v>29895</v>
      </c>
      <c r="O196" s="154"/>
      <c r="P196" s="154">
        <v>33155435</v>
      </c>
      <c r="Q196" s="154"/>
      <c r="R196" s="154">
        <v>5233571</v>
      </c>
      <c r="S196" s="154"/>
      <c r="T196" s="154">
        <v>1124</v>
      </c>
      <c r="U196" s="154"/>
      <c r="V196" s="154">
        <v>3917432659</v>
      </c>
      <c r="W196" s="154"/>
      <c r="X196" s="3">
        <v>5847532729</v>
      </c>
      <c r="Y196" s="203"/>
      <c r="Z196" s="38">
        <f>X196/درآمدها!$J$6</f>
        <v>4.020534820164158E-4</v>
      </c>
    </row>
    <row r="197" spans="1:26" s="35" customFormat="1">
      <c r="A197" s="196"/>
      <c r="B197" s="26" t="s">
        <v>328</v>
      </c>
      <c r="C197" s="26"/>
      <c r="D197" s="163">
        <v>713657</v>
      </c>
      <c r="E197" s="163"/>
      <c r="F197" s="163">
        <v>7552253945</v>
      </c>
      <c r="G197" s="163"/>
      <c r="H197" s="164">
        <v>5341862880</v>
      </c>
      <c r="I197" s="154"/>
      <c r="J197" s="154">
        <v>2590054</v>
      </c>
      <c r="K197" s="154"/>
      <c r="L197" s="154">
        <v>22945934533</v>
      </c>
      <c r="M197" s="154"/>
      <c r="N197" s="154">
        <v>6445</v>
      </c>
      <c r="O197" s="154"/>
      <c r="P197" s="154">
        <v>49530026</v>
      </c>
      <c r="Q197" s="154"/>
      <c r="R197" s="154">
        <v>3297266</v>
      </c>
      <c r="S197" s="154"/>
      <c r="T197" s="154">
        <v>8560</v>
      </c>
      <c r="U197" s="154"/>
      <c r="V197" s="154">
        <v>30429984457</v>
      </c>
      <c r="W197" s="154"/>
      <c r="X197" s="3">
        <v>28056660613</v>
      </c>
      <c r="Y197" s="203"/>
      <c r="Z197" s="38">
        <f>X197/درآمدها!$J$6</f>
        <v>1.9290662602479427E-3</v>
      </c>
    </row>
    <row r="198" spans="1:26" s="35" customFormat="1">
      <c r="A198" s="196"/>
      <c r="B198" s="26" t="s">
        <v>139</v>
      </c>
      <c r="C198" s="26"/>
      <c r="D198" s="163">
        <v>3933723</v>
      </c>
      <c r="E198" s="163"/>
      <c r="F198" s="163">
        <v>23258378031</v>
      </c>
      <c r="G198" s="163"/>
      <c r="H198" s="164">
        <v>28467110296</v>
      </c>
      <c r="I198" s="154"/>
      <c r="J198" s="154">
        <v>2225410</v>
      </c>
      <c r="K198" s="154"/>
      <c r="L198" s="154">
        <v>18916886406</v>
      </c>
      <c r="M198" s="154"/>
      <c r="N198" s="154">
        <v>42831</v>
      </c>
      <c r="O198" s="154"/>
      <c r="P198" s="154">
        <v>331274674</v>
      </c>
      <c r="Q198" s="154"/>
      <c r="R198" s="154">
        <v>6116302</v>
      </c>
      <c r="S198" s="154"/>
      <c r="T198" s="154">
        <v>7960</v>
      </c>
      <c r="U198" s="154"/>
      <c r="V198" s="154">
        <v>41922023528</v>
      </c>
      <c r="W198" s="154"/>
      <c r="X198" s="3">
        <v>48396083630</v>
      </c>
      <c r="Y198" s="203"/>
      <c r="Z198" s="38">
        <f>X198/درآمدها!$J$6</f>
        <v>3.3275254438339306E-3</v>
      </c>
    </row>
    <row r="199" spans="1:26" s="35" customFormat="1">
      <c r="A199" s="196"/>
      <c r="B199" s="204" t="s">
        <v>317</v>
      </c>
      <c r="C199" s="26"/>
      <c r="D199" s="163">
        <v>16777050</v>
      </c>
      <c r="E199" s="163"/>
      <c r="F199" s="163">
        <v>30481192109</v>
      </c>
      <c r="G199" s="163"/>
      <c r="H199" s="164">
        <v>26183245690</v>
      </c>
      <c r="I199" s="154"/>
      <c r="J199" s="154">
        <v>8054485</v>
      </c>
      <c r="K199" s="154"/>
      <c r="L199" s="154">
        <v>14522160979</v>
      </c>
      <c r="M199" s="154"/>
      <c r="N199" s="154">
        <v>144256</v>
      </c>
      <c r="O199" s="154"/>
      <c r="P199" s="154">
        <v>239344302</v>
      </c>
      <c r="Q199" s="154"/>
      <c r="R199" s="154">
        <v>24687279</v>
      </c>
      <c r="S199" s="154"/>
      <c r="T199" s="154">
        <v>1790</v>
      </c>
      <c r="U199" s="154"/>
      <c r="V199" s="154">
        <v>44742686067</v>
      </c>
      <c r="W199" s="154"/>
      <c r="X199" s="3">
        <v>43927297549</v>
      </c>
      <c r="Y199" s="203"/>
      <c r="Z199" s="38">
        <f>X199/درآمدها!$J$6</f>
        <v>3.0202691893555056E-3</v>
      </c>
    </row>
    <row r="200" spans="1:26" s="35" customFormat="1">
      <c r="A200" s="196"/>
      <c r="B200" s="26" t="s">
        <v>300</v>
      </c>
      <c r="C200" s="26"/>
      <c r="D200" s="163">
        <v>784966</v>
      </c>
      <c r="E200" s="163"/>
      <c r="F200" s="163">
        <v>30916761744</v>
      </c>
      <c r="G200" s="163"/>
      <c r="H200" s="164">
        <v>30595384687</v>
      </c>
      <c r="I200" s="154"/>
      <c r="J200" s="154">
        <v>26602</v>
      </c>
      <c r="K200" s="154"/>
      <c r="L200" s="154">
        <v>1145298862</v>
      </c>
      <c r="M200" s="154"/>
      <c r="N200" s="154">
        <v>6021</v>
      </c>
      <c r="O200" s="154"/>
      <c r="P200" s="154">
        <v>244140081</v>
      </c>
      <c r="Q200" s="154"/>
      <c r="R200" s="154">
        <v>805547</v>
      </c>
      <c r="S200" s="154"/>
      <c r="T200" s="154">
        <v>42900</v>
      </c>
      <c r="U200" s="154"/>
      <c r="V200" s="154">
        <v>31824916803</v>
      </c>
      <c r="W200" s="154"/>
      <c r="X200" s="3">
        <v>34352346406</v>
      </c>
      <c r="Y200" s="203"/>
      <c r="Z200" s="38">
        <f>X200/درآمدها!$J$6</f>
        <v>2.3619329943157649E-3</v>
      </c>
    </row>
    <row r="201" spans="1:26" s="35" customFormat="1">
      <c r="A201" s="196"/>
      <c r="B201" s="204" t="s">
        <v>128</v>
      </c>
      <c r="C201" s="26"/>
      <c r="D201" s="163">
        <v>5554943</v>
      </c>
      <c r="E201" s="163"/>
      <c r="F201" s="163">
        <v>19931467601</v>
      </c>
      <c r="G201" s="163"/>
      <c r="H201" s="164">
        <v>17449175845</v>
      </c>
      <c r="I201" s="154"/>
      <c r="J201" s="154">
        <v>7320494</v>
      </c>
      <c r="K201" s="154"/>
      <c r="L201" s="154">
        <v>26052148332</v>
      </c>
      <c r="M201" s="154"/>
      <c r="N201" s="154">
        <v>69337</v>
      </c>
      <c r="O201" s="154"/>
      <c r="P201" s="154">
        <v>231035539</v>
      </c>
      <c r="Q201" s="154"/>
      <c r="R201" s="154">
        <v>12806100</v>
      </c>
      <c r="S201" s="154"/>
      <c r="T201" s="154">
        <v>3487</v>
      </c>
      <c r="U201" s="154"/>
      <c r="V201" s="154">
        <v>45736991643</v>
      </c>
      <c r="W201" s="154"/>
      <c r="X201" s="3">
        <v>44389174222</v>
      </c>
      <c r="Y201" s="203"/>
      <c r="Z201" s="38">
        <f>X201/درآمدها!$J$6</f>
        <v>3.0520260230916998E-3</v>
      </c>
    </row>
    <row r="202" spans="1:26" s="35" customFormat="1">
      <c r="A202" s="196"/>
      <c r="B202" s="204" t="s">
        <v>126</v>
      </c>
      <c r="C202" s="26"/>
      <c r="D202" s="163">
        <v>12285618</v>
      </c>
      <c r="E202" s="163"/>
      <c r="F202" s="163">
        <v>46458078956</v>
      </c>
      <c r="G202" s="163"/>
      <c r="H202" s="164">
        <v>25829476785</v>
      </c>
      <c r="I202" s="154"/>
      <c r="J202" s="154">
        <v>1575694</v>
      </c>
      <c r="K202" s="154"/>
      <c r="L202" s="154">
        <v>3679291905</v>
      </c>
      <c r="M202" s="154"/>
      <c r="N202" s="154">
        <v>106128</v>
      </c>
      <c r="O202" s="154"/>
      <c r="P202" s="154">
        <v>229997439</v>
      </c>
      <c r="Q202" s="154"/>
      <c r="R202" s="154">
        <v>13755184</v>
      </c>
      <c r="S202" s="154"/>
      <c r="T202" s="154">
        <v>2372</v>
      </c>
      <c r="U202" s="154"/>
      <c r="V202" s="154">
        <v>49743975486</v>
      </c>
      <c r="W202" s="154"/>
      <c r="X202" s="3">
        <v>32433164039</v>
      </c>
      <c r="Y202" s="203"/>
      <c r="Z202" s="38">
        <f>X202/درآمدها!$J$6</f>
        <v>2.229977520265975E-3</v>
      </c>
    </row>
    <row r="203" spans="1:26" s="35" customFormat="1">
      <c r="A203" s="196"/>
      <c r="B203" s="204" t="s">
        <v>124</v>
      </c>
      <c r="C203" s="26"/>
      <c r="D203" s="163">
        <v>21423099</v>
      </c>
      <c r="E203" s="163"/>
      <c r="F203" s="163">
        <v>30023527696</v>
      </c>
      <c r="G203" s="163"/>
      <c r="H203" s="164">
        <v>33753576027</v>
      </c>
      <c r="I203" s="154"/>
      <c r="J203" s="154">
        <v>0</v>
      </c>
      <c r="K203" s="154"/>
      <c r="L203" s="154">
        <v>0</v>
      </c>
      <c r="M203" s="154"/>
      <c r="N203" s="154">
        <v>1119600</v>
      </c>
      <c r="O203" s="154"/>
      <c r="P203" s="154">
        <v>2067217375</v>
      </c>
      <c r="Q203" s="154"/>
      <c r="R203" s="154">
        <v>20303499</v>
      </c>
      <c r="S203" s="154"/>
      <c r="T203" s="154">
        <v>1884</v>
      </c>
      <c r="U203" s="154"/>
      <c r="V203" s="154">
        <v>28454457713</v>
      </c>
      <c r="W203" s="154"/>
      <c r="X203" s="3">
        <v>38024193957</v>
      </c>
      <c r="Y203" s="203"/>
      <c r="Z203" s="38">
        <f>X203/درآمدها!$J$6</f>
        <v>2.6143948721247773E-3</v>
      </c>
    </row>
    <row r="204" spans="1:26" s="35" customFormat="1">
      <c r="A204" s="196"/>
      <c r="B204" s="26" t="s">
        <v>122</v>
      </c>
      <c r="C204" s="26"/>
      <c r="D204" s="163">
        <v>5690713</v>
      </c>
      <c r="E204" s="163"/>
      <c r="F204" s="163">
        <v>30023559577</v>
      </c>
      <c r="G204" s="163"/>
      <c r="H204" s="164">
        <v>26457102691</v>
      </c>
      <c r="I204" s="154"/>
      <c r="J204" s="154">
        <v>2086797</v>
      </c>
      <c r="K204" s="154"/>
      <c r="L204" s="154">
        <v>11633271065</v>
      </c>
      <c r="M204" s="154"/>
      <c r="N204" s="154">
        <v>65303</v>
      </c>
      <c r="O204" s="154"/>
      <c r="P204" s="154">
        <v>331516507</v>
      </c>
      <c r="Q204" s="154"/>
      <c r="R204" s="154">
        <v>7712207</v>
      </c>
      <c r="S204" s="154"/>
      <c r="T204" s="154">
        <v>5520</v>
      </c>
      <c r="U204" s="154"/>
      <c r="V204" s="154">
        <v>41312299384</v>
      </c>
      <c r="W204" s="154"/>
      <c r="X204" s="3">
        <v>42318082917</v>
      </c>
      <c r="Y204" s="203"/>
      <c r="Z204" s="38">
        <f>X204/درآمدها!$J$6</f>
        <v>2.909625884547871E-3</v>
      </c>
    </row>
    <row r="205" spans="1:26" s="35" customFormat="1">
      <c r="A205" s="196"/>
      <c r="B205" s="204" t="s">
        <v>348</v>
      </c>
      <c r="C205" s="26"/>
      <c r="D205" s="163">
        <v>13960995</v>
      </c>
      <c r="E205" s="163"/>
      <c r="F205" s="163">
        <v>48800338087</v>
      </c>
      <c r="G205" s="163"/>
      <c r="H205" s="164">
        <v>34958498317</v>
      </c>
      <c r="I205" s="154"/>
      <c r="J205" s="154">
        <v>0</v>
      </c>
      <c r="K205" s="154"/>
      <c r="L205" s="154">
        <v>0</v>
      </c>
      <c r="M205" s="154"/>
      <c r="N205" s="154">
        <v>1138672</v>
      </c>
      <c r="O205" s="154"/>
      <c r="P205" s="154">
        <v>3648643831</v>
      </c>
      <c r="Q205" s="154"/>
      <c r="R205" s="154">
        <v>12822323</v>
      </c>
      <c r="S205" s="154"/>
      <c r="T205" s="154">
        <v>3282</v>
      </c>
      <c r="U205" s="154"/>
      <c r="V205" s="154">
        <v>44820136206</v>
      </c>
      <c r="W205" s="154"/>
      <c r="X205" s="3">
        <v>41832471049</v>
      </c>
      <c r="Y205" s="203"/>
      <c r="Z205" s="38">
        <f>X205/درآمدها!$J$6</f>
        <v>2.876237111626666E-3</v>
      </c>
    </row>
    <row r="206" spans="1:26" s="35" customFormat="1" ht="37.5" customHeight="1">
      <c r="A206" s="196"/>
      <c r="B206" s="204" t="s">
        <v>305</v>
      </c>
      <c r="C206" s="26"/>
      <c r="D206" s="163">
        <v>10647075</v>
      </c>
      <c r="E206" s="163"/>
      <c r="F206" s="163">
        <v>29053595630</v>
      </c>
      <c r="G206" s="163"/>
      <c r="H206" s="164">
        <v>20172579672</v>
      </c>
      <c r="I206" s="154"/>
      <c r="J206" s="154">
        <v>593231</v>
      </c>
      <c r="K206" s="154"/>
      <c r="L206" s="154">
        <v>1334226976</v>
      </c>
      <c r="M206" s="154"/>
      <c r="N206" s="154">
        <v>73503</v>
      </c>
      <c r="O206" s="154"/>
      <c r="P206" s="154">
        <v>143198095</v>
      </c>
      <c r="Q206" s="154"/>
      <c r="R206" s="154">
        <v>11166803</v>
      </c>
      <c r="S206" s="154"/>
      <c r="T206" s="154">
        <v>2190</v>
      </c>
      <c r="U206" s="154"/>
      <c r="V206" s="167">
        <v>30187248604</v>
      </c>
      <c r="W206" s="154"/>
      <c r="X206" s="169">
        <v>24309789549</v>
      </c>
      <c r="Y206" s="203"/>
      <c r="Z206" s="38">
        <f>X206/درآمدها!$J$6</f>
        <v>1.6714460590857043E-3</v>
      </c>
    </row>
    <row r="207" spans="1:26" s="35" customFormat="1">
      <c r="A207" s="196"/>
      <c r="B207" s="26" t="s">
        <v>314</v>
      </c>
      <c r="C207" s="26"/>
      <c r="D207" s="163">
        <v>18229390</v>
      </c>
      <c r="E207" s="163"/>
      <c r="F207" s="163">
        <v>25401944762</v>
      </c>
      <c r="G207" s="163"/>
      <c r="H207" s="164">
        <v>17486692754</v>
      </c>
      <c r="I207" s="154"/>
      <c r="J207" s="154">
        <v>19298365</v>
      </c>
      <c r="K207" s="154"/>
      <c r="L207" s="154">
        <v>21683294163</v>
      </c>
      <c r="M207" s="154"/>
      <c r="N207" s="154">
        <v>141932</v>
      </c>
      <c r="O207" s="154"/>
      <c r="P207" s="154">
        <v>146448559</v>
      </c>
      <c r="Q207" s="154"/>
      <c r="R207" s="154">
        <v>37385823</v>
      </c>
      <c r="S207" s="154"/>
      <c r="T207" s="154">
        <v>1126</v>
      </c>
      <c r="U207" s="154"/>
      <c r="V207" s="154">
        <v>46895816329</v>
      </c>
      <c r="W207" s="154"/>
      <c r="X207" s="3">
        <v>41845962903</v>
      </c>
      <c r="Y207" s="203"/>
      <c r="Z207" s="38">
        <f>X207/درآمدها!$J$6</f>
        <v>2.8771647587439971E-3</v>
      </c>
    </row>
    <row r="208" spans="1:26" s="35" customFormat="1">
      <c r="A208" s="196"/>
      <c r="B208" s="26" t="s">
        <v>229</v>
      </c>
      <c r="C208" s="26"/>
      <c r="D208" s="163">
        <v>3129267</v>
      </c>
      <c r="E208" s="163"/>
      <c r="F208" s="163">
        <v>47759146485</v>
      </c>
      <c r="G208" s="163"/>
      <c r="H208" s="164">
        <v>40656167551</v>
      </c>
      <c r="I208" s="154"/>
      <c r="J208" s="154">
        <v>1105397</v>
      </c>
      <c r="K208" s="154"/>
      <c r="L208" s="154">
        <v>16066459478</v>
      </c>
      <c r="M208" s="154"/>
      <c r="N208" s="154">
        <v>35909</v>
      </c>
      <c r="O208" s="154"/>
      <c r="P208" s="154">
        <v>491144364</v>
      </c>
      <c r="Q208" s="154"/>
      <c r="R208" s="154">
        <v>4198755</v>
      </c>
      <c r="S208" s="154"/>
      <c r="T208" s="154">
        <v>14600</v>
      </c>
      <c r="U208" s="154"/>
      <c r="V208" s="154">
        <v>63277559666</v>
      </c>
      <c r="W208" s="154"/>
      <c r="X208" s="3">
        <v>60937077157</v>
      </c>
      <c r="Y208" s="203"/>
      <c r="Z208" s="38">
        <f>X208/درآمدها!$J$6</f>
        <v>4.1897951136503743E-3</v>
      </c>
    </row>
    <row r="209" spans="1:26" s="35" customFormat="1">
      <c r="A209" s="196"/>
      <c r="B209" s="204" t="s">
        <v>107</v>
      </c>
      <c r="C209" s="26"/>
      <c r="D209" s="163">
        <v>6993265</v>
      </c>
      <c r="E209" s="163"/>
      <c r="F209" s="163">
        <v>194790187178</v>
      </c>
      <c r="G209" s="163"/>
      <c r="H209" s="164">
        <v>222383445797</v>
      </c>
      <c r="I209" s="154"/>
      <c r="J209" s="154">
        <v>0</v>
      </c>
      <c r="K209" s="154"/>
      <c r="L209" s="154">
        <v>0</v>
      </c>
      <c r="M209" s="154"/>
      <c r="N209" s="154">
        <v>0</v>
      </c>
      <c r="O209" s="154"/>
      <c r="P209" s="154">
        <v>0</v>
      </c>
      <c r="Q209" s="154"/>
      <c r="R209" s="154">
        <v>6993265</v>
      </c>
      <c r="S209" s="154"/>
      <c r="T209" s="154">
        <v>33520</v>
      </c>
      <c r="U209" s="154"/>
      <c r="V209" s="154">
        <v>194790187178</v>
      </c>
      <c r="W209" s="154"/>
      <c r="X209" s="3">
        <v>233019478058</v>
      </c>
      <c r="Y209" s="203"/>
      <c r="Z209" s="38">
        <f>X209/درآمدها!$J$6</f>
        <v>1.6021508022732899E-2</v>
      </c>
    </row>
    <row r="210" spans="1:26" s="35" customFormat="1">
      <c r="A210" s="196"/>
      <c r="B210" s="204" t="s">
        <v>318</v>
      </c>
      <c r="C210" s="26"/>
      <c r="D210" s="163">
        <v>3462758</v>
      </c>
      <c r="E210" s="163"/>
      <c r="F210" s="163">
        <v>35455349251</v>
      </c>
      <c r="G210" s="163"/>
      <c r="H210" s="164">
        <v>21823260103</v>
      </c>
      <c r="I210" s="154"/>
      <c r="J210" s="154">
        <v>2449307</v>
      </c>
      <c r="K210" s="154"/>
      <c r="L210" s="154">
        <v>17819975726</v>
      </c>
      <c r="M210" s="154"/>
      <c r="N210" s="154">
        <v>23006</v>
      </c>
      <c r="O210" s="154"/>
      <c r="P210" s="154">
        <v>157427465</v>
      </c>
      <c r="Q210" s="154"/>
      <c r="R210" s="154">
        <v>5889059</v>
      </c>
      <c r="S210" s="154"/>
      <c r="T210" s="154">
        <v>7380</v>
      </c>
      <c r="U210" s="154"/>
      <c r="V210" s="154">
        <v>53050757765</v>
      </c>
      <c r="W210" s="154"/>
      <c r="X210" s="3">
        <v>43202660953</v>
      </c>
      <c r="Y210" s="203"/>
      <c r="Z210" s="38">
        <f>X210/درآمدها!$J$6</f>
        <v>2.970446010910783E-3</v>
      </c>
    </row>
    <row r="211" spans="1:26" s="35" customFormat="1">
      <c r="A211" s="196"/>
      <c r="B211" s="26" t="s">
        <v>363</v>
      </c>
      <c r="C211" s="26"/>
      <c r="D211" s="163">
        <v>79077</v>
      </c>
      <c r="E211" s="163"/>
      <c r="F211" s="163">
        <v>235778078</v>
      </c>
      <c r="G211" s="163"/>
      <c r="H211" s="164">
        <v>287385337</v>
      </c>
      <c r="I211" s="154"/>
      <c r="J211" s="154">
        <v>10085419</v>
      </c>
      <c r="K211" s="154"/>
      <c r="L211" s="154">
        <v>41702423922</v>
      </c>
      <c r="M211" s="154"/>
      <c r="N211" s="154">
        <v>1930</v>
      </c>
      <c r="O211" s="154"/>
      <c r="P211" s="154">
        <v>7493728</v>
      </c>
      <c r="Q211" s="154"/>
      <c r="R211" s="26">
        <v>10162566</v>
      </c>
      <c r="S211" s="26"/>
      <c r="T211" s="154">
        <v>4288</v>
      </c>
      <c r="U211" s="154"/>
      <c r="V211" s="154">
        <v>41930868048</v>
      </c>
      <c r="W211" s="154"/>
      <c r="X211" s="3">
        <v>43317799367</v>
      </c>
      <c r="Y211" s="203"/>
      <c r="Z211" s="38">
        <f>X211/درآمدها!$J$6</f>
        <v>2.9783624779761097E-3</v>
      </c>
    </row>
    <row r="212" spans="1:26" s="35" customFormat="1">
      <c r="A212" s="196"/>
      <c r="B212" s="204" t="s">
        <v>344</v>
      </c>
      <c r="C212" s="26"/>
      <c r="D212" s="163">
        <v>6166697</v>
      </c>
      <c r="E212" s="163"/>
      <c r="F212" s="163">
        <v>20822691596</v>
      </c>
      <c r="G212" s="163"/>
      <c r="H212" s="164">
        <v>19248216185</v>
      </c>
      <c r="I212" s="154"/>
      <c r="J212" s="154">
        <v>264343</v>
      </c>
      <c r="K212" s="154"/>
      <c r="L212" s="154">
        <v>1090020933</v>
      </c>
      <c r="M212" s="154"/>
      <c r="N212" s="154">
        <v>70766</v>
      </c>
      <c r="O212" s="154"/>
      <c r="P212" s="154">
        <v>252572035</v>
      </c>
      <c r="Q212" s="154"/>
      <c r="R212" s="154">
        <v>6360274</v>
      </c>
      <c r="S212" s="154"/>
      <c r="T212" s="154">
        <v>4771</v>
      </c>
      <c r="U212" s="154"/>
      <c r="V212" s="154">
        <v>21673761500</v>
      </c>
      <c r="W212" s="154"/>
      <c r="X212" s="3">
        <v>30164315295</v>
      </c>
      <c r="Y212" s="203"/>
      <c r="Z212" s="38">
        <f>X212/درآمدها!$J$6</f>
        <v>2.0739803536028705E-3</v>
      </c>
    </row>
    <row r="213" spans="1:26" s="35" customFormat="1">
      <c r="A213" s="196"/>
      <c r="B213" s="204" t="s">
        <v>326</v>
      </c>
      <c r="C213" s="26"/>
      <c r="D213" s="163">
        <v>944572</v>
      </c>
      <c r="E213" s="163"/>
      <c r="F213" s="163">
        <v>37955383931</v>
      </c>
      <c r="G213" s="163"/>
      <c r="H213" s="164">
        <v>23943270816</v>
      </c>
      <c r="I213" s="154"/>
      <c r="J213" s="154">
        <v>408181</v>
      </c>
      <c r="K213" s="154"/>
      <c r="L213" s="154">
        <v>11136275647</v>
      </c>
      <c r="M213" s="154"/>
      <c r="N213" s="154">
        <v>6448</v>
      </c>
      <c r="O213" s="154"/>
      <c r="P213" s="154">
        <v>167538079</v>
      </c>
      <c r="Q213" s="154"/>
      <c r="R213" s="154">
        <v>1346305</v>
      </c>
      <c r="S213" s="154"/>
      <c r="T213" s="154">
        <v>31370</v>
      </c>
      <c r="U213" s="154"/>
      <c r="V213" s="154">
        <v>48837102026</v>
      </c>
      <c r="W213" s="154"/>
      <c r="X213" s="3">
        <v>41982298006</v>
      </c>
      <c r="Y213" s="203"/>
      <c r="Z213" s="38">
        <f>X213/درآمدها!$J$6</f>
        <v>2.8865386272493199E-3</v>
      </c>
    </row>
    <row r="214" spans="1:26" s="35" customFormat="1">
      <c r="A214" s="196"/>
      <c r="B214" s="26" t="s">
        <v>188</v>
      </c>
      <c r="C214" s="26"/>
      <c r="D214" s="163">
        <v>24415713</v>
      </c>
      <c r="E214" s="163"/>
      <c r="F214" s="163">
        <v>31233348673</v>
      </c>
      <c r="G214" s="163"/>
      <c r="H214" s="164">
        <v>25508231927</v>
      </c>
      <c r="I214" s="154"/>
      <c r="J214" s="154">
        <v>1985835</v>
      </c>
      <c r="K214" s="154"/>
      <c r="L214" s="154">
        <v>2337470674</v>
      </c>
      <c r="M214" s="154"/>
      <c r="N214" s="154">
        <v>260924</v>
      </c>
      <c r="O214" s="154"/>
      <c r="P214" s="154">
        <v>291429768</v>
      </c>
      <c r="Q214" s="154"/>
      <c r="R214" s="154">
        <v>26140624</v>
      </c>
      <c r="S214" s="154"/>
      <c r="T214" s="154">
        <v>1164</v>
      </c>
      <c r="U214" s="154"/>
      <c r="V214" s="154">
        <v>33237037153</v>
      </c>
      <c r="W214" s="154"/>
      <c r="X214" s="3">
        <v>30246641606</v>
      </c>
      <c r="Y214" s="203"/>
      <c r="Z214" s="38">
        <f>X214/درآمدها!$J$6</f>
        <v>2.0796407887869206E-3</v>
      </c>
    </row>
    <row r="215" spans="1:26" s="35" customFormat="1">
      <c r="A215" s="196"/>
      <c r="B215" s="26" t="s">
        <v>190</v>
      </c>
      <c r="C215" s="26"/>
      <c r="D215" s="163">
        <v>7492450</v>
      </c>
      <c r="E215" s="163"/>
      <c r="F215" s="163">
        <v>42651272960</v>
      </c>
      <c r="G215" s="163"/>
      <c r="H215" s="164">
        <v>24793958976</v>
      </c>
      <c r="I215" s="154"/>
      <c r="J215" s="154">
        <v>5264698</v>
      </c>
      <c r="K215" s="154"/>
      <c r="L215" s="154">
        <v>20511539869</v>
      </c>
      <c r="M215" s="154"/>
      <c r="N215" s="154">
        <v>65199</v>
      </c>
      <c r="O215" s="154"/>
      <c r="P215" s="154">
        <v>231313680</v>
      </c>
      <c r="Q215" s="154"/>
      <c r="R215" s="154">
        <v>12691949</v>
      </c>
      <c r="S215" s="154"/>
      <c r="T215" s="154">
        <v>3854</v>
      </c>
      <c r="U215" s="154"/>
      <c r="V215" s="154">
        <v>62804760921</v>
      </c>
      <c r="W215" s="154"/>
      <c r="X215" s="3">
        <v>48623728558</v>
      </c>
      <c r="Y215" s="203"/>
      <c r="Z215" s="38">
        <f>X215/درآمدها!$J$6</f>
        <v>3.3431774188133726E-3</v>
      </c>
    </row>
    <row r="216" spans="1:26" s="35" customFormat="1">
      <c r="A216" s="196"/>
      <c r="B216" s="26" t="s">
        <v>79</v>
      </c>
      <c r="C216" s="26"/>
      <c r="D216" s="163">
        <v>1125517</v>
      </c>
      <c r="E216" s="163"/>
      <c r="F216" s="163">
        <v>37866744009</v>
      </c>
      <c r="G216" s="163"/>
      <c r="H216" s="164">
        <v>49518980898</v>
      </c>
      <c r="I216" s="154"/>
      <c r="J216" s="154">
        <v>0</v>
      </c>
      <c r="K216" s="154"/>
      <c r="L216" s="154">
        <v>0</v>
      </c>
      <c r="M216" s="154"/>
      <c r="N216" s="154">
        <v>614562</v>
      </c>
      <c r="O216" s="154"/>
      <c r="P216" s="154">
        <v>35277942464</v>
      </c>
      <c r="Q216" s="154"/>
      <c r="R216" s="154">
        <v>510955</v>
      </c>
      <c r="S216" s="154"/>
      <c r="T216" s="154">
        <v>60370</v>
      </c>
      <c r="U216" s="154"/>
      <c r="V216" s="154">
        <v>17190501952</v>
      </c>
      <c r="W216" s="154"/>
      <c r="X216" s="3">
        <v>30662817551</v>
      </c>
      <c r="Y216" s="203"/>
      <c r="Z216" s="38">
        <f>X216/درآمدها!$J$6</f>
        <v>2.1082554191914496E-3</v>
      </c>
    </row>
    <row r="217" spans="1:26" s="35" customFormat="1">
      <c r="A217" s="196"/>
      <c r="B217" s="26" t="s">
        <v>485</v>
      </c>
      <c r="C217" s="26"/>
      <c r="D217" s="163">
        <v>0</v>
      </c>
      <c r="E217" s="163"/>
      <c r="F217" s="163">
        <v>0</v>
      </c>
      <c r="G217" s="163"/>
      <c r="H217" s="164">
        <v>0</v>
      </c>
      <c r="I217" s="154"/>
      <c r="J217" s="154">
        <v>400000</v>
      </c>
      <c r="K217" s="154"/>
      <c r="L217" s="154">
        <v>2898687355</v>
      </c>
      <c r="M217" s="154"/>
      <c r="N217" s="154">
        <v>0</v>
      </c>
      <c r="O217" s="154"/>
      <c r="P217" s="154">
        <v>0</v>
      </c>
      <c r="Q217" s="154"/>
      <c r="R217" s="154">
        <v>400000</v>
      </c>
      <c r="S217" s="154"/>
      <c r="T217" s="154">
        <v>7120</v>
      </c>
      <c r="U217" s="154"/>
      <c r="V217" s="167">
        <v>2898687355</v>
      </c>
      <c r="W217" s="154"/>
      <c r="X217" s="169">
        <v>2831054400</v>
      </c>
      <c r="Y217" s="203"/>
      <c r="Z217" s="38">
        <f>X217/درآمدها!$J$6</f>
        <v>1.946522289055314E-4</v>
      </c>
    </row>
    <row r="218" spans="1:26" s="35" customFormat="1">
      <c r="A218" s="196"/>
      <c r="B218" s="26" t="s">
        <v>486</v>
      </c>
      <c r="C218" s="26"/>
      <c r="D218" s="163">
        <v>0</v>
      </c>
      <c r="E218" s="163"/>
      <c r="F218" s="163">
        <v>0</v>
      </c>
      <c r="G218" s="163"/>
      <c r="H218" s="164">
        <v>0</v>
      </c>
      <c r="I218" s="154"/>
      <c r="J218" s="154">
        <v>8781042</v>
      </c>
      <c r="K218" s="154"/>
      <c r="L218" s="154">
        <v>23103405739</v>
      </c>
      <c r="M218" s="154"/>
      <c r="N218" s="154">
        <v>0</v>
      </c>
      <c r="O218" s="154"/>
      <c r="P218" s="154">
        <v>0</v>
      </c>
      <c r="Q218" s="154"/>
      <c r="R218" s="154">
        <v>8781042</v>
      </c>
      <c r="S218" s="154"/>
      <c r="T218" s="154">
        <v>2764</v>
      </c>
      <c r="U218" s="154"/>
      <c r="V218" s="154">
        <v>23103405739</v>
      </c>
      <c r="W218" s="154"/>
      <c r="X218" s="3">
        <v>24126388829</v>
      </c>
      <c r="Y218" s="203"/>
      <c r="Z218" s="38">
        <f>X218/درآمدها!$J$6</f>
        <v>1.6588361428188608E-3</v>
      </c>
    </row>
    <row r="219" spans="1:26" s="35" customFormat="1">
      <c r="A219" s="196"/>
      <c r="B219" s="26" t="s">
        <v>461</v>
      </c>
      <c r="C219" s="26"/>
      <c r="D219" s="163">
        <v>672281</v>
      </c>
      <c r="E219" s="163"/>
      <c r="F219" s="163">
        <v>4918934627</v>
      </c>
      <c r="G219" s="163"/>
      <c r="H219" s="164">
        <v>4731428975</v>
      </c>
      <c r="I219" s="154"/>
      <c r="J219" s="154">
        <v>3968721</v>
      </c>
      <c r="K219" s="154"/>
      <c r="L219" s="154">
        <v>32568040501</v>
      </c>
      <c r="M219" s="154"/>
      <c r="N219" s="154">
        <v>5824</v>
      </c>
      <c r="O219" s="154"/>
      <c r="P219" s="154">
        <v>43234745</v>
      </c>
      <c r="Q219" s="154"/>
      <c r="R219" s="154">
        <v>4635178</v>
      </c>
      <c r="S219" s="154"/>
      <c r="T219" s="154">
        <v>8660</v>
      </c>
      <c r="U219" s="154"/>
      <c r="V219" s="154">
        <v>37444246201</v>
      </c>
      <c r="W219" s="154"/>
      <c r="X219" s="3">
        <v>39901804666</v>
      </c>
      <c r="Y219" s="203"/>
      <c r="Z219" s="38">
        <f>X219/درآمدها!$J$6</f>
        <v>2.7434920415482069E-3</v>
      </c>
    </row>
    <row r="220" spans="1:26" s="35" customFormat="1">
      <c r="A220" s="196"/>
      <c r="B220" s="204" t="s">
        <v>458</v>
      </c>
      <c r="C220" s="26"/>
      <c r="D220" s="163">
        <v>1025038</v>
      </c>
      <c r="E220" s="163"/>
      <c r="F220" s="163">
        <v>35141093061</v>
      </c>
      <c r="G220" s="163"/>
      <c r="H220" s="164">
        <v>37191274375</v>
      </c>
      <c r="I220" s="154"/>
      <c r="J220" s="154">
        <v>419167</v>
      </c>
      <c r="K220" s="154"/>
      <c r="L220" s="154">
        <v>16122516170</v>
      </c>
      <c r="M220" s="154"/>
      <c r="N220" s="154">
        <v>7631</v>
      </c>
      <c r="O220" s="154"/>
      <c r="P220" s="154">
        <v>297277173</v>
      </c>
      <c r="Q220" s="154"/>
      <c r="R220" s="154">
        <v>1436574</v>
      </c>
      <c r="S220" s="154"/>
      <c r="T220" s="154">
        <v>35370</v>
      </c>
      <c r="U220" s="154"/>
      <c r="V220" s="154">
        <v>51001997778</v>
      </c>
      <c r="W220" s="154"/>
      <c r="X220" s="3">
        <v>50509293231</v>
      </c>
      <c r="Y220" s="203"/>
      <c r="Z220" s="38">
        <f>X220/درآمدها!$J$6</f>
        <v>3.4728214716952172E-3</v>
      </c>
    </row>
    <row r="221" spans="1:26" s="35" customFormat="1">
      <c r="A221" s="196"/>
      <c r="B221" s="204" t="s">
        <v>439</v>
      </c>
      <c r="C221" s="26"/>
      <c r="D221" s="163">
        <v>9914869</v>
      </c>
      <c r="E221" s="163"/>
      <c r="F221" s="163">
        <v>49807912065</v>
      </c>
      <c r="G221" s="163"/>
      <c r="H221" s="164">
        <v>50462082715</v>
      </c>
      <c r="I221" s="154"/>
      <c r="J221" s="154">
        <v>0</v>
      </c>
      <c r="K221" s="154"/>
      <c r="L221" s="154">
        <v>0</v>
      </c>
      <c r="M221" s="154"/>
      <c r="N221" s="154">
        <v>0</v>
      </c>
      <c r="O221" s="154"/>
      <c r="P221" s="154">
        <v>0</v>
      </c>
      <c r="Q221" s="154"/>
      <c r="R221" s="154">
        <v>9914869</v>
      </c>
      <c r="S221" s="154"/>
      <c r="T221" s="154">
        <v>5580</v>
      </c>
      <c r="U221" s="154"/>
      <c r="V221" s="154">
        <v>49807912065</v>
      </c>
      <c r="W221" s="154"/>
      <c r="X221" s="3">
        <v>54995785456</v>
      </c>
      <c r="Y221" s="203"/>
      <c r="Z221" s="38">
        <f>X221/درآمدها!$J$6</f>
        <v>3.7812951313902013E-3</v>
      </c>
    </row>
    <row r="222" spans="1:26" s="35" customFormat="1">
      <c r="A222" s="196"/>
      <c r="B222" s="26" t="s">
        <v>450</v>
      </c>
      <c r="C222" s="26"/>
      <c r="D222" s="163">
        <v>23000000</v>
      </c>
      <c r="E222" s="163"/>
      <c r="F222" s="163">
        <v>70882718176</v>
      </c>
      <c r="G222" s="163"/>
      <c r="H222" s="164">
        <v>70532817750</v>
      </c>
      <c r="I222" s="154"/>
      <c r="J222" s="154">
        <v>785484</v>
      </c>
      <c r="K222" s="154"/>
      <c r="L222" s="154">
        <v>3000913190</v>
      </c>
      <c r="M222" s="154"/>
      <c r="N222" s="154">
        <v>0</v>
      </c>
      <c r="O222" s="154"/>
      <c r="P222" s="154">
        <v>0</v>
      </c>
      <c r="Q222" s="154"/>
      <c r="R222" s="154">
        <v>23785484</v>
      </c>
      <c r="S222" s="154"/>
      <c r="T222" s="154">
        <v>3999</v>
      </c>
      <c r="U222" s="154"/>
      <c r="V222" s="154">
        <v>73883631366</v>
      </c>
      <c r="W222" s="154"/>
      <c r="X222" s="3">
        <v>94552197524</v>
      </c>
      <c r="Y222" s="203"/>
      <c r="Z222" s="38">
        <f>X222/درآمدها!$J$6</f>
        <v>6.5010393286553123E-3</v>
      </c>
    </row>
    <row r="223" spans="1:26" s="35" customFormat="1">
      <c r="A223" s="196"/>
      <c r="B223" s="26" t="s">
        <v>431</v>
      </c>
      <c r="C223" s="26"/>
      <c r="D223" s="163">
        <v>248050</v>
      </c>
      <c r="E223" s="163"/>
      <c r="F223" s="163">
        <v>9170474499</v>
      </c>
      <c r="G223" s="163"/>
      <c r="H223" s="164">
        <v>9204611249</v>
      </c>
      <c r="I223" s="154"/>
      <c r="J223" s="154">
        <v>801436</v>
      </c>
      <c r="K223" s="154"/>
      <c r="L223" s="154">
        <v>33540514341</v>
      </c>
      <c r="M223" s="154"/>
      <c r="N223" s="154">
        <v>614</v>
      </c>
      <c r="O223" s="154"/>
      <c r="P223" s="154">
        <v>23379509</v>
      </c>
      <c r="Q223" s="154"/>
      <c r="R223" s="154">
        <v>1048872</v>
      </c>
      <c r="S223" s="154"/>
      <c r="T223" s="154">
        <v>42710</v>
      </c>
      <c r="U223" s="154"/>
      <c r="V223" s="154">
        <v>42688289097</v>
      </c>
      <c r="W223" s="154"/>
      <c r="X223" s="3">
        <v>44530779052</v>
      </c>
      <c r="Y223" s="203"/>
      <c r="Z223" s="38">
        <f>X223/درآمدها!$J$6</f>
        <v>3.0617622174167855E-3</v>
      </c>
    </row>
    <row r="224" spans="1:26" s="35" customFormat="1">
      <c r="A224" s="196"/>
      <c r="B224" s="204" t="s">
        <v>376</v>
      </c>
      <c r="C224" s="26"/>
      <c r="D224" s="163">
        <v>7391342</v>
      </c>
      <c r="E224" s="163"/>
      <c r="F224" s="163">
        <v>40163901698</v>
      </c>
      <c r="G224" s="163"/>
      <c r="H224" s="164">
        <v>33680314357</v>
      </c>
      <c r="I224" s="154"/>
      <c r="J224" s="154">
        <v>0</v>
      </c>
      <c r="K224" s="154"/>
      <c r="L224" s="154">
        <v>0</v>
      </c>
      <c r="M224" s="154"/>
      <c r="N224" s="154">
        <v>81828</v>
      </c>
      <c r="O224" s="154"/>
      <c r="P224" s="154">
        <v>374173170</v>
      </c>
      <c r="Q224" s="154"/>
      <c r="R224" s="154">
        <v>7309514</v>
      </c>
      <c r="S224" s="154"/>
      <c r="T224" s="154">
        <v>4918</v>
      </c>
      <c r="U224" s="154"/>
      <c r="V224" s="154">
        <v>39719255550</v>
      </c>
      <c r="W224" s="154"/>
      <c r="X224" s="3">
        <v>35734298125</v>
      </c>
      <c r="Y224" s="203"/>
      <c r="Z224" s="38">
        <f>X224/درآمدها!$J$6</f>
        <v>2.4569505900013796E-3</v>
      </c>
    </row>
    <row r="225" spans="1:26" s="35" customFormat="1">
      <c r="A225" s="196"/>
      <c r="B225" s="204" t="s">
        <v>332</v>
      </c>
      <c r="C225" s="26"/>
      <c r="D225" s="163">
        <v>394520</v>
      </c>
      <c r="E225" s="163"/>
      <c r="F225" s="163">
        <v>18441858815</v>
      </c>
      <c r="G225" s="163"/>
      <c r="H225" s="164">
        <v>22000883199</v>
      </c>
      <c r="I225" s="154"/>
      <c r="J225" s="154">
        <v>0</v>
      </c>
      <c r="K225" s="154"/>
      <c r="L225" s="154">
        <v>0</v>
      </c>
      <c r="M225" s="154"/>
      <c r="N225" s="154">
        <v>4313</v>
      </c>
      <c r="O225" s="154"/>
      <c r="P225" s="154">
        <v>252461712</v>
      </c>
      <c r="Q225" s="154"/>
      <c r="R225" s="154">
        <v>390207</v>
      </c>
      <c r="S225" s="154"/>
      <c r="T225" s="154">
        <v>65570</v>
      </c>
      <c r="U225" s="154"/>
      <c r="V225" s="154">
        <v>18240247396</v>
      </c>
      <c r="W225" s="154"/>
      <c r="X225" s="3">
        <v>25433637049</v>
      </c>
      <c r="Y225" s="203"/>
      <c r="Z225" s="38">
        <f>X225/درآمدها!$J$6</f>
        <v>1.7487174180623843E-3</v>
      </c>
    </row>
    <row r="226" spans="1:26" s="35" customFormat="1">
      <c r="A226" s="196"/>
      <c r="B226" s="171" t="s">
        <v>254</v>
      </c>
      <c r="C226" s="26"/>
      <c r="D226" s="163">
        <v>11435123</v>
      </c>
      <c r="E226" s="163"/>
      <c r="F226" s="163">
        <v>63545137747</v>
      </c>
      <c r="G226" s="163"/>
      <c r="H226" s="164">
        <v>66383770670</v>
      </c>
      <c r="I226" s="154"/>
      <c r="J226" s="154">
        <v>2606068</v>
      </c>
      <c r="K226" s="154"/>
      <c r="L226" s="154">
        <v>16652846644</v>
      </c>
      <c r="M226" s="154"/>
      <c r="N226" s="154">
        <v>1043149</v>
      </c>
      <c r="O226" s="154"/>
      <c r="P226" s="154">
        <v>7233244819</v>
      </c>
      <c r="Q226" s="154"/>
      <c r="R226" s="154">
        <v>12998042</v>
      </c>
      <c r="S226" s="154"/>
      <c r="T226" s="154">
        <v>7060</v>
      </c>
      <c r="U226" s="154"/>
      <c r="V226" s="154">
        <v>74239910947</v>
      </c>
      <c r="W226" s="154"/>
      <c r="X226" s="3">
        <v>91220167772</v>
      </c>
      <c r="Y226" s="203"/>
      <c r="Z226" s="38">
        <f>X226/درآمدها!$J$6</f>
        <v>6.2719419937519831E-3</v>
      </c>
    </row>
    <row r="227" spans="1:26" s="35" customFormat="1">
      <c r="A227" s="196"/>
      <c r="B227" s="204" t="s">
        <v>183</v>
      </c>
      <c r="C227" s="26"/>
      <c r="D227" s="163">
        <v>2354778</v>
      </c>
      <c r="E227" s="163"/>
      <c r="F227" s="163">
        <v>17307327540</v>
      </c>
      <c r="G227" s="163"/>
      <c r="H227" s="164">
        <v>20692380909</v>
      </c>
      <c r="I227" s="154"/>
      <c r="J227" s="154">
        <v>0</v>
      </c>
      <c r="K227" s="154"/>
      <c r="L227" s="154">
        <v>0</v>
      </c>
      <c r="M227" s="154"/>
      <c r="N227" s="154">
        <v>25476</v>
      </c>
      <c r="O227" s="154"/>
      <c r="P227" s="154">
        <v>230211371</v>
      </c>
      <c r="Q227" s="154"/>
      <c r="R227" s="154">
        <v>2329302</v>
      </c>
      <c r="S227" s="154"/>
      <c r="T227" s="154">
        <v>10250</v>
      </c>
      <c r="U227" s="154"/>
      <c r="V227" s="154">
        <v>17120082086</v>
      </c>
      <c r="W227" s="154"/>
      <c r="X227" s="3">
        <v>23733287197</v>
      </c>
      <c r="Y227" s="203"/>
      <c r="Z227" s="38">
        <f>X227/درآمدها!$J$6</f>
        <v>1.6318080119375883E-3</v>
      </c>
    </row>
    <row r="228" spans="1:26" s="35" customFormat="1">
      <c r="A228" s="196"/>
      <c r="B228" s="204" t="s">
        <v>181</v>
      </c>
      <c r="C228" s="26"/>
      <c r="D228" s="163">
        <v>1148320</v>
      </c>
      <c r="E228" s="163"/>
      <c r="F228" s="163">
        <v>62318071385</v>
      </c>
      <c r="G228" s="163"/>
      <c r="H228" s="164">
        <v>67667378765</v>
      </c>
      <c r="I228" s="154"/>
      <c r="J228" s="154">
        <v>0</v>
      </c>
      <c r="K228" s="154"/>
      <c r="L228" s="154">
        <v>0</v>
      </c>
      <c r="M228" s="154"/>
      <c r="N228" s="154">
        <v>848306</v>
      </c>
      <c r="O228" s="154"/>
      <c r="P228" s="154">
        <v>57965970092</v>
      </c>
      <c r="Q228" s="154"/>
      <c r="R228" s="154">
        <v>300014</v>
      </c>
      <c r="S228" s="154"/>
      <c r="T228" s="154">
        <v>77920</v>
      </c>
      <c r="U228" s="154"/>
      <c r="V228" s="154">
        <v>16281431891</v>
      </c>
      <c r="W228" s="154"/>
      <c r="X228" s="3">
        <v>23237997193</v>
      </c>
      <c r="Y228" s="203"/>
      <c r="Z228" s="38">
        <f>X228/درآمدها!$J$6</f>
        <v>1.5977538082341098E-3</v>
      </c>
    </row>
    <row r="229" spans="1:26" s="35" customFormat="1">
      <c r="A229" s="196"/>
      <c r="B229" s="26" t="s">
        <v>178</v>
      </c>
      <c r="C229" s="26"/>
      <c r="D229" s="163">
        <v>6185927</v>
      </c>
      <c r="E229" s="163"/>
      <c r="F229" s="163">
        <v>21622094875</v>
      </c>
      <c r="G229" s="163"/>
      <c r="H229" s="164">
        <v>30056902154</v>
      </c>
      <c r="I229" s="154"/>
      <c r="J229" s="154">
        <v>823682</v>
      </c>
      <c r="K229" s="154"/>
      <c r="L229" s="154">
        <v>4531452943</v>
      </c>
      <c r="M229" s="154"/>
      <c r="N229" s="154">
        <v>581837</v>
      </c>
      <c r="O229" s="154"/>
      <c r="P229" s="154">
        <v>3356363964</v>
      </c>
      <c r="Q229" s="154"/>
      <c r="R229" s="26">
        <v>6427772</v>
      </c>
      <c r="S229" s="26"/>
      <c r="T229" s="154">
        <v>5860</v>
      </c>
      <c r="U229" s="26"/>
      <c r="V229" s="3">
        <v>23997054380</v>
      </c>
      <c r="W229" s="3"/>
      <c r="X229" s="3">
        <v>37442626797</v>
      </c>
      <c r="Y229" s="203"/>
      <c r="Z229" s="38">
        <f>X229/درآمدها!$J$6</f>
        <v>2.5744085885859446E-3</v>
      </c>
    </row>
    <row r="230" spans="1:26" s="35" customFormat="1">
      <c r="A230" s="196"/>
      <c r="B230" s="204" t="s">
        <v>177</v>
      </c>
      <c r="C230" s="26"/>
      <c r="D230" s="163">
        <v>14772339</v>
      </c>
      <c r="E230" s="163"/>
      <c r="F230" s="163">
        <v>35359713472</v>
      </c>
      <c r="G230" s="163"/>
      <c r="H230" s="164">
        <v>25829936266</v>
      </c>
      <c r="I230" s="154"/>
      <c r="J230" s="154">
        <v>501014</v>
      </c>
      <c r="K230" s="154"/>
      <c r="L230" s="154">
        <v>912878538</v>
      </c>
      <c r="M230" s="154"/>
      <c r="N230" s="154">
        <v>1229094</v>
      </c>
      <c r="O230" s="154"/>
      <c r="P230" s="154">
        <v>2172733883</v>
      </c>
      <c r="Q230" s="154"/>
      <c r="R230" s="154">
        <v>14044259</v>
      </c>
      <c r="S230" s="154"/>
      <c r="T230" s="154">
        <v>1807</v>
      </c>
      <c r="U230" s="154"/>
      <c r="V230" s="154">
        <v>33351854163</v>
      </c>
      <c r="W230" s="154"/>
      <c r="X230" s="3">
        <v>25226977059</v>
      </c>
      <c r="Y230" s="203"/>
      <c r="Z230" s="38">
        <f>X230/درآمدها!$J$6</f>
        <v>1.7345082853522905E-3</v>
      </c>
    </row>
    <row r="231" spans="1:26" s="35" customFormat="1">
      <c r="A231" s="196"/>
      <c r="B231" s="26" t="s">
        <v>295</v>
      </c>
      <c r="C231" s="26"/>
      <c r="D231" s="163">
        <v>9189216</v>
      </c>
      <c r="E231" s="163"/>
      <c r="F231" s="163">
        <v>11645194942</v>
      </c>
      <c r="G231" s="163"/>
      <c r="H231" s="164">
        <v>14807089610</v>
      </c>
      <c r="I231" s="154"/>
      <c r="J231" s="154">
        <v>0</v>
      </c>
      <c r="K231" s="154"/>
      <c r="L231" s="154">
        <v>0</v>
      </c>
      <c r="M231" s="154"/>
      <c r="N231" s="154">
        <v>22491</v>
      </c>
      <c r="O231" s="154"/>
      <c r="P231" s="154">
        <v>36097941</v>
      </c>
      <c r="Q231" s="154"/>
      <c r="R231" s="154">
        <v>9166725</v>
      </c>
      <c r="S231" s="154"/>
      <c r="T231" s="154">
        <v>1614</v>
      </c>
      <c r="U231" s="154"/>
      <c r="V231" s="154">
        <v>11616692828</v>
      </c>
      <c r="W231" s="154"/>
      <c r="X231" s="3">
        <v>14707063344</v>
      </c>
      <c r="Y231" s="203"/>
      <c r="Z231" s="38">
        <f>X231/درآمدها!$J$6</f>
        <v>1.0112001594050747E-3</v>
      </c>
    </row>
    <row r="232" spans="1:26" s="35" customFormat="1">
      <c r="A232" s="196"/>
      <c r="B232" s="204" t="s">
        <v>165</v>
      </c>
      <c r="C232" s="26"/>
      <c r="D232" s="163">
        <v>2974150</v>
      </c>
      <c r="E232" s="163"/>
      <c r="F232" s="163">
        <v>8686287031</v>
      </c>
      <c r="G232" s="163"/>
      <c r="H232" s="164">
        <v>14457059123</v>
      </c>
      <c r="I232" s="154"/>
      <c r="J232" s="154">
        <v>0</v>
      </c>
      <c r="K232" s="154"/>
      <c r="L232" s="154">
        <v>0</v>
      </c>
      <c r="M232" s="154"/>
      <c r="N232" s="154">
        <v>2974150</v>
      </c>
      <c r="O232" s="154"/>
      <c r="P232" s="154">
        <v>15044335928</v>
      </c>
      <c r="Q232" s="154"/>
      <c r="R232" s="154">
        <v>0</v>
      </c>
      <c r="S232" s="154"/>
      <c r="T232" s="154">
        <v>0</v>
      </c>
      <c r="U232" s="154"/>
      <c r="V232" s="154">
        <v>0</v>
      </c>
      <c r="W232" s="154"/>
      <c r="X232" s="3">
        <v>0</v>
      </c>
      <c r="Y232" s="203"/>
      <c r="Z232" s="38">
        <f>X232/درآمدها!$J$6</f>
        <v>0</v>
      </c>
    </row>
    <row r="233" spans="1:26" s="35" customFormat="1">
      <c r="A233" s="196"/>
      <c r="B233" s="204" t="s">
        <v>164</v>
      </c>
      <c r="C233" s="26"/>
      <c r="D233" s="163">
        <v>7498523</v>
      </c>
      <c r="E233" s="163"/>
      <c r="F233" s="163">
        <v>26404863410</v>
      </c>
      <c r="G233" s="163"/>
      <c r="H233" s="164">
        <v>25119665879</v>
      </c>
      <c r="I233" s="154"/>
      <c r="J233" s="154">
        <v>1203851</v>
      </c>
      <c r="K233" s="154"/>
      <c r="L233" s="154">
        <v>4740923801</v>
      </c>
      <c r="M233" s="154"/>
      <c r="N233" s="154">
        <v>51766</v>
      </c>
      <c r="O233" s="154"/>
      <c r="P233" s="154">
        <v>184803118</v>
      </c>
      <c r="Q233" s="154"/>
      <c r="R233" s="154">
        <v>8650608</v>
      </c>
      <c r="S233" s="154"/>
      <c r="T233" s="154">
        <v>3622</v>
      </c>
      <c r="U233" s="154"/>
      <c r="V233" s="154">
        <v>30963501425</v>
      </c>
      <c r="W233" s="154"/>
      <c r="X233" s="3">
        <v>31146073790</v>
      </c>
      <c r="Y233" s="203"/>
      <c r="Z233" s="38">
        <f>X233/درآمدها!$J$6</f>
        <v>2.141482228274968E-3</v>
      </c>
    </row>
    <row r="234" spans="1:26" s="35" customFormat="1">
      <c r="A234" s="196"/>
      <c r="B234" s="204" t="s">
        <v>162</v>
      </c>
      <c r="C234" s="26"/>
      <c r="D234" s="163">
        <v>31207610</v>
      </c>
      <c r="E234" s="163"/>
      <c r="F234" s="163">
        <v>99941624825</v>
      </c>
      <c r="G234" s="163"/>
      <c r="H234" s="164">
        <v>118565796285</v>
      </c>
      <c r="I234" s="154"/>
      <c r="J234" s="154">
        <v>0</v>
      </c>
      <c r="K234" s="154"/>
      <c r="L234" s="154">
        <v>0</v>
      </c>
      <c r="M234" s="154"/>
      <c r="N234" s="154">
        <v>0</v>
      </c>
      <c r="O234" s="154"/>
      <c r="P234" s="154">
        <v>0</v>
      </c>
      <c r="Q234" s="154"/>
      <c r="R234" s="154">
        <v>31207610</v>
      </c>
      <c r="S234" s="154"/>
      <c r="T234" s="154">
        <v>4581</v>
      </c>
      <c r="U234" s="154"/>
      <c r="V234" s="154">
        <v>99941624825</v>
      </c>
      <c r="W234" s="154"/>
      <c r="X234" s="3">
        <v>142111437149</v>
      </c>
      <c r="Y234" s="203"/>
      <c r="Z234" s="38">
        <f>X234/درآمدها!$J$6</f>
        <v>9.77102665142047E-3</v>
      </c>
    </row>
    <row r="235" spans="1:26" s="35" customFormat="1">
      <c r="A235" s="196"/>
      <c r="B235" s="204" t="s">
        <v>301</v>
      </c>
      <c r="C235" s="26"/>
      <c r="D235" s="163">
        <v>2398380</v>
      </c>
      <c r="E235" s="163"/>
      <c r="F235" s="163">
        <v>21552799374</v>
      </c>
      <c r="G235" s="163"/>
      <c r="H235" s="164">
        <v>20741753862</v>
      </c>
      <c r="I235" s="154"/>
      <c r="J235" s="154">
        <v>0</v>
      </c>
      <c r="K235" s="154"/>
      <c r="L235" s="154">
        <v>0</v>
      </c>
      <c r="M235" s="154"/>
      <c r="N235" s="154">
        <v>18832</v>
      </c>
      <c r="O235" s="154"/>
      <c r="P235" s="154">
        <v>165731656</v>
      </c>
      <c r="Q235" s="154"/>
      <c r="R235" s="154">
        <v>2379548</v>
      </c>
      <c r="S235" s="154"/>
      <c r="T235" s="154">
        <v>8540</v>
      </c>
      <c r="U235" s="154"/>
      <c r="V235" s="154">
        <v>21383567510</v>
      </c>
      <c r="W235" s="154"/>
      <c r="X235" s="3">
        <v>20200427950</v>
      </c>
      <c r="Y235" s="203"/>
      <c r="Z235" s="38">
        <f>X235/درآمدها!$J$6</f>
        <v>1.3889024263585661E-3</v>
      </c>
    </row>
    <row r="236" spans="1:26" s="35" customFormat="1">
      <c r="A236" s="196"/>
      <c r="B236" s="26" t="s">
        <v>200</v>
      </c>
      <c r="C236" s="26"/>
      <c r="D236" s="163">
        <v>2028983</v>
      </c>
      <c r="E236" s="163"/>
      <c r="F236" s="163">
        <v>5652273441</v>
      </c>
      <c r="G236" s="163"/>
      <c r="H236" s="164">
        <v>13109918586</v>
      </c>
      <c r="I236" s="154"/>
      <c r="J236" s="154">
        <v>2846576</v>
      </c>
      <c r="K236" s="154"/>
      <c r="L236" s="154">
        <v>20163871195</v>
      </c>
      <c r="M236" s="154"/>
      <c r="N236" s="154">
        <v>22491</v>
      </c>
      <c r="O236" s="154"/>
      <c r="P236" s="154">
        <v>150538889</v>
      </c>
      <c r="Q236" s="154"/>
      <c r="R236" s="154">
        <v>4853068</v>
      </c>
      <c r="S236" s="154"/>
      <c r="T236" s="154">
        <v>7680</v>
      </c>
      <c r="U236" s="154"/>
      <c r="V236" s="154">
        <v>25753489955</v>
      </c>
      <c r="W236" s="154"/>
      <c r="X236" s="3">
        <v>37049796449</v>
      </c>
      <c r="Y236" s="203"/>
      <c r="Z236" s="38">
        <f>X236/درآمدها!$J$6</f>
        <v>2.5473991101315797E-3</v>
      </c>
    </row>
    <row r="237" spans="1:26" s="35" customFormat="1">
      <c r="A237" s="196"/>
      <c r="B237" s="26" t="s">
        <v>330</v>
      </c>
      <c r="C237" s="26"/>
      <c r="D237" s="163">
        <v>11808631</v>
      </c>
      <c r="E237" s="163"/>
      <c r="F237" s="163">
        <v>26734613826</v>
      </c>
      <c r="G237" s="163"/>
      <c r="H237" s="164">
        <v>19603077312</v>
      </c>
      <c r="I237" s="154"/>
      <c r="J237" s="154">
        <v>0</v>
      </c>
      <c r="K237" s="154"/>
      <c r="L237" s="154">
        <v>0</v>
      </c>
      <c r="M237" s="154"/>
      <c r="N237" s="154">
        <v>1002730</v>
      </c>
      <c r="O237" s="154"/>
      <c r="P237" s="154">
        <v>1971153984</v>
      </c>
      <c r="Q237" s="154"/>
      <c r="R237" s="154">
        <v>10805901</v>
      </c>
      <c r="S237" s="154"/>
      <c r="T237" s="154">
        <v>2040</v>
      </c>
      <c r="U237" s="154"/>
      <c r="V237" s="154">
        <v>24464443870</v>
      </c>
      <c r="W237" s="154"/>
      <c r="X237" s="3">
        <v>21912876016</v>
      </c>
      <c r="Y237" s="203"/>
      <c r="Z237" s="38">
        <f>X237/درآمدها!$J$6</f>
        <v>1.5066436583645166E-3</v>
      </c>
    </row>
    <row r="238" spans="1:26" s="35" customFormat="1">
      <c r="A238" s="196"/>
      <c r="B238" s="204" t="s">
        <v>198</v>
      </c>
      <c r="C238" s="26"/>
      <c r="D238" s="163">
        <v>9376365</v>
      </c>
      <c r="E238" s="163"/>
      <c r="F238" s="163">
        <v>29957521421</v>
      </c>
      <c r="G238" s="163"/>
      <c r="H238" s="164">
        <v>27402492351</v>
      </c>
      <c r="I238" s="154"/>
      <c r="J238" s="154">
        <v>0</v>
      </c>
      <c r="K238" s="154"/>
      <c r="L238" s="154">
        <v>0</v>
      </c>
      <c r="M238" s="154"/>
      <c r="N238" s="154">
        <v>6200049</v>
      </c>
      <c r="O238" s="154"/>
      <c r="P238" s="154">
        <v>20475805111</v>
      </c>
      <c r="Q238" s="154"/>
      <c r="R238" s="154">
        <v>3176316</v>
      </c>
      <c r="S238" s="154"/>
      <c r="T238" s="154">
        <v>2998</v>
      </c>
      <c r="U238" s="154"/>
      <c r="V238" s="154">
        <v>10148341560</v>
      </c>
      <c r="W238" s="154"/>
      <c r="X238" s="3">
        <v>9465935930</v>
      </c>
      <c r="Y238" s="203"/>
      <c r="Z238" s="38">
        <f>X238/درآمدها!$J$6</f>
        <v>6.5084073532866566E-4</v>
      </c>
    </row>
    <row r="239" spans="1:26" s="35" customFormat="1">
      <c r="A239" s="196"/>
      <c r="B239" s="204" t="s">
        <v>140</v>
      </c>
      <c r="C239" s="26"/>
      <c r="D239" s="163">
        <v>21358006</v>
      </c>
      <c r="E239" s="163"/>
      <c r="F239" s="163">
        <v>35411384010</v>
      </c>
      <c r="G239" s="163"/>
      <c r="H239" s="164">
        <v>23630020491</v>
      </c>
      <c r="I239" s="154"/>
      <c r="J239" s="154">
        <v>5417917</v>
      </c>
      <c r="K239" s="154"/>
      <c r="L239" s="154">
        <v>7315064283</v>
      </c>
      <c r="M239" s="154"/>
      <c r="N239" s="154">
        <v>245096</v>
      </c>
      <c r="O239" s="154"/>
      <c r="P239" s="154">
        <v>305315318</v>
      </c>
      <c r="Q239" s="154"/>
      <c r="R239" s="154">
        <v>26530827</v>
      </c>
      <c r="S239" s="154"/>
      <c r="T239" s="154">
        <v>1290</v>
      </c>
      <c r="U239" s="154"/>
      <c r="V239" s="154">
        <v>42320081305</v>
      </c>
      <c r="W239" s="154"/>
      <c r="X239" s="3">
        <v>34021129469</v>
      </c>
      <c r="Y239" s="203"/>
      <c r="Z239" s="38">
        <f>X239/درآمدها!$J$6</f>
        <v>2.3391598130451004E-3</v>
      </c>
    </row>
    <row r="240" spans="1:26" s="35" customFormat="1">
      <c r="A240" s="196"/>
      <c r="B240" s="204" t="s">
        <v>364</v>
      </c>
      <c r="C240" s="26"/>
      <c r="D240" s="163">
        <v>1884936</v>
      </c>
      <c r="E240" s="163"/>
      <c r="F240" s="163">
        <v>22643763521</v>
      </c>
      <c r="G240" s="163"/>
      <c r="H240" s="164">
        <v>21885056971</v>
      </c>
      <c r="I240" s="154"/>
      <c r="J240" s="154">
        <v>916565</v>
      </c>
      <c r="K240" s="154"/>
      <c r="L240" s="154">
        <v>12473215517</v>
      </c>
      <c r="M240" s="154"/>
      <c r="N240" s="154">
        <v>0</v>
      </c>
      <c r="O240" s="154"/>
      <c r="P240" s="154">
        <v>0</v>
      </c>
      <c r="Q240" s="154"/>
      <c r="R240" s="154">
        <v>2801501</v>
      </c>
      <c r="S240" s="154"/>
      <c r="T240" s="154">
        <v>13100</v>
      </c>
      <c r="U240" s="154"/>
      <c r="V240" s="154">
        <v>35116979038</v>
      </c>
      <c r="W240" s="154"/>
      <c r="X240" s="3">
        <v>36481300110</v>
      </c>
      <c r="Y240" s="203"/>
      <c r="Z240" s="38">
        <f>X240/درآمدها!$J$6</f>
        <v>2.5083115251275669E-3</v>
      </c>
    </row>
    <row r="241" spans="1:26" s="35" customFormat="1">
      <c r="A241" s="196"/>
      <c r="B241" s="204" t="s">
        <v>120</v>
      </c>
      <c r="C241" s="26"/>
      <c r="D241" s="163">
        <v>5313556</v>
      </c>
      <c r="E241" s="163"/>
      <c r="F241" s="163">
        <v>23749508386</v>
      </c>
      <c r="G241" s="163"/>
      <c r="H241" s="164">
        <v>22712343473</v>
      </c>
      <c r="I241" s="154"/>
      <c r="J241" s="154">
        <v>0</v>
      </c>
      <c r="K241" s="154"/>
      <c r="L241" s="154">
        <v>0</v>
      </c>
      <c r="M241" s="154"/>
      <c r="N241" s="154">
        <v>57535</v>
      </c>
      <c r="O241" s="154"/>
      <c r="P241" s="154">
        <v>245264438</v>
      </c>
      <c r="Q241" s="154"/>
      <c r="R241" s="154">
        <v>5256021</v>
      </c>
      <c r="S241" s="154"/>
      <c r="T241" s="154">
        <v>5049</v>
      </c>
      <c r="U241" s="154"/>
      <c r="V241" s="154">
        <v>23492349532</v>
      </c>
      <c r="W241" s="154"/>
      <c r="X241" s="3">
        <v>26379751014</v>
      </c>
      <c r="Y241" s="203"/>
      <c r="Z241" s="38">
        <f>X241/درآمدها!$J$6</f>
        <v>1.8137685142496918E-3</v>
      </c>
    </row>
    <row r="242" spans="1:26" s="35" customFormat="1">
      <c r="A242" s="196"/>
      <c r="B242" s="204" t="s">
        <v>118</v>
      </c>
      <c r="C242" s="26"/>
      <c r="D242" s="163">
        <v>11206489</v>
      </c>
      <c r="E242" s="163"/>
      <c r="F242" s="163">
        <v>43503475676</v>
      </c>
      <c r="G242" s="163"/>
      <c r="H242" s="164">
        <v>42331279487</v>
      </c>
      <c r="I242" s="154"/>
      <c r="J242" s="154">
        <v>1261299</v>
      </c>
      <c r="K242" s="154"/>
      <c r="L242" s="154">
        <v>5542034234</v>
      </c>
      <c r="M242" s="154"/>
      <c r="N242" s="154">
        <v>128599</v>
      </c>
      <c r="O242" s="154"/>
      <c r="P242" s="154">
        <v>522257899</v>
      </c>
      <c r="Q242" s="154"/>
      <c r="R242" s="154">
        <v>12339189</v>
      </c>
      <c r="S242" s="154"/>
      <c r="T242" s="154">
        <v>4224</v>
      </c>
      <c r="U242" s="154"/>
      <c r="V242" s="154">
        <v>48546289907</v>
      </c>
      <c r="W242" s="154"/>
      <c r="X242" s="3">
        <v>51810615969</v>
      </c>
      <c r="Y242" s="203"/>
      <c r="Z242" s="38">
        <f>X242/درآمدها!$J$6</f>
        <v>3.5622953339696931E-3</v>
      </c>
    </row>
    <row r="243" spans="1:26" s="35" customFormat="1">
      <c r="A243" s="196"/>
      <c r="B243" s="204" t="s">
        <v>116</v>
      </c>
      <c r="C243" s="26"/>
      <c r="D243" s="163">
        <v>4203460</v>
      </c>
      <c r="E243" s="163"/>
      <c r="F243" s="163">
        <v>21454503510</v>
      </c>
      <c r="G243" s="163"/>
      <c r="H243" s="164">
        <v>25070696482</v>
      </c>
      <c r="I243" s="154"/>
      <c r="J243" s="154">
        <v>0</v>
      </c>
      <c r="K243" s="154"/>
      <c r="L243" s="154">
        <v>0</v>
      </c>
      <c r="M243" s="154"/>
      <c r="N243" s="154">
        <v>45453</v>
      </c>
      <c r="O243" s="154"/>
      <c r="P243" s="154">
        <v>282972793</v>
      </c>
      <c r="Q243" s="154"/>
      <c r="R243" s="154">
        <v>4158007</v>
      </c>
      <c r="S243" s="154"/>
      <c r="T243" s="154">
        <v>7280</v>
      </c>
      <c r="U243" s="154"/>
      <c r="V243" s="154">
        <v>21222510926</v>
      </c>
      <c r="W243" s="154"/>
      <c r="X243" s="3">
        <v>30090182733</v>
      </c>
      <c r="Y243" s="203"/>
      <c r="Z243" s="38">
        <f>X243/درآمدها!$J$6</f>
        <v>2.0688832885560888E-3</v>
      </c>
    </row>
    <row r="244" spans="1:26" s="35" customFormat="1">
      <c r="A244" s="196"/>
      <c r="B244" s="204" t="s">
        <v>308</v>
      </c>
      <c r="C244" s="26"/>
      <c r="D244" s="163">
        <v>1581624</v>
      </c>
      <c r="E244" s="163"/>
      <c r="F244" s="163">
        <v>26518180462</v>
      </c>
      <c r="G244" s="163"/>
      <c r="H244" s="164">
        <v>22073875256</v>
      </c>
      <c r="I244" s="154"/>
      <c r="J244" s="154">
        <v>1489582</v>
      </c>
      <c r="K244" s="154"/>
      <c r="L244" s="154">
        <v>22673669618</v>
      </c>
      <c r="M244" s="154"/>
      <c r="N244" s="154">
        <v>21324</v>
      </c>
      <c r="O244" s="154"/>
      <c r="P244" s="154">
        <v>308387568</v>
      </c>
      <c r="Q244" s="154"/>
      <c r="R244" s="154">
        <v>3049882</v>
      </c>
      <c r="S244" s="154"/>
      <c r="T244" s="154">
        <v>15390</v>
      </c>
      <c r="U244" s="154"/>
      <c r="V244" s="154">
        <v>48841973016</v>
      </c>
      <c r="W244" s="154"/>
      <c r="X244" s="3">
        <v>46658404764</v>
      </c>
      <c r="Y244" s="203"/>
      <c r="Z244" s="38">
        <f>X244/درآمدها!$J$6</f>
        <v>3.2080494406921552E-3</v>
      </c>
    </row>
    <row r="245" spans="1:26" s="35" customFormat="1">
      <c r="A245" s="196"/>
      <c r="B245" s="204" t="s">
        <v>194</v>
      </c>
      <c r="C245" s="26"/>
      <c r="D245" s="163">
        <v>795574</v>
      </c>
      <c r="E245" s="163"/>
      <c r="F245" s="163">
        <v>23880565657</v>
      </c>
      <c r="G245" s="163"/>
      <c r="H245" s="164">
        <v>22159346182</v>
      </c>
      <c r="I245" s="154"/>
      <c r="J245" s="154">
        <v>26858</v>
      </c>
      <c r="K245" s="154"/>
      <c r="L245" s="154">
        <v>851675533</v>
      </c>
      <c r="M245" s="154">
        <v>3006089491</v>
      </c>
      <c r="N245" s="154">
        <v>69550</v>
      </c>
      <c r="O245" s="154"/>
      <c r="P245" s="154">
        <v>2316681301</v>
      </c>
      <c r="Q245" s="154"/>
      <c r="R245" s="154">
        <v>752882</v>
      </c>
      <c r="S245" s="154"/>
      <c r="T245" s="154">
        <v>34140</v>
      </c>
      <c r="U245" s="154"/>
      <c r="V245" s="154">
        <v>22641195325</v>
      </c>
      <c r="W245" s="154"/>
      <c r="X245" s="3">
        <v>25550456304</v>
      </c>
      <c r="Y245" s="203"/>
      <c r="Z245" s="38">
        <f>X245/درآمدها!$J$6</f>
        <v>1.7567494531814669E-3</v>
      </c>
    </row>
    <row r="246" spans="1:26" s="35" customFormat="1">
      <c r="A246" s="196"/>
      <c r="B246" s="26" t="s">
        <v>283</v>
      </c>
      <c r="C246" s="26"/>
      <c r="D246" s="163">
        <v>17295223</v>
      </c>
      <c r="E246" s="163"/>
      <c r="F246" s="163">
        <v>26750229540</v>
      </c>
      <c r="G246" s="163"/>
      <c r="H246" s="164">
        <v>24928858817</v>
      </c>
      <c r="I246" s="154"/>
      <c r="J246" s="154">
        <v>0</v>
      </c>
      <c r="K246" s="154"/>
      <c r="L246" s="154">
        <v>0</v>
      </c>
      <c r="M246" s="154"/>
      <c r="N246" s="154">
        <v>198472</v>
      </c>
      <c r="O246" s="154"/>
      <c r="P246" s="154">
        <v>308125509</v>
      </c>
      <c r="Q246" s="154"/>
      <c r="R246" s="154">
        <v>17096751</v>
      </c>
      <c r="S246" s="154"/>
      <c r="T246" s="154">
        <v>1930</v>
      </c>
      <c r="U246" s="154"/>
      <c r="V246" s="154">
        <v>26443256246</v>
      </c>
      <c r="W246" s="154"/>
      <c r="X246" s="3">
        <v>32800398894</v>
      </c>
      <c r="Y246" s="203"/>
      <c r="Z246" s="38">
        <f>X246/درآمدها!$J$6</f>
        <v>2.2552271527200704E-3</v>
      </c>
    </row>
    <row r="247" spans="1:26" s="35" customFormat="1">
      <c r="A247" s="196"/>
      <c r="B247" s="204" t="s">
        <v>278</v>
      </c>
      <c r="C247" s="26"/>
      <c r="D247" s="163">
        <v>13368949</v>
      </c>
      <c r="E247" s="163"/>
      <c r="F247" s="163">
        <v>32824049666</v>
      </c>
      <c r="G247" s="163"/>
      <c r="H247" s="164">
        <v>39336635114</v>
      </c>
      <c r="I247" s="154"/>
      <c r="J247" s="154">
        <v>451514</v>
      </c>
      <c r="K247" s="154"/>
      <c r="L247" s="154">
        <v>1574035299</v>
      </c>
      <c r="M247" s="154"/>
      <c r="N247" s="154">
        <v>1163762</v>
      </c>
      <c r="O247" s="154"/>
      <c r="P247" s="154">
        <v>3874550388</v>
      </c>
      <c r="Q247" s="154"/>
      <c r="R247" s="154">
        <v>12656701</v>
      </c>
      <c r="S247" s="154"/>
      <c r="T247" s="154">
        <v>3450</v>
      </c>
      <c r="U247" s="154"/>
      <c r="V247" s="154">
        <v>31506183933</v>
      </c>
      <c r="W247" s="154"/>
      <c r="X247" s="3">
        <v>43405808023</v>
      </c>
      <c r="Y247" s="203"/>
      <c r="Z247" s="38">
        <f>X247/درآمدها!$J$6</f>
        <v>2.9844136089799433E-3</v>
      </c>
    </row>
    <row r="248" spans="1:26" s="35" customFormat="1">
      <c r="A248" s="196"/>
      <c r="B248" s="204" t="s">
        <v>248</v>
      </c>
      <c r="C248" s="26"/>
      <c r="D248" s="163">
        <v>13414717</v>
      </c>
      <c r="E248" s="163"/>
      <c r="F248" s="163">
        <v>47661520454</v>
      </c>
      <c r="G248" s="163"/>
      <c r="H248" s="164">
        <v>21442518294</v>
      </c>
      <c r="I248" s="154"/>
      <c r="J248" s="154">
        <v>11384727</v>
      </c>
      <c r="K248" s="154"/>
      <c r="L248" s="154">
        <v>21521908821</v>
      </c>
      <c r="M248" s="154"/>
      <c r="N248" s="154">
        <v>153941</v>
      </c>
      <c r="O248" s="154"/>
      <c r="P248" s="154">
        <v>272236364</v>
      </c>
      <c r="Q248" s="154"/>
      <c r="R248" s="154">
        <v>24645503</v>
      </c>
      <c r="S248" s="154"/>
      <c r="T248" s="154">
        <v>1907</v>
      </c>
      <c r="U248" s="154"/>
      <c r="V248" s="154">
        <v>68636488022</v>
      </c>
      <c r="W248" s="154"/>
      <c r="X248" s="3">
        <v>46719330327</v>
      </c>
      <c r="Y248" s="203"/>
      <c r="Z248" s="38">
        <f>X248/درآمدها!$J$6</f>
        <v>3.2122384441373997E-3</v>
      </c>
    </row>
    <row r="249" spans="1:26" s="35" customFormat="1">
      <c r="A249" s="196"/>
      <c r="B249" s="204" t="s">
        <v>93</v>
      </c>
      <c r="C249" s="26"/>
      <c r="D249" s="163">
        <v>2551414</v>
      </c>
      <c r="E249" s="163"/>
      <c r="F249" s="163">
        <v>75867219306</v>
      </c>
      <c r="G249" s="163"/>
      <c r="H249" s="164">
        <v>99420337003</v>
      </c>
      <c r="I249" s="154"/>
      <c r="J249" s="154">
        <v>0</v>
      </c>
      <c r="K249" s="154"/>
      <c r="L249" s="154">
        <v>0</v>
      </c>
      <c r="M249" s="154"/>
      <c r="N249" s="154">
        <v>0</v>
      </c>
      <c r="O249" s="154"/>
      <c r="P249" s="154">
        <v>0</v>
      </c>
      <c r="Q249" s="154"/>
      <c r="R249" s="154">
        <v>2551414</v>
      </c>
      <c r="S249" s="154"/>
      <c r="T249" s="154">
        <v>50630</v>
      </c>
      <c r="U249" s="154"/>
      <c r="V249" s="154">
        <v>75867219306</v>
      </c>
      <c r="W249" s="154"/>
      <c r="X249" s="3">
        <v>128409481183</v>
      </c>
      <c r="Y249" s="203"/>
      <c r="Z249" s="38">
        <f>X249/درآمدها!$J$6</f>
        <v>8.8289337445701666E-3</v>
      </c>
    </row>
    <row r="250" spans="1:26" s="35" customFormat="1">
      <c r="A250" s="196"/>
      <c r="B250" s="204" t="s">
        <v>324</v>
      </c>
      <c r="C250" s="26"/>
      <c r="D250" s="163">
        <v>10396148</v>
      </c>
      <c r="E250" s="163"/>
      <c r="F250" s="163">
        <v>26353842133</v>
      </c>
      <c r="G250" s="163"/>
      <c r="H250" s="164">
        <v>23458840391</v>
      </c>
      <c r="I250" s="154"/>
      <c r="J250" s="154">
        <v>0</v>
      </c>
      <c r="K250" s="154"/>
      <c r="L250" s="154">
        <v>0</v>
      </c>
      <c r="M250" s="154"/>
      <c r="N250" s="154">
        <v>119301</v>
      </c>
      <c r="O250" s="154"/>
      <c r="P250" s="154">
        <v>308784235</v>
      </c>
      <c r="Q250" s="154"/>
      <c r="R250" s="154">
        <v>10276847</v>
      </c>
      <c r="S250" s="154"/>
      <c r="T250" s="154">
        <v>3015</v>
      </c>
      <c r="U250" s="154"/>
      <c r="V250" s="154">
        <v>26051418609</v>
      </c>
      <c r="W250" s="154"/>
      <c r="X250" s="3">
        <v>30800334781</v>
      </c>
      <c r="Y250" s="203"/>
      <c r="Z250" s="38">
        <f>X250/درآمدها!$J$6</f>
        <v>2.1177105661262506E-3</v>
      </c>
    </row>
    <row r="251" spans="1:26" s="35" customFormat="1">
      <c r="A251" s="196"/>
      <c r="B251" s="26" t="s">
        <v>302</v>
      </c>
      <c r="C251" s="26"/>
      <c r="D251" s="163">
        <v>5814521</v>
      </c>
      <c r="E251" s="163"/>
      <c r="F251" s="163">
        <v>58813125865</v>
      </c>
      <c r="G251" s="163"/>
      <c r="H251" s="164">
        <v>42771442043</v>
      </c>
      <c r="I251" s="154"/>
      <c r="J251" s="154">
        <v>444628</v>
      </c>
      <c r="K251" s="154"/>
      <c r="L251" s="154">
        <v>3974122907</v>
      </c>
      <c r="M251" s="154"/>
      <c r="N251" s="154">
        <v>45657</v>
      </c>
      <c r="O251" s="154"/>
      <c r="P251" s="154">
        <v>354446855</v>
      </c>
      <c r="Q251" s="154"/>
      <c r="R251" s="154">
        <v>6213492</v>
      </c>
      <c r="S251" s="154"/>
      <c r="T251" s="154">
        <v>8960</v>
      </c>
      <c r="U251" s="154"/>
      <c r="V251" s="154">
        <v>62325434138</v>
      </c>
      <c r="W251" s="154"/>
      <c r="X251" s="3">
        <v>55341634638</v>
      </c>
      <c r="Y251" s="203"/>
      <c r="Z251" s="38">
        <f>X251/درآمدها!$J$6</f>
        <v>3.805074368603536E-3</v>
      </c>
    </row>
    <row r="252" spans="1:26" s="35" customFormat="1">
      <c r="A252" s="196"/>
      <c r="B252" s="204" t="s">
        <v>304</v>
      </c>
      <c r="C252" s="26"/>
      <c r="D252" s="163">
        <v>2037584</v>
      </c>
      <c r="E252" s="163"/>
      <c r="F252" s="163">
        <v>19796389497</v>
      </c>
      <c r="G252" s="163"/>
      <c r="H252" s="164">
        <v>25054944845</v>
      </c>
      <c r="I252" s="154"/>
      <c r="J252" s="154">
        <v>0</v>
      </c>
      <c r="K252" s="154"/>
      <c r="L252" s="154">
        <v>0</v>
      </c>
      <c r="M252" s="154"/>
      <c r="N252" s="154">
        <v>1431</v>
      </c>
      <c r="O252" s="154"/>
      <c r="P252" s="154">
        <v>18122471</v>
      </c>
      <c r="Q252" s="154"/>
      <c r="R252" s="154">
        <v>2036153</v>
      </c>
      <c r="S252" s="154"/>
      <c r="T252" s="154">
        <v>12420</v>
      </c>
      <c r="U252" s="154"/>
      <c r="V252" s="154">
        <v>19782486446</v>
      </c>
      <c r="W252" s="154"/>
      <c r="X252" s="3">
        <v>25138550592</v>
      </c>
      <c r="Y252" s="203"/>
      <c r="Z252" s="38">
        <f>X252/درآمدها!$J$6</f>
        <v>1.7284284272980647E-3</v>
      </c>
    </row>
    <row r="253" spans="1:26" s="35" customFormat="1">
      <c r="A253" s="196"/>
      <c r="B253" s="204" t="s">
        <v>259</v>
      </c>
      <c r="C253" s="26"/>
      <c r="D253" s="163">
        <v>12791641</v>
      </c>
      <c r="E253" s="163"/>
      <c r="F253" s="163">
        <v>27570136392</v>
      </c>
      <c r="G253" s="163"/>
      <c r="H253" s="164">
        <v>27300244494</v>
      </c>
      <c r="I253" s="154"/>
      <c r="J253" s="154">
        <v>0</v>
      </c>
      <c r="K253" s="154"/>
      <c r="L253" s="154">
        <v>0</v>
      </c>
      <c r="M253" s="154"/>
      <c r="N253" s="154">
        <v>146791</v>
      </c>
      <c r="O253" s="154"/>
      <c r="P253" s="154">
        <v>328018640</v>
      </c>
      <c r="Q253" s="154"/>
      <c r="R253" s="154">
        <v>12644850</v>
      </c>
      <c r="S253" s="154"/>
      <c r="T253" s="154">
        <v>2402</v>
      </c>
      <c r="U253" s="154"/>
      <c r="V253" s="154">
        <v>27253754163</v>
      </c>
      <c r="W253" s="154"/>
      <c r="X253" s="3">
        <v>30192210773</v>
      </c>
      <c r="Y253" s="203"/>
      <c r="Z253" s="38">
        <f>X253/درآمدها!$J$6</f>
        <v>2.0758983375769985E-3</v>
      </c>
    </row>
    <row r="254" spans="1:26" s="35" customFormat="1">
      <c r="A254" s="196"/>
      <c r="B254" s="204" t="s">
        <v>253</v>
      </c>
      <c r="C254" s="26"/>
      <c r="D254" s="163">
        <v>7877677</v>
      </c>
      <c r="E254" s="163"/>
      <c r="F254" s="163">
        <v>30091776038</v>
      </c>
      <c r="G254" s="163"/>
      <c r="H254" s="164">
        <v>28277036216</v>
      </c>
      <c r="I254" s="154"/>
      <c r="J254" s="154">
        <v>1549278</v>
      </c>
      <c r="K254" s="154"/>
      <c r="L254" s="154">
        <v>6804668435</v>
      </c>
      <c r="M254" s="154"/>
      <c r="N254" s="154">
        <v>64903</v>
      </c>
      <c r="O254" s="154"/>
      <c r="P254" s="154">
        <v>270140820</v>
      </c>
      <c r="Q254" s="154"/>
      <c r="R254" s="154">
        <v>9362052</v>
      </c>
      <c r="S254" s="154"/>
      <c r="T254" s="154">
        <v>4195</v>
      </c>
      <c r="U254" s="154"/>
      <c r="V254" s="154">
        <v>36648522841</v>
      </c>
      <c r="W254" s="154"/>
      <c r="X254" s="3">
        <v>39040128985</v>
      </c>
      <c r="Y254" s="203"/>
      <c r="Z254" s="38">
        <f>X254/درآمدها!$J$6</f>
        <v>2.6842465915489621E-3</v>
      </c>
    </row>
    <row r="255" spans="1:26" s="35" customFormat="1">
      <c r="A255" s="196"/>
      <c r="B255" s="26" t="s">
        <v>220</v>
      </c>
      <c r="C255" s="26"/>
      <c r="D255" s="163">
        <v>5928029</v>
      </c>
      <c r="E255" s="163"/>
      <c r="F255" s="163">
        <v>32143625376</v>
      </c>
      <c r="G255" s="163"/>
      <c r="H255" s="164">
        <v>19693594657</v>
      </c>
      <c r="I255" s="154"/>
      <c r="J255" s="154">
        <v>6764729</v>
      </c>
      <c r="K255" s="154"/>
      <c r="L255" s="154">
        <v>26616673483</v>
      </c>
      <c r="M255" s="154"/>
      <c r="N255" s="154">
        <v>29412</v>
      </c>
      <c r="O255" s="154"/>
      <c r="P255" s="154">
        <v>108525746</v>
      </c>
      <c r="Q255" s="154"/>
      <c r="R255" s="154">
        <v>12663346</v>
      </c>
      <c r="S255" s="154"/>
      <c r="T255" s="154">
        <v>3879</v>
      </c>
      <c r="U255" s="154"/>
      <c r="V255" s="154">
        <v>58616664608</v>
      </c>
      <c r="W255" s="154"/>
      <c r="X255" s="3">
        <v>48828848479</v>
      </c>
      <c r="Y255" s="203"/>
      <c r="Z255" s="38">
        <f>X255/درآمدها!$J$6</f>
        <v>3.3572806624019014E-3</v>
      </c>
    </row>
    <row r="256" spans="1:26" s="35" customFormat="1">
      <c r="A256" s="196"/>
      <c r="B256" s="26" t="s">
        <v>88</v>
      </c>
      <c r="C256" s="26"/>
      <c r="D256" s="163">
        <v>6038214</v>
      </c>
      <c r="E256" s="163"/>
      <c r="F256" s="163">
        <v>33764291650</v>
      </c>
      <c r="G256" s="163"/>
      <c r="H256" s="164">
        <v>24243235688</v>
      </c>
      <c r="I256" s="154"/>
      <c r="J256" s="154">
        <v>3600000</v>
      </c>
      <c r="K256" s="154"/>
      <c r="L256" s="154">
        <v>18643685189</v>
      </c>
      <c r="M256" s="154"/>
      <c r="N256" s="154">
        <v>47413</v>
      </c>
      <c r="O256" s="154"/>
      <c r="P256" s="154">
        <v>198774405</v>
      </c>
      <c r="Q256" s="154"/>
      <c r="R256" s="154">
        <v>9590801</v>
      </c>
      <c r="S256" s="154"/>
      <c r="T256" s="154">
        <v>5031</v>
      </c>
      <c r="U256" s="154"/>
      <c r="V256" s="154">
        <v>52142854344</v>
      </c>
      <c r="W256" s="154"/>
      <c r="X256" s="3">
        <v>47964224481</v>
      </c>
      <c r="Y256" s="203"/>
      <c r="Z256" s="38">
        <f>X256/درآمدها!$J$6</f>
        <v>3.2978324976559639E-3</v>
      </c>
    </row>
    <row r="257" spans="1:26" s="35" customFormat="1">
      <c r="A257" s="196"/>
      <c r="B257" s="204" t="s">
        <v>85</v>
      </c>
      <c r="C257" s="26"/>
      <c r="D257" s="163">
        <v>1746584</v>
      </c>
      <c r="E257" s="163"/>
      <c r="F257" s="163">
        <v>36001212031</v>
      </c>
      <c r="G257" s="163"/>
      <c r="H257" s="164">
        <v>28786060466</v>
      </c>
      <c r="I257" s="154"/>
      <c r="J257" s="154">
        <v>266818</v>
      </c>
      <c r="K257" s="154"/>
      <c r="L257" s="154">
        <v>4994473497</v>
      </c>
      <c r="M257" s="154"/>
      <c r="N257" s="154">
        <v>168132</v>
      </c>
      <c r="O257" s="154"/>
      <c r="P257" s="154">
        <v>3006270766</v>
      </c>
      <c r="Q257" s="154"/>
      <c r="R257" s="154">
        <v>1845270</v>
      </c>
      <c r="S257" s="154"/>
      <c r="T257" s="154">
        <v>18730</v>
      </c>
      <c r="U257" s="154"/>
      <c r="V257" s="154">
        <v>37567626464</v>
      </c>
      <c r="W257" s="154"/>
      <c r="X257" s="3">
        <v>34356263755</v>
      </c>
      <c r="Y257" s="203"/>
      <c r="Z257" s="38">
        <f>X257/درآمدها!$J$6</f>
        <v>2.3622023359131045E-3</v>
      </c>
    </row>
    <row r="258" spans="1:26" s="35" customFormat="1">
      <c r="A258" s="196"/>
      <c r="B258" s="26" t="s">
        <v>487</v>
      </c>
      <c r="C258" s="26"/>
      <c r="D258" s="163">
        <v>0</v>
      </c>
      <c r="E258" s="163"/>
      <c r="F258" s="163">
        <v>0</v>
      </c>
      <c r="G258" s="163"/>
      <c r="H258" s="164">
        <v>0</v>
      </c>
      <c r="I258" s="154"/>
      <c r="J258" s="154">
        <v>530065</v>
      </c>
      <c r="K258" s="154"/>
      <c r="L258" s="154">
        <v>19280986618</v>
      </c>
      <c r="M258" s="154"/>
      <c r="N258" s="154">
        <v>0</v>
      </c>
      <c r="O258" s="154"/>
      <c r="P258" s="154">
        <v>0</v>
      </c>
      <c r="Q258" s="154"/>
      <c r="R258" s="154">
        <v>530065</v>
      </c>
      <c r="S258" s="154"/>
      <c r="T258" s="154">
        <v>33560</v>
      </c>
      <c r="U258" s="154"/>
      <c r="V258" s="154">
        <v>19280986618</v>
      </c>
      <c r="W258" s="154"/>
      <c r="X258" s="3">
        <v>17683136965</v>
      </c>
      <c r="Y258" s="203"/>
      <c r="Z258" s="38">
        <f>X258/درآمدها!$J$6</f>
        <v>1.2158233428079107E-3</v>
      </c>
    </row>
    <row r="259" spans="1:26" s="35" customFormat="1">
      <c r="A259" s="196"/>
      <c r="B259" s="204" t="s">
        <v>112</v>
      </c>
      <c r="C259" s="26"/>
      <c r="D259" s="163">
        <v>4896646</v>
      </c>
      <c r="E259" s="163"/>
      <c r="F259" s="163">
        <v>22005147640</v>
      </c>
      <c r="G259" s="163"/>
      <c r="H259" s="164">
        <v>19708551865</v>
      </c>
      <c r="I259" s="154"/>
      <c r="J259" s="154">
        <v>3970766</v>
      </c>
      <c r="K259" s="154"/>
      <c r="L259" s="154">
        <v>18311562237</v>
      </c>
      <c r="M259" s="154"/>
      <c r="N259" s="154">
        <v>700888</v>
      </c>
      <c r="O259" s="154"/>
      <c r="P259" s="154">
        <v>3730051939</v>
      </c>
      <c r="Q259" s="154"/>
      <c r="R259" s="154">
        <v>8166524</v>
      </c>
      <c r="S259" s="154"/>
      <c r="T259" s="154">
        <v>5430</v>
      </c>
      <c r="U259" s="154"/>
      <c r="V259" s="154">
        <v>37132301449</v>
      </c>
      <c r="W259" s="154"/>
      <c r="X259" s="3">
        <v>44080377183</v>
      </c>
      <c r="Y259" s="203"/>
      <c r="Z259" s="38">
        <f>X259/درآمدها!$J$6</f>
        <v>3.0307943463281665E-3</v>
      </c>
    </row>
    <row r="260" spans="1:26" s="35" customFormat="1">
      <c r="A260" s="196"/>
      <c r="B260" s="204" t="s">
        <v>258</v>
      </c>
      <c r="C260" s="26"/>
      <c r="D260" s="163">
        <v>9849858</v>
      </c>
      <c r="E260" s="163"/>
      <c r="F260" s="163">
        <v>33743880642</v>
      </c>
      <c r="G260" s="163"/>
      <c r="H260" s="164">
        <v>22960484407</v>
      </c>
      <c r="I260" s="154"/>
      <c r="J260" s="154">
        <v>8528883</v>
      </c>
      <c r="K260" s="154"/>
      <c r="L260" s="154">
        <v>25975004369</v>
      </c>
      <c r="M260" s="154"/>
      <c r="N260" s="154">
        <v>106956</v>
      </c>
      <c r="O260" s="154"/>
      <c r="P260" s="154">
        <v>278947238</v>
      </c>
      <c r="Q260" s="154"/>
      <c r="R260" s="154">
        <v>18271785</v>
      </c>
      <c r="S260" s="154"/>
      <c r="T260" s="154">
        <v>3016</v>
      </c>
      <c r="U260" s="154"/>
      <c r="V260" s="154">
        <v>59352472572</v>
      </c>
      <c r="W260" s="154"/>
      <c r="X260" s="3">
        <v>54779812726</v>
      </c>
      <c r="Y260" s="203"/>
      <c r="Z260" s="38">
        <f>X260/درآمدها!$J$6</f>
        <v>3.7664456910978098E-3</v>
      </c>
    </row>
    <row r="261" spans="1:26" s="35" customFormat="1">
      <c r="A261" s="196"/>
      <c r="B261" s="204" t="s">
        <v>264</v>
      </c>
      <c r="C261" s="26"/>
      <c r="D261" s="163">
        <v>14159427</v>
      </c>
      <c r="E261" s="163"/>
      <c r="F261" s="163">
        <v>35030668282</v>
      </c>
      <c r="G261" s="163"/>
      <c r="H261" s="164">
        <v>33231496227</v>
      </c>
      <c r="I261" s="154"/>
      <c r="J261" s="154">
        <v>0</v>
      </c>
      <c r="K261" s="154"/>
      <c r="L261" s="154">
        <v>0</v>
      </c>
      <c r="M261" s="154"/>
      <c r="N261" s="154">
        <v>162488</v>
      </c>
      <c r="O261" s="154"/>
      <c r="P261" s="154">
        <v>393991630</v>
      </c>
      <c r="Q261" s="154"/>
      <c r="R261" s="154">
        <v>13996939</v>
      </c>
      <c r="S261" s="154"/>
      <c r="T261" s="154">
        <v>2677</v>
      </c>
      <c r="U261" s="154"/>
      <c r="V261" s="154">
        <v>34628670149</v>
      </c>
      <c r="W261" s="154"/>
      <c r="X261" s="3">
        <v>37246860362</v>
      </c>
      <c r="Y261" s="203"/>
      <c r="Z261" s="38">
        <f>X261/درآمدها!$J$6</f>
        <v>2.5609484541153247E-3</v>
      </c>
    </row>
    <row r="262" spans="1:26" s="35" customFormat="1">
      <c r="A262" s="196"/>
      <c r="B262" s="204" t="s">
        <v>186</v>
      </c>
      <c r="C262" s="26"/>
      <c r="D262" s="163">
        <v>10670954</v>
      </c>
      <c r="E262" s="163"/>
      <c r="F262" s="163">
        <v>34150809634</v>
      </c>
      <c r="G262" s="163"/>
      <c r="H262" s="164">
        <v>27017205268</v>
      </c>
      <c r="I262" s="154"/>
      <c r="J262" s="154">
        <v>1416257</v>
      </c>
      <c r="K262" s="154"/>
      <c r="L262" s="154">
        <v>4797922931</v>
      </c>
      <c r="M262" s="154"/>
      <c r="N262" s="154">
        <v>122455</v>
      </c>
      <c r="O262" s="154"/>
      <c r="P262" s="154">
        <v>342776169</v>
      </c>
      <c r="Q262" s="154"/>
      <c r="R262" s="154">
        <v>11964756</v>
      </c>
      <c r="S262" s="154"/>
      <c r="T262" s="154">
        <v>3238</v>
      </c>
      <c r="U262" s="154"/>
      <c r="V262" s="154">
        <v>38556833453</v>
      </c>
      <c r="W262" s="154"/>
      <c r="X262" s="3">
        <v>38511365746</v>
      </c>
      <c r="Y262" s="203"/>
      <c r="Z262" s="38">
        <f>X262/درآمدها!$J$6</f>
        <v>2.6478908991134304E-3</v>
      </c>
    </row>
    <row r="263" spans="1:26" s="35" customFormat="1">
      <c r="A263" s="196"/>
      <c r="B263" s="204" t="s">
        <v>297</v>
      </c>
      <c r="C263" s="26"/>
      <c r="D263" s="163">
        <v>538296</v>
      </c>
      <c r="E263" s="163"/>
      <c r="F263" s="163">
        <v>10987353486</v>
      </c>
      <c r="G263" s="163"/>
      <c r="H263" s="164">
        <v>17775794075</v>
      </c>
      <c r="I263" s="154"/>
      <c r="J263" s="154">
        <v>0</v>
      </c>
      <c r="K263" s="154"/>
      <c r="L263" s="154">
        <v>0</v>
      </c>
      <c r="M263" s="154"/>
      <c r="N263" s="154">
        <v>538296</v>
      </c>
      <c r="O263" s="154"/>
      <c r="P263" s="154">
        <v>21496372377</v>
      </c>
      <c r="Q263" s="154"/>
      <c r="R263" s="154">
        <v>0</v>
      </c>
      <c r="S263" s="154"/>
      <c r="T263" s="154">
        <v>0</v>
      </c>
      <c r="U263" s="154"/>
      <c r="V263" s="154">
        <v>0</v>
      </c>
      <c r="W263" s="154"/>
      <c r="X263" s="3">
        <v>0</v>
      </c>
      <c r="Y263" s="203"/>
      <c r="Z263" s="38">
        <f>X263/درآمدها!$J$6</f>
        <v>0</v>
      </c>
    </row>
    <row r="264" spans="1:26" s="35" customFormat="1">
      <c r="A264" s="196"/>
      <c r="B264" s="26" t="s">
        <v>268</v>
      </c>
      <c r="C264" s="26"/>
      <c r="D264" s="163">
        <v>19979022</v>
      </c>
      <c r="E264" s="163"/>
      <c r="F264" s="163">
        <v>36720053032</v>
      </c>
      <c r="G264" s="163"/>
      <c r="H264" s="164">
        <v>27208401147</v>
      </c>
      <c r="I264" s="154"/>
      <c r="J264" s="154">
        <v>2768496</v>
      </c>
      <c r="K264" s="154"/>
      <c r="L264" s="154">
        <v>4670600396</v>
      </c>
      <c r="M264" s="154"/>
      <c r="N264" s="154">
        <v>137927</v>
      </c>
      <c r="O264" s="154"/>
      <c r="P264" s="154">
        <v>198210058</v>
      </c>
      <c r="Q264" s="154"/>
      <c r="R264" s="154">
        <v>22609591</v>
      </c>
      <c r="S264" s="154"/>
      <c r="T264" s="154">
        <v>1614</v>
      </c>
      <c r="U264" s="154"/>
      <c r="V264" s="154">
        <v>41137153194</v>
      </c>
      <c r="W264" s="154"/>
      <c r="X264" s="3">
        <v>36274753192</v>
      </c>
      <c r="Y264" s="203"/>
      <c r="Z264" s="38">
        <f>X264/درآمدها!$J$6</f>
        <v>2.494110166805993E-3</v>
      </c>
    </row>
    <row r="265" spans="1:26" s="35" customFormat="1">
      <c r="A265" s="196"/>
      <c r="B265" s="26" t="s">
        <v>168</v>
      </c>
      <c r="C265" s="26"/>
      <c r="D265" s="163">
        <v>7914178</v>
      </c>
      <c r="E265" s="163"/>
      <c r="F265" s="163">
        <v>34753954489</v>
      </c>
      <c r="G265" s="163"/>
      <c r="H265" s="164">
        <v>38422860925</v>
      </c>
      <c r="I265" s="154"/>
      <c r="J265" s="154">
        <v>0</v>
      </c>
      <c r="K265" s="154"/>
      <c r="L265" s="154">
        <v>0</v>
      </c>
      <c r="M265" s="154"/>
      <c r="N265" s="154">
        <v>1024234</v>
      </c>
      <c r="O265" s="154"/>
      <c r="P265" s="154">
        <v>5482295307</v>
      </c>
      <c r="Q265" s="154"/>
      <c r="R265" s="154">
        <v>6889944</v>
      </c>
      <c r="S265" s="154"/>
      <c r="T265" s="154">
        <v>5570</v>
      </c>
      <c r="U265" s="154"/>
      <c r="V265" s="154">
        <v>30256180770</v>
      </c>
      <c r="W265" s="154"/>
      <c r="X265" s="3">
        <v>38148645005</v>
      </c>
      <c r="Y265" s="203"/>
      <c r="Z265" s="38">
        <f>X265/درآمدها!$J$6</f>
        <v>2.6229516394842564E-3</v>
      </c>
    </row>
    <row r="266" spans="1:26" s="35" customFormat="1">
      <c r="A266" s="196"/>
      <c r="B266" s="204" t="s">
        <v>163</v>
      </c>
      <c r="C266" s="26"/>
      <c r="D266" s="163">
        <v>36025983</v>
      </c>
      <c r="E266" s="163"/>
      <c r="F266" s="163">
        <v>93786136262</v>
      </c>
      <c r="G266" s="163"/>
      <c r="H266" s="164">
        <v>55687082167</v>
      </c>
      <c r="I266" s="154"/>
      <c r="J266" s="154">
        <v>1216720</v>
      </c>
      <c r="K266" s="154"/>
      <c r="L266" s="154">
        <v>2103909843</v>
      </c>
      <c r="M266" s="154"/>
      <c r="N266" s="154">
        <v>398843</v>
      </c>
      <c r="O266" s="154"/>
      <c r="P266" s="154">
        <v>618820775</v>
      </c>
      <c r="Q266" s="154"/>
      <c r="R266" s="154">
        <v>36843860</v>
      </c>
      <c r="S266" s="154"/>
      <c r="T266" s="154">
        <v>1640</v>
      </c>
      <c r="U266" s="154"/>
      <c r="V266" s="154">
        <v>94851741502</v>
      </c>
      <c r="W266" s="154"/>
      <c r="X266" s="3">
        <v>60064408018</v>
      </c>
      <c r="Y266" s="203"/>
      <c r="Z266" s="38">
        <f>X266/درآمدها!$J$6</f>
        <v>4.1297937964720746E-3</v>
      </c>
    </row>
    <row r="267" spans="1:26" s="35" customFormat="1">
      <c r="A267" s="196"/>
      <c r="B267" s="26" t="s">
        <v>144</v>
      </c>
      <c r="C267" s="26"/>
      <c r="D267" s="163">
        <v>1985957</v>
      </c>
      <c r="E267" s="163"/>
      <c r="F267" s="163">
        <v>25870011934</v>
      </c>
      <c r="G267" s="163"/>
      <c r="H267" s="164">
        <v>23294858563</v>
      </c>
      <c r="I267" s="154"/>
      <c r="J267" s="154">
        <v>0</v>
      </c>
      <c r="K267" s="154"/>
      <c r="L267" s="154">
        <v>0</v>
      </c>
      <c r="M267" s="154"/>
      <c r="N267" s="154">
        <v>0</v>
      </c>
      <c r="O267" s="154"/>
      <c r="P267" s="154">
        <v>0</v>
      </c>
      <c r="Q267" s="154"/>
      <c r="R267" s="154">
        <v>1985957</v>
      </c>
      <c r="S267" s="154"/>
      <c r="T267" s="154">
        <v>12690</v>
      </c>
      <c r="U267" s="154"/>
      <c r="V267" s="154">
        <v>25870011934</v>
      </c>
      <c r="W267" s="154"/>
      <c r="X267" s="3">
        <v>25051843659</v>
      </c>
      <c r="Y267" s="203"/>
      <c r="Z267" s="38">
        <f>X267/درآمدها!$J$6</f>
        <v>1.7224667976769551E-3</v>
      </c>
    </row>
    <row r="268" spans="1:26" s="35" customFormat="1">
      <c r="A268" s="196"/>
      <c r="B268" s="204" t="s">
        <v>261</v>
      </c>
      <c r="C268" s="26"/>
      <c r="D268" s="163">
        <v>14779585</v>
      </c>
      <c r="E268" s="163"/>
      <c r="F268" s="163">
        <v>18535321605</v>
      </c>
      <c r="G268" s="163"/>
      <c r="H268" s="164">
        <v>10107852774</v>
      </c>
      <c r="I268" s="154"/>
      <c r="J268" s="154">
        <v>0</v>
      </c>
      <c r="K268" s="154"/>
      <c r="L268" s="154">
        <v>0</v>
      </c>
      <c r="M268" s="154"/>
      <c r="N268" s="154">
        <v>161949</v>
      </c>
      <c r="O268" s="154"/>
      <c r="P268" s="154">
        <v>115935889</v>
      </c>
      <c r="Q268" s="154"/>
      <c r="R268" s="154">
        <v>14617636</v>
      </c>
      <c r="S268" s="154"/>
      <c r="T268" s="154">
        <v>800</v>
      </c>
      <c r="U268" s="154"/>
      <c r="V268" s="154">
        <v>18332218689</v>
      </c>
      <c r="W268" s="154"/>
      <c r="X268" s="3">
        <v>11624528856</v>
      </c>
      <c r="Y268" s="203"/>
      <c r="Z268" s="38">
        <f>X268/درآمدها!$J$6</f>
        <v>7.9925714313263188E-4</v>
      </c>
    </row>
    <row r="269" spans="1:26" s="35" customFormat="1">
      <c r="A269" s="196"/>
      <c r="B269" s="26" t="s">
        <v>227</v>
      </c>
      <c r="C269" s="26"/>
      <c r="D269" s="163">
        <v>0</v>
      </c>
      <c r="E269" s="163"/>
      <c r="F269" s="163">
        <v>0</v>
      </c>
      <c r="G269" s="163"/>
      <c r="H269" s="164">
        <v>0</v>
      </c>
      <c r="I269" s="154"/>
      <c r="J269" s="154">
        <v>621541</v>
      </c>
      <c r="K269" s="154"/>
      <c r="L269" s="154">
        <v>10335414931</v>
      </c>
      <c r="M269" s="154"/>
      <c r="N269" s="154">
        <v>0</v>
      </c>
      <c r="O269" s="154"/>
      <c r="P269" s="154">
        <v>0</v>
      </c>
      <c r="Q269" s="154"/>
      <c r="R269" s="154">
        <v>621541</v>
      </c>
      <c r="S269" s="154"/>
      <c r="T269" s="154">
        <v>16280</v>
      </c>
      <c r="U269" s="154"/>
      <c r="V269" s="154">
        <v>10335414931</v>
      </c>
      <c r="W269" s="154"/>
      <c r="X269" s="3">
        <v>10058481293</v>
      </c>
      <c r="Y269" s="203"/>
      <c r="Z269" s="38">
        <f>X269/درآمدها!$J$6</f>
        <v>6.9158183717241237E-4</v>
      </c>
    </row>
    <row r="270" spans="1:26" s="35" customFormat="1">
      <c r="A270" s="196"/>
      <c r="B270" s="204" t="s">
        <v>236</v>
      </c>
      <c r="C270" s="26"/>
      <c r="D270" s="163">
        <v>6889495</v>
      </c>
      <c r="E270" s="163"/>
      <c r="F270" s="163">
        <v>30763757617</v>
      </c>
      <c r="G270" s="163"/>
      <c r="H270" s="164">
        <v>29092438644</v>
      </c>
      <c r="I270" s="154"/>
      <c r="J270" s="154">
        <v>295447</v>
      </c>
      <c r="K270" s="154"/>
      <c r="L270" s="154">
        <v>1481250322</v>
      </c>
      <c r="M270" s="154"/>
      <c r="N270" s="154">
        <v>76273</v>
      </c>
      <c r="O270" s="154"/>
      <c r="P270" s="154">
        <v>344237998</v>
      </c>
      <c r="Q270" s="154"/>
      <c r="R270" s="154">
        <v>7108669</v>
      </c>
      <c r="S270" s="154"/>
      <c r="T270" s="154">
        <v>5060</v>
      </c>
      <c r="U270" s="154"/>
      <c r="V270" s="154">
        <v>31904425054</v>
      </c>
      <c r="W270" s="154"/>
      <c r="X270" s="3">
        <v>35755844447</v>
      </c>
      <c r="Y270" s="203"/>
      <c r="Z270" s="38">
        <f>X270/درآمدها!$J$6</f>
        <v>2.4584320308391173E-3</v>
      </c>
    </row>
    <row r="271" spans="1:26" s="35" customFormat="1">
      <c r="A271" s="196"/>
      <c r="B271" s="204" t="s">
        <v>235</v>
      </c>
      <c r="C271" s="26"/>
      <c r="D271" s="163">
        <v>13961206</v>
      </c>
      <c r="E271" s="163"/>
      <c r="F271" s="163">
        <v>240448899269</v>
      </c>
      <c r="G271" s="163"/>
      <c r="H271" s="164">
        <v>160570043061</v>
      </c>
      <c r="I271" s="154"/>
      <c r="J271" s="154">
        <v>2593747</v>
      </c>
      <c r="K271" s="154"/>
      <c r="L271" s="154">
        <v>39631312530</v>
      </c>
      <c r="M271" s="154"/>
      <c r="N271" s="154">
        <v>0</v>
      </c>
      <c r="O271" s="154"/>
      <c r="P271" s="154">
        <v>0</v>
      </c>
      <c r="Q271" s="154"/>
      <c r="R271" s="154">
        <v>16554953</v>
      </c>
      <c r="S271" s="154"/>
      <c r="T271" s="154">
        <v>16650</v>
      </c>
      <c r="U271" s="154"/>
      <c r="V271" s="154">
        <v>280080211799</v>
      </c>
      <c r="W271" s="154"/>
      <c r="X271" s="3">
        <v>273999909646</v>
      </c>
      <c r="Y271" s="203"/>
      <c r="Z271" s="38">
        <f>X271/درآمدها!$J$6</f>
        <v>1.8839162233162357E-2</v>
      </c>
    </row>
    <row r="272" spans="1:26" s="35" customFormat="1">
      <c r="A272" s="196"/>
      <c r="B272" s="204" t="s">
        <v>101</v>
      </c>
      <c r="C272" s="26"/>
      <c r="D272" s="163">
        <v>5142274</v>
      </c>
      <c r="E272" s="163"/>
      <c r="F272" s="163">
        <v>22471136928</v>
      </c>
      <c r="G272" s="163"/>
      <c r="H272" s="164">
        <v>20957877630</v>
      </c>
      <c r="I272" s="154"/>
      <c r="J272" s="154">
        <v>7048708</v>
      </c>
      <c r="K272" s="154"/>
      <c r="L272" s="154">
        <v>31373867982</v>
      </c>
      <c r="M272" s="154"/>
      <c r="N272" s="154">
        <v>51533</v>
      </c>
      <c r="O272" s="154"/>
      <c r="P272" s="154">
        <v>215701890</v>
      </c>
      <c r="Q272" s="154"/>
      <c r="R272" s="154">
        <v>12139449</v>
      </c>
      <c r="S272" s="154"/>
      <c r="T272" s="154">
        <v>4568</v>
      </c>
      <c r="U272" s="154"/>
      <c r="V272" s="154">
        <v>53621209535</v>
      </c>
      <c r="W272" s="154"/>
      <c r="X272" s="3">
        <v>55123057665</v>
      </c>
      <c r="Y272" s="203"/>
      <c r="Z272" s="38">
        <f>X272/درآمدها!$J$6</f>
        <v>3.7900458707470926E-3</v>
      </c>
    </row>
    <row r="273" spans="1:26" s="35" customFormat="1">
      <c r="A273" s="196"/>
      <c r="B273" s="26" t="s">
        <v>265</v>
      </c>
      <c r="C273" s="26"/>
      <c r="D273" s="163">
        <v>11667807</v>
      </c>
      <c r="E273" s="163"/>
      <c r="F273" s="163">
        <v>27435153584</v>
      </c>
      <c r="G273" s="163"/>
      <c r="H273" s="164">
        <v>25238082605</v>
      </c>
      <c r="I273" s="154"/>
      <c r="J273" s="154">
        <v>0</v>
      </c>
      <c r="K273" s="154"/>
      <c r="L273" s="154">
        <v>0</v>
      </c>
      <c r="M273" s="154"/>
      <c r="N273" s="154">
        <v>133894</v>
      </c>
      <c r="O273" s="154"/>
      <c r="P273" s="154">
        <v>309328443</v>
      </c>
      <c r="Q273" s="154"/>
      <c r="R273" s="154">
        <v>11533913</v>
      </c>
      <c r="S273" s="154"/>
      <c r="T273" s="154">
        <v>2580</v>
      </c>
      <c r="U273" s="154"/>
      <c r="V273" s="154">
        <v>27120321289</v>
      </c>
      <c r="W273" s="154"/>
      <c r="X273" s="3">
        <v>29580438447</v>
      </c>
      <c r="Y273" s="203"/>
      <c r="Z273" s="38">
        <f>X273/درآمدها!$J$6</f>
        <v>2.0338352649498458E-3</v>
      </c>
    </row>
    <row r="274" spans="1:26" s="35" customFormat="1">
      <c r="A274" s="196"/>
      <c r="B274" s="204" t="s">
        <v>191</v>
      </c>
      <c r="C274" s="26"/>
      <c r="D274" s="163">
        <v>3220778</v>
      </c>
      <c r="E274" s="163"/>
      <c r="F274" s="163">
        <v>34672013998</v>
      </c>
      <c r="G274" s="163"/>
      <c r="H274" s="164">
        <v>40756550944</v>
      </c>
      <c r="I274" s="154"/>
      <c r="J274" s="154">
        <v>0</v>
      </c>
      <c r="K274" s="154"/>
      <c r="L274" s="154">
        <v>0</v>
      </c>
      <c r="M274" s="154"/>
      <c r="N274" s="154">
        <v>929131</v>
      </c>
      <c r="O274" s="154"/>
      <c r="P274" s="154">
        <v>11304134215</v>
      </c>
      <c r="Q274" s="154"/>
      <c r="R274" s="154">
        <v>2291647</v>
      </c>
      <c r="S274" s="154"/>
      <c r="T274" s="154">
        <v>11500</v>
      </c>
      <c r="U274" s="154"/>
      <c r="V274" s="154">
        <v>24669821038</v>
      </c>
      <c r="W274" s="154"/>
      <c r="X274" s="3">
        <v>26197134557</v>
      </c>
      <c r="Y274" s="203"/>
      <c r="Z274" s="38">
        <f>X274/درآمدها!$J$6</f>
        <v>1.8012125208396459E-3</v>
      </c>
    </row>
    <row r="275" spans="1:26" s="35" customFormat="1">
      <c r="A275" s="196"/>
      <c r="B275" s="204" t="s">
        <v>97</v>
      </c>
      <c r="C275" s="26"/>
      <c r="D275" s="163">
        <v>5746928</v>
      </c>
      <c r="E275" s="163"/>
      <c r="F275" s="163">
        <v>52190911084</v>
      </c>
      <c r="G275" s="163"/>
      <c r="H275" s="164">
        <v>49872165889</v>
      </c>
      <c r="I275" s="154"/>
      <c r="J275" s="154">
        <v>794486</v>
      </c>
      <c r="K275" s="154"/>
      <c r="L275" s="154">
        <v>7122451219</v>
      </c>
      <c r="M275" s="154"/>
      <c r="N275" s="154">
        <v>26457</v>
      </c>
      <c r="O275" s="154"/>
      <c r="P275" s="154">
        <v>227228382</v>
      </c>
      <c r="Q275" s="154"/>
      <c r="R275" s="154">
        <v>6514957</v>
      </c>
      <c r="S275" s="154"/>
      <c r="T275" s="154">
        <v>9350</v>
      </c>
      <c r="U275" s="154"/>
      <c r="V275" s="154">
        <v>59073092208</v>
      </c>
      <c r="W275" s="154"/>
      <c r="X275" s="3">
        <v>60552404608</v>
      </c>
      <c r="Y275" s="203"/>
      <c r="Z275" s="38">
        <f>X275/درآمدها!$J$6</f>
        <v>4.1633465335518703E-3</v>
      </c>
    </row>
    <row r="276" spans="1:26" s="35" customFormat="1">
      <c r="A276" s="196"/>
      <c r="B276" s="26" t="s">
        <v>94</v>
      </c>
      <c r="C276" s="26"/>
      <c r="D276" s="163">
        <v>535990</v>
      </c>
      <c r="E276" s="163"/>
      <c r="F276" s="163">
        <v>27023556051</v>
      </c>
      <c r="G276" s="163"/>
      <c r="H276" s="164">
        <v>26229786317</v>
      </c>
      <c r="I276" s="154"/>
      <c r="J276" s="154">
        <v>63400</v>
      </c>
      <c r="K276" s="154"/>
      <c r="L276" s="154">
        <v>3513892923</v>
      </c>
      <c r="M276" s="154"/>
      <c r="N276" s="154">
        <v>0</v>
      </c>
      <c r="O276" s="154"/>
      <c r="P276" s="154">
        <v>0</v>
      </c>
      <c r="Q276" s="154"/>
      <c r="R276" s="154">
        <v>599390</v>
      </c>
      <c r="S276" s="154"/>
      <c r="T276" s="154">
        <v>57780</v>
      </c>
      <c r="U276" s="154"/>
      <c r="V276" s="154">
        <v>30537448974</v>
      </c>
      <c r="W276" s="154"/>
      <c r="X276" s="3">
        <v>34426689315</v>
      </c>
      <c r="Y276" s="203"/>
      <c r="Z276" s="38">
        <f>X276/درآمدها!$J$6</f>
        <v>2.3670445219996453E-3</v>
      </c>
    </row>
    <row r="277" spans="1:26" s="35" customFormat="1">
      <c r="A277" s="196"/>
      <c r="B277" s="204" t="s">
        <v>90</v>
      </c>
      <c r="C277" s="26"/>
      <c r="D277" s="163">
        <v>11275543</v>
      </c>
      <c r="E277" s="163"/>
      <c r="F277" s="163">
        <v>33457330198</v>
      </c>
      <c r="G277" s="163"/>
      <c r="H277" s="164">
        <v>43152546052</v>
      </c>
      <c r="I277" s="154"/>
      <c r="J277" s="154">
        <v>0</v>
      </c>
      <c r="K277" s="154"/>
      <c r="L277" s="154">
        <v>0</v>
      </c>
      <c r="M277" s="154"/>
      <c r="N277" s="154">
        <v>6249991</v>
      </c>
      <c r="O277" s="154"/>
      <c r="P277" s="154">
        <v>26419915445</v>
      </c>
      <c r="Q277" s="154"/>
      <c r="R277" s="154">
        <v>5025552</v>
      </c>
      <c r="S277" s="154"/>
      <c r="T277" s="154">
        <v>4732</v>
      </c>
      <c r="U277" s="154"/>
      <c r="V277" s="154">
        <v>14912058133</v>
      </c>
      <c r="W277" s="154"/>
      <c r="X277" s="3">
        <v>23639415640</v>
      </c>
      <c r="Y277" s="203"/>
      <c r="Z277" s="38">
        <f>X277/درآمدها!$J$6</f>
        <v>1.6253537707895261E-3</v>
      </c>
    </row>
    <row r="278" spans="1:26" s="35" customFormat="1">
      <c r="A278" s="196"/>
      <c r="B278" s="26" t="s">
        <v>325</v>
      </c>
      <c r="C278" s="26"/>
      <c r="D278" s="163">
        <v>7278569</v>
      </c>
      <c r="E278" s="163"/>
      <c r="F278" s="163">
        <v>23258205647</v>
      </c>
      <c r="G278" s="163"/>
      <c r="H278" s="164">
        <v>25359591611</v>
      </c>
      <c r="I278" s="154"/>
      <c r="J278" s="154">
        <v>245721</v>
      </c>
      <c r="K278" s="154"/>
      <c r="L278" s="154">
        <v>1041594135</v>
      </c>
      <c r="M278" s="154"/>
      <c r="N278" s="154">
        <v>636314</v>
      </c>
      <c r="O278" s="154"/>
      <c r="P278" s="154">
        <v>2627982910</v>
      </c>
      <c r="Q278" s="154"/>
      <c r="R278" s="154">
        <v>6887976</v>
      </c>
      <c r="S278" s="154"/>
      <c r="T278" s="154">
        <v>4218</v>
      </c>
      <c r="U278" s="154"/>
      <c r="V278" s="154">
        <v>22247449676</v>
      </c>
      <c r="W278" s="154"/>
      <c r="X278" s="3">
        <v>28880614551</v>
      </c>
      <c r="Y278" s="203"/>
      <c r="Z278" s="38">
        <f>X278/درآمدها!$J$6</f>
        <v>1.985718110720046E-3</v>
      </c>
    </row>
    <row r="279" spans="1:26" s="35" customFormat="1">
      <c r="A279" s="196"/>
      <c r="B279" s="26" t="s">
        <v>290</v>
      </c>
      <c r="C279" s="26"/>
      <c r="D279" s="163">
        <v>2584860</v>
      </c>
      <c r="E279" s="163"/>
      <c r="F279" s="163">
        <v>29045244842</v>
      </c>
      <c r="G279" s="163"/>
      <c r="H279" s="164">
        <v>25669106031</v>
      </c>
      <c r="I279" s="154"/>
      <c r="J279" s="154">
        <v>110803</v>
      </c>
      <c r="K279" s="154"/>
      <c r="L279" s="154">
        <v>1324515570</v>
      </c>
      <c r="M279" s="154"/>
      <c r="N279" s="154">
        <v>29661</v>
      </c>
      <c r="O279" s="154"/>
      <c r="P279" s="154">
        <v>329264513</v>
      </c>
      <c r="Q279" s="154"/>
      <c r="R279" s="154">
        <v>2666002</v>
      </c>
      <c r="S279" s="154"/>
      <c r="T279" s="154">
        <v>11500</v>
      </c>
      <c r="U279" s="154"/>
      <c r="V279" s="154">
        <v>30036469245</v>
      </c>
      <c r="W279" s="154"/>
      <c r="X279" s="3">
        <v>30476601816</v>
      </c>
      <c r="Y279" s="203"/>
      <c r="Z279" s="38">
        <f>X279/درآمدها!$J$6</f>
        <v>2.0954519535021179E-3</v>
      </c>
    </row>
    <row r="280" spans="1:26" s="35" customFormat="1">
      <c r="A280" s="196"/>
      <c r="B280" s="204" t="s">
        <v>234</v>
      </c>
      <c r="C280" s="26"/>
      <c r="D280" s="163">
        <v>3089437</v>
      </c>
      <c r="E280" s="163"/>
      <c r="F280" s="163">
        <v>29965757607</v>
      </c>
      <c r="G280" s="163"/>
      <c r="H280" s="164">
        <v>24507017704</v>
      </c>
      <c r="I280" s="154"/>
      <c r="J280" s="154">
        <v>104298</v>
      </c>
      <c r="K280" s="154"/>
      <c r="L280" s="154">
        <v>1031253208</v>
      </c>
      <c r="M280" s="154"/>
      <c r="N280" s="154">
        <v>35452</v>
      </c>
      <c r="O280" s="154"/>
      <c r="P280" s="154">
        <v>313447958</v>
      </c>
      <c r="Q280" s="154"/>
      <c r="R280" s="154">
        <v>3158283</v>
      </c>
      <c r="S280" s="154"/>
      <c r="T280" s="154">
        <v>9390</v>
      </c>
      <c r="U280" s="154"/>
      <c r="V280" s="154">
        <v>30653146856</v>
      </c>
      <c r="W280" s="154"/>
      <c r="X280" s="3">
        <v>29479822524</v>
      </c>
      <c r="Y280" s="203"/>
      <c r="Z280" s="38">
        <f>X280/درآمدها!$J$6</f>
        <v>2.0269173075713729E-3</v>
      </c>
    </row>
    <row r="281" spans="1:26" s="35" customFormat="1">
      <c r="A281" s="196"/>
      <c r="B281" s="26" t="s">
        <v>230</v>
      </c>
      <c r="C281" s="26"/>
      <c r="D281" s="163">
        <v>15193305</v>
      </c>
      <c r="E281" s="163"/>
      <c r="F281" s="163">
        <v>43460003906</v>
      </c>
      <c r="G281" s="163"/>
      <c r="H281" s="164">
        <v>26475392180</v>
      </c>
      <c r="I281" s="154"/>
      <c r="J281" s="154">
        <v>2602131</v>
      </c>
      <c r="K281" s="154"/>
      <c r="L281" s="154">
        <v>5435085500</v>
      </c>
      <c r="M281" s="154"/>
      <c r="N281" s="154">
        <v>171049</v>
      </c>
      <c r="O281" s="154"/>
      <c r="P281" s="154">
        <v>327940272</v>
      </c>
      <c r="Q281" s="154"/>
      <c r="R281" s="154">
        <v>17624387</v>
      </c>
      <c r="S281" s="154"/>
      <c r="T281" s="154">
        <v>2069</v>
      </c>
      <c r="U281" s="154"/>
      <c r="V281" s="154">
        <v>48405808752</v>
      </c>
      <c r="W281" s="154"/>
      <c r="X281" s="3">
        <v>36247890809</v>
      </c>
      <c r="Y281" s="203"/>
      <c r="Z281" s="38">
        <f>X281/درآمدها!$J$6</f>
        <v>2.4922632144038547E-3</v>
      </c>
    </row>
    <row r="282" spans="1:26" s="35" customFormat="1">
      <c r="A282" s="196"/>
      <c r="B282" s="26" t="s">
        <v>80</v>
      </c>
      <c r="C282" s="26"/>
      <c r="D282" s="163">
        <v>5799472</v>
      </c>
      <c r="E282" s="163"/>
      <c r="F282" s="163">
        <v>28365220357</v>
      </c>
      <c r="G282" s="163"/>
      <c r="H282" s="164">
        <v>28819060747</v>
      </c>
      <c r="I282" s="154"/>
      <c r="J282" s="154">
        <v>653160</v>
      </c>
      <c r="K282" s="154"/>
      <c r="L282" s="154">
        <v>3504734564</v>
      </c>
      <c r="M282" s="154"/>
      <c r="N282" s="154">
        <v>537525</v>
      </c>
      <c r="O282" s="154"/>
      <c r="P282" s="154">
        <v>2718998066</v>
      </c>
      <c r="Q282" s="154"/>
      <c r="R282" s="154">
        <v>5915107</v>
      </c>
      <c r="S282" s="154"/>
      <c r="T282" s="154">
        <v>5220</v>
      </c>
      <c r="U282" s="154"/>
      <c r="V282" s="154">
        <v>29217879782</v>
      </c>
      <c r="W282" s="154"/>
      <c r="X282" s="3">
        <v>30693141236</v>
      </c>
      <c r="Y282" s="203"/>
      <c r="Z282" s="38">
        <f>X282/درآمدها!$J$6</f>
        <v>2.1103403571827079E-3</v>
      </c>
    </row>
    <row r="283" spans="1:26" s="35" customFormat="1">
      <c r="A283" s="196"/>
      <c r="B283" s="204" t="s">
        <v>488</v>
      </c>
      <c r="C283" s="26"/>
      <c r="D283" s="163">
        <v>0</v>
      </c>
      <c r="E283" s="163"/>
      <c r="F283" s="163">
        <v>0</v>
      </c>
      <c r="G283" s="163"/>
      <c r="H283" s="164">
        <v>0</v>
      </c>
      <c r="I283" s="154"/>
      <c r="J283" s="154">
        <v>1291652</v>
      </c>
      <c r="K283" s="154"/>
      <c r="L283" s="154">
        <v>46506320576</v>
      </c>
      <c r="M283" s="154"/>
      <c r="N283" s="154">
        <v>353</v>
      </c>
      <c r="O283" s="154"/>
      <c r="P283" s="154">
        <v>11868556</v>
      </c>
      <c r="Q283" s="154"/>
      <c r="R283" s="154">
        <v>1291299</v>
      </c>
      <c r="S283" s="154"/>
      <c r="T283" s="154">
        <v>39380</v>
      </c>
      <c r="U283" s="154"/>
      <c r="V283" s="154">
        <v>46494214205</v>
      </c>
      <c r="W283" s="154"/>
      <c r="X283" s="3">
        <v>50548789063</v>
      </c>
      <c r="Y283" s="203"/>
      <c r="Z283" s="38">
        <f>X283/درآمدها!$J$6</f>
        <v>3.4755370506439221E-3</v>
      </c>
    </row>
    <row r="284" spans="1:26" s="35" customFormat="1">
      <c r="A284" s="196"/>
      <c r="B284" s="204" t="s">
        <v>489</v>
      </c>
      <c r="C284" s="26"/>
      <c r="D284" s="163">
        <v>0</v>
      </c>
      <c r="E284" s="163"/>
      <c r="F284" s="163">
        <v>0</v>
      </c>
      <c r="G284" s="163"/>
      <c r="H284" s="164">
        <v>0</v>
      </c>
      <c r="I284" s="154"/>
      <c r="J284" s="154">
        <v>11626773</v>
      </c>
      <c r="K284" s="154"/>
      <c r="L284" s="154">
        <v>29835368241</v>
      </c>
      <c r="M284" s="154"/>
      <c r="N284" s="154">
        <v>14608</v>
      </c>
      <c r="O284" s="154"/>
      <c r="P284" s="154">
        <v>34672093</v>
      </c>
      <c r="Q284" s="154"/>
      <c r="R284" s="154">
        <v>11612165</v>
      </c>
      <c r="S284" s="154"/>
      <c r="T284" s="154">
        <v>3071</v>
      </c>
      <c r="U284" s="154"/>
      <c r="V284" s="154">
        <v>29799384591</v>
      </c>
      <c r="W284" s="154"/>
      <c r="X284" s="3">
        <v>35448776015</v>
      </c>
      <c r="Y284" s="203"/>
      <c r="Z284" s="38">
        <f>X284/درآمدها!$J$6</f>
        <v>2.4373192063326977E-3</v>
      </c>
    </row>
    <row r="285" spans="1:26" s="35" customFormat="1">
      <c r="A285" s="196"/>
      <c r="B285" s="204" t="s">
        <v>443</v>
      </c>
      <c r="C285" s="26"/>
      <c r="D285" s="163">
        <v>800275</v>
      </c>
      <c r="E285" s="163"/>
      <c r="F285" s="163">
        <v>23515181006</v>
      </c>
      <c r="G285" s="163"/>
      <c r="H285" s="164">
        <v>31486418940</v>
      </c>
      <c r="I285" s="154"/>
      <c r="J285" s="154">
        <v>0</v>
      </c>
      <c r="K285" s="154"/>
      <c r="L285" s="154">
        <v>0</v>
      </c>
      <c r="M285" s="154"/>
      <c r="N285" s="154">
        <v>5401</v>
      </c>
      <c r="O285" s="154"/>
      <c r="P285" s="154">
        <v>224677677</v>
      </c>
      <c r="Q285" s="154"/>
      <c r="R285" s="154">
        <v>794874</v>
      </c>
      <c r="S285" s="154"/>
      <c r="T285" s="154">
        <v>46360</v>
      </c>
      <c r="U285" s="154"/>
      <c r="V285" s="154">
        <v>23356478694</v>
      </c>
      <c r="W285" s="154"/>
      <c r="X285" s="3">
        <v>36631099010</v>
      </c>
      <c r="Y285" s="203"/>
      <c r="Z285" s="38">
        <f>X285/درآمدها!$J$6</f>
        <v>2.5186111116606257E-3</v>
      </c>
    </row>
    <row r="286" spans="1:26" s="35" customFormat="1">
      <c r="A286" s="196"/>
      <c r="B286" s="204" t="s">
        <v>426</v>
      </c>
      <c r="C286" s="26"/>
      <c r="D286" s="163">
        <v>556382</v>
      </c>
      <c r="E286" s="163"/>
      <c r="F286" s="163">
        <v>5072440110</v>
      </c>
      <c r="G286" s="163"/>
      <c r="H286" s="164">
        <v>4750884422</v>
      </c>
      <c r="I286" s="154"/>
      <c r="J286" s="154">
        <v>3075102</v>
      </c>
      <c r="K286" s="154"/>
      <c r="L286" s="154">
        <v>30281031499</v>
      </c>
      <c r="M286" s="154"/>
      <c r="N286" s="154">
        <v>0</v>
      </c>
      <c r="O286" s="154"/>
      <c r="P286" s="154">
        <v>0</v>
      </c>
      <c r="Q286" s="154"/>
      <c r="R286" s="154">
        <v>3631484</v>
      </c>
      <c r="S286" s="154"/>
      <c r="T286" s="154">
        <v>9620</v>
      </c>
      <c r="U286" s="154"/>
      <c r="V286" s="154">
        <v>35353471609</v>
      </c>
      <c r="W286" s="154"/>
      <c r="X286" s="3">
        <v>34727013570</v>
      </c>
      <c r="Y286" s="203"/>
      <c r="Z286" s="38">
        <f>X286/درآمدها!$J$6</f>
        <v>2.3876936432705551E-3</v>
      </c>
    </row>
    <row r="287" spans="1:26" s="35" customFormat="1">
      <c r="A287" s="196"/>
      <c r="B287" s="204" t="s">
        <v>427</v>
      </c>
      <c r="C287" s="26"/>
      <c r="D287" s="163">
        <v>5976980</v>
      </c>
      <c r="E287" s="163"/>
      <c r="F287" s="163">
        <v>19924060928</v>
      </c>
      <c r="G287" s="163"/>
      <c r="H287" s="164">
        <v>18751111957</v>
      </c>
      <c r="I287" s="154"/>
      <c r="J287" s="154">
        <v>4472752</v>
      </c>
      <c r="K287" s="154"/>
      <c r="L287" s="154">
        <v>15620626700</v>
      </c>
      <c r="M287" s="154"/>
      <c r="N287" s="154">
        <v>748667</v>
      </c>
      <c r="O287" s="154"/>
      <c r="P287" s="154">
        <v>2674841893</v>
      </c>
      <c r="Q287" s="154"/>
      <c r="R287" s="154">
        <v>9701065</v>
      </c>
      <c r="S287" s="154"/>
      <c r="T287" s="154">
        <v>3679</v>
      </c>
      <c r="U287" s="154"/>
      <c r="V287" s="154">
        <v>33001899495</v>
      </c>
      <c r="W287" s="154"/>
      <c r="X287" s="3">
        <v>35477861341</v>
      </c>
      <c r="Y287" s="203"/>
      <c r="Z287" s="38">
        <f>X287/درآمدها!$J$6</f>
        <v>2.4393189996020689E-3</v>
      </c>
    </row>
    <row r="288" spans="1:26" s="35" customFormat="1">
      <c r="A288" s="196"/>
      <c r="B288" s="26" t="s">
        <v>417</v>
      </c>
      <c r="C288" s="26"/>
      <c r="D288" s="163">
        <v>680360</v>
      </c>
      <c r="E288" s="163"/>
      <c r="F288" s="163">
        <v>14407526123</v>
      </c>
      <c r="G288" s="163"/>
      <c r="H288" s="164">
        <v>24475726145</v>
      </c>
      <c r="I288" s="154"/>
      <c r="J288" s="154">
        <v>0</v>
      </c>
      <c r="K288" s="154"/>
      <c r="L288" s="154">
        <v>0</v>
      </c>
      <c r="M288" s="154"/>
      <c r="N288" s="154">
        <v>2220</v>
      </c>
      <c r="O288" s="154"/>
      <c r="P288" s="26">
        <v>82247107</v>
      </c>
      <c r="Q288" s="154"/>
      <c r="R288" s="154">
        <v>678140</v>
      </c>
      <c r="S288" s="154"/>
      <c r="T288" s="154">
        <v>32280</v>
      </c>
      <c r="U288" s="154"/>
      <c r="V288" s="154">
        <v>14360514676</v>
      </c>
      <c r="W288" s="154"/>
      <c r="X288" s="3">
        <v>21760111567</v>
      </c>
      <c r="Y288" s="203"/>
      <c r="Z288" s="38">
        <f>X288/درآمدها!$J$6</f>
        <v>1.4961401722798353E-3</v>
      </c>
    </row>
    <row r="289" spans="1:26" s="35" customFormat="1">
      <c r="A289" s="196"/>
      <c r="B289" s="26" t="s">
        <v>402</v>
      </c>
      <c r="C289" s="26"/>
      <c r="D289" s="163">
        <v>2031922</v>
      </c>
      <c r="E289" s="163"/>
      <c r="F289" s="163">
        <v>6044277608</v>
      </c>
      <c r="G289" s="163"/>
      <c r="H289" s="164">
        <v>9022589835</v>
      </c>
      <c r="I289" s="154"/>
      <c r="J289" s="154">
        <v>342484</v>
      </c>
      <c r="K289" s="154"/>
      <c r="L289" s="154">
        <v>1646900658</v>
      </c>
      <c r="M289" s="154"/>
      <c r="N289" s="154">
        <v>12991</v>
      </c>
      <c r="O289" s="154"/>
      <c r="P289" s="154">
        <v>59828536</v>
      </c>
      <c r="Q289" s="154"/>
      <c r="R289" s="154">
        <v>2361415</v>
      </c>
      <c r="S289" s="154"/>
      <c r="T289" s="154">
        <v>4400</v>
      </c>
      <c r="U289" s="154"/>
      <c r="V289" s="154">
        <v>7652534455</v>
      </c>
      <c r="W289" s="154"/>
      <c r="X289" s="3">
        <v>10328404159</v>
      </c>
      <c r="Y289" s="203"/>
      <c r="Z289" s="38">
        <f>X289/درآمدها!$J$6</f>
        <v>7.1014067782890742E-4</v>
      </c>
    </row>
    <row r="290" spans="1:26" s="35" customFormat="1">
      <c r="A290" s="196"/>
      <c r="B290" s="204" t="s">
        <v>403</v>
      </c>
      <c r="C290" s="26"/>
      <c r="D290" s="163">
        <v>1726050</v>
      </c>
      <c r="E290" s="163"/>
      <c r="F290" s="163">
        <v>3700272424</v>
      </c>
      <c r="G290" s="163"/>
      <c r="H290" s="164">
        <v>3822757849</v>
      </c>
      <c r="I290" s="154"/>
      <c r="J290" s="154">
        <v>5467680</v>
      </c>
      <c r="K290" s="154"/>
      <c r="L290" s="154">
        <v>10092151986</v>
      </c>
      <c r="M290" s="154"/>
      <c r="N290" s="154">
        <v>496491</v>
      </c>
      <c r="O290" s="154"/>
      <c r="P290" s="26">
        <v>1062578515</v>
      </c>
      <c r="Q290" s="154"/>
      <c r="R290" s="154">
        <v>6697239</v>
      </c>
      <c r="S290" s="154"/>
      <c r="T290" s="154">
        <v>2111</v>
      </c>
      <c r="U290" s="154"/>
      <c r="V290" s="154">
        <v>12821808226</v>
      </c>
      <c r="W290" s="154"/>
      <c r="X290" s="3">
        <v>14053751196</v>
      </c>
      <c r="Y290" s="203"/>
      <c r="Z290" s="38">
        <f>X290/درآمدها!$J$6</f>
        <v>9.6628097107041735E-4</v>
      </c>
    </row>
    <row r="291" spans="1:26" s="35" customFormat="1">
      <c r="A291" s="196"/>
      <c r="B291" s="26" t="s">
        <v>375</v>
      </c>
      <c r="C291" s="26"/>
      <c r="D291" s="163">
        <v>4272251</v>
      </c>
      <c r="E291" s="163"/>
      <c r="F291" s="163">
        <v>41399169443</v>
      </c>
      <c r="G291" s="163"/>
      <c r="H291" s="164">
        <v>44209511824</v>
      </c>
      <c r="I291" s="154"/>
      <c r="J291" s="154">
        <v>144758</v>
      </c>
      <c r="K291" s="154"/>
      <c r="L291" s="154">
        <v>1856448023</v>
      </c>
      <c r="M291" s="154"/>
      <c r="N291" s="154">
        <v>33546</v>
      </c>
      <c r="O291" s="154"/>
      <c r="P291" s="154">
        <v>370724834</v>
      </c>
      <c r="Q291" s="154"/>
      <c r="R291" s="154">
        <v>4383463</v>
      </c>
      <c r="S291" s="154"/>
      <c r="T291" s="154">
        <v>12810</v>
      </c>
      <c r="U291" s="154"/>
      <c r="V291" s="154">
        <v>42930548425</v>
      </c>
      <c r="W291" s="154"/>
      <c r="X291" s="3">
        <v>55818055676</v>
      </c>
      <c r="Y291" s="203"/>
      <c r="Z291" s="38">
        <f>X291/درآمدها!$J$6</f>
        <v>3.8378312159972798E-3</v>
      </c>
    </row>
    <row r="292" spans="1:26" s="35" customFormat="1">
      <c r="A292" s="196"/>
      <c r="B292" s="26" t="s">
        <v>377</v>
      </c>
      <c r="C292" s="26"/>
      <c r="D292" s="163">
        <v>18587451</v>
      </c>
      <c r="E292" s="163"/>
      <c r="F292" s="163">
        <v>40967686653</v>
      </c>
      <c r="G292" s="163"/>
      <c r="H292" s="164">
        <v>44806374993</v>
      </c>
      <c r="I292" s="154"/>
      <c r="J292" s="154">
        <v>0</v>
      </c>
      <c r="K292" s="154"/>
      <c r="L292" s="154">
        <v>0</v>
      </c>
      <c r="M292" s="154"/>
      <c r="N292" s="154">
        <v>205782</v>
      </c>
      <c r="O292" s="154"/>
      <c r="P292" s="154">
        <v>510370801</v>
      </c>
      <c r="Q292" s="154"/>
      <c r="R292" s="154">
        <v>18381669</v>
      </c>
      <c r="S292" s="154"/>
      <c r="T292" s="154">
        <v>2850</v>
      </c>
      <c r="U292" s="154"/>
      <c r="V292" s="154">
        <v>40514132666</v>
      </c>
      <c r="W292" s="154"/>
      <c r="X292" s="3">
        <v>52076049501</v>
      </c>
      <c r="Y292" s="203"/>
      <c r="Z292" s="38">
        <f>X292/درآمدها!$J$6</f>
        <v>3.5805455055771579E-3</v>
      </c>
    </row>
    <row r="293" spans="1:26" s="35" customFormat="1">
      <c r="A293" s="196"/>
      <c r="B293" s="26" t="s">
        <v>333</v>
      </c>
      <c r="C293" s="26"/>
      <c r="D293" s="163">
        <v>7736365</v>
      </c>
      <c r="E293" s="163"/>
      <c r="F293" s="163">
        <v>26571641754</v>
      </c>
      <c r="G293" s="163"/>
      <c r="H293" s="164">
        <v>25101248968</v>
      </c>
      <c r="I293" s="154"/>
      <c r="J293" s="154">
        <v>0</v>
      </c>
      <c r="K293" s="154"/>
      <c r="L293" s="154">
        <v>0</v>
      </c>
      <c r="M293" s="154"/>
      <c r="N293" s="154">
        <v>651412</v>
      </c>
      <c r="O293" s="154"/>
      <c r="P293" s="26">
        <v>2034154247</v>
      </c>
      <c r="Q293" s="154"/>
      <c r="R293" s="154">
        <v>7084953</v>
      </c>
      <c r="S293" s="154"/>
      <c r="T293" s="154">
        <v>3170</v>
      </c>
      <c r="U293" s="154"/>
      <c r="V293" s="154">
        <v>24334274943</v>
      </c>
      <c r="W293" s="154"/>
      <c r="X293" s="3">
        <v>22325668171</v>
      </c>
      <c r="Y293" s="203"/>
      <c r="Z293" s="38">
        <f>X293/درآمدها!$J$6</f>
        <v>1.5350256326019129E-3</v>
      </c>
    </row>
    <row r="294" spans="1:26" s="35" customFormat="1">
      <c r="A294" s="196"/>
      <c r="B294" s="26" t="s">
        <v>286</v>
      </c>
      <c r="C294" s="26"/>
      <c r="D294" s="163">
        <v>153731</v>
      </c>
      <c r="E294" s="163"/>
      <c r="F294" s="163">
        <v>13063912791</v>
      </c>
      <c r="G294" s="163"/>
      <c r="H294" s="164">
        <v>7799743985</v>
      </c>
      <c r="I294" s="154"/>
      <c r="J294" s="154">
        <v>503218</v>
      </c>
      <c r="K294" s="154"/>
      <c r="L294" s="154">
        <v>29068520205</v>
      </c>
      <c r="M294" s="154"/>
      <c r="N294" s="154">
        <v>1502</v>
      </c>
      <c r="O294" s="154"/>
      <c r="P294" s="154">
        <v>80607304</v>
      </c>
      <c r="Q294" s="154"/>
      <c r="R294" s="154">
        <v>655447</v>
      </c>
      <c r="S294" s="154"/>
      <c r="T294" s="154">
        <v>62290</v>
      </c>
      <c r="U294" s="154"/>
      <c r="V294" s="154">
        <v>42017582911</v>
      </c>
      <c r="W294" s="154"/>
      <c r="X294" s="3">
        <v>40584868262</v>
      </c>
      <c r="Y294" s="203"/>
      <c r="Z294" s="38">
        <f>X294/درآمدها!$J$6</f>
        <v>2.7904568230958972E-3</v>
      </c>
    </row>
    <row r="295" spans="1:26" s="35" customFormat="1">
      <c r="A295" s="196"/>
      <c r="B295" s="26" t="s">
        <v>289</v>
      </c>
      <c r="C295" s="26"/>
      <c r="D295" s="163">
        <v>2031654</v>
      </c>
      <c r="E295" s="163"/>
      <c r="F295" s="163">
        <v>49259036823</v>
      </c>
      <c r="G295" s="163"/>
      <c r="H295" s="164">
        <v>52306750562</v>
      </c>
      <c r="I295" s="154"/>
      <c r="J295" s="154">
        <v>160492</v>
      </c>
      <c r="K295" s="154"/>
      <c r="L295" s="154">
        <v>4681974349</v>
      </c>
      <c r="M295" s="154"/>
      <c r="N295" s="154">
        <v>0</v>
      </c>
      <c r="O295" s="154"/>
      <c r="P295" s="154">
        <v>0</v>
      </c>
      <c r="Q295" s="154"/>
      <c r="R295" s="154">
        <v>2192146</v>
      </c>
      <c r="S295" s="154"/>
      <c r="T295" s="154">
        <v>29950</v>
      </c>
      <c r="U295" s="154"/>
      <c r="V295" s="154">
        <v>53941011172</v>
      </c>
      <c r="W295" s="154"/>
      <c r="X295" s="3">
        <v>65264126805</v>
      </c>
      <c r="Y295" s="203"/>
      <c r="Z295" s="38">
        <f>X295/درآمدها!$J$6</f>
        <v>4.487306125296105E-3</v>
      </c>
    </row>
    <row r="296" spans="1:26" s="35" customFormat="1">
      <c r="A296" s="196"/>
      <c r="B296" s="204" t="s">
        <v>280</v>
      </c>
      <c r="C296" s="26"/>
      <c r="D296" s="163">
        <v>3668049</v>
      </c>
      <c r="E296" s="163"/>
      <c r="F296" s="163">
        <v>30951488875</v>
      </c>
      <c r="G296" s="163"/>
      <c r="H296" s="164">
        <v>19653147948</v>
      </c>
      <c r="I296" s="154"/>
      <c r="J296" s="154">
        <v>2102687</v>
      </c>
      <c r="K296" s="154"/>
      <c r="L296" s="154">
        <v>12315058318</v>
      </c>
      <c r="M296" s="154"/>
      <c r="N296" s="154">
        <v>0</v>
      </c>
      <c r="O296" s="154"/>
      <c r="P296" s="154">
        <v>0</v>
      </c>
      <c r="Q296" s="154"/>
      <c r="R296" s="154">
        <v>5770736</v>
      </c>
      <c r="S296" s="154"/>
      <c r="T296" s="154">
        <v>6220</v>
      </c>
      <c r="U296" s="154"/>
      <c r="V296" s="154">
        <v>43266547193</v>
      </c>
      <c r="W296" s="154"/>
      <c r="X296" s="3">
        <v>35680408755</v>
      </c>
      <c r="Y296" s="203"/>
      <c r="Z296" s="38">
        <f>X296/درآمدها!$J$6</f>
        <v>2.4532453676697936E-3</v>
      </c>
    </row>
    <row r="297" spans="1:26" s="35" customFormat="1">
      <c r="A297" s="196"/>
      <c r="B297" s="204" t="s">
        <v>185</v>
      </c>
      <c r="C297" s="26"/>
      <c r="D297" s="163">
        <v>3856664</v>
      </c>
      <c r="E297" s="163"/>
      <c r="F297" s="163">
        <v>24660488604</v>
      </c>
      <c r="G297" s="163"/>
      <c r="H297" s="164">
        <v>25954263073</v>
      </c>
      <c r="I297" s="154"/>
      <c r="J297" s="154">
        <v>0</v>
      </c>
      <c r="K297" s="154"/>
      <c r="L297" s="154">
        <v>0</v>
      </c>
      <c r="M297" s="154"/>
      <c r="N297" s="154">
        <v>44257</v>
      </c>
      <c r="O297" s="154"/>
      <c r="P297" s="154">
        <v>313128136</v>
      </c>
      <c r="Q297" s="154"/>
      <c r="R297" s="154">
        <v>3812407</v>
      </c>
      <c r="S297" s="154"/>
      <c r="T297" s="154">
        <v>7490</v>
      </c>
      <c r="U297" s="154"/>
      <c r="V297" s="154">
        <v>24377498112</v>
      </c>
      <c r="W297" s="154"/>
      <c r="X297" s="3">
        <v>28385026610</v>
      </c>
      <c r="Y297" s="203"/>
      <c r="Z297" s="38">
        <f>X297/درآمدها!$J$6</f>
        <v>1.9516434220336141E-3</v>
      </c>
    </row>
    <row r="298" spans="1:26" s="35" customFormat="1">
      <c r="A298" s="196"/>
      <c r="B298" s="26" t="s">
        <v>180</v>
      </c>
      <c r="C298" s="26"/>
      <c r="D298" s="163">
        <v>11522098</v>
      </c>
      <c r="E298" s="163"/>
      <c r="F298" s="163">
        <v>35145400698</v>
      </c>
      <c r="G298" s="163"/>
      <c r="H298" s="166">
        <v>27030357984</v>
      </c>
      <c r="I298" s="154"/>
      <c r="J298" s="154">
        <v>494253</v>
      </c>
      <c r="K298" s="154"/>
      <c r="L298" s="154">
        <v>1317911868</v>
      </c>
      <c r="M298" s="154"/>
      <c r="N298" s="154">
        <v>124269</v>
      </c>
      <c r="O298" s="154"/>
      <c r="P298" s="26">
        <v>309141345</v>
      </c>
      <c r="Q298" s="154"/>
      <c r="R298" s="154">
        <v>11892082</v>
      </c>
      <c r="S298" s="154"/>
      <c r="T298" s="154">
        <v>2725</v>
      </c>
      <c r="U298" s="154"/>
      <c r="V298" s="154">
        <v>36084259741</v>
      </c>
      <c r="W298" s="154"/>
      <c r="X298" s="3">
        <v>32213108209</v>
      </c>
      <c r="Y298" s="203"/>
      <c r="Z298" s="38">
        <f>X298/درآمدها!$J$6</f>
        <v>2.2148473419857E-3</v>
      </c>
    </row>
    <row r="299" spans="1:26" s="35" customFormat="1">
      <c r="A299" s="196"/>
      <c r="B299" s="26" t="s">
        <v>307</v>
      </c>
      <c r="C299" s="26"/>
      <c r="D299" s="163">
        <v>2626479</v>
      </c>
      <c r="E299" s="163"/>
      <c r="F299" s="163">
        <v>34206101820</v>
      </c>
      <c r="G299" s="163"/>
      <c r="H299" s="164">
        <v>26943986968</v>
      </c>
      <c r="I299" s="154"/>
      <c r="J299" s="154">
        <v>515926</v>
      </c>
      <c r="K299" s="154"/>
      <c r="L299" s="154">
        <v>5458000581</v>
      </c>
      <c r="M299" s="154"/>
      <c r="N299" s="154">
        <v>28014</v>
      </c>
      <c r="O299" s="154"/>
      <c r="P299" s="154">
        <v>300772037</v>
      </c>
      <c r="Q299" s="154"/>
      <c r="R299" s="154">
        <v>3114391</v>
      </c>
      <c r="S299" s="154"/>
      <c r="T299" s="154">
        <v>11460</v>
      </c>
      <c r="U299" s="154"/>
      <c r="V299" s="154">
        <v>39299260445</v>
      </c>
      <c r="W299" s="154"/>
      <c r="X299" s="3">
        <v>35478559885</v>
      </c>
      <c r="Y299" s="203"/>
      <c r="Z299" s="38">
        <f>X299/درآمدها!$J$6</f>
        <v>2.4393670287556554E-3</v>
      </c>
    </row>
    <row r="300" spans="1:26" s="35" customFormat="1">
      <c r="A300" s="196"/>
      <c r="B300" s="204" t="s">
        <v>171</v>
      </c>
      <c r="C300" s="26"/>
      <c r="D300" s="163">
        <v>10991391</v>
      </c>
      <c r="E300" s="163"/>
      <c r="F300" s="163">
        <v>48917376798</v>
      </c>
      <c r="G300" s="163"/>
      <c r="H300" s="164">
        <v>45506757614</v>
      </c>
      <c r="I300" s="154"/>
      <c r="J300" s="154">
        <v>1516996</v>
      </c>
      <c r="K300" s="154"/>
      <c r="L300" s="154">
        <v>7081602826</v>
      </c>
      <c r="M300" s="154"/>
      <c r="N300" s="154">
        <v>119462</v>
      </c>
      <c r="O300" s="154"/>
      <c r="P300" s="154">
        <v>533809678</v>
      </c>
      <c r="Q300" s="154"/>
      <c r="R300" s="154">
        <v>12388925</v>
      </c>
      <c r="S300" s="154"/>
      <c r="T300" s="154">
        <v>4989</v>
      </c>
      <c r="U300" s="154"/>
      <c r="V300" s="154">
        <v>55467311916</v>
      </c>
      <c r="W300" s="154"/>
      <c r="X300" s="3">
        <v>61440587164</v>
      </c>
      <c r="Y300" s="203"/>
      <c r="Z300" s="38">
        <f>X300/درآمدها!$J$6</f>
        <v>4.2244144926134883E-3</v>
      </c>
    </row>
    <row r="301" spans="1:26" s="35" customFormat="1">
      <c r="A301" s="196"/>
      <c r="B301" s="26" t="s">
        <v>158</v>
      </c>
      <c r="C301" s="26"/>
      <c r="D301" s="163">
        <v>1243863</v>
      </c>
      <c r="E301" s="163"/>
      <c r="F301" s="163">
        <v>36966735002</v>
      </c>
      <c r="G301" s="163"/>
      <c r="H301" s="164">
        <v>21823554571</v>
      </c>
      <c r="I301" s="154"/>
      <c r="J301" s="154">
        <v>821476</v>
      </c>
      <c r="K301" s="154"/>
      <c r="L301" s="154">
        <v>17230795329</v>
      </c>
      <c r="M301" s="154"/>
      <c r="N301" s="154">
        <v>0</v>
      </c>
      <c r="O301" s="154"/>
      <c r="P301" s="154">
        <v>0</v>
      </c>
      <c r="Q301" s="154"/>
      <c r="R301" s="154">
        <v>2065339</v>
      </c>
      <c r="S301" s="154"/>
      <c r="T301" s="154">
        <v>21770</v>
      </c>
      <c r="U301" s="154"/>
      <c r="V301" s="154">
        <v>54197530331</v>
      </c>
      <c r="W301" s="154"/>
      <c r="X301" s="3">
        <v>44694903576</v>
      </c>
      <c r="Y301" s="203"/>
      <c r="Z301" s="38">
        <f>X301/درآمدها!$J$6</f>
        <v>3.0730467778316822E-3</v>
      </c>
    </row>
    <row r="302" spans="1:26" s="35" customFormat="1">
      <c r="A302" s="196"/>
      <c r="B302" s="204" t="s">
        <v>156</v>
      </c>
      <c r="C302" s="26"/>
      <c r="D302" s="163">
        <v>11962199</v>
      </c>
      <c r="E302" s="163"/>
      <c r="F302" s="163">
        <v>22097229460</v>
      </c>
      <c r="G302" s="163"/>
      <c r="H302" s="164">
        <v>29263809860</v>
      </c>
      <c r="I302" s="154"/>
      <c r="J302" s="154">
        <v>1758308</v>
      </c>
      <c r="K302" s="154"/>
      <c r="L302" s="154">
        <v>4790327776</v>
      </c>
      <c r="M302" s="154"/>
      <c r="N302" s="154">
        <v>121546</v>
      </c>
      <c r="O302" s="154"/>
      <c r="P302" s="154">
        <v>301618365</v>
      </c>
      <c r="Q302" s="154"/>
      <c r="R302" s="154">
        <v>13598961</v>
      </c>
      <c r="S302" s="154"/>
      <c r="T302" s="154">
        <v>2733</v>
      </c>
      <c r="U302" s="154"/>
      <c r="V302" s="154">
        <v>26663030805</v>
      </c>
      <c r="W302" s="154"/>
      <c r="X302" s="3">
        <v>36944822953</v>
      </c>
      <c r="Y302" s="203"/>
      <c r="Z302" s="38">
        <f>X302/درآمدها!$J$6</f>
        <v>2.5401815430751481E-3</v>
      </c>
    </row>
    <row r="303" spans="1:26" s="35" customFormat="1">
      <c r="A303" s="196"/>
      <c r="B303" s="26" t="s">
        <v>152</v>
      </c>
      <c r="C303" s="26"/>
      <c r="D303" s="163">
        <v>4109322</v>
      </c>
      <c r="E303" s="163"/>
      <c r="F303" s="163">
        <v>90891868997</v>
      </c>
      <c r="G303" s="163"/>
      <c r="H303" s="164">
        <v>130307401940</v>
      </c>
      <c r="I303" s="154"/>
      <c r="J303" s="154">
        <v>0</v>
      </c>
      <c r="K303" s="154"/>
      <c r="L303" s="154">
        <v>0</v>
      </c>
      <c r="M303" s="154"/>
      <c r="N303" s="154">
        <v>305290</v>
      </c>
      <c r="O303" s="154"/>
      <c r="P303" s="154">
        <v>10298159612</v>
      </c>
      <c r="Q303" s="154"/>
      <c r="R303" s="154">
        <v>3804032</v>
      </c>
      <c r="S303" s="154"/>
      <c r="T303" s="154">
        <v>33770</v>
      </c>
      <c r="U303" s="154"/>
      <c r="V303" s="154">
        <v>84139324736</v>
      </c>
      <c r="W303" s="154"/>
      <c r="X303" s="3">
        <v>127697810788</v>
      </c>
      <c r="Y303" s="203"/>
      <c r="Z303" s="38">
        <f>X303/درآمدها!$J$6</f>
        <v>8.7800020713982088E-3</v>
      </c>
    </row>
    <row r="304" spans="1:26" s="35" customFormat="1">
      <c r="A304" s="196"/>
      <c r="B304" s="26" t="s">
        <v>353</v>
      </c>
      <c r="C304" s="26"/>
      <c r="D304" s="163">
        <v>3005702</v>
      </c>
      <c r="E304" s="163"/>
      <c r="F304" s="163">
        <v>105173423503</v>
      </c>
      <c r="G304" s="163"/>
      <c r="H304" s="164">
        <v>97253478281</v>
      </c>
      <c r="I304" s="154"/>
      <c r="J304" s="154">
        <v>0</v>
      </c>
      <c r="K304" s="154"/>
      <c r="L304" s="154">
        <v>0</v>
      </c>
      <c r="M304" s="154"/>
      <c r="N304" s="154">
        <v>246223</v>
      </c>
      <c r="O304" s="154"/>
      <c r="P304" s="154">
        <v>9614136394</v>
      </c>
      <c r="Q304" s="154"/>
      <c r="R304" s="154">
        <v>2759479</v>
      </c>
      <c r="S304" s="154"/>
      <c r="T304" s="154">
        <v>40200</v>
      </c>
      <c r="U304" s="154"/>
      <c r="V304" s="154">
        <v>96557760389</v>
      </c>
      <c r="W304" s="154"/>
      <c r="X304" s="3">
        <v>110271016021</v>
      </c>
      <c r="Y304" s="203"/>
      <c r="Z304" s="38">
        <f>X304/درآمدها!$J$6</f>
        <v>7.581803815626155E-3</v>
      </c>
    </row>
    <row r="305" spans="1:26" s="35" customFormat="1">
      <c r="A305" s="196"/>
      <c r="B305" s="204" t="s">
        <v>313</v>
      </c>
      <c r="C305" s="26"/>
      <c r="D305" s="163">
        <v>430573</v>
      </c>
      <c r="E305" s="163"/>
      <c r="F305" s="163">
        <v>3328032385</v>
      </c>
      <c r="G305" s="163"/>
      <c r="H305" s="164">
        <v>2439663221</v>
      </c>
      <c r="I305" s="154"/>
      <c r="J305" s="154">
        <v>3816359</v>
      </c>
      <c r="K305" s="154"/>
      <c r="L305" s="154">
        <v>24644023394</v>
      </c>
      <c r="M305" s="154"/>
      <c r="N305" s="154">
        <v>4940</v>
      </c>
      <c r="O305" s="154"/>
      <c r="P305" s="154">
        <v>29707788</v>
      </c>
      <c r="Q305" s="154"/>
      <c r="R305" s="154">
        <v>4241992</v>
      </c>
      <c r="S305" s="154"/>
      <c r="T305" s="154">
        <v>6520</v>
      </c>
      <c r="U305" s="154"/>
      <c r="V305" s="154">
        <v>27933872986</v>
      </c>
      <c r="W305" s="154"/>
      <c r="X305" s="3">
        <v>27493224006</v>
      </c>
      <c r="Y305" s="203"/>
      <c r="Z305" s="38">
        <f>X305/درآمدها!$J$6</f>
        <v>1.8903265626287378E-3</v>
      </c>
    </row>
    <row r="306" spans="1:26" s="35" customFormat="1">
      <c r="A306" s="196"/>
      <c r="B306" s="204" t="s">
        <v>150</v>
      </c>
      <c r="C306" s="26"/>
      <c r="D306" s="163">
        <v>1539140</v>
      </c>
      <c r="E306" s="163"/>
      <c r="F306" s="163">
        <v>44152532461</v>
      </c>
      <c r="G306" s="163"/>
      <c r="H306" s="164">
        <v>40100831289</v>
      </c>
      <c r="I306" s="154"/>
      <c r="J306" s="154">
        <v>52563</v>
      </c>
      <c r="K306" s="154"/>
      <c r="L306" s="154">
        <v>1665574112</v>
      </c>
      <c r="M306" s="154"/>
      <c r="N306" s="154">
        <v>0</v>
      </c>
      <c r="O306" s="154"/>
      <c r="P306" s="26">
        <v>0</v>
      </c>
      <c r="Q306" s="154"/>
      <c r="R306" s="154">
        <v>1591703</v>
      </c>
      <c r="S306" s="154"/>
      <c r="T306" s="154">
        <v>31240</v>
      </c>
      <c r="U306" s="154"/>
      <c r="V306" s="154">
        <v>45818106573</v>
      </c>
      <c r="W306" s="154"/>
      <c r="X306" s="3">
        <v>49428939152</v>
      </c>
      <c r="Y306" s="203"/>
      <c r="Z306" s="38">
        <f>X306/درآمدها!$J$6</f>
        <v>3.3985405502531805E-3</v>
      </c>
    </row>
    <row r="307" spans="1:26" s="35" customFormat="1">
      <c r="A307" s="196"/>
      <c r="B307" s="204" t="s">
        <v>149</v>
      </c>
      <c r="C307" s="26"/>
      <c r="D307" s="163">
        <v>24057267</v>
      </c>
      <c r="E307" s="163"/>
      <c r="F307" s="163">
        <v>27101625332</v>
      </c>
      <c r="G307" s="163"/>
      <c r="H307" s="164">
        <v>26544680155</v>
      </c>
      <c r="I307" s="154"/>
      <c r="J307" s="154">
        <v>0</v>
      </c>
      <c r="K307" s="154"/>
      <c r="L307" s="154">
        <v>0</v>
      </c>
      <c r="M307" s="154"/>
      <c r="N307" s="154">
        <v>2026261</v>
      </c>
      <c r="O307" s="154"/>
      <c r="P307" s="154">
        <v>2364953214</v>
      </c>
      <c r="Q307" s="154"/>
      <c r="R307" s="154">
        <v>22031006</v>
      </c>
      <c r="S307" s="154"/>
      <c r="T307" s="154">
        <v>1177</v>
      </c>
      <c r="U307" s="154"/>
      <c r="V307" s="154">
        <v>24818948482</v>
      </c>
      <c r="W307" s="154"/>
      <c r="X307" s="3">
        <v>25776207627</v>
      </c>
      <c r="Y307" s="203"/>
      <c r="Z307" s="38">
        <f>X307/درآمدها!$J$6</f>
        <v>1.7722712312865866E-3</v>
      </c>
    </row>
    <row r="308" spans="1:26" s="35" customFormat="1">
      <c r="A308" s="196"/>
      <c r="B308" s="26" t="s">
        <v>146</v>
      </c>
      <c r="C308" s="26"/>
      <c r="D308" s="163">
        <v>6199672</v>
      </c>
      <c r="E308" s="163"/>
      <c r="F308" s="163">
        <v>25064203603</v>
      </c>
      <c r="G308" s="163"/>
      <c r="H308" s="164">
        <v>23794508840</v>
      </c>
      <c r="I308" s="154"/>
      <c r="J308" s="154">
        <v>2764674</v>
      </c>
      <c r="K308" s="154"/>
      <c r="L308" s="154">
        <v>13018727614</v>
      </c>
      <c r="M308" s="154"/>
      <c r="N308" s="154">
        <v>71143</v>
      </c>
      <c r="O308" s="154"/>
      <c r="P308" s="154">
        <v>302993451</v>
      </c>
      <c r="Q308" s="154"/>
      <c r="R308" s="154">
        <v>8893203</v>
      </c>
      <c r="S308" s="154"/>
      <c r="T308" s="154">
        <v>4602</v>
      </c>
      <c r="U308" s="154"/>
      <c r="V308" s="154">
        <v>37795312350</v>
      </c>
      <c r="W308" s="154"/>
      <c r="X308" s="3">
        <v>40683007413</v>
      </c>
      <c r="Y308" s="203"/>
      <c r="Z308" s="38">
        <f>X308/درآمدها!$J$6</f>
        <v>2.7972044873177666E-3</v>
      </c>
    </row>
    <row r="309" spans="1:26" s="35" customFormat="1">
      <c r="A309" s="196"/>
      <c r="B309" s="204" t="s">
        <v>245</v>
      </c>
      <c r="C309" s="26"/>
      <c r="D309" s="163">
        <v>1389045</v>
      </c>
      <c r="E309" s="163"/>
      <c r="F309" s="163">
        <v>24510358656</v>
      </c>
      <c r="G309" s="163"/>
      <c r="H309" s="164">
        <v>25185430527</v>
      </c>
      <c r="I309" s="154"/>
      <c r="J309" s="154">
        <v>0</v>
      </c>
      <c r="K309" s="154"/>
      <c r="L309" s="154">
        <v>0</v>
      </c>
      <c r="M309" s="154"/>
      <c r="N309" s="154">
        <v>117109</v>
      </c>
      <c r="O309" s="154"/>
      <c r="P309" s="154">
        <v>2636292639</v>
      </c>
      <c r="Q309" s="154"/>
      <c r="R309" s="154">
        <v>1271936</v>
      </c>
      <c r="S309" s="154"/>
      <c r="T309" s="154">
        <v>23150</v>
      </c>
      <c r="U309" s="154"/>
      <c r="V309" s="154">
        <v>22443914738</v>
      </c>
      <c r="W309" s="154"/>
      <c r="X309" s="3">
        <v>29270118759</v>
      </c>
      <c r="Y309" s="203"/>
      <c r="Z309" s="38">
        <f>X309/درآمدها!$J$6</f>
        <v>2.0124988967958218E-3</v>
      </c>
    </row>
    <row r="310" spans="1:26" s="35" customFormat="1">
      <c r="A310" s="196"/>
      <c r="B310" s="26" t="s">
        <v>195</v>
      </c>
      <c r="C310" s="26"/>
      <c r="D310" s="163">
        <v>663191</v>
      </c>
      <c r="E310" s="163"/>
      <c r="F310" s="163">
        <v>4817434770</v>
      </c>
      <c r="G310" s="163"/>
      <c r="H310" s="164">
        <v>6684744441</v>
      </c>
      <c r="I310" s="154"/>
      <c r="J310" s="154">
        <v>0</v>
      </c>
      <c r="K310" s="154"/>
      <c r="L310" s="154">
        <v>0</v>
      </c>
      <c r="M310" s="154"/>
      <c r="N310" s="154">
        <v>56313</v>
      </c>
      <c r="O310" s="154"/>
      <c r="P310" s="154">
        <v>656413719</v>
      </c>
      <c r="Q310" s="154"/>
      <c r="R310" s="154">
        <v>606878</v>
      </c>
      <c r="S310" s="154"/>
      <c r="T310" s="154">
        <v>12310</v>
      </c>
      <c r="U310" s="154"/>
      <c r="V310" s="154">
        <v>4408375835</v>
      </c>
      <c r="W310" s="154"/>
      <c r="X310" s="3">
        <v>7426217707</v>
      </c>
      <c r="Y310" s="203"/>
      <c r="Z310" s="38">
        <f>X310/درآمدها!$J$6</f>
        <v>5.1059768720985175E-4</v>
      </c>
    </row>
    <row r="311" spans="1:26" s="35" customFormat="1">
      <c r="A311" s="196"/>
      <c r="B311" s="26" t="s">
        <v>196</v>
      </c>
      <c r="C311" s="26"/>
      <c r="D311" s="163">
        <v>15559507</v>
      </c>
      <c r="E311" s="163"/>
      <c r="F311" s="163">
        <v>131208182788</v>
      </c>
      <c r="G311" s="163"/>
      <c r="H311" s="164">
        <v>135490288700</v>
      </c>
      <c r="I311" s="154"/>
      <c r="J311" s="154">
        <v>0</v>
      </c>
      <c r="K311" s="154"/>
      <c r="L311" s="154">
        <v>0</v>
      </c>
      <c r="M311" s="154"/>
      <c r="N311" s="154">
        <v>5156461</v>
      </c>
      <c r="O311" s="154"/>
      <c r="P311" s="154">
        <v>50180032807</v>
      </c>
      <c r="Q311" s="154"/>
      <c r="R311" s="154">
        <v>10403046</v>
      </c>
      <c r="S311" s="154"/>
      <c r="T311" s="154">
        <v>11140</v>
      </c>
      <c r="U311" s="154"/>
      <c r="V311" s="154">
        <v>87725450499</v>
      </c>
      <c r="W311" s="154"/>
      <c r="X311" s="3">
        <v>115200387347</v>
      </c>
      <c r="Y311" s="203"/>
      <c r="Z311" s="38">
        <f>X311/درآمدها!$J$6</f>
        <v>7.9207281103019882E-3</v>
      </c>
    </row>
    <row r="312" spans="1:26" s="35" customFormat="1">
      <c r="A312" s="196"/>
      <c r="B312" s="26" t="s">
        <v>143</v>
      </c>
      <c r="C312" s="26"/>
      <c r="D312" s="163">
        <v>30835566</v>
      </c>
      <c r="E312" s="163"/>
      <c r="F312" s="163">
        <v>39780161358</v>
      </c>
      <c r="G312" s="163"/>
      <c r="H312" s="164">
        <v>24674935982</v>
      </c>
      <c r="I312" s="154"/>
      <c r="J312" s="154">
        <v>26740299</v>
      </c>
      <c r="K312" s="154"/>
      <c r="L312" s="154">
        <v>24925889762</v>
      </c>
      <c r="M312" s="154"/>
      <c r="N312" s="154">
        <v>306862</v>
      </c>
      <c r="O312" s="154"/>
      <c r="P312" s="154">
        <v>261483838</v>
      </c>
      <c r="Q312" s="154"/>
      <c r="R312" s="154">
        <v>57269003</v>
      </c>
      <c r="S312" s="154"/>
      <c r="T312" s="154">
        <v>915</v>
      </c>
      <c r="U312" s="154"/>
      <c r="V312" s="154">
        <v>64310176438</v>
      </c>
      <c r="W312" s="154"/>
      <c r="X312" s="3">
        <v>52089350979</v>
      </c>
      <c r="Y312" s="203"/>
      <c r="Z312" s="38">
        <f>X312/درآمدها!$J$6</f>
        <v>3.5814600631852481E-3</v>
      </c>
    </row>
    <row r="313" spans="1:26" s="35" customFormat="1">
      <c r="A313" s="196"/>
      <c r="B313" s="204" t="s">
        <v>137</v>
      </c>
      <c r="C313" s="26"/>
      <c r="D313" s="163">
        <v>6524360</v>
      </c>
      <c r="E313" s="163"/>
      <c r="F313" s="163">
        <v>72120499015</v>
      </c>
      <c r="G313" s="163"/>
      <c r="H313" s="164">
        <v>48706405838</v>
      </c>
      <c r="I313" s="154"/>
      <c r="J313" s="154">
        <v>2535291</v>
      </c>
      <c r="K313" s="154"/>
      <c r="L313" s="154">
        <v>22349415764</v>
      </c>
      <c r="M313" s="154"/>
      <c r="N313" s="154">
        <v>53753</v>
      </c>
      <c r="O313" s="154"/>
      <c r="P313" s="154">
        <v>422554577</v>
      </c>
      <c r="Q313" s="154"/>
      <c r="R313" s="154">
        <v>9005898</v>
      </c>
      <c r="S313" s="154"/>
      <c r="T313" s="154">
        <v>9170</v>
      </c>
      <c r="U313" s="154"/>
      <c r="V313" s="154">
        <v>93875727275</v>
      </c>
      <c r="W313" s="154"/>
      <c r="X313" s="3">
        <v>82092709359</v>
      </c>
      <c r="Y313" s="203"/>
      <c r="Z313" s="38">
        <f>X313/درآمدها!$J$6</f>
        <v>5.6443736487802312E-3</v>
      </c>
    </row>
    <row r="314" spans="1:26" s="35" customFormat="1">
      <c r="A314" s="196"/>
      <c r="B314" s="204" t="s">
        <v>135</v>
      </c>
      <c r="C314" s="26"/>
      <c r="D314" s="163">
        <v>13071265</v>
      </c>
      <c r="E314" s="163"/>
      <c r="F314" s="163">
        <v>56363051454</v>
      </c>
      <c r="G314" s="163"/>
      <c r="H314" s="164">
        <v>59899993390</v>
      </c>
      <c r="I314" s="154"/>
      <c r="J314" s="154">
        <v>6655142</v>
      </c>
      <c r="K314" s="154"/>
      <c r="L314" s="154">
        <v>35460900537</v>
      </c>
      <c r="M314" s="154"/>
      <c r="N314" s="154">
        <v>79612</v>
      </c>
      <c r="O314" s="154"/>
      <c r="P314" s="154">
        <v>372492121</v>
      </c>
      <c r="Q314" s="154"/>
      <c r="R314" s="154">
        <v>19646795</v>
      </c>
      <c r="S314" s="154"/>
      <c r="T314" s="154">
        <v>5320</v>
      </c>
      <c r="U314" s="154"/>
      <c r="V314" s="154">
        <v>91480666528</v>
      </c>
      <c r="W314" s="154"/>
      <c r="X314" s="3">
        <v>103899049755</v>
      </c>
      <c r="Y314" s="203"/>
      <c r="Z314" s="38">
        <f>X314/درآمدها!$J$6</f>
        <v>7.1436923345512037E-3</v>
      </c>
    </row>
    <row r="315" spans="1:26" s="35" customFormat="1">
      <c r="A315" s="196"/>
      <c r="B315" s="204" t="s">
        <v>284</v>
      </c>
      <c r="C315" s="26"/>
      <c r="D315" s="163">
        <v>14046809</v>
      </c>
      <c r="E315" s="163"/>
      <c r="F315" s="163">
        <v>26570099474</v>
      </c>
      <c r="G315" s="163"/>
      <c r="H315" s="164">
        <v>24379800434</v>
      </c>
      <c r="I315" s="154"/>
      <c r="J315" s="154">
        <v>0</v>
      </c>
      <c r="K315" s="154"/>
      <c r="L315" s="154">
        <v>0</v>
      </c>
      <c r="M315" s="154"/>
      <c r="N315" s="154">
        <v>96973</v>
      </c>
      <c r="O315" s="154"/>
      <c r="P315" s="154">
        <v>173660056</v>
      </c>
      <c r="Q315" s="154"/>
      <c r="R315" s="154">
        <v>13949836</v>
      </c>
      <c r="S315" s="154"/>
      <c r="T315" s="154">
        <v>2216</v>
      </c>
      <c r="U315" s="154"/>
      <c r="V315" s="154">
        <v>26386671177</v>
      </c>
      <c r="W315" s="154"/>
      <c r="X315" s="3">
        <v>30728905201</v>
      </c>
      <c r="Y315" s="203"/>
      <c r="Z315" s="38">
        <f>X315/درآمدها!$J$6</f>
        <v>2.1127993475510139E-3</v>
      </c>
    </row>
    <row r="316" spans="1:26" s="35" customFormat="1">
      <c r="A316" s="196"/>
      <c r="B316" s="204" t="s">
        <v>129</v>
      </c>
      <c r="C316" s="26"/>
      <c r="D316" s="163">
        <v>7117303</v>
      </c>
      <c r="E316" s="163"/>
      <c r="F316" s="163">
        <v>19269045056</v>
      </c>
      <c r="G316" s="163"/>
      <c r="H316" s="164">
        <v>36456827187</v>
      </c>
      <c r="I316" s="154"/>
      <c r="J316" s="154">
        <v>0</v>
      </c>
      <c r="K316" s="154"/>
      <c r="L316" s="154">
        <v>0</v>
      </c>
      <c r="M316" s="154"/>
      <c r="N316" s="154">
        <v>40417</v>
      </c>
      <c r="O316" s="154"/>
      <c r="P316" s="154">
        <v>226500550</v>
      </c>
      <c r="Q316" s="154"/>
      <c r="R316" s="154">
        <v>7076886</v>
      </c>
      <c r="S316" s="154"/>
      <c r="T316" s="154">
        <v>6050</v>
      </c>
      <c r="U316" s="154"/>
      <c r="V316" s="154">
        <v>19159622007</v>
      </c>
      <c r="W316" s="154"/>
      <c r="X316" s="3">
        <v>42560410101</v>
      </c>
      <c r="Y316" s="203"/>
      <c r="Z316" s="38">
        <f>X316/درآمدها!$J$6</f>
        <v>2.9262873540307609E-3</v>
      </c>
    </row>
    <row r="317" spans="1:26" s="35" customFormat="1">
      <c r="A317" s="196"/>
      <c r="B317" s="204" t="s">
        <v>117</v>
      </c>
      <c r="C317" s="26"/>
      <c r="D317" s="163">
        <v>2317016</v>
      </c>
      <c r="E317" s="163"/>
      <c r="F317" s="163">
        <v>31092621919</v>
      </c>
      <c r="G317" s="163"/>
      <c r="H317" s="164">
        <v>29872889924</v>
      </c>
      <c r="I317" s="154"/>
      <c r="J317" s="154">
        <v>78221</v>
      </c>
      <c r="K317" s="154"/>
      <c r="L317" s="154">
        <v>1235516061</v>
      </c>
      <c r="M317" s="154"/>
      <c r="N317" s="154">
        <v>26588</v>
      </c>
      <c r="O317" s="154"/>
      <c r="P317" s="154">
        <v>352131640</v>
      </c>
      <c r="Q317" s="154"/>
      <c r="R317" s="154">
        <v>2368649</v>
      </c>
      <c r="S317" s="154"/>
      <c r="T317" s="154">
        <v>14590</v>
      </c>
      <c r="U317" s="154"/>
      <c r="V317" s="154">
        <v>31971346904</v>
      </c>
      <c r="W317" s="154"/>
      <c r="X317" s="3">
        <v>34352965310</v>
      </c>
      <c r="Y317" s="203"/>
      <c r="Z317" s="38">
        <f>X317/درآمدها!$J$6</f>
        <v>2.3619755477344061E-3</v>
      </c>
    </row>
    <row r="318" spans="1:26" s="35" customFormat="1">
      <c r="A318" s="196"/>
      <c r="B318" s="204" t="s">
        <v>310</v>
      </c>
      <c r="C318" s="26"/>
      <c r="D318" s="163">
        <v>9818124</v>
      </c>
      <c r="E318" s="163"/>
      <c r="F318" s="163">
        <v>31171601581</v>
      </c>
      <c r="G318" s="163"/>
      <c r="H318" s="164">
        <v>23403775381</v>
      </c>
      <c r="I318" s="154"/>
      <c r="J318" s="154">
        <v>8985342</v>
      </c>
      <c r="K318" s="154"/>
      <c r="L318" s="154">
        <v>25780715015</v>
      </c>
      <c r="M318" s="154"/>
      <c r="N318" s="154">
        <v>126910</v>
      </c>
      <c r="O318" s="154"/>
      <c r="P318" s="154">
        <v>322318799</v>
      </c>
      <c r="Q318" s="154"/>
      <c r="R318" s="154">
        <v>18676556</v>
      </c>
      <c r="S318" s="154"/>
      <c r="T318" s="154">
        <v>3239</v>
      </c>
      <c r="U318" s="154"/>
      <c r="V318" s="154">
        <v>56558521607</v>
      </c>
      <c r="W318" s="154"/>
      <c r="X318" s="3">
        <v>60133429367</v>
      </c>
      <c r="Y318" s="203"/>
      <c r="Z318" s="38">
        <f>X318/درآمدها!$J$6</f>
        <v>4.1345394345018195E-3</v>
      </c>
    </row>
    <row r="319" spans="1:26" s="35" customFormat="1">
      <c r="A319" s="196"/>
      <c r="B319" s="204" t="s">
        <v>298</v>
      </c>
      <c r="C319" s="26"/>
      <c r="D319" s="163">
        <v>10752160</v>
      </c>
      <c r="E319" s="163"/>
      <c r="F319" s="163">
        <v>13222531662</v>
      </c>
      <c r="G319" s="163"/>
      <c r="H319" s="164">
        <v>13777070012</v>
      </c>
      <c r="I319" s="154"/>
      <c r="J319" s="154">
        <v>0</v>
      </c>
      <c r="K319" s="154"/>
      <c r="L319" s="154">
        <v>0</v>
      </c>
      <c r="M319" s="154"/>
      <c r="N319" s="154">
        <v>65487</v>
      </c>
      <c r="O319" s="154"/>
      <c r="P319" s="154">
        <v>84183409</v>
      </c>
      <c r="Q319" s="154"/>
      <c r="R319" s="154">
        <v>10686673</v>
      </c>
      <c r="S319" s="154"/>
      <c r="T319" s="154">
        <v>1384</v>
      </c>
      <c r="U319" s="154"/>
      <c r="V319" s="154">
        <v>13141998640</v>
      </c>
      <c r="W319" s="154"/>
      <c r="X319" s="3">
        <v>14702352820</v>
      </c>
      <c r="Y319" s="203"/>
      <c r="Z319" s="38">
        <f>X319/درآمدها!$J$6</f>
        <v>1.0108762821966703E-3</v>
      </c>
    </row>
    <row r="320" spans="1:26" s="35" customFormat="1">
      <c r="A320" s="196"/>
      <c r="B320" s="204" t="s">
        <v>222</v>
      </c>
      <c r="C320" s="26"/>
      <c r="D320" s="163">
        <v>4848838</v>
      </c>
      <c r="E320" s="163"/>
      <c r="F320" s="163">
        <v>26520833466</v>
      </c>
      <c r="G320" s="163"/>
      <c r="H320" s="164">
        <v>26509930780</v>
      </c>
      <c r="I320" s="154"/>
      <c r="J320" s="154">
        <v>14711739</v>
      </c>
      <c r="K320" s="154"/>
      <c r="L320" s="154">
        <v>20638134342</v>
      </c>
      <c r="M320" s="154"/>
      <c r="N320" s="154">
        <v>0</v>
      </c>
      <c r="O320" s="154"/>
      <c r="P320" s="154">
        <v>0</v>
      </c>
      <c r="Q320" s="154"/>
      <c r="R320" s="154">
        <v>19560577</v>
      </c>
      <c r="S320" s="154"/>
      <c r="T320" s="154">
        <v>2710</v>
      </c>
      <c r="U320" s="154"/>
      <c r="V320" s="154">
        <v>47158967808</v>
      </c>
      <c r="W320" s="154"/>
      <c r="X320" s="3">
        <v>52693759151</v>
      </c>
      <c r="Y320" s="203"/>
      <c r="Z320" s="38">
        <f>X320/درآمدها!$J$6</f>
        <v>3.6230168053829671E-3</v>
      </c>
    </row>
    <row r="321" spans="1:26" s="35" customFormat="1">
      <c r="A321" s="196"/>
      <c r="B321" s="204" t="s">
        <v>113</v>
      </c>
      <c r="C321" s="26"/>
      <c r="D321" s="163">
        <v>3616099</v>
      </c>
      <c r="E321" s="163"/>
      <c r="F321" s="163">
        <v>25999681660</v>
      </c>
      <c r="G321" s="163"/>
      <c r="H321" s="164">
        <v>25341811643</v>
      </c>
      <c r="I321" s="154"/>
      <c r="J321" s="154">
        <v>0</v>
      </c>
      <c r="K321" s="154"/>
      <c r="L321" s="154">
        <v>0</v>
      </c>
      <c r="M321" s="154"/>
      <c r="N321" s="154">
        <v>304847</v>
      </c>
      <c r="O321" s="154"/>
      <c r="P321" s="154">
        <v>2721326376</v>
      </c>
      <c r="Q321" s="154"/>
      <c r="R321" s="154">
        <v>3311252</v>
      </c>
      <c r="S321" s="154"/>
      <c r="T321" s="154">
        <v>9180</v>
      </c>
      <c r="U321" s="154"/>
      <c r="V321" s="154">
        <v>23807837643</v>
      </c>
      <c r="W321" s="154"/>
      <c r="X321" s="3">
        <v>30216429470</v>
      </c>
      <c r="Y321" s="203"/>
      <c r="Z321" s="38">
        <f>X321/درآمدها!$J$6</f>
        <v>2.0775635204686583E-3</v>
      </c>
    </row>
    <row r="322" spans="1:26" s="35" customFormat="1">
      <c r="A322" s="196"/>
      <c r="B322" s="204" t="s">
        <v>105</v>
      </c>
      <c r="C322" s="26"/>
      <c r="D322" s="163">
        <v>607224</v>
      </c>
      <c r="E322" s="163"/>
      <c r="F322" s="163">
        <v>7642500087</v>
      </c>
      <c r="G322" s="163"/>
      <c r="H322" s="164">
        <v>13520886788</v>
      </c>
      <c r="I322" s="154"/>
      <c r="J322" s="154">
        <v>0</v>
      </c>
      <c r="K322" s="154"/>
      <c r="L322" s="154">
        <v>0</v>
      </c>
      <c r="M322" s="154"/>
      <c r="N322" s="154">
        <v>6721</v>
      </c>
      <c r="O322" s="154"/>
      <c r="P322" s="154">
        <v>152474771</v>
      </c>
      <c r="Q322" s="154"/>
      <c r="R322" s="154">
        <v>600503</v>
      </c>
      <c r="S322" s="154"/>
      <c r="T322" s="154">
        <v>26670</v>
      </c>
      <c r="U322" s="154"/>
      <c r="V322" s="154">
        <v>7557909815</v>
      </c>
      <c r="W322" s="154"/>
      <c r="X322" s="3">
        <v>15920123294</v>
      </c>
      <c r="Y322" s="203"/>
      <c r="Z322" s="38">
        <f>X322/درآمدها!$J$6</f>
        <v>1.0946054175532518E-3</v>
      </c>
    </row>
    <row r="323" spans="1:26" s="35" customFormat="1">
      <c r="A323" s="196"/>
      <c r="B323" s="204" t="s">
        <v>339</v>
      </c>
      <c r="C323" s="26"/>
      <c r="D323" s="163">
        <v>489630</v>
      </c>
      <c r="E323" s="163"/>
      <c r="F323" s="163">
        <v>27505658031</v>
      </c>
      <c r="G323" s="163"/>
      <c r="H323" s="164">
        <v>24399108250</v>
      </c>
      <c r="I323" s="154"/>
      <c r="J323" s="154">
        <v>262546</v>
      </c>
      <c r="K323" s="154"/>
      <c r="L323" s="154">
        <v>15598697065</v>
      </c>
      <c r="M323" s="154"/>
      <c r="N323" s="154">
        <v>59438</v>
      </c>
      <c r="O323" s="154"/>
      <c r="P323" s="154">
        <v>3769274826</v>
      </c>
      <c r="Q323" s="154"/>
      <c r="R323" s="154">
        <v>692738</v>
      </c>
      <c r="S323" s="154"/>
      <c r="T323" s="154">
        <v>65900</v>
      </c>
      <c r="U323" s="154"/>
      <c r="V323" s="154">
        <v>39702207881</v>
      </c>
      <c r="W323" s="154"/>
      <c r="X323" s="3">
        <v>45379808169</v>
      </c>
      <c r="Y323" s="203"/>
      <c r="Z323" s="38">
        <f>X323/درآمدها!$J$6</f>
        <v>3.1201381391333534E-3</v>
      </c>
    </row>
    <row r="324" spans="1:26" s="35" customFormat="1">
      <c r="A324" s="196"/>
      <c r="B324" s="204" t="s">
        <v>192</v>
      </c>
      <c r="C324" s="26"/>
      <c r="D324" s="163">
        <v>6492342</v>
      </c>
      <c r="E324" s="163"/>
      <c r="F324" s="163">
        <v>24480524843</v>
      </c>
      <c r="G324" s="163"/>
      <c r="H324" s="164">
        <v>25976193077</v>
      </c>
      <c r="I324" s="154"/>
      <c r="J324" s="154">
        <v>1923488</v>
      </c>
      <c r="K324" s="154"/>
      <c r="L324" s="154">
        <v>8304391371</v>
      </c>
      <c r="M324" s="154"/>
      <c r="N324" s="154">
        <v>43003</v>
      </c>
      <c r="O324" s="154"/>
      <c r="P324" s="154">
        <v>181543562</v>
      </c>
      <c r="Q324" s="154"/>
      <c r="R324" s="154">
        <v>8372827</v>
      </c>
      <c r="S324" s="154"/>
      <c r="T324" s="154">
        <v>4059</v>
      </c>
      <c r="U324" s="154"/>
      <c r="V324" s="154">
        <v>32622765790</v>
      </c>
      <c r="W324" s="154"/>
      <c r="X324" s="3">
        <v>33783092233</v>
      </c>
      <c r="Y324" s="203"/>
      <c r="Z324" s="38">
        <f>X324/درآمدها!$J$6</f>
        <v>2.3227933036096362E-3</v>
      </c>
    </row>
    <row r="325" spans="1:26" s="35" customFormat="1">
      <c r="A325" s="196"/>
      <c r="B325" s="204" t="s">
        <v>327</v>
      </c>
      <c r="C325" s="26"/>
      <c r="D325" s="163">
        <v>362707</v>
      </c>
      <c r="E325" s="163"/>
      <c r="F325" s="163">
        <v>15472834849</v>
      </c>
      <c r="G325" s="163"/>
      <c r="H325" s="164">
        <v>15420676173</v>
      </c>
      <c r="I325" s="154"/>
      <c r="J325" s="154">
        <v>0</v>
      </c>
      <c r="K325" s="154"/>
      <c r="L325" s="154">
        <v>0</v>
      </c>
      <c r="M325" s="154"/>
      <c r="N325" s="154">
        <v>30525</v>
      </c>
      <c r="O325" s="154"/>
      <c r="P325" s="154">
        <v>1354986288</v>
      </c>
      <c r="Q325" s="154"/>
      <c r="R325" s="154">
        <v>332182</v>
      </c>
      <c r="S325" s="154"/>
      <c r="T325" s="154">
        <v>44220</v>
      </c>
      <c r="U325" s="154"/>
      <c r="V325" s="154">
        <v>14170659033</v>
      </c>
      <c r="W325" s="154"/>
      <c r="X325" s="3">
        <v>14601687970</v>
      </c>
      <c r="Y325" s="203"/>
      <c r="Z325" s="38">
        <f>X325/درآمدها!$J$6</f>
        <v>1.0039549607890207E-3</v>
      </c>
    </row>
    <row r="326" spans="1:26" s="35" customFormat="1" ht="30" thickBot="1">
      <c r="A326" s="196"/>
      <c r="B326" s="204" t="s">
        <v>89</v>
      </c>
      <c r="C326" s="26"/>
      <c r="D326" s="163">
        <v>2666443</v>
      </c>
      <c r="E326" s="163"/>
      <c r="F326" s="163">
        <v>24629183280</v>
      </c>
      <c r="G326" s="163"/>
      <c r="H326" s="164">
        <v>21204621316</v>
      </c>
      <c r="I326" s="154"/>
      <c r="J326" s="154">
        <v>2116387</v>
      </c>
      <c r="K326" s="154"/>
      <c r="L326" s="154">
        <v>19083597318</v>
      </c>
      <c r="M326" s="154"/>
      <c r="N326" s="154">
        <v>8702</v>
      </c>
      <c r="O326" s="154"/>
      <c r="P326" s="154">
        <v>71104838</v>
      </c>
      <c r="Q326" s="154"/>
      <c r="R326" s="154">
        <v>4774128</v>
      </c>
      <c r="S326" s="154"/>
      <c r="T326" s="154">
        <v>9300</v>
      </c>
      <c r="U326" s="154"/>
      <c r="V326" s="154">
        <v>43632402674</v>
      </c>
      <c r="W326" s="154"/>
      <c r="X326" s="3">
        <v>44135214031</v>
      </c>
      <c r="Y326" s="203"/>
      <c r="Z326" s="38">
        <f>X326/درآمدها!$J$6</f>
        <v>3.034564713541652E-3</v>
      </c>
    </row>
    <row r="327" spans="1:26" s="35" customFormat="1" ht="30" thickBot="1">
      <c r="A327" s="196"/>
      <c r="B327" s="204" t="s">
        <v>2</v>
      </c>
      <c r="C327" s="26"/>
      <c r="D327" s="26"/>
      <c r="E327" s="154"/>
      <c r="F327" s="172">
        <f>SUM(F11:F326)</f>
        <v>10904746600188</v>
      </c>
      <c r="G327" s="154"/>
      <c r="H327" s="172">
        <f>SUM(H11:H326)</f>
        <v>10446200890969</v>
      </c>
      <c r="I327" s="154"/>
      <c r="J327" s="26"/>
      <c r="K327" s="3"/>
      <c r="L327" s="172">
        <f>SUM(L11:L326)</f>
        <v>2784217666995</v>
      </c>
      <c r="M327" s="165"/>
      <c r="N327" s="26"/>
      <c r="O327" s="3"/>
      <c r="P327" s="172">
        <f>SUM(P11:P326)</f>
        <v>935989353811</v>
      </c>
      <c r="Q327" s="165"/>
      <c r="R327" s="26"/>
      <c r="S327" s="154"/>
      <c r="T327" s="173"/>
      <c r="U327" s="154"/>
      <c r="V327" s="172">
        <f>SUM(V11:V326)</f>
        <v>12902083437404</v>
      </c>
      <c r="W327" s="154"/>
      <c r="X327" s="172">
        <f>SUM(X11:X326)</f>
        <v>14023790868694</v>
      </c>
      <c r="Y327" s="203"/>
      <c r="Z327" s="205">
        <f>SUM(Z11:Z326)</f>
        <v>0.96422101613318567</v>
      </c>
    </row>
    <row r="328" spans="1:26" s="35" customFormat="1" ht="30" thickTop="1">
      <c r="A328" s="196"/>
      <c r="B328" s="204"/>
      <c r="C328" s="26"/>
      <c r="D328" s="154"/>
      <c r="E328" s="154"/>
      <c r="F328" s="165"/>
      <c r="G328" s="154"/>
      <c r="H328" s="167"/>
      <c r="I328" s="154"/>
      <c r="J328" s="3"/>
      <c r="K328" s="3"/>
      <c r="L328" s="167"/>
      <c r="M328" s="167"/>
      <c r="N328" s="3"/>
      <c r="O328" s="3"/>
      <c r="P328" s="167"/>
      <c r="Q328" s="167"/>
      <c r="R328" s="154"/>
      <c r="S328" s="154"/>
      <c r="T328" s="173"/>
      <c r="U328" s="154"/>
      <c r="V328" s="167"/>
      <c r="W328" s="154"/>
      <c r="X328" s="167"/>
      <c r="Y328" s="203"/>
      <c r="Z328" s="206"/>
    </row>
  </sheetData>
  <autoFilter ref="B8:P327" xr:uid="{00000000-0001-0000-0100-000000000000}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sortState xmlns:xlrd2="http://schemas.microsoft.com/office/spreadsheetml/2017/richdata2" ref="B11:B313">
    <sortCondition ref="B11:B313"/>
  </sortState>
  <mergeCells count="23">
    <mergeCell ref="B1:Z1"/>
    <mergeCell ref="B2:Z2"/>
    <mergeCell ref="B3:Z3"/>
    <mergeCell ref="B9:B10"/>
    <mergeCell ref="J9:L9"/>
    <mergeCell ref="N9:P9"/>
    <mergeCell ref="S9:S10"/>
    <mergeCell ref="W9:W10"/>
    <mergeCell ref="V9:V10"/>
    <mergeCell ref="R9:R10"/>
    <mergeCell ref="F9:F10"/>
    <mergeCell ref="D9:D10"/>
    <mergeCell ref="E9:E10"/>
    <mergeCell ref="B6:Z6"/>
    <mergeCell ref="B5:Z5"/>
    <mergeCell ref="J8:P8"/>
    <mergeCell ref="D8:H8"/>
    <mergeCell ref="R8:Z8"/>
    <mergeCell ref="G9:G10"/>
    <mergeCell ref="H9:H10"/>
    <mergeCell ref="X9:X10"/>
    <mergeCell ref="T9:T10"/>
    <mergeCell ref="Z9:Z10"/>
  </mergeCells>
  <phoneticPr fontId="23" type="noConversion"/>
  <conditionalFormatting sqref="B11:B41 B43:B328">
    <cfRule type="duplicateValues" dxfId="1" priority="73"/>
  </conditionalFormatting>
  <conditionalFormatting sqref="B329:B1048576 B1:B9">
    <cfRule type="duplicateValues" dxfId="0" priority="75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I23" sqref="I23"/>
    </sheetView>
  </sheetViews>
  <sheetFormatPr defaultColWidth="9.109375" defaultRowHeight="16.2"/>
  <cols>
    <col min="1" max="1" width="29" style="137" customWidth="1"/>
    <col min="2" max="2" width="0.5546875" style="137" customWidth="1"/>
    <col min="3" max="3" width="12.5546875" style="137" customWidth="1"/>
    <col min="4" max="4" width="0.5546875" style="137" customWidth="1"/>
    <col min="5" max="5" width="29.109375" style="137" customWidth="1"/>
    <col min="6" max="6" width="0.5546875" style="137" customWidth="1"/>
    <col min="7" max="7" width="20.33203125" style="137" bestFit="1" customWidth="1"/>
    <col min="8" max="8" width="0.5546875" style="137" customWidth="1"/>
    <col min="9" max="9" width="16.5546875" style="137" bestFit="1" customWidth="1"/>
    <col min="10" max="10" width="0.44140625" style="137" customWidth="1"/>
    <col min="11" max="11" width="17.33203125" style="137" bestFit="1" customWidth="1"/>
    <col min="12" max="12" width="0.6640625" style="137" customWidth="1"/>
    <col min="13" max="13" width="7.88671875" style="137" bestFit="1" customWidth="1"/>
    <col min="14" max="14" width="1.109375" style="137" customWidth="1"/>
    <col min="15" max="15" width="17.33203125" style="137" bestFit="1" customWidth="1"/>
    <col min="16" max="16" width="0.5546875" style="137" customWidth="1"/>
    <col min="17" max="17" width="22.5546875" style="137" bestFit="1" customWidth="1"/>
    <col min="18" max="18" width="0.5546875" style="137" customWidth="1"/>
    <col min="19" max="19" width="13.6640625" style="137" bestFit="1" customWidth="1"/>
    <col min="20" max="20" width="17.33203125" style="137" bestFit="1" customWidth="1"/>
    <col min="21" max="21" width="0.5546875" style="137" customWidth="1"/>
    <col min="22" max="22" width="7.88671875" style="137" bestFit="1" customWidth="1"/>
    <col min="23" max="23" width="13.109375" style="137" bestFit="1" customWidth="1"/>
    <col min="24" max="24" width="0.5546875" style="137" customWidth="1"/>
    <col min="25" max="25" width="7.88671875" style="137" bestFit="1" customWidth="1"/>
    <col min="26" max="26" width="0.44140625" style="137" customWidth="1"/>
    <col min="27" max="27" width="21" style="137" bestFit="1" customWidth="1"/>
    <col min="28" max="28" width="0.6640625" style="137" customWidth="1"/>
    <col min="29" max="29" width="17.33203125" style="137" bestFit="1" customWidth="1"/>
    <col min="30" max="30" width="0.6640625" style="137" customWidth="1"/>
    <col min="31" max="31" width="22.5546875" style="137" bestFit="1" customWidth="1"/>
    <col min="32" max="32" width="0.6640625" style="137" customWidth="1"/>
    <col min="33" max="33" width="16.5546875" style="137" customWidth="1"/>
    <col min="34" max="34" width="20.44140625" style="137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263" t="s">
        <v>77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39"/>
    </row>
    <row r="2" spans="1:36" s="1" customFormat="1" ht="25.2">
      <c r="A2" s="263" t="s">
        <v>43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39"/>
    </row>
    <row r="3" spans="1:36" s="1" customFormat="1" ht="25.2">
      <c r="A3" s="263" t="str">
        <f>' سهام'!B3</f>
        <v>برای ماه منتهی به 1403/09/30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39"/>
    </row>
    <row r="4" spans="1:36" s="1" customFormat="1" ht="25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39"/>
    </row>
    <row r="5" spans="1:36" ht="25.2">
      <c r="A5" s="269" t="s">
        <v>56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</row>
    <row r="6" spans="1:36" ht="25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</row>
    <row r="7" spans="1:36" ht="27.75" customHeight="1" thickBot="1">
      <c r="A7" s="262" t="s">
        <v>57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 t="str">
        <f>' سهام'!$D$8</f>
        <v>1403/08/30</v>
      </c>
      <c r="N7" s="262"/>
      <c r="O7" s="262"/>
      <c r="P7" s="262"/>
      <c r="Q7" s="262"/>
      <c r="R7" s="138"/>
      <c r="S7" s="270" t="s">
        <v>7</v>
      </c>
      <c r="T7" s="270"/>
      <c r="U7" s="270"/>
      <c r="V7" s="270"/>
      <c r="W7" s="270"/>
      <c r="X7" s="102"/>
      <c r="Y7" s="262" t="str">
        <f>' سهام'!R8</f>
        <v>1403/09/30</v>
      </c>
      <c r="Z7" s="262"/>
      <c r="AA7" s="262"/>
      <c r="AB7" s="262"/>
      <c r="AC7" s="262"/>
      <c r="AD7" s="262"/>
      <c r="AE7" s="262"/>
      <c r="AF7" s="262"/>
      <c r="AG7" s="262"/>
    </row>
    <row r="8" spans="1:36" ht="26.25" customHeight="1">
      <c r="A8" s="260" t="s">
        <v>58</v>
      </c>
      <c r="B8" s="139"/>
      <c r="C8" s="266" t="s">
        <v>59</v>
      </c>
      <c r="D8" s="139"/>
      <c r="E8" s="268" t="s">
        <v>64</v>
      </c>
      <c r="F8" s="139"/>
      <c r="G8" s="261" t="s">
        <v>60</v>
      </c>
      <c r="H8" s="139"/>
      <c r="I8" s="266" t="s">
        <v>20</v>
      </c>
      <c r="J8" s="139"/>
      <c r="K8" s="268" t="s">
        <v>61</v>
      </c>
      <c r="L8" s="140"/>
      <c r="M8" s="264" t="s">
        <v>3</v>
      </c>
      <c r="N8" s="261"/>
      <c r="O8" s="261" t="s">
        <v>0</v>
      </c>
      <c r="P8" s="261"/>
      <c r="Q8" s="261" t="s">
        <v>18</v>
      </c>
      <c r="R8" s="139"/>
      <c r="S8" s="263" t="s">
        <v>4</v>
      </c>
      <c r="T8" s="263"/>
      <c r="U8" s="102"/>
      <c r="V8" s="263" t="s">
        <v>5</v>
      </c>
      <c r="W8" s="263"/>
      <c r="X8" s="102"/>
      <c r="Y8" s="264" t="s">
        <v>3</v>
      </c>
      <c r="Z8" s="260"/>
      <c r="AA8" s="261" t="s">
        <v>62</v>
      </c>
      <c r="AB8" s="139"/>
      <c r="AC8" s="261" t="s">
        <v>0</v>
      </c>
      <c r="AD8" s="260"/>
      <c r="AE8" s="261" t="s">
        <v>18</v>
      </c>
      <c r="AF8" s="141"/>
      <c r="AG8" s="261" t="s">
        <v>19</v>
      </c>
    </row>
    <row r="9" spans="1:36" s="7" customFormat="1" ht="55.5" customHeight="1" thickBot="1">
      <c r="A9" s="262"/>
      <c r="B9" s="139"/>
      <c r="C9" s="267"/>
      <c r="D9" s="139"/>
      <c r="E9" s="267"/>
      <c r="F9" s="139"/>
      <c r="G9" s="262"/>
      <c r="H9" s="139"/>
      <c r="I9" s="267"/>
      <c r="J9" s="139"/>
      <c r="K9" s="267"/>
      <c r="L9" s="138"/>
      <c r="M9" s="265"/>
      <c r="N9" s="260"/>
      <c r="O9" s="262"/>
      <c r="P9" s="260"/>
      <c r="Q9" s="262"/>
      <c r="R9" s="139"/>
      <c r="S9" s="142" t="s">
        <v>3</v>
      </c>
      <c r="T9" s="142" t="s">
        <v>0</v>
      </c>
      <c r="U9" s="143"/>
      <c r="V9" s="142" t="s">
        <v>3</v>
      </c>
      <c r="W9" s="142" t="s">
        <v>42</v>
      </c>
      <c r="X9" s="143"/>
      <c r="Y9" s="265"/>
      <c r="Z9" s="260"/>
      <c r="AA9" s="262"/>
      <c r="AB9" s="139"/>
      <c r="AC9" s="262"/>
      <c r="AD9" s="260"/>
      <c r="AE9" s="262"/>
      <c r="AF9" s="141"/>
      <c r="AG9" s="262"/>
      <c r="AH9" s="144"/>
      <c r="AJ9" s="6"/>
    </row>
    <row r="10" spans="1:36" s="7" customFormat="1" ht="55.5" customHeight="1" thickBot="1">
      <c r="A10" s="145" t="s">
        <v>74</v>
      </c>
      <c r="B10" s="139"/>
      <c r="C10" s="146" t="s">
        <v>204</v>
      </c>
      <c r="D10" s="135"/>
      <c r="E10" s="146" t="s">
        <v>187</v>
      </c>
      <c r="F10" s="135"/>
      <c r="G10" s="146" t="s">
        <v>74</v>
      </c>
      <c r="H10" s="135"/>
      <c r="I10" s="146" t="s">
        <v>74</v>
      </c>
      <c r="J10" s="146"/>
      <c r="K10" s="36">
        <v>0</v>
      </c>
      <c r="L10" s="138"/>
      <c r="M10" s="37">
        <v>0</v>
      </c>
      <c r="N10" s="147"/>
      <c r="O10" s="37">
        <v>0</v>
      </c>
      <c r="P10" s="37"/>
      <c r="Q10" s="37">
        <v>0</v>
      </c>
      <c r="R10" s="37"/>
      <c r="S10" s="37">
        <v>0</v>
      </c>
      <c r="T10" s="37">
        <v>0</v>
      </c>
      <c r="U10" s="37"/>
      <c r="V10" s="37">
        <v>0</v>
      </c>
      <c r="W10" s="37">
        <v>0</v>
      </c>
      <c r="X10" s="37"/>
      <c r="Y10" s="37">
        <v>0</v>
      </c>
      <c r="Z10" s="37"/>
      <c r="AA10" s="37">
        <v>0</v>
      </c>
      <c r="AB10" s="37"/>
      <c r="AC10" s="37">
        <v>0</v>
      </c>
      <c r="AD10" s="37"/>
      <c r="AE10" s="37">
        <v>0</v>
      </c>
      <c r="AF10" s="148"/>
      <c r="AG10" s="38">
        <f>AE10/درآمدها!$J$6</f>
        <v>0</v>
      </c>
      <c r="AH10" s="144"/>
      <c r="AI10" s="3"/>
      <c r="AJ10" s="6"/>
    </row>
    <row r="11" spans="1:36" s="7" customFormat="1" ht="55.5" customHeight="1" thickBot="1">
      <c r="A11" s="136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37"/>
      <c r="N11" s="137"/>
      <c r="O11" s="150">
        <f>SUM(O10:O10)</f>
        <v>0</v>
      </c>
      <c r="P11" s="137"/>
      <c r="Q11" s="150">
        <f>SUM(Q10:Q10)</f>
        <v>0</v>
      </c>
      <c r="R11" s="137"/>
      <c r="S11" s="137"/>
      <c r="T11" s="150">
        <f>SUM(T10:T10)</f>
        <v>0</v>
      </c>
      <c r="U11" s="137"/>
      <c r="V11" s="137"/>
      <c r="W11" s="150">
        <f>SUM(W10:W10)</f>
        <v>0</v>
      </c>
      <c r="X11" s="137"/>
      <c r="Y11" s="137"/>
      <c r="Z11" s="137"/>
      <c r="AA11" s="137"/>
      <c r="AB11" s="137"/>
      <c r="AC11" s="150">
        <f>SUM(AC10:AC10)</f>
        <v>0</v>
      </c>
      <c r="AD11" s="137"/>
      <c r="AE11" s="150">
        <f>SUM(AE10:AE10)</f>
        <v>0</v>
      </c>
      <c r="AF11" s="137"/>
      <c r="AG11" s="151">
        <f>SUM(AG10:AG10)</f>
        <v>0</v>
      </c>
      <c r="AH11" s="144"/>
      <c r="AI11" s="3"/>
      <c r="AJ11" s="6"/>
    </row>
    <row r="12" spans="1:36" s="7" customFormat="1" ht="55.5" customHeight="1" thickTop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37"/>
      <c r="N12" s="137"/>
      <c r="O12" s="152"/>
      <c r="P12" s="137"/>
      <c r="Q12" s="152"/>
      <c r="R12" s="137"/>
      <c r="S12" s="137"/>
      <c r="T12" s="152"/>
      <c r="U12" s="137"/>
      <c r="V12" s="137"/>
      <c r="W12" s="152"/>
      <c r="X12" s="137"/>
      <c r="Y12" s="137"/>
      <c r="Z12" s="137"/>
      <c r="AA12" s="137"/>
      <c r="AB12" s="137"/>
      <c r="AC12" s="152"/>
      <c r="AD12" s="137"/>
      <c r="AE12" s="152"/>
      <c r="AF12" s="137"/>
      <c r="AG12" s="152"/>
      <c r="AH12" s="144"/>
      <c r="AJ12" s="6"/>
    </row>
    <row r="13" spans="1:36" s="7" customFormat="1" ht="55.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144"/>
      <c r="AI13" s="3"/>
      <c r="AJ13" s="6"/>
    </row>
    <row r="14" spans="1:36" s="8" customFormat="1" ht="29.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  <c r="AH14" s="153"/>
      <c r="AJ14" s="6"/>
    </row>
    <row r="15" spans="1:36" s="9" customFormat="1" ht="30.6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7"/>
      <c r="AE15" s="37"/>
      <c r="AF15" s="37"/>
      <c r="AG15" s="38"/>
      <c r="AH15" s="152"/>
    </row>
    <row r="16" spans="1:36" s="3" customFormat="1" ht="29.4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7"/>
      <c r="AE16" s="37"/>
      <c r="AF16" s="37"/>
      <c r="AG16" s="38"/>
      <c r="AH16" s="37"/>
    </row>
    <row r="17" spans="1:34" s="3" customFormat="1" ht="29.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37"/>
      <c r="AE17" s="37"/>
      <c r="AF17" s="37"/>
      <c r="AG17" s="40"/>
      <c r="AH17" s="37"/>
    </row>
    <row r="18" spans="1:34" s="3" customFormat="1" ht="29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s="3" customFormat="1" ht="29.4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34" s="3" customFormat="1" ht="29.4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34" s="3" customFormat="1" ht="29.4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34" s="3" customFormat="1" ht="29.4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s="3" customFormat="1" ht="29.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s="3" customFormat="1" ht="29.4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37"/>
    </row>
    <row r="25" spans="1:34" s="3" customFormat="1" ht="29.4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37"/>
    </row>
    <row r="26" spans="1:34" s="3" customFormat="1" ht="29.4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37"/>
    </row>
  </sheetData>
  <mergeCells count="28">
    <mergeCell ref="A1:AG1"/>
    <mergeCell ref="A2:AG2"/>
    <mergeCell ref="A3:AG3"/>
    <mergeCell ref="A5:AG5"/>
    <mergeCell ref="A7:L7"/>
    <mergeCell ref="M7:Q7"/>
    <mergeCell ref="S7:W7"/>
    <mergeCell ref="Y7:AG7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D8:AD9"/>
    <mergeCell ref="AE8:AE9"/>
    <mergeCell ref="AG8:AG9"/>
    <mergeCell ref="S8:T8"/>
    <mergeCell ref="V8:W8"/>
    <mergeCell ref="Y8:Y9"/>
    <mergeCell ref="Z8:Z9"/>
    <mergeCell ref="AA8:AA9"/>
    <mergeCell ref="AC8:AC9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6"/>
  <sheetViews>
    <sheetView rightToLeft="1" view="pageBreakPreview" zoomScale="90" zoomScaleNormal="100" zoomScaleSheetLayoutView="90" workbookViewId="0">
      <selection activeCell="A28" sqref="A28"/>
    </sheetView>
  </sheetViews>
  <sheetFormatPr defaultColWidth="9.109375" defaultRowHeight="15.6"/>
  <cols>
    <col min="1" max="1" width="34.6640625" style="208" bestFit="1" customWidth="1"/>
    <col min="2" max="2" width="0.6640625" style="208" customWidth="1"/>
    <col min="3" max="3" width="22.88671875" style="54" bestFit="1" customWidth="1"/>
    <col min="4" max="4" width="0.6640625" style="208" customWidth="1"/>
    <col min="5" max="5" width="21.88671875" style="208" customWidth="1"/>
    <col min="6" max="6" width="0.44140625" style="208" customWidth="1"/>
    <col min="7" max="7" width="22.109375" style="208" customWidth="1"/>
    <col min="8" max="8" width="0.44140625" style="208" customWidth="1"/>
    <col min="9" max="9" width="22.6640625" style="208" bestFit="1" customWidth="1"/>
    <col min="10" max="10" width="0.5546875" style="208" customWidth="1"/>
    <col min="11" max="11" width="12.109375" style="208" customWidth="1"/>
    <col min="12" max="16384" width="9.109375" style="27"/>
  </cols>
  <sheetData>
    <row r="1" spans="1:11" ht="18.600000000000001">
      <c r="A1" s="274" t="s">
        <v>77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8.600000000000001">
      <c r="A2" s="274" t="s">
        <v>43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ht="18.600000000000001">
      <c r="A3" s="274" t="str">
        <f>' سهام'!B3</f>
        <v>برای ماه منتهی به 1403/09/30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ht="18.60000000000000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8.600000000000001">
      <c r="A5" s="277" t="s">
        <v>44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</row>
    <row r="6" spans="1:11" ht="18.600000000000001" thickBot="1">
      <c r="A6" s="42"/>
      <c r="B6" s="42"/>
      <c r="C6" s="43"/>
      <c r="D6" s="121"/>
      <c r="E6" s="121"/>
      <c r="F6" s="121"/>
      <c r="G6" s="121"/>
      <c r="H6" s="121"/>
      <c r="I6" s="121"/>
      <c r="J6" s="121"/>
      <c r="K6" s="121"/>
    </row>
    <row r="7" spans="1:11" ht="18.75" customHeight="1" thickBot="1">
      <c r="A7" s="114"/>
      <c r="B7" s="42"/>
      <c r="C7" s="44" t="str">
        <f>اوراق!M7</f>
        <v>1403/08/30</v>
      </c>
      <c r="D7" s="113"/>
      <c r="E7" s="273" t="s">
        <v>7</v>
      </c>
      <c r="F7" s="273"/>
      <c r="G7" s="273"/>
      <c r="H7" s="42"/>
      <c r="I7" s="278" t="str">
        <f>اوراق!Y7</f>
        <v>1403/09/30</v>
      </c>
      <c r="J7" s="278"/>
      <c r="K7" s="278"/>
    </row>
    <row r="8" spans="1:11" ht="24" customHeight="1">
      <c r="A8" s="281" t="s">
        <v>8</v>
      </c>
      <c r="B8" s="207"/>
      <c r="C8" s="283" t="s">
        <v>6</v>
      </c>
      <c r="D8" s="207"/>
      <c r="E8" s="271" t="s">
        <v>31</v>
      </c>
      <c r="F8" s="46"/>
      <c r="G8" s="271" t="s">
        <v>32</v>
      </c>
      <c r="H8" s="42"/>
      <c r="I8" s="279" t="s">
        <v>6</v>
      </c>
      <c r="J8" s="281"/>
      <c r="K8" s="275" t="s">
        <v>19</v>
      </c>
    </row>
    <row r="9" spans="1:11" ht="18.600000000000001" thickBot="1">
      <c r="A9" s="282"/>
      <c r="B9" s="207"/>
      <c r="C9" s="284"/>
      <c r="D9" s="207"/>
      <c r="E9" s="272"/>
      <c r="F9" s="42"/>
      <c r="G9" s="272"/>
      <c r="H9" s="42"/>
      <c r="I9" s="280"/>
      <c r="J9" s="281"/>
      <c r="K9" s="276"/>
    </row>
    <row r="10" spans="1:11" ht="18">
      <c r="A10" s="115" t="s">
        <v>358</v>
      </c>
      <c r="B10" s="207"/>
      <c r="C10" s="45">
        <v>405656</v>
      </c>
      <c r="D10" s="207"/>
      <c r="E10" s="47">
        <v>1660</v>
      </c>
      <c r="F10" s="48"/>
      <c r="G10" s="47">
        <v>0</v>
      </c>
      <c r="H10" s="49"/>
      <c r="I10" s="45">
        <f>C10+E10-G10</f>
        <v>407316</v>
      </c>
      <c r="J10" s="115"/>
      <c r="K10" s="50">
        <f>I10/درآمدها!$J$6</f>
        <v>2.8005455235648399E-8</v>
      </c>
    </row>
    <row r="11" spans="1:11" ht="18">
      <c r="A11" s="115" t="s">
        <v>359</v>
      </c>
      <c r="B11" s="207"/>
      <c r="C11" s="45">
        <v>1052477</v>
      </c>
      <c r="D11" s="207"/>
      <c r="E11" s="47">
        <v>4313</v>
      </c>
      <c r="F11" s="48"/>
      <c r="G11" s="47">
        <v>0</v>
      </c>
      <c r="H11" s="49"/>
      <c r="I11" s="45">
        <f t="shared" ref="I11:I13" si="0">C11+E11-G11</f>
        <v>1056790</v>
      </c>
      <c r="J11" s="115"/>
      <c r="K11" s="50">
        <f>I11/درآمدها!$J$6</f>
        <v>7.2660747523988425E-8</v>
      </c>
    </row>
    <row r="12" spans="1:11" s="2" customFormat="1" ht="18">
      <c r="A12" s="107" t="s">
        <v>360</v>
      </c>
      <c r="B12" s="42"/>
      <c r="C12" s="51">
        <v>3384893</v>
      </c>
      <c r="D12" s="51"/>
      <c r="E12" s="47">
        <v>13853</v>
      </c>
      <c r="F12" s="51"/>
      <c r="G12" s="47">
        <v>0</v>
      </c>
      <c r="H12" s="51"/>
      <c r="I12" s="45">
        <f t="shared" si="0"/>
        <v>3398746</v>
      </c>
      <c r="J12" s="42"/>
      <c r="K12" s="50">
        <f>I12/درآمدها!$J$6</f>
        <v>2.336844832030636E-7</v>
      </c>
    </row>
    <row r="13" spans="1:11" s="2" customFormat="1" ht="18.600000000000001" thickBot="1">
      <c r="A13" s="107" t="s">
        <v>361</v>
      </c>
      <c r="B13" s="42"/>
      <c r="C13" s="51">
        <v>104153947279</v>
      </c>
      <c r="D13" s="51"/>
      <c r="E13" s="47">
        <v>2612127465883</v>
      </c>
      <c r="F13" s="51"/>
      <c r="G13" s="47">
        <v>2713183224274</v>
      </c>
      <c r="H13" s="51"/>
      <c r="I13" s="45">
        <f t="shared" si="0"/>
        <v>3098188888</v>
      </c>
      <c r="J13" s="42"/>
      <c r="K13" s="50">
        <f>I13/درآمدها!$J$6</f>
        <v>2.1301935159548678E-4</v>
      </c>
    </row>
    <row r="14" spans="1:11" s="2" customFormat="1" ht="18.600000000000001" thickBot="1">
      <c r="A14" s="115" t="s">
        <v>2</v>
      </c>
      <c r="B14" s="207"/>
      <c r="C14" s="52">
        <f>SUM(C10:C13)</f>
        <v>104158790305</v>
      </c>
      <c r="D14" s="42"/>
      <c r="E14" s="52">
        <f>SUM(E10:E13)</f>
        <v>2612127485709</v>
      </c>
      <c r="F14" s="42"/>
      <c r="G14" s="52">
        <f>SUM(G10:G13)</f>
        <v>2713183224274</v>
      </c>
      <c r="H14" s="42"/>
      <c r="I14" s="52">
        <f>SUM(I10:I13)</f>
        <v>3103051740</v>
      </c>
      <c r="J14" s="42"/>
      <c r="K14" s="53">
        <f>SUM(K10:K13)</f>
        <v>2.1335370228144947E-4</v>
      </c>
    </row>
    <row r="15" spans="1:11" s="2" customFormat="1" ht="18.600000000000001" thickTop="1">
      <c r="A15" s="208"/>
      <c r="B15" s="208"/>
      <c r="C15" s="54"/>
      <c r="D15" s="42"/>
      <c r="E15" s="208"/>
      <c r="F15" s="42"/>
      <c r="G15" s="208"/>
      <c r="H15" s="42"/>
      <c r="I15" s="208"/>
      <c r="J15" s="42"/>
      <c r="K15" s="208"/>
    </row>
    <row r="16" spans="1:11" s="2" customFormat="1" ht="24" customHeight="1">
      <c r="A16" s="208"/>
      <c r="B16" s="208"/>
      <c r="C16" s="54"/>
      <c r="D16" s="42"/>
      <c r="E16" s="208"/>
      <c r="F16" s="42"/>
      <c r="G16" s="208"/>
      <c r="H16" s="42"/>
      <c r="I16" s="208"/>
      <c r="J16" s="42"/>
      <c r="K16" s="208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I13" sqref="I13"/>
    </sheetView>
  </sheetViews>
  <sheetFormatPr defaultColWidth="9.109375" defaultRowHeight="16.8"/>
  <cols>
    <col min="1" max="1" width="60.109375" style="72" customWidth="1"/>
    <col min="2" max="2" width="1" style="72" customWidth="1"/>
    <col min="3" max="3" width="9.109375" style="73"/>
    <col min="4" max="4" width="1.109375" style="73" customWidth="1"/>
    <col min="5" max="5" width="25.33203125" style="74" bestFit="1" customWidth="1"/>
    <col min="6" max="6" width="1" style="73" customWidth="1"/>
    <col min="7" max="7" width="19.6640625" style="73" customWidth="1"/>
    <col min="8" max="8" width="0.44140625" style="73" customWidth="1"/>
    <col min="9" max="9" width="24.5546875" style="73" customWidth="1"/>
    <col min="10" max="10" width="25.5546875" style="21" bestFit="1" customWidth="1"/>
    <col min="11" max="11" width="7.6640625" style="21" bestFit="1" customWidth="1"/>
    <col min="12" max="12" width="17.33203125" style="11" bestFit="1" customWidth="1"/>
    <col min="13" max="13" width="22.6640625" style="11" bestFit="1" customWidth="1"/>
    <col min="14" max="16384" width="9.109375" style="11"/>
  </cols>
  <sheetData>
    <row r="1" spans="1:11" ht="20.399999999999999">
      <c r="A1" s="274" t="s">
        <v>77</v>
      </c>
      <c r="B1" s="274"/>
      <c r="C1" s="274"/>
      <c r="D1" s="274"/>
      <c r="E1" s="274"/>
      <c r="F1" s="274"/>
      <c r="G1" s="274"/>
      <c r="H1" s="274"/>
      <c r="I1" s="274"/>
      <c r="J1" s="16"/>
      <c r="K1" s="16"/>
    </row>
    <row r="2" spans="1:11" ht="20.399999999999999">
      <c r="A2" s="274" t="s">
        <v>43</v>
      </c>
      <c r="B2" s="274"/>
      <c r="C2" s="274"/>
      <c r="D2" s="274"/>
      <c r="E2" s="274"/>
      <c r="F2" s="274"/>
      <c r="G2" s="274"/>
      <c r="H2" s="274"/>
      <c r="I2" s="274"/>
      <c r="J2" s="17"/>
      <c r="K2" s="16"/>
    </row>
    <row r="3" spans="1:11" ht="20.399999999999999">
      <c r="A3" s="274" t="str">
        <f>سپرده!A3</f>
        <v>برای ماه منتهی به 1403/09/30</v>
      </c>
      <c r="B3" s="274"/>
      <c r="C3" s="274"/>
      <c r="D3" s="274"/>
      <c r="E3" s="274"/>
      <c r="F3" s="274"/>
      <c r="G3" s="274"/>
      <c r="H3" s="274"/>
      <c r="I3" s="274"/>
      <c r="J3" s="16"/>
      <c r="K3" s="16"/>
    </row>
    <row r="4" spans="1:11" ht="21" thickBo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21" thickBot="1">
      <c r="A5" s="55" t="s">
        <v>24</v>
      </c>
      <c r="B5" s="56"/>
      <c r="C5" s="56"/>
      <c r="D5" s="56"/>
      <c r="E5" s="56"/>
      <c r="F5" s="56"/>
      <c r="G5" s="56"/>
      <c r="H5" s="56"/>
      <c r="I5" s="56"/>
      <c r="J5" s="4">
        <v>3087923524120</v>
      </c>
      <c r="K5" s="18" t="s">
        <v>73</v>
      </c>
    </row>
    <row r="6" spans="1:11" ht="21.75" customHeight="1" thickBot="1">
      <c r="A6" s="55"/>
      <c r="B6" s="55"/>
      <c r="C6" s="55"/>
      <c r="D6" s="55"/>
      <c r="E6" s="278" t="str">
        <f>اوراق!Y7</f>
        <v>1403/09/30</v>
      </c>
      <c r="F6" s="278"/>
      <c r="G6" s="278"/>
      <c r="H6" s="278"/>
      <c r="I6" s="278"/>
      <c r="J6" s="4">
        <v>14544166362328</v>
      </c>
      <c r="K6" s="18" t="s">
        <v>414</v>
      </c>
    </row>
    <row r="7" spans="1:11" ht="21.75" customHeight="1" thickBot="1">
      <c r="A7" s="57" t="s">
        <v>33</v>
      </c>
      <c r="B7" s="58"/>
      <c r="C7" s="59" t="s">
        <v>34</v>
      </c>
      <c r="D7" s="46"/>
      <c r="E7" s="60" t="s">
        <v>6</v>
      </c>
      <c r="F7" s="46"/>
      <c r="G7" s="59" t="s">
        <v>16</v>
      </c>
      <c r="H7" s="46"/>
      <c r="I7" s="59" t="s">
        <v>72</v>
      </c>
      <c r="K7" s="19"/>
    </row>
    <row r="8" spans="1:11" ht="21" customHeight="1">
      <c r="A8" s="55" t="s">
        <v>39</v>
      </c>
      <c r="B8" s="55"/>
      <c r="C8" s="61" t="s">
        <v>45</v>
      </c>
      <c r="D8" s="56"/>
      <c r="E8" s="62">
        <f>'درآمد سرمایه گذاری در سهام '!T352</f>
        <v>3032613567199</v>
      </c>
      <c r="F8" s="56"/>
      <c r="G8" s="63">
        <f>E8/$E$12</f>
        <v>0.99337620307402386</v>
      </c>
      <c r="H8" s="64"/>
      <c r="I8" s="63">
        <f>E8/$J$6</f>
        <v>0.20851064898803778</v>
      </c>
      <c r="J8" s="23"/>
      <c r="K8" s="20"/>
    </row>
    <row r="9" spans="1:11" ht="18.75" customHeight="1">
      <c r="A9" s="55" t="s">
        <v>40</v>
      </c>
      <c r="B9" s="55"/>
      <c r="C9" s="61" t="s">
        <v>46</v>
      </c>
      <c r="D9" s="56"/>
      <c r="E9" s="65">
        <f>'درآمد سرمایه گذاری در اوراق بها'!Q12</f>
        <v>0</v>
      </c>
      <c r="F9" s="56"/>
      <c r="G9" s="63">
        <f>E9/$E$12</f>
        <v>0</v>
      </c>
      <c r="H9" s="66"/>
      <c r="I9" s="63">
        <f>E9/$J$6</f>
        <v>0</v>
      </c>
      <c r="J9" s="23"/>
      <c r="K9" s="11"/>
    </row>
    <row r="10" spans="1:11" ht="18.75" customHeight="1">
      <c r="A10" s="55" t="s">
        <v>41</v>
      </c>
      <c r="B10" s="55"/>
      <c r="C10" s="61" t="s">
        <v>47</v>
      </c>
      <c r="D10" s="56"/>
      <c r="E10" s="65">
        <f>'درآمد سپرده بانکی'!G13</f>
        <v>420034698</v>
      </c>
      <c r="F10" s="56"/>
      <c r="G10" s="63">
        <f>E10/$E$12</f>
        <v>1.3758840822042799E-4</v>
      </c>
      <c r="H10" s="66"/>
      <c r="I10" s="63">
        <f>E10/$J$6</f>
        <v>2.887994317006475E-5</v>
      </c>
      <c r="J10" s="23"/>
      <c r="K10" s="12"/>
    </row>
    <row r="11" spans="1:11" ht="19.5" customHeight="1" thickBot="1">
      <c r="A11" s="55" t="s">
        <v>29</v>
      </c>
      <c r="B11" s="55"/>
      <c r="C11" s="61" t="s">
        <v>48</v>
      </c>
      <c r="D11" s="56"/>
      <c r="E11" s="67">
        <f>'سایر درآمدها'!E11</f>
        <v>19801323899</v>
      </c>
      <c r="F11" s="56"/>
      <c r="G11" s="63">
        <f>E11/$E$12</f>
        <v>6.4862085177556658E-3</v>
      </c>
      <c r="H11" s="66"/>
      <c r="I11" s="63">
        <f>E11/$J$6</f>
        <v>1.36146159262101E-3</v>
      </c>
      <c r="J11" s="23"/>
      <c r="K11" s="12"/>
    </row>
    <row r="12" spans="1:11" ht="19.5" customHeight="1" thickBot="1">
      <c r="A12" s="55"/>
      <c r="B12" s="68"/>
      <c r="C12" s="42"/>
      <c r="D12" s="42"/>
      <c r="E12" s="69">
        <f>SUM(E8:E11)</f>
        <v>3052834925796</v>
      </c>
      <c r="F12" s="42"/>
      <c r="G12" s="70">
        <f>SUM(G8:G11)</f>
        <v>1</v>
      </c>
      <c r="H12" s="64"/>
      <c r="I12" s="71">
        <f>SUM(I8:I11)</f>
        <v>0.20990099052382885</v>
      </c>
      <c r="J12" s="19"/>
      <c r="K12" s="19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CU355"/>
  <sheetViews>
    <sheetView rightToLeft="1" view="pageBreakPreview" topLeftCell="A346" zoomScale="40" zoomScaleNormal="100" zoomScaleSheetLayoutView="40" workbookViewId="0">
      <selection activeCell="L17" sqref="L17"/>
    </sheetView>
  </sheetViews>
  <sheetFormatPr defaultColWidth="9.109375" defaultRowHeight="29.4"/>
  <cols>
    <col min="1" max="1" width="2.44140625" style="24" customWidth="1"/>
    <col min="2" max="2" width="55.33203125" style="26" customWidth="1"/>
    <col min="3" max="3" width="2.33203125" style="26" customWidth="1"/>
    <col min="4" max="4" width="28.6640625" style="3" bestFit="1" customWidth="1"/>
    <col min="5" max="5" width="1.6640625" style="3" customWidth="1"/>
    <col min="6" max="6" width="32" style="174" customWidth="1"/>
    <col min="7" max="7" width="1.33203125" style="174" customWidth="1"/>
    <col min="8" max="8" width="31.88671875" style="174" bestFit="1" customWidth="1"/>
    <col min="9" max="9" width="1.33203125" style="174" customWidth="1"/>
    <col min="10" max="10" width="35.109375" style="209" bestFit="1" customWidth="1"/>
    <col min="11" max="11" width="1.6640625" style="209" customWidth="1"/>
    <col min="12" max="12" width="21.44140625" style="210" customWidth="1"/>
    <col min="13" max="13" width="1" style="210" customWidth="1"/>
    <col min="14" max="14" width="31" style="3" bestFit="1" customWidth="1"/>
    <col min="15" max="15" width="1.109375" style="3" customWidth="1"/>
    <col min="16" max="16" width="30.88671875" style="174" customWidth="1"/>
    <col min="17" max="17" width="1.5546875" style="174" customWidth="1"/>
    <col min="18" max="18" width="28.44140625" style="174" customWidth="1"/>
    <col min="19" max="19" width="1.88671875" style="174" customWidth="1"/>
    <col min="20" max="20" width="35.109375" style="174" bestFit="1" customWidth="1"/>
    <col min="21" max="21" width="1.44140625" style="174" customWidth="1"/>
    <col min="22" max="22" width="19" style="210" customWidth="1"/>
    <col min="23" max="16322" width="9.109375" style="26"/>
    <col min="16323" max="16323" width="22.88671875" style="26" bestFit="1" customWidth="1"/>
    <col min="16324" max="16384" width="9.109375" style="26"/>
  </cols>
  <sheetData>
    <row r="1" spans="1:22" ht="30.6">
      <c r="B1" s="252" t="s">
        <v>77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ht="30.6">
      <c r="B2" s="252" t="s">
        <v>49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</row>
    <row r="3" spans="1:22" ht="30.6">
      <c r="B3" s="252" t="str">
        <f>' سهام'!B3</f>
        <v>برای ماه منتهی به 1403/09/30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</row>
    <row r="5" spans="1:22" ht="30.6">
      <c r="B5" s="258" t="s">
        <v>25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</row>
    <row r="6" spans="1:22" ht="9.75" customHeight="1"/>
    <row r="7" spans="1:22" ht="31.2" thickBot="1">
      <c r="B7" s="211"/>
      <c r="C7" s="199"/>
      <c r="D7" s="285" t="str">
        <f>'درآمد سود سهام'!$I$7</f>
        <v>طی آذر  ماه</v>
      </c>
      <c r="E7" s="285"/>
      <c r="F7" s="246"/>
      <c r="G7" s="246"/>
      <c r="H7" s="246"/>
      <c r="I7" s="246"/>
      <c r="J7" s="246"/>
      <c r="K7" s="246"/>
      <c r="L7" s="246"/>
      <c r="M7" s="200"/>
      <c r="N7" s="285" t="str">
        <f>'درآمد سود سهام'!$O$7</f>
        <v>از ابتدای سال مالی تا پایان آذر ماه</v>
      </c>
      <c r="O7" s="285"/>
      <c r="P7" s="246"/>
      <c r="Q7" s="246"/>
      <c r="R7" s="246"/>
      <c r="S7" s="246"/>
      <c r="T7" s="246"/>
      <c r="U7" s="246"/>
      <c r="V7" s="246"/>
    </row>
    <row r="8" spans="1:22" s="28" customFormat="1" ht="24.75" customHeight="1">
      <c r="A8" s="25"/>
      <c r="B8" s="286" t="s">
        <v>21</v>
      </c>
      <c r="C8" s="287"/>
      <c r="D8" s="289" t="s">
        <v>9</v>
      </c>
      <c r="E8" s="175"/>
      <c r="F8" s="291" t="s">
        <v>10</v>
      </c>
      <c r="G8" s="176"/>
      <c r="H8" s="291" t="s">
        <v>11</v>
      </c>
      <c r="I8" s="176"/>
      <c r="J8" s="293" t="s">
        <v>2</v>
      </c>
      <c r="K8" s="293"/>
      <c r="L8" s="293"/>
      <c r="M8" s="213"/>
      <c r="N8" s="289" t="s">
        <v>9</v>
      </c>
      <c r="O8" s="175"/>
      <c r="P8" s="291" t="s">
        <v>10</v>
      </c>
      <c r="Q8" s="176"/>
      <c r="R8" s="291" t="s">
        <v>11</v>
      </c>
      <c r="S8" s="176"/>
      <c r="T8" s="293" t="s">
        <v>2</v>
      </c>
      <c r="U8" s="293"/>
      <c r="V8" s="293"/>
    </row>
    <row r="9" spans="1:22" s="28" customFormat="1" ht="6" customHeight="1" thickBot="1">
      <c r="A9" s="25"/>
      <c r="B9" s="287"/>
      <c r="C9" s="287"/>
      <c r="D9" s="290"/>
      <c r="E9" s="177"/>
      <c r="F9" s="292"/>
      <c r="G9" s="178"/>
      <c r="H9" s="292"/>
      <c r="I9" s="178"/>
      <c r="J9" s="246"/>
      <c r="K9" s="246"/>
      <c r="L9" s="246"/>
      <c r="M9" s="198"/>
      <c r="N9" s="290"/>
      <c r="O9" s="177"/>
      <c r="P9" s="292"/>
      <c r="Q9" s="178"/>
      <c r="R9" s="292"/>
      <c r="S9" s="178"/>
      <c r="T9" s="246"/>
      <c r="U9" s="246"/>
      <c r="V9" s="246"/>
    </row>
    <row r="10" spans="1:22" s="28" customFormat="1" ht="61.8" thickBot="1">
      <c r="A10" s="25"/>
      <c r="B10" s="288"/>
      <c r="C10" s="287"/>
      <c r="D10" s="179" t="s">
        <v>52</v>
      </c>
      <c r="E10" s="179"/>
      <c r="F10" s="180" t="s">
        <v>53</v>
      </c>
      <c r="G10" s="180"/>
      <c r="H10" s="180" t="s">
        <v>54</v>
      </c>
      <c r="I10" s="180"/>
      <c r="J10" s="214" t="s">
        <v>6</v>
      </c>
      <c r="K10" s="214"/>
      <c r="L10" s="215" t="s">
        <v>16</v>
      </c>
      <c r="M10" s="200"/>
      <c r="N10" s="179" t="s">
        <v>52</v>
      </c>
      <c r="O10" s="179"/>
      <c r="P10" s="180" t="s">
        <v>53</v>
      </c>
      <c r="Q10" s="180"/>
      <c r="R10" s="180" t="s">
        <v>54</v>
      </c>
      <c r="S10" s="180"/>
      <c r="T10" s="181" t="s">
        <v>6</v>
      </c>
      <c r="U10" s="181"/>
      <c r="V10" s="215" t="s">
        <v>16</v>
      </c>
    </row>
    <row r="11" spans="1:22" s="28" customFormat="1" ht="42.75" customHeight="1">
      <c r="A11" s="25"/>
      <c r="B11" s="216" t="s">
        <v>246</v>
      </c>
      <c r="C11" s="212"/>
      <c r="D11" s="160">
        <v>0</v>
      </c>
      <c r="E11" s="160"/>
      <c r="F11" s="160">
        <v>4061642171</v>
      </c>
      <c r="G11" s="160"/>
      <c r="H11" s="160">
        <v>0</v>
      </c>
      <c r="I11" s="160"/>
      <c r="J11" s="182">
        <f t="shared" ref="J11:J74" si="0">D11+F11+H11</f>
        <v>4061642171</v>
      </c>
      <c r="K11" s="182"/>
      <c r="L11" s="206">
        <f>J11/1772258043006</f>
        <v>2.2917893853148389E-3</v>
      </c>
      <c r="M11" s="206"/>
      <c r="N11" s="160">
        <v>3450443700</v>
      </c>
      <c r="O11" s="160"/>
      <c r="P11" s="160">
        <v>6020679564</v>
      </c>
      <c r="Q11" s="160"/>
      <c r="R11" s="160">
        <v>400916924</v>
      </c>
      <c r="S11" s="160"/>
      <c r="T11" s="182">
        <f>N11+P11+R11</f>
        <v>9872040188</v>
      </c>
      <c r="U11" s="178"/>
      <c r="V11" s="206">
        <f>T11/درآمدها!$J$5</f>
        <v>3.1969833808670328E-3</v>
      </c>
    </row>
    <row r="12" spans="1:22" s="28" customFormat="1" ht="42.75" customHeight="1">
      <c r="A12" s="25"/>
      <c r="B12" s="216" t="s">
        <v>326</v>
      </c>
      <c r="C12" s="212"/>
      <c r="D12" s="160">
        <v>0</v>
      </c>
      <c r="E12" s="160"/>
      <c r="F12" s="160">
        <v>7094040603</v>
      </c>
      <c r="G12" s="160"/>
      <c r="H12" s="160">
        <v>-23750981</v>
      </c>
      <c r="I12" s="160"/>
      <c r="J12" s="182">
        <f t="shared" si="0"/>
        <v>7070289622</v>
      </c>
      <c r="K12" s="182"/>
      <c r="L12" s="206">
        <f t="shared" ref="L12:L75" si="1">J12/1772258043006</f>
        <v>3.9894244802002928E-3</v>
      </c>
      <c r="M12" s="206"/>
      <c r="N12" s="160">
        <v>824393540</v>
      </c>
      <c r="O12" s="160"/>
      <c r="P12" s="160">
        <v>2849978479</v>
      </c>
      <c r="Q12" s="160"/>
      <c r="R12" s="160">
        <v>-2772715027</v>
      </c>
      <c r="S12" s="160"/>
      <c r="T12" s="182">
        <f t="shared" ref="T12:T75" si="2">N12+P12+R12</f>
        <v>901656992</v>
      </c>
      <c r="U12" s="178"/>
      <c r="V12" s="206">
        <f>T12/درآمدها!$J$5</f>
        <v>2.9199459926940879E-4</v>
      </c>
    </row>
    <row r="13" spans="1:22" s="28" customFormat="1" ht="42.75" customHeight="1">
      <c r="A13" s="25"/>
      <c r="B13" s="216" t="s">
        <v>464</v>
      </c>
      <c r="C13" s="212"/>
      <c r="D13" s="160">
        <v>0</v>
      </c>
      <c r="E13" s="160"/>
      <c r="F13" s="160"/>
      <c r="G13" s="160"/>
      <c r="H13" s="160"/>
      <c r="I13" s="160"/>
      <c r="J13" s="182">
        <f t="shared" si="0"/>
        <v>0</v>
      </c>
      <c r="K13" s="182"/>
      <c r="L13" s="206">
        <f t="shared" si="1"/>
        <v>0</v>
      </c>
      <c r="M13" s="206"/>
      <c r="N13" s="160">
        <v>8517</v>
      </c>
      <c r="O13" s="160"/>
      <c r="P13" s="160"/>
      <c r="Q13" s="160"/>
      <c r="R13" s="160"/>
      <c r="S13" s="160"/>
      <c r="T13" s="182">
        <f t="shared" si="2"/>
        <v>8517</v>
      </c>
      <c r="U13" s="178"/>
      <c r="V13" s="206">
        <f>T13/درآمدها!$J$5</f>
        <v>2.7581641622511309E-9</v>
      </c>
    </row>
    <row r="14" spans="1:22" s="28" customFormat="1" ht="42.75" customHeight="1">
      <c r="A14" s="25"/>
      <c r="B14" s="216" t="s">
        <v>229</v>
      </c>
      <c r="C14" s="212"/>
      <c r="D14" s="160">
        <v>0</v>
      </c>
      <c r="E14" s="160"/>
      <c r="F14" s="160">
        <v>4639224691</v>
      </c>
      <c r="G14" s="160"/>
      <c r="H14" s="160">
        <v>66369801</v>
      </c>
      <c r="I14" s="160"/>
      <c r="J14" s="182">
        <f t="shared" si="0"/>
        <v>4705594492</v>
      </c>
      <c r="K14" s="182"/>
      <c r="L14" s="206">
        <f t="shared" si="1"/>
        <v>2.6551407175552421E-3</v>
      </c>
      <c r="M14" s="206"/>
      <c r="N14" s="160">
        <v>0</v>
      </c>
      <c r="O14" s="160"/>
      <c r="P14" s="160">
        <v>8278682690</v>
      </c>
      <c r="Q14" s="160"/>
      <c r="R14" s="160">
        <v>-533486141</v>
      </c>
      <c r="S14" s="160"/>
      <c r="T14" s="182">
        <f t="shared" si="2"/>
        <v>7745196549</v>
      </c>
      <c r="U14" s="178"/>
      <c r="V14" s="206">
        <f>T14/درآمدها!$J$5</f>
        <v>2.50822162158541E-3</v>
      </c>
    </row>
    <row r="15" spans="1:22" s="28" customFormat="1" ht="42.75" customHeight="1">
      <c r="A15" s="25"/>
      <c r="B15" s="216" t="s">
        <v>304</v>
      </c>
      <c r="C15" s="212"/>
      <c r="D15" s="160">
        <v>0</v>
      </c>
      <c r="E15" s="160"/>
      <c r="F15" s="160">
        <v>98412457</v>
      </c>
      <c r="G15" s="160"/>
      <c r="H15" s="160">
        <v>3315761</v>
      </c>
      <c r="I15" s="160"/>
      <c r="J15" s="182">
        <f t="shared" si="0"/>
        <v>101728218</v>
      </c>
      <c r="K15" s="182"/>
      <c r="L15" s="206">
        <f t="shared" si="1"/>
        <v>5.7400342123686781E-5</v>
      </c>
      <c r="M15" s="206"/>
      <c r="N15" s="160">
        <v>2041884000</v>
      </c>
      <c r="O15" s="160"/>
      <c r="P15" s="160">
        <v>4070257629</v>
      </c>
      <c r="Q15" s="160"/>
      <c r="R15" s="160">
        <v>1242752686</v>
      </c>
      <c r="S15" s="160"/>
      <c r="T15" s="182">
        <f t="shared" si="2"/>
        <v>7354894315</v>
      </c>
      <c r="U15" s="178"/>
      <c r="V15" s="206">
        <f>T15/درآمدها!$J$5</f>
        <v>2.3818252808239498E-3</v>
      </c>
    </row>
    <row r="16" spans="1:22" s="28" customFormat="1" ht="42.75" customHeight="1">
      <c r="A16" s="25"/>
      <c r="B16" s="216" t="s">
        <v>239</v>
      </c>
      <c r="C16" s="212"/>
      <c r="D16" s="160">
        <v>0</v>
      </c>
      <c r="E16" s="160"/>
      <c r="F16" s="160">
        <v>6536630483</v>
      </c>
      <c r="G16" s="160"/>
      <c r="H16" s="160">
        <v>9064764</v>
      </c>
      <c r="I16" s="160"/>
      <c r="J16" s="182">
        <f t="shared" si="0"/>
        <v>6545695247</v>
      </c>
      <c r="K16" s="182"/>
      <c r="L16" s="206">
        <f t="shared" si="1"/>
        <v>3.6934210979218218E-3</v>
      </c>
      <c r="M16" s="206"/>
      <c r="N16" s="160">
        <v>0</v>
      </c>
      <c r="O16" s="160"/>
      <c r="P16" s="160">
        <v>5243927883</v>
      </c>
      <c r="Q16" s="160"/>
      <c r="R16" s="160">
        <v>-932596279</v>
      </c>
      <c r="S16" s="160"/>
      <c r="T16" s="182">
        <f t="shared" si="2"/>
        <v>4311331604</v>
      </c>
      <c r="U16" s="178"/>
      <c r="V16" s="206">
        <f>T16/درآمدها!$J$5</f>
        <v>1.396191184892977E-3</v>
      </c>
    </row>
    <row r="17" spans="1:22" s="28" customFormat="1" ht="42.75" customHeight="1">
      <c r="A17" s="25"/>
      <c r="B17" s="216" t="s">
        <v>221</v>
      </c>
      <c r="C17" s="212"/>
      <c r="D17" s="160">
        <v>0</v>
      </c>
      <c r="E17" s="160"/>
      <c r="F17" s="160">
        <v>1996844147</v>
      </c>
      <c r="G17" s="160"/>
      <c r="H17" s="160">
        <v>260309316</v>
      </c>
      <c r="I17" s="160"/>
      <c r="J17" s="182">
        <f t="shared" si="0"/>
        <v>2257153463</v>
      </c>
      <c r="K17" s="182"/>
      <c r="L17" s="206">
        <f t="shared" si="1"/>
        <v>1.273603170772778E-3</v>
      </c>
      <c r="M17" s="206"/>
      <c r="N17" s="160">
        <v>1650693553</v>
      </c>
      <c r="O17" s="160"/>
      <c r="P17" s="160">
        <v>3306199818</v>
      </c>
      <c r="Q17" s="160"/>
      <c r="R17" s="160">
        <v>105818563</v>
      </c>
      <c r="S17" s="160"/>
      <c r="T17" s="182">
        <f t="shared" si="2"/>
        <v>5062711934</v>
      </c>
      <c r="U17" s="178"/>
      <c r="V17" s="206">
        <f>T17/درآمدها!$J$5</f>
        <v>1.6395198567758498E-3</v>
      </c>
    </row>
    <row r="18" spans="1:22" s="28" customFormat="1" ht="42.75" customHeight="1">
      <c r="A18" s="25"/>
      <c r="B18" s="216" t="s">
        <v>129</v>
      </c>
      <c r="C18" s="212"/>
      <c r="D18" s="160">
        <v>0</v>
      </c>
      <c r="E18" s="160"/>
      <c r="F18" s="160">
        <v>6267503126</v>
      </c>
      <c r="G18" s="160"/>
      <c r="H18" s="160">
        <v>62580338</v>
      </c>
      <c r="I18" s="160"/>
      <c r="J18" s="182">
        <f t="shared" si="0"/>
        <v>6330083464</v>
      </c>
      <c r="K18" s="182"/>
      <c r="L18" s="206">
        <f t="shared" si="1"/>
        <v>3.5717617358154482E-3</v>
      </c>
      <c r="M18" s="206"/>
      <c r="N18" s="160">
        <v>3920371560</v>
      </c>
      <c r="O18" s="160"/>
      <c r="P18" s="160">
        <v>13858511352</v>
      </c>
      <c r="Q18" s="160"/>
      <c r="R18" s="160">
        <v>1151381178</v>
      </c>
      <c r="S18" s="160"/>
      <c r="T18" s="182">
        <f t="shared" si="2"/>
        <v>18930264090</v>
      </c>
      <c r="U18" s="178"/>
      <c r="V18" s="206">
        <f>T18/درآمدها!$J$5</f>
        <v>6.1304186914391831E-3</v>
      </c>
    </row>
    <row r="19" spans="1:22" s="28" customFormat="1" ht="42.75" customHeight="1">
      <c r="A19" s="25"/>
      <c r="B19" s="216" t="s">
        <v>363</v>
      </c>
      <c r="C19" s="212"/>
      <c r="D19" s="160">
        <v>0</v>
      </c>
      <c r="E19" s="160"/>
      <c r="F19" s="160">
        <v>1335313293</v>
      </c>
      <c r="G19" s="160"/>
      <c r="H19" s="160">
        <v>170543</v>
      </c>
      <c r="I19" s="160"/>
      <c r="J19" s="182">
        <f t="shared" si="0"/>
        <v>1335483836</v>
      </c>
      <c r="K19" s="182"/>
      <c r="L19" s="206">
        <f t="shared" si="1"/>
        <v>7.5354931595335338E-4</v>
      </c>
      <c r="M19" s="206"/>
      <c r="N19" s="160">
        <v>0</v>
      </c>
      <c r="O19" s="160"/>
      <c r="P19" s="160">
        <v>1389869194</v>
      </c>
      <c r="Q19" s="160"/>
      <c r="R19" s="160">
        <v>118504302</v>
      </c>
      <c r="S19" s="160"/>
      <c r="T19" s="182">
        <f t="shared" si="2"/>
        <v>1508373496</v>
      </c>
      <c r="U19" s="178"/>
      <c r="V19" s="206">
        <f>T19/درآمدها!$J$5</f>
        <v>4.884750170196841E-4</v>
      </c>
    </row>
    <row r="20" spans="1:22" s="28" customFormat="1" ht="42.75" customHeight="1">
      <c r="A20" s="25"/>
      <c r="B20" s="216" t="s">
        <v>114</v>
      </c>
      <c r="C20" s="212"/>
      <c r="D20" s="160">
        <v>0</v>
      </c>
      <c r="E20" s="160"/>
      <c r="F20" s="160">
        <v>11821562020</v>
      </c>
      <c r="G20" s="160"/>
      <c r="H20" s="160">
        <v>939140973</v>
      </c>
      <c r="I20" s="160"/>
      <c r="J20" s="182">
        <f t="shared" si="0"/>
        <v>12760702993</v>
      </c>
      <c r="K20" s="182"/>
      <c r="L20" s="206">
        <f t="shared" si="1"/>
        <v>7.2002511391377547E-3</v>
      </c>
      <c r="M20" s="206"/>
      <c r="N20" s="160">
        <v>231798510</v>
      </c>
      <c r="O20" s="160"/>
      <c r="P20" s="160">
        <v>11702066066</v>
      </c>
      <c r="Q20" s="160"/>
      <c r="R20" s="160">
        <v>396241422</v>
      </c>
      <c r="S20" s="160"/>
      <c r="T20" s="182">
        <f t="shared" si="2"/>
        <v>12330105998</v>
      </c>
      <c r="U20" s="178"/>
      <c r="V20" s="206">
        <f>T20/درآمدها!$J$5</f>
        <v>3.9930088623272653E-3</v>
      </c>
    </row>
    <row r="21" spans="1:22" s="28" customFormat="1" ht="42.75" customHeight="1">
      <c r="A21" s="25"/>
      <c r="B21" s="216" t="s">
        <v>196</v>
      </c>
      <c r="C21" s="212"/>
      <c r="D21" s="160">
        <v>0</v>
      </c>
      <c r="E21" s="160"/>
      <c r="F21" s="160">
        <v>22856568847</v>
      </c>
      <c r="G21" s="160"/>
      <c r="H21" s="160">
        <v>7033562607</v>
      </c>
      <c r="I21" s="160"/>
      <c r="J21" s="182">
        <f t="shared" si="0"/>
        <v>29890131454</v>
      </c>
      <c r="K21" s="182"/>
      <c r="L21" s="206">
        <f t="shared" si="1"/>
        <v>1.6865564002915803E-2</v>
      </c>
      <c r="M21" s="206"/>
      <c r="N21" s="160">
        <v>2543365000</v>
      </c>
      <c r="O21" s="160"/>
      <c r="P21" s="160">
        <v>28153338177</v>
      </c>
      <c r="Q21" s="160"/>
      <c r="R21" s="160">
        <v>19612277382</v>
      </c>
      <c r="S21" s="160"/>
      <c r="T21" s="182">
        <f t="shared" si="2"/>
        <v>50308980559</v>
      </c>
      <c r="U21" s="178"/>
      <c r="V21" s="206">
        <f>T21/درآمدها!$J$5</f>
        <v>1.6292171799603461E-2</v>
      </c>
    </row>
    <row r="22" spans="1:22" s="28" customFormat="1" ht="42.75" customHeight="1">
      <c r="A22" s="25"/>
      <c r="B22" s="216" t="s">
        <v>312</v>
      </c>
      <c r="C22" s="212"/>
      <c r="D22" s="160">
        <v>0</v>
      </c>
      <c r="E22" s="160"/>
      <c r="F22" s="160">
        <v>9117921330</v>
      </c>
      <c r="G22" s="160"/>
      <c r="H22" s="160">
        <v>748084387</v>
      </c>
      <c r="I22" s="160"/>
      <c r="J22" s="182">
        <f t="shared" si="0"/>
        <v>9866005717</v>
      </c>
      <c r="K22" s="182"/>
      <c r="L22" s="206">
        <f t="shared" si="1"/>
        <v>5.5669126490552473E-3</v>
      </c>
      <c r="M22" s="206"/>
      <c r="N22" s="160">
        <v>0</v>
      </c>
      <c r="O22" s="160"/>
      <c r="P22" s="160">
        <v>9059052594</v>
      </c>
      <c r="Q22" s="160"/>
      <c r="R22" s="160">
        <v>603720728</v>
      </c>
      <c r="S22" s="160"/>
      <c r="T22" s="182">
        <f t="shared" si="2"/>
        <v>9662773322</v>
      </c>
      <c r="U22" s="178"/>
      <c r="V22" s="206">
        <f>T22/درآمدها!$J$5</f>
        <v>3.1292139350354241E-3</v>
      </c>
    </row>
    <row r="23" spans="1:22" s="28" customFormat="1" ht="42.75" customHeight="1">
      <c r="A23" s="25"/>
      <c r="B23" s="216" t="s">
        <v>84</v>
      </c>
      <c r="C23" s="212"/>
      <c r="D23" s="160">
        <v>0</v>
      </c>
      <c r="E23" s="160"/>
      <c r="F23" s="160">
        <v>8072964158</v>
      </c>
      <c r="G23" s="160"/>
      <c r="H23" s="160">
        <v>37433566</v>
      </c>
      <c r="I23" s="160"/>
      <c r="J23" s="182">
        <f t="shared" si="0"/>
        <v>8110397724</v>
      </c>
      <c r="K23" s="182"/>
      <c r="L23" s="206">
        <f t="shared" si="1"/>
        <v>4.5763074717063319E-3</v>
      </c>
      <c r="M23" s="206"/>
      <c r="N23" s="160">
        <v>0</v>
      </c>
      <c r="O23" s="160"/>
      <c r="P23" s="160">
        <v>15044732009</v>
      </c>
      <c r="Q23" s="160"/>
      <c r="R23" s="160">
        <v>1001228507</v>
      </c>
      <c r="S23" s="160"/>
      <c r="T23" s="182">
        <f t="shared" si="2"/>
        <v>16045960516</v>
      </c>
      <c r="U23" s="178"/>
      <c r="V23" s="206">
        <f>T23/درآمدها!$J$5</f>
        <v>5.1963594275129584E-3</v>
      </c>
    </row>
    <row r="24" spans="1:22" s="28" customFormat="1" ht="42.6" customHeight="1">
      <c r="A24" s="25"/>
      <c r="B24" s="216" t="s">
        <v>333</v>
      </c>
      <c r="C24" s="212"/>
      <c r="D24" s="160">
        <v>0</v>
      </c>
      <c r="E24" s="160"/>
      <c r="F24" s="160">
        <v>-1036946369</v>
      </c>
      <c r="G24" s="160"/>
      <c r="H24" s="160">
        <v>295519819</v>
      </c>
      <c r="I24" s="160"/>
      <c r="J24" s="182">
        <f t="shared" si="0"/>
        <v>-741426550</v>
      </c>
      <c r="K24" s="182"/>
      <c r="L24" s="206">
        <f t="shared" si="1"/>
        <v>-4.183513529115861E-4</v>
      </c>
      <c r="M24" s="206"/>
      <c r="N24" s="160">
        <v>4192630200</v>
      </c>
      <c r="O24" s="160"/>
      <c r="P24" s="160">
        <v>3415756805</v>
      </c>
      <c r="Q24" s="160"/>
      <c r="R24" s="160">
        <v>596268822</v>
      </c>
      <c r="S24" s="160"/>
      <c r="T24" s="182">
        <f t="shared" si="2"/>
        <v>8204655827</v>
      </c>
      <c r="U24" s="178"/>
      <c r="V24" s="206">
        <f>T24/درآمدها!$J$5</f>
        <v>2.6570139327975009E-3</v>
      </c>
    </row>
    <row r="25" spans="1:22" s="28" customFormat="1" ht="42.75" customHeight="1">
      <c r="A25" s="25"/>
      <c r="B25" s="216" t="s">
        <v>108</v>
      </c>
      <c r="C25" s="212"/>
      <c r="D25" s="160">
        <v>0</v>
      </c>
      <c r="E25" s="160"/>
      <c r="F25" s="160">
        <v>15675443172</v>
      </c>
      <c r="G25" s="160"/>
      <c r="H25" s="160">
        <v>4018991978</v>
      </c>
      <c r="I25" s="160"/>
      <c r="J25" s="182">
        <f t="shared" si="0"/>
        <v>19694435150</v>
      </c>
      <c r="K25" s="182"/>
      <c r="L25" s="206">
        <f t="shared" si="1"/>
        <v>1.1112622807791272E-2</v>
      </c>
      <c r="M25" s="206"/>
      <c r="N25" s="160">
        <v>6858530100</v>
      </c>
      <c r="O25" s="160"/>
      <c r="P25" s="160">
        <v>16846542906</v>
      </c>
      <c r="Q25" s="160"/>
      <c r="R25" s="160">
        <v>3939916859</v>
      </c>
      <c r="S25" s="160"/>
      <c r="T25" s="182">
        <f t="shared" si="2"/>
        <v>27644989865</v>
      </c>
      <c r="U25" s="178"/>
      <c r="V25" s="206">
        <f>T25/درآمدها!$J$5</f>
        <v>8.9526148070257997E-3</v>
      </c>
    </row>
    <row r="26" spans="1:22" s="28" customFormat="1" ht="42.75" customHeight="1">
      <c r="A26" s="25"/>
      <c r="B26" s="216" t="s">
        <v>143</v>
      </c>
      <c r="C26" s="212"/>
      <c r="D26" s="160">
        <v>0</v>
      </c>
      <c r="E26" s="160"/>
      <c r="F26" s="160">
        <v>2772208874</v>
      </c>
      <c r="G26" s="160"/>
      <c r="H26" s="160">
        <v>-22199801</v>
      </c>
      <c r="I26" s="160"/>
      <c r="J26" s="182">
        <f t="shared" si="0"/>
        <v>2750009073</v>
      </c>
      <c r="K26" s="182"/>
      <c r="L26" s="206">
        <f t="shared" si="1"/>
        <v>1.5516978940242788E-3</v>
      </c>
      <c r="M26" s="206"/>
      <c r="N26" s="160">
        <v>0</v>
      </c>
      <c r="O26" s="160"/>
      <c r="P26" s="160">
        <v>-1059302922</v>
      </c>
      <c r="Q26" s="160"/>
      <c r="R26" s="160">
        <v>-2325161496</v>
      </c>
      <c r="S26" s="160"/>
      <c r="T26" s="182">
        <f t="shared" si="2"/>
        <v>-3384464418</v>
      </c>
      <c r="U26" s="178"/>
      <c r="V26" s="206">
        <f>T26/درآمدها!$J$5</f>
        <v>-1.0960324605074241E-3</v>
      </c>
    </row>
    <row r="27" spans="1:22" s="28" customFormat="1" ht="44.4" customHeight="1">
      <c r="A27" s="25"/>
      <c r="B27" s="216" t="s">
        <v>339</v>
      </c>
      <c r="C27" s="212"/>
      <c r="D27" s="160">
        <v>0</v>
      </c>
      <c r="E27" s="160"/>
      <c r="F27" s="160">
        <v>8600279261</v>
      </c>
      <c r="G27" s="160"/>
      <c r="H27" s="160">
        <v>550998419</v>
      </c>
      <c r="I27" s="160"/>
      <c r="J27" s="182">
        <f t="shared" si="0"/>
        <v>9151277680</v>
      </c>
      <c r="K27" s="182"/>
      <c r="L27" s="206">
        <f t="shared" si="1"/>
        <v>5.1636259833123064E-3</v>
      </c>
      <c r="M27" s="206"/>
      <c r="N27" s="160">
        <v>0</v>
      </c>
      <c r="O27" s="160"/>
      <c r="P27" s="160">
        <v>7748223079</v>
      </c>
      <c r="Q27" s="160"/>
      <c r="R27" s="160">
        <v>430759113</v>
      </c>
      <c r="S27" s="160"/>
      <c r="T27" s="182">
        <f t="shared" si="2"/>
        <v>8178982192</v>
      </c>
      <c r="U27" s="178"/>
      <c r="V27" s="206">
        <f>T27/درآمدها!$J$5</f>
        <v>2.6486997259204648E-3</v>
      </c>
    </row>
    <row r="28" spans="1:22" s="28" customFormat="1" ht="42.75" customHeight="1">
      <c r="A28" s="25"/>
      <c r="B28" s="216" t="s">
        <v>103</v>
      </c>
      <c r="C28" s="212"/>
      <c r="D28" s="160">
        <v>0</v>
      </c>
      <c r="E28" s="160"/>
      <c r="F28" s="160">
        <v>-1151481388</v>
      </c>
      <c r="G28" s="160"/>
      <c r="H28" s="160">
        <v>534474905</v>
      </c>
      <c r="I28" s="160"/>
      <c r="J28" s="182">
        <f t="shared" si="0"/>
        <v>-617006483</v>
      </c>
      <c r="K28" s="182"/>
      <c r="L28" s="206">
        <f t="shared" si="1"/>
        <v>-3.4814709146613316E-4</v>
      </c>
      <c r="M28" s="206"/>
      <c r="N28" s="160">
        <v>0</v>
      </c>
      <c r="O28" s="160"/>
      <c r="P28" s="160">
        <v>6720526959</v>
      </c>
      <c r="Q28" s="160"/>
      <c r="R28" s="160">
        <v>5620393728</v>
      </c>
      <c r="S28" s="160"/>
      <c r="T28" s="182">
        <f t="shared" si="2"/>
        <v>12340920687</v>
      </c>
      <c r="U28" s="178"/>
      <c r="V28" s="206">
        <f>T28/درآمدها!$J$5</f>
        <v>3.996511115189269E-3</v>
      </c>
    </row>
    <row r="29" spans="1:22" s="28" customFormat="1" ht="42.75" customHeight="1">
      <c r="A29" s="25"/>
      <c r="B29" s="216" t="s">
        <v>322</v>
      </c>
      <c r="C29" s="212"/>
      <c r="D29" s="160">
        <v>0</v>
      </c>
      <c r="E29" s="160"/>
      <c r="F29" s="160">
        <v>3906966690</v>
      </c>
      <c r="G29" s="160"/>
      <c r="H29" s="160">
        <v>35477515</v>
      </c>
      <c r="I29" s="160"/>
      <c r="J29" s="182">
        <f t="shared" si="0"/>
        <v>3942444205</v>
      </c>
      <c r="K29" s="182"/>
      <c r="L29" s="206">
        <f t="shared" si="1"/>
        <v>2.2245317043747522E-3</v>
      </c>
      <c r="M29" s="206"/>
      <c r="N29" s="160">
        <v>0</v>
      </c>
      <c r="O29" s="160"/>
      <c r="P29" s="160">
        <v>5175931238</v>
      </c>
      <c r="Q29" s="160"/>
      <c r="R29" s="160">
        <v>-409782505</v>
      </c>
      <c r="S29" s="160"/>
      <c r="T29" s="182">
        <f t="shared" si="2"/>
        <v>4766148733</v>
      </c>
      <c r="U29" s="178"/>
      <c r="V29" s="206">
        <f>T29/درآمدها!$J$5</f>
        <v>1.5434801722812299E-3</v>
      </c>
    </row>
    <row r="30" spans="1:22" s="28" customFormat="1" ht="42.75" customHeight="1">
      <c r="A30" s="25"/>
      <c r="B30" s="216" t="s">
        <v>130</v>
      </c>
      <c r="C30" s="212"/>
      <c r="D30" s="160">
        <v>0</v>
      </c>
      <c r="E30" s="160"/>
      <c r="F30" s="160">
        <v>0</v>
      </c>
      <c r="G30" s="160"/>
      <c r="H30" s="160">
        <v>0</v>
      </c>
      <c r="I30" s="160"/>
      <c r="J30" s="182">
        <f t="shared" si="0"/>
        <v>0</v>
      </c>
      <c r="K30" s="182"/>
      <c r="L30" s="206">
        <f t="shared" si="1"/>
        <v>0</v>
      </c>
      <c r="M30" s="206"/>
      <c r="N30" s="160">
        <v>0</v>
      </c>
      <c r="O30" s="160"/>
      <c r="P30" s="160">
        <v>0</v>
      </c>
      <c r="Q30" s="160"/>
      <c r="R30" s="160">
        <v>1404259122</v>
      </c>
      <c r="S30" s="160"/>
      <c r="T30" s="182">
        <f t="shared" si="2"/>
        <v>1404259122</v>
      </c>
      <c r="U30" s="178"/>
      <c r="V30" s="206">
        <f>T30/درآمدها!$J$5</f>
        <v>4.5475838732119745E-4</v>
      </c>
    </row>
    <row r="31" spans="1:22" s="28" customFormat="1" ht="42.75" customHeight="1">
      <c r="A31" s="25"/>
      <c r="B31" s="216" t="s">
        <v>218</v>
      </c>
      <c r="C31" s="212"/>
      <c r="D31" s="160">
        <v>0</v>
      </c>
      <c r="E31" s="160"/>
      <c r="F31" s="160">
        <v>3387173213</v>
      </c>
      <c r="G31" s="160"/>
      <c r="H31" s="160">
        <v>12542784</v>
      </c>
      <c r="I31" s="160"/>
      <c r="J31" s="182">
        <f t="shared" si="0"/>
        <v>3399715997</v>
      </c>
      <c r="K31" s="182"/>
      <c r="L31" s="206">
        <f t="shared" si="1"/>
        <v>1.9182962720449002E-3</v>
      </c>
      <c r="M31" s="206"/>
      <c r="N31" s="160">
        <v>0</v>
      </c>
      <c r="O31" s="160"/>
      <c r="P31" s="160">
        <v>4070330337</v>
      </c>
      <c r="Q31" s="160"/>
      <c r="R31" s="160">
        <v>-145852646</v>
      </c>
      <c r="S31" s="160"/>
      <c r="T31" s="182">
        <f t="shared" si="2"/>
        <v>3924477691</v>
      </c>
      <c r="U31" s="178"/>
      <c r="V31" s="206">
        <f>T31/درآمدها!$J$5</f>
        <v>1.2709115560491098E-3</v>
      </c>
    </row>
    <row r="32" spans="1:22" s="28" customFormat="1" ht="42.75" customHeight="1">
      <c r="A32" s="25"/>
      <c r="B32" s="216" t="s">
        <v>164</v>
      </c>
      <c r="C32" s="212"/>
      <c r="D32" s="160">
        <v>0</v>
      </c>
      <c r="E32" s="160"/>
      <c r="F32" s="160">
        <v>1461426552</v>
      </c>
      <c r="G32" s="160"/>
      <c r="H32" s="160">
        <v>8860676</v>
      </c>
      <c r="I32" s="160"/>
      <c r="J32" s="182">
        <f t="shared" si="0"/>
        <v>1470287228</v>
      </c>
      <c r="K32" s="182"/>
      <c r="L32" s="206">
        <f t="shared" si="1"/>
        <v>8.2961238844552517E-4</v>
      </c>
      <c r="M32" s="206"/>
      <c r="N32" s="160">
        <v>552243300</v>
      </c>
      <c r="O32" s="160"/>
      <c r="P32" s="160">
        <v>1095089103</v>
      </c>
      <c r="Q32" s="160"/>
      <c r="R32" s="160">
        <v>-1610749461</v>
      </c>
      <c r="S32" s="160"/>
      <c r="T32" s="182">
        <f t="shared" si="2"/>
        <v>36582942</v>
      </c>
      <c r="U32" s="178"/>
      <c r="V32" s="206">
        <f>T32/درآمدها!$J$5</f>
        <v>1.1847101041929284E-5</v>
      </c>
    </row>
    <row r="33" spans="1:22" s="28" customFormat="1" ht="42.75" customHeight="1">
      <c r="A33" s="25"/>
      <c r="B33" s="216" t="s">
        <v>150</v>
      </c>
      <c r="C33" s="212"/>
      <c r="D33" s="160">
        <v>0</v>
      </c>
      <c r="E33" s="160"/>
      <c r="F33" s="160">
        <v>7662533751</v>
      </c>
      <c r="G33" s="160"/>
      <c r="H33" s="160">
        <v>0</v>
      </c>
      <c r="I33" s="160"/>
      <c r="J33" s="182">
        <f t="shared" si="0"/>
        <v>7662533751</v>
      </c>
      <c r="K33" s="182"/>
      <c r="L33" s="206">
        <f t="shared" si="1"/>
        <v>4.3235993659271315E-3</v>
      </c>
      <c r="M33" s="206"/>
      <c r="N33" s="160">
        <v>0</v>
      </c>
      <c r="O33" s="160"/>
      <c r="P33" s="160">
        <v>11242691906</v>
      </c>
      <c r="Q33" s="160"/>
      <c r="R33" s="160">
        <v>471646198</v>
      </c>
      <c r="S33" s="160"/>
      <c r="T33" s="182">
        <f t="shared" si="2"/>
        <v>11714338104</v>
      </c>
      <c r="U33" s="178"/>
      <c r="V33" s="206">
        <f>T33/درآمدها!$J$5</f>
        <v>3.7935972223723919E-3</v>
      </c>
    </row>
    <row r="34" spans="1:22" s="28" customFormat="1" ht="42.75" customHeight="1">
      <c r="A34" s="25"/>
      <c r="B34" s="216" t="s">
        <v>345</v>
      </c>
      <c r="C34" s="212"/>
      <c r="D34" s="160">
        <v>0</v>
      </c>
      <c r="E34" s="160"/>
      <c r="F34" s="160">
        <v>507870606</v>
      </c>
      <c r="G34" s="160"/>
      <c r="H34" s="160">
        <v>2844542</v>
      </c>
      <c r="I34" s="160"/>
      <c r="J34" s="182">
        <f t="shared" si="0"/>
        <v>510715148</v>
      </c>
      <c r="K34" s="182"/>
      <c r="L34" s="206">
        <f t="shared" si="1"/>
        <v>2.8817200182302741E-4</v>
      </c>
      <c r="M34" s="206"/>
      <c r="N34" s="160">
        <v>0</v>
      </c>
      <c r="O34" s="160"/>
      <c r="P34" s="160">
        <v>201825794</v>
      </c>
      <c r="Q34" s="160"/>
      <c r="R34" s="160">
        <v>-62222815</v>
      </c>
      <c r="S34" s="160"/>
      <c r="T34" s="182">
        <f t="shared" si="2"/>
        <v>139602979</v>
      </c>
      <c r="U34" s="178"/>
      <c r="V34" s="206">
        <f>T34/درآمدها!$J$5</f>
        <v>4.5209338220182838E-5</v>
      </c>
    </row>
    <row r="35" spans="1:22" s="28" customFormat="1" ht="42.75" customHeight="1">
      <c r="A35" s="25"/>
      <c r="B35" s="216" t="s">
        <v>283</v>
      </c>
      <c r="C35" s="212"/>
      <c r="D35" s="160">
        <v>0</v>
      </c>
      <c r="E35" s="160"/>
      <c r="F35" s="160">
        <v>8160899417</v>
      </c>
      <c r="G35" s="160"/>
      <c r="H35" s="160">
        <v>18766169</v>
      </c>
      <c r="I35" s="160"/>
      <c r="J35" s="182">
        <f t="shared" si="0"/>
        <v>8179665586</v>
      </c>
      <c r="K35" s="182"/>
      <c r="L35" s="206">
        <f t="shared" si="1"/>
        <v>4.6153919956972694E-3</v>
      </c>
      <c r="M35" s="206"/>
      <c r="N35" s="160">
        <v>0</v>
      </c>
      <c r="O35" s="160"/>
      <c r="P35" s="160">
        <v>7874441703</v>
      </c>
      <c r="Q35" s="160"/>
      <c r="R35" s="160">
        <v>-1280132688</v>
      </c>
      <c r="S35" s="160"/>
      <c r="T35" s="182">
        <f t="shared" si="2"/>
        <v>6594309015</v>
      </c>
      <c r="U35" s="178"/>
      <c r="V35" s="206">
        <f>T35/درآمدها!$J$5</f>
        <v>2.1355156510487914E-3</v>
      </c>
    </row>
    <row r="36" spans="1:22" s="28" customFormat="1" ht="42.75" customHeight="1">
      <c r="A36" s="25"/>
      <c r="B36" s="216" t="s">
        <v>135</v>
      </c>
      <c r="C36" s="212"/>
      <c r="D36" s="160">
        <v>0</v>
      </c>
      <c r="E36" s="160"/>
      <c r="F36" s="160">
        <v>8872749313</v>
      </c>
      <c r="G36" s="160"/>
      <c r="H36" s="160">
        <v>37898636</v>
      </c>
      <c r="I36" s="160"/>
      <c r="J36" s="182">
        <f t="shared" si="0"/>
        <v>8910647949</v>
      </c>
      <c r="K36" s="182"/>
      <c r="L36" s="206">
        <f t="shared" si="1"/>
        <v>5.0278501960619023E-3</v>
      </c>
      <c r="M36" s="206"/>
      <c r="N36" s="160">
        <v>0</v>
      </c>
      <c r="O36" s="160"/>
      <c r="P36" s="160">
        <v>13836801843</v>
      </c>
      <c r="Q36" s="160"/>
      <c r="R36" s="160">
        <v>1111135990</v>
      </c>
      <c r="S36" s="160"/>
      <c r="T36" s="182">
        <f t="shared" si="2"/>
        <v>14947937833</v>
      </c>
      <c r="U36" s="178"/>
      <c r="V36" s="206">
        <f>T36/درآمدها!$J$5</f>
        <v>4.84077332752594E-3</v>
      </c>
    </row>
    <row r="37" spans="1:22" s="28" customFormat="1" ht="42.75" customHeight="1">
      <c r="A37" s="25"/>
      <c r="B37" s="216" t="s">
        <v>266</v>
      </c>
      <c r="C37" s="212"/>
      <c r="D37" s="160">
        <v>0</v>
      </c>
      <c r="E37" s="160"/>
      <c r="F37" s="160">
        <v>7674894803</v>
      </c>
      <c r="G37" s="160"/>
      <c r="H37" s="160">
        <v>47610661</v>
      </c>
      <c r="I37" s="160"/>
      <c r="J37" s="182">
        <f t="shared" si="0"/>
        <v>7722505464</v>
      </c>
      <c r="K37" s="182"/>
      <c r="L37" s="206">
        <f t="shared" si="1"/>
        <v>4.3574385200145799E-3</v>
      </c>
      <c r="M37" s="206"/>
      <c r="N37" s="160">
        <v>6067358960</v>
      </c>
      <c r="O37" s="160"/>
      <c r="P37" s="160">
        <v>10326333522</v>
      </c>
      <c r="Q37" s="160"/>
      <c r="R37" s="160">
        <v>77116293</v>
      </c>
      <c r="S37" s="160"/>
      <c r="T37" s="182">
        <f t="shared" si="2"/>
        <v>16470808775</v>
      </c>
      <c r="U37" s="178"/>
      <c r="V37" s="206">
        <f>T37/درآمدها!$J$5</f>
        <v>5.3339432295992075E-3</v>
      </c>
    </row>
    <row r="38" spans="1:22" s="28" customFormat="1" ht="42.75" customHeight="1">
      <c r="A38" s="25"/>
      <c r="B38" s="216" t="s">
        <v>480</v>
      </c>
      <c r="C38" s="212"/>
      <c r="D38" s="160">
        <v>0</v>
      </c>
      <c r="E38" s="160"/>
      <c r="F38" s="160">
        <v>1706929997</v>
      </c>
      <c r="G38" s="160"/>
      <c r="H38" s="160">
        <v>9352035</v>
      </c>
      <c r="I38" s="160"/>
      <c r="J38" s="182">
        <f t="shared" si="0"/>
        <v>1716282032</v>
      </c>
      <c r="K38" s="182"/>
      <c r="L38" s="206">
        <f t="shared" si="1"/>
        <v>9.6841542842651923E-4</v>
      </c>
      <c r="M38" s="206"/>
      <c r="N38" s="160">
        <v>0</v>
      </c>
      <c r="O38" s="160"/>
      <c r="P38" s="160">
        <v>1706929997</v>
      </c>
      <c r="Q38" s="160"/>
      <c r="R38" s="160">
        <v>9352035</v>
      </c>
      <c r="S38" s="160"/>
      <c r="T38" s="182">
        <f t="shared" si="2"/>
        <v>1716282032</v>
      </c>
      <c r="U38" s="178"/>
      <c r="V38" s="206">
        <f>T38/درآمدها!$J$5</f>
        <v>5.5580457825266517E-4</v>
      </c>
    </row>
    <row r="39" spans="1:22" s="28" customFormat="1" ht="42.75" customHeight="1">
      <c r="A39" s="25"/>
      <c r="B39" s="216" t="s">
        <v>430</v>
      </c>
      <c r="C39" s="212"/>
      <c r="D39" s="160">
        <v>0</v>
      </c>
      <c r="E39" s="160"/>
      <c r="F39" s="160">
        <v>335268506</v>
      </c>
      <c r="G39" s="160"/>
      <c r="H39" s="160">
        <v>19073118</v>
      </c>
      <c r="I39" s="160"/>
      <c r="J39" s="182">
        <f t="shared" si="0"/>
        <v>354341624</v>
      </c>
      <c r="K39" s="182"/>
      <c r="L39" s="206">
        <f t="shared" si="1"/>
        <v>1.9993794097781977E-4</v>
      </c>
      <c r="M39" s="206"/>
      <c r="N39" s="160">
        <v>0</v>
      </c>
      <c r="O39" s="160"/>
      <c r="P39" s="160">
        <v>663717688</v>
      </c>
      <c r="Q39" s="160"/>
      <c r="R39" s="160">
        <v>1135129</v>
      </c>
      <c r="S39" s="160"/>
      <c r="T39" s="182">
        <f t="shared" si="2"/>
        <v>664852817</v>
      </c>
      <c r="U39" s="178"/>
      <c r="V39" s="206">
        <f>T39/درآمدها!$J$5</f>
        <v>2.1530741024082536E-4</v>
      </c>
    </row>
    <row r="40" spans="1:22" s="28" customFormat="1" ht="42.75" customHeight="1">
      <c r="A40" s="25"/>
      <c r="B40" s="216" t="s">
        <v>432</v>
      </c>
      <c r="C40" s="212"/>
      <c r="D40" s="160">
        <v>0</v>
      </c>
      <c r="E40" s="160"/>
      <c r="F40" s="160">
        <v>7133177424</v>
      </c>
      <c r="G40" s="160"/>
      <c r="H40" s="160">
        <v>65164120</v>
      </c>
      <c r="I40" s="160"/>
      <c r="J40" s="182">
        <f t="shared" si="0"/>
        <v>7198341544</v>
      </c>
      <c r="K40" s="182"/>
      <c r="L40" s="206">
        <f t="shared" si="1"/>
        <v>4.0616780227954816E-3</v>
      </c>
      <c r="M40" s="206"/>
      <c r="N40" s="160">
        <v>0</v>
      </c>
      <c r="O40" s="160"/>
      <c r="P40" s="160">
        <v>9160701892</v>
      </c>
      <c r="Q40" s="160"/>
      <c r="R40" s="160">
        <v>85620919</v>
      </c>
      <c r="S40" s="160"/>
      <c r="T40" s="182">
        <f t="shared" si="2"/>
        <v>9246322811</v>
      </c>
      <c r="U40" s="178"/>
      <c r="V40" s="206">
        <f>T40/درآمدها!$J$5</f>
        <v>2.9943496782793635E-3</v>
      </c>
    </row>
    <row r="41" spans="1:22" s="28" customFormat="1" ht="42.75" customHeight="1">
      <c r="A41" s="25"/>
      <c r="B41" s="216" t="s">
        <v>79</v>
      </c>
      <c r="C41" s="212"/>
      <c r="D41" s="160">
        <v>0</v>
      </c>
      <c r="E41" s="160"/>
      <c r="F41" s="160">
        <v>1714807750</v>
      </c>
      <c r="G41" s="160"/>
      <c r="H41" s="160">
        <v>14706971367</v>
      </c>
      <c r="I41" s="160"/>
      <c r="J41" s="182">
        <f t="shared" si="0"/>
        <v>16421779117</v>
      </c>
      <c r="K41" s="182"/>
      <c r="L41" s="206">
        <f t="shared" si="1"/>
        <v>9.2660203641374613E-3</v>
      </c>
      <c r="M41" s="206"/>
      <c r="N41" s="160">
        <v>0</v>
      </c>
      <c r="O41" s="160"/>
      <c r="P41" s="160">
        <v>13559839269</v>
      </c>
      <c r="Q41" s="160"/>
      <c r="R41" s="160">
        <v>15667959970</v>
      </c>
      <c r="S41" s="160"/>
      <c r="T41" s="182">
        <f t="shared" si="2"/>
        <v>29227799239</v>
      </c>
      <c r="U41" s="178"/>
      <c r="V41" s="206">
        <f>T41/درآمدها!$J$5</f>
        <v>9.4651953038018873E-3</v>
      </c>
    </row>
    <row r="42" spans="1:22" s="28" customFormat="1" ht="42.75" customHeight="1">
      <c r="A42" s="25"/>
      <c r="B42" s="216" t="s">
        <v>365</v>
      </c>
      <c r="C42" s="212"/>
      <c r="D42" s="160">
        <v>0</v>
      </c>
      <c r="E42" s="160"/>
      <c r="F42" s="160">
        <v>1534158604</v>
      </c>
      <c r="G42" s="160"/>
      <c r="H42" s="160">
        <v>18280527</v>
      </c>
      <c r="I42" s="160"/>
      <c r="J42" s="182">
        <f t="shared" si="0"/>
        <v>1552439131</v>
      </c>
      <c r="K42" s="182"/>
      <c r="L42" s="206">
        <f t="shared" si="1"/>
        <v>8.7596675728261557E-4</v>
      </c>
      <c r="M42" s="206"/>
      <c r="N42" s="160">
        <v>613661000</v>
      </c>
      <c r="O42" s="160"/>
      <c r="P42" s="160">
        <v>3949357957</v>
      </c>
      <c r="Q42" s="160"/>
      <c r="R42" s="160">
        <v>-267069300</v>
      </c>
      <c r="S42" s="160"/>
      <c r="T42" s="182">
        <f t="shared" si="2"/>
        <v>4295949657</v>
      </c>
      <c r="U42" s="178"/>
      <c r="V42" s="206">
        <f>T42/درآمدها!$J$5</f>
        <v>1.3912098610746083E-3</v>
      </c>
    </row>
    <row r="43" spans="1:22" s="28" customFormat="1" ht="42.75" customHeight="1">
      <c r="A43" s="25"/>
      <c r="B43" s="216" t="s">
        <v>307</v>
      </c>
      <c r="C43" s="212"/>
      <c r="D43" s="160">
        <v>0</v>
      </c>
      <c r="E43" s="160"/>
      <c r="F43" s="160">
        <v>3353536611</v>
      </c>
      <c r="G43" s="160"/>
      <c r="H43" s="160">
        <v>23807762</v>
      </c>
      <c r="I43" s="160"/>
      <c r="J43" s="182">
        <f t="shared" si="0"/>
        <v>3377344373</v>
      </c>
      <c r="K43" s="182"/>
      <c r="L43" s="206">
        <f t="shared" si="1"/>
        <v>1.9056730402935832E-3</v>
      </c>
      <c r="M43" s="206"/>
      <c r="N43" s="160">
        <v>0</v>
      </c>
      <c r="O43" s="160"/>
      <c r="P43" s="160">
        <v>4330476488</v>
      </c>
      <c r="Q43" s="160"/>
      <c r="R43" s="160">
        <v>-54212039</v>
      </c>
      <c r="S43" s="160"/>
      <c r="T43" s="182">
        <f t="shared" si="2"/>
        <v>4276264449</v>
      </c>
      <c r="U43" s="178"/>
      <c r="V43" s="206">
        <f>T43/درآمدها!$J$5</f>
        <v>1.3848349596736385E-3</v>
      </c>
    </row>
    <row r="44" spans="1:22" s="28" customFormat="1" ht="42.75" customHeight="1">
      <c r="A44" s="25"/>
      <c r="B44" s="216" t="s">
        <v>475</v>
      </c>
      <c r="C44" s="212"/>
      <c r="D44" s="160">
        <v>0</v>
      </c>
      <c r="E44" s="160"/>
      <c r="F44" s="160">
        <v>924155224</v>
      </c>
      <c r="G44" s="160"/>
      <c r="H44" s="160">
        <v>0</v>
      </c>
      <c r="I44" s="160"/>
      <c r="J44" s="182">
        <f t="shared" si="0"/>
        <v>924155224</v>
      </c>
      <c r="K44" s="182"/>
      <c r="L44" s="206">
        <f t="shared" si="1"/>
        <v>5.214563576941099E-4</v>
      </c>
      <c r="M44" s="206"/>
      <c r="N44" s="160">
        <v>0</v>
      </c>
      <c r="O44" s="160"/>
      <c r="P44" s="160">
        <v>924155224</v>
      </c>
      <c r="Q44" s="160"/>
      <c r="R44" s="160">
        <v>0</v>
      </c>
      <c r="S44" s="160"/>
      <c r="T44" s="182">
        <f t="shared" si="2"/>
        <v>924155224</v>
      </c>
      <c r="U44" s="178"/>
      <c r="V44" s="206">
        <f>T44/درآمدها!$J$5</f>
        <v>2.9928047659903326E-4</v>
      </c>
    </row>
    <row r="45" spans="1:22" s="28" customFormat="1" ht="42.75" customHeight="1">
      <c r="A45" s="25"/>
      <c r="B45" s="216" t="s">
        <v>324</v>
      </c>
      <c r="C45" s="212"/>
      <c r="D45" s="160">
        <v>0</v>
      </c>
      <c r="E45" s="160"/>
      <c r="F45" s="160">
        <v>7602779677</v>
      </c>
      <c r="G45" s="160"/>
      <c r="H45" s="160">
        <v>47498948</v>
      </c>
      <c r="I45" s="160"/>
      <c r="J45" s="182">
        <f t="shared" si="0"/>
        <v>7650278625</v>
      </c>
      <c r="K45" s="182"/>
      <c r="L45" s="206">
        <f t="shared" si="1"/>
        <v>4.3166843875760029E-3</v>
      </c>
      <c r="M45" s="206"/>
      <c r="N45" s="160">
        <v>0</v>
      </c>
      <c r="O45" s="160"/>
      <c r="P45" s="160">
        <v>8292653069</v>
      </c>
      <c r="Q45" s="160"/>
      <c r="R45" s="160">
        <v>-386190142</v>
      </c>
      <c r="S45" s="160"/>
      <c r="T45" s="182">
        <f t="shared" si="2"/>
        <v>7906462927</v>
      </c>
      <c r="U45" s="178"/>
      <c r="V45" s="206">
        <f>T45/درآمدها!$J$5</f>
        <v>2.5604464829656662E-3</v>
      </c>
    </row>
    <row r="46" spans="1:22" s="28" customFormat="1" ht="42.75" customHeight="1">
      <c r="A46" s="25"/>
      <c r="B46" s="216" t="s">
        <v>300</v>
      </c>
      <c r="C46" s="212"/>
      <c r="D46" s="160">
        <v>0</v>
      </c>
      <c r="E46" s="160"/>
      <c r="F46" s="160">
        <v>2780325090</v>
      </c>
      <c r="G46" s="160"/>
      <c r="H46" s="160">
        <v>75477848</v>
      </c>
      <c r="I46" s="160"/>
      <c r="J46" s="182">
        <f t="shared" si="0"/>
        <v>2855802938</v>
      </c>
      <c r="K46" s="182"/>
      <c r="L46" s="206">
        <f t="shared" si="1"/>
        <v>1.611392285265725E-3</v>
      </c>
      <c r="M46" s="206"/>
      <c r="N46" s="160">
        <v>0</v>
      </c>
      <c r="O46" s="160"/>
      <c r="P46" s="160">
        <v>11386983925</v>
      </c>
      <c r="Q46" s="160"/>
      <c r="R46" s="160">
        <v>696806519</v>
      </c>
      <c r="S46" s="160"/>
      <c r="T46" s="182">
        <f t="shared" si="2"/>
        <v>12083790444</v>
      </c>
      <c r="U46" s="178"/>
      <c r="V46" s="206">
        <f>T46/درآمدها!$J$5</f>
        <v>3.913241487236525E-3</v>
      </c>
    </row>
    <row r="47" spans="1:22" s="28" customFormat="1" ht="42.75" customHeight="1">
      <c r="A47" s="25"/>
      <c r="B47" s="216" t="s">
        <v>199</v>
      </c>
      <c r="C47" s="212"/>
      <c r="D47" s="160">
        <v>13946924324</v>
      </c>
      <c r="E47" s="160"/>
      <c r="F47" s="160">
        <v>4784425855</v>
      </c>
      <c r="G47" s="160"/>
      <c r="H47" s="160">
        <v>0</v>
      </c>
      <c r="I47" s="160"/>
      <c r="J47" s="182">
        <f t="shared" si="0"/>
        <v>18731350179</v>
      </c>
      <c r="K47" s="182"/>
      <c r="L47" s="206">
        <f t="shared" si="1"/>
        <v>1.0569200265684213E-2</v>
      </c>
      <c r="M47" s="206"/>
      <c r="N47" s="160">
        <v>13946924324</v>
      </c>
      <c r="O47" s="160"/>
      <c r="P47" s="160">
        <v>5013721511</v>
      </c>
      <c r="Q47" s="160"/>
      <c r="R47" s="160">
        <v>-247414224</v>
      </c>
      <c r="S47" s="160"/>
      <c r="T47" s="182">
        <f t="shared" si="2"/>
        <v>18713231611</v>
      </c>
      <c r="U47" s="178"/>
      <c r="V47" s="206">
        <f>T47/درآمدها!$J$5</f>
        <v>6.0601344122772332E-3</v>
      </c>
    </row>
    <row r="48" spans="1:22" s="28" customFormat="1" ht="42.75" customHeight="1">
      <c r="A48" s="25"/>
      <c r="B48" s="216" t="s">
        <v>299</v>
      </c>
      <c r="C48" s="212"/>
      <c r="D48" s="160">
        <v>0</v>
      </c>
      <c r="E48" s="160"/>
      <c r="F48" s="160">
        <v>3507063064</v>
      </c>
      <c r="G48" s="160"/>
      <c r="H48" s="160">
        <v>-33883923</v>
      </c>
      <c r="I48" s="160"/>
      <c r="J48" s="182">
        <f t="shared" si="0"/>
        <v>3473179141</v>
      </c>
      <c r="K48" s="182"/>
      <c r="L48" s="206">
        <f t="shared" si="1"/>
        <v>1.9597479919509901E-3</v>
      </c>
      <c r="M48" s="206"/>
      <c r="N48" s="160">
        <v>658704260</v>
      </c>
      <c r="O48" s="160"/>
      <c r="P48" s="160">
        <v>-107461654</v>
      </c>
      <c r="Q48" s="160"/>
      <c r="R48" s="160">
        <v>-469361375</v>
      </c>
      <c r="S48" s="160"/>
      <c r="T48" s="182">
        <f t="shared" si="2"/>
        <v>81881231</v>
      </c>
      <c r="U48" s="178"/>
      <c r="V48" s="206">
        <f>T48/درآمدها!$J$5</f>
        <v>2.6516599378326446E-5</v>
      </c>
    </row>
    <row r="49" spans="1:22" s="28" customFormat="1" ht="42.75" customHeight="1">
      <c r="A49" s="25"/>
      <c r="B49" s="216" t="s">
        <v>422</v>
      </c>
      <c r="C49" s="212"/>
      <c r="D49" s="160">
        <v>0</v>
      </c>
      <c r="E49" s="160"/>
      <c r="F49" s="160">
        <v>4833415056</v>
      </c>
      <c r="G49" s="160"/>
      <c r="H49" s="160">
        <v>43640237</v>
      </c>
      <c r="I49" s="160"/>
      <c r="J49" s="182">
        <f t="shared" si="0"/>
        <v>4877055293</v>
      </c>
      <c r="K49" s="182"/>
      <c r="L49" s="206">
        <f t="shared" si="1"/>
        <v>2.7518878033854625E-3</v>
      </c>
      <c r="M49" s="206"/>
      <c r="N49" s="160">
        <v>0</v>
      </c>
      <c r="O49" s="160"/>
      <c r="P49" s="160">
        <v>8247938961</v>
      </c>
      <c r="Q49" s="160"/>
      <c r="R49" s="160">
        <v>95988109</v>
      </c>
      <c r="S49" s="160"/>
      <c r="T49" s="182">
        <f t="shared" si="2"/>
        <v>8343927070</v>
      </c>
      <c r="U49" s="178"/>
      <c r="V49" s="206">
        <f>T49/درآمدها!$J$5</f>
        <v>2.7021158408959828E-3</v>
      </c>
    </row>
    <row r="50" spans="1:22" s="28" customFormat="1" ht="42.75" customHeight="1">
      <c r="A50" s="25"/>
      <c r="B50" s="216" t="s">
        <v>294</v>
      </c>
      <c r="C50" s="212"/>
      <c r="D50" s="160">
        <v>0</v>
      </c>
      <c r="E50" s="160"/>
      <c r="F50" s="160">
        <v>8007974080</v>
      </c>
      <c r="G50" s="160"/>
      <c r="H50" s="160">
        <v>-16084759</v>
      </c>
      <c r="I50" s="160"/>
      <c r="J50" s="182">
        <f t="shared" si="0"/>
        <v>7991889321</v>
      </c>
      <c r="K50" s="182"/>
      <c r="L50" s="206">
        <f t="shared" si="1"/>
        <v>4.5094388780115941E-3</v>
      </c>
      <c r="M50" s="206"/>
      <c r="N50" s="160">
        <v>0</v>
      </c>
      <c r="O50" s="160"/>
      <c r="P50" s="160">
        <v>4239801166</v>
      </c>
      <c r="Q50" s="160"/>
      <c r="R50" s="160">
        <v>-548013170</v>
      </c>
      <c r="S50" s="160"/>
      <c r="T50" s="182">
        <f t="shared" si="2"/>
        <v>3691787996</v>
      </c>
      <c r="U50" s="178"/>
      <c r="V50" s="206">
        <f>T50/درآمدها!$J$5</f>
        <v>1.1955568093455584E-3</v>
      </c>
    </row>
    <row r="51" spans="1:22" s="28" customFormat="1" ht="42.75" customHeight="1">
      <c r="A51" s="25"/>
      <c r="B51" s="216" t="s">
        <v>321</v>
      </c>
      <c r="C51" s="212"/>
      <c r="D51" s="160">
        <v>0</v>
      </c>
      <c r="E51" s="160"/>
      <c r="F51" s="160">
        <v>8180944945</v>
      </c>
      <c r="G51" s="160"/>
      <c r="H51" s="160">
        <v>40745634</v>
      </c>
      <c r="I51" s="160"/>
      <c r="J51" s="182">
        <f t="shared" si="0"/>
        <v>8221690579</v>
      </c>
      <c r="K51" s="182"/>
      <c r="L51" s="206">
        <f t="shared" si="1"/>
        <v>4.6391046786024744E-3</v>
      </c>
      <c r="M51" s="206"/>
      <c r="N51" s="160">
        <v>6548225700</v>
      </c>
      <c r="O51" s="160"/>
      <c r="P51" s="160">
        <v>12784690646</v>
      </c>
      <c r="Q51" s="160"/>
      <c r="R51" s="160">
        <v>1847485977</v>
      </c>
      <c r="S51" s="160"/>
      <c r="T51" s="182">
        <f t="shared" si="2"/>
        <v>21180402323</v>
      </c>
      <c r="U51" s="178"/>
      <c r="V51" s="206">
        <f>T51/درآمدها!$J$5</f>
        <v>6.8591084453867796E-3</v>
      </c>
    </row>
    <row r="52" spans="1:22" s="28" customFormat="1" ht="42.75" customHeight="1">
      <c r="A52" s="25"/>
      <c r="B52" s="216" t="s">
        <v>260</v>
      </c>
      <c r="C52" s="212"/>
      <c r="D52" s="160">
        <v>0</v>
      </c>
      <c r="E52" s="160"/>
      <c r="F52" s="160">
        <v>1969105519</v>
      </c>
      <c r="G52" s="160"/>
      <c r="H52" s="160">
        <v>-32480039</v>
      </c>
      <c r="I52" s="160"/>
      <c r="J52" s="182">
        <f t="shared" si="0"/>
        <v>1936625480</v>
      </c>
      <c r="K52" s="182"/>
      <c r="L52" s="206">
        <f t="shared" si="1"/>
        <v>1.0927446415845909E-3</v>
      </c>
      <c r="M52" s="206"/>
      <c r="N52" s="160">
        <v>0</v>
      </c>
      <c r="O52" s="160"/>
      <c r="P52" s="160">
        <v>-3959873355</v>
      </c>
      <c r="Q52" s="160"/>
      <c r="R52" s="160">
        <v>-1380767682</v>
      </c>
      <c r="S52" s="160"/>
      <c r="T52" s="182">
        <f t="shared" si="2"/>
        <v>-5340641037</v>
      </c>
      <c r="U52" s="178"/>
      <c r="V52" s="206">
        <f>T52/درآمدها!$J$5</f>
        <v>-1.7295250336622186E-3</v>
      </c>
    </row>
    <row r="53" spans="1:22" s="28" customFormat="1" ht="42.75" customHeight="1">
      <c r="A53" s="25"/>
      <c r="B53" s="216" t="s">
        <v>134</v>
      </c>
      <c r="C53" s="212"/>
      <c r="D53" s="160">
        <v>0</v>
      </c>
      <c r="E53" s="160"/>
      <c r="F53" s="160">
        <v>2302445605</v>
      </c>
      <c r="G53" s="160"/>
      <c r="H53" s="160">
        <v>203004202</v>
      </c>
      <c r="I53" s="160"/>
      <c r="J53" s="182">
        <f t="shared" si="0"/>
        <v>2505449807</v>
      </c>
      <c r="K53" s="182"/>
      <c r="L53" s="206">
        <f t="shared" si="1"/>
        <v>1.4137048591131814E-3</v>
      </c>
      <c r="M53" s="206"/>
      <c r="N53" s="160">
        <v>243112032</v>
      </c>
      <c r="O53" s="160"/>
      <c r="P53" s="160">
        <v>2689584631</v>
      </c>
      <c r="Q53" s="160"/>
      <c r="R53" s="160">
        <v>-736996045</v>
      </c>
      <c r="S53" s="160"/>
      <c r="T53" s="182">
        <f t="shared" si="2"/>
        <v>2195700618</v>
      </c>
      <c r="U53" s="178"/>
      <c r="V53" s="206">
        <f>T53/درآمدها!$J$5</f>
        <v>7.1106055601740758E-4</v>
      </c>
    </row>
    <row r="54" spans="1:22" s="28" customFormat="1" ht="42.75" customHeight="1">
      <c r="A54" s="25"/>
      <c r="B54" s="216" t="s">
        <v>279</v>
      </c>
      <c r="C54" s="212"/>
      <c r="D54" s="160">
        <v>0</v>
      </c>
      <c r="E54" s="160"/>
      <c r="F54" s="160">
        <v>1224611546</v>
      </c>
      <c r="G54" s="160"/>
      <c r="H54" s="160">
        <v>0</v>
      </c>
      <c r="I54" s="160"/>
      <c r="J54" s="182">
        <f t="shared" si="0"/>
        <v>1224611546</v>
      </c>
      <c r="K54" s="182"/>
      <c r="L54" s="206">
        <f t="shared" si="1"/>
        <v>6.9098941366511489E-4</v>
      </c>
      <c r="M54" s="206"/>
      <c r="N54" s="160">
        <v>0</v>
      </c>
      <c r="O54" s="160"/>
      <c r="P54" s="160">
        <v>4622315805</v>
      </c>
      <c r="Q54" s="160"/>
      <c r="R54" s="160">
        <v>-156460266</v>
      </c>
      <c r="S54" s="160"/>
      <c r="T54" s="182">
        <f t="shared" si="2"/>
        <v>4465855539</v>
      </c>
      <c r="U54" s="178"/>
      <c r="V54" s="206">
        <f>T54/درآمدها!$J$5</f>
        <v>1.4462325585840681E-3</v>
      </c>
    </row>
    <row r="55" spans="1:22" s="28" customFormat="1" ht="42.75" customHeight="1">
      <c r="A55" s="25"/>
      <c r="B55" s="216" t="s">
        <v>181</v>
      </c>
      <c r="C55" s="212"/>
      <c r="D55" s="160">
        <v>0</v>
      </c>
      <c r="E55" s="160"/>
      <c r="F55" s="160">
        <v>696000719</v>
      </c>
      <c r="G55" s="160"/>
      <c r="H55" s="160">
        <v>12840587801</v>
      </c>
      <c r="I55" s="160"/>
      <c r="J55" s="182">
        <f t="shared" si="0"/>
        <v>13536588520</v>
      </c>
      <c r="K55" s="182"/>
      <c r="L55" s="206">
        <f t="shared" si="1"/>
        <v>7.6380460359147442E-3</v>
      </c>
      <c r="M55" s="206"/>
      <c r="N55" s="160">
        <v>0</v>
      </c>
      <c r="O55" s="160"/>
      <c r="P55" s="160">
        <v>7278842782</v>
      </c>
      <c r="Q55" s="160"/>
      <c r="R55" s="160">
        <v>17476970297</v>
      </c>
      <c r="S55" s="160"/>
      <c r="T55" s="182">
        <f t="shared" si="2"/>
        <v>24755813079</v>
      </c>
      <c r="U55" s="178"/>
      <c r="V55" s="206">
        <f>T55/درآمدها!$J$5</f>
        <v>8.0169773913215479E-3</v>
      </c>
    </row>
    <row r="56" spans="1:22" s="28" customFormat="1" ht="42.75" customHeight="1">
      <c r="A56" s="25"/>
      <c r="B56" s="216" t="s">
        <v>291</v>
      </c>
      <c r="C56" s="212"/>
      <c r="D56" s="160">
        <v>0</v>
      </c>
      <c r="E56" s="160"/>
      <c r="F56" s="160">
        <v>2321184965</v>
      </c>
      <c r="G56" s="160"/>
      <c r="H56" s="160">
        <v>-86178290</v>
      </c>
      <c r="I56" s="160"/>
      <c r="J56" s="182">
        <f t="shared" si="0"/>
        <v>2235006675</v>
      </c>
      <c r="K56" s="182"/>
      <c r="L56" s="206">
        <f t="shared" si="1"/>
        <v>1.261106803165702E-3</v>
      </c>
      <c r="M56" s="206"/>
      <c r="N56" s="160">
        <v>0</v>
      </c>
      <c r="O56" s="160"/>
      <c r="P56" s="160">
        <v>-7151270514</v>
      </c>
      <c r="Q56" s="160"/>
      <c r="R56" s="160">
        <v>-287412016</v>
      </c>
      <c r="S56" s="160"/>
      <c r="T56" s="182">
        <f t="shared" si="2"/>
        <v>-7438682530</v>
      </c>
      <c r="U56" s="178"/>
      <c r="V56" s="206">
        <f>T56/درآمدها!$J$5</f>
        <v>-2.4089594421286336E-3</v>
      </c>
    </row>
    <row r="57" spans="1:22" s="28" customFormat="1" ht="42.75" customHeight="1">
      <c r="A57" s="25"/>
      <c r="B57" s="216" t="s">
        <v>109</v>
      </c>
      <c r="C57" s="212"/>
      <c r="D57" s="160">
        <v>0</v>
      </c>
      <c r="E57" s="160"/>
      <c r="F57" s="160">
        <v>5773912637</v>
      </c>
      <c r="G57" s="160"/>
      <c r="H57" s="160">
        <v>-29651940</v>
      </c>
      <c r="I57" s="160"/>
      <c r="J57" s="182">
        <f t="shared" si="0"/>
        <v>5744260697</v>
      </c>
      <c r="K57" s="182"/>
      <c r="L57" s="206">
        <f t="shared" si="1"/>
        <v>3.2412101159134381E-3</v>
      </c>
      <c r="M57" s="206"/>
      <c r="N57" s="160">
        <v>273272991</v>
      </c>
      <c r="O57" s="160"/>
      <c r="P57" s="160">
        <v>567417038</v>
      </c>
      <c r="Q57" s="160"/>
      <c r="R57" s="160">
        <v>-2341957734</v>
      </c>
      <c r="S57" s="160"/>
      <c r="T57" s="182">
        <f t="shared" si="2"/>
        <v>-1501267705</v>
      </c>
      <c r="U57" s="178"/>
      <c r="V57" s="206">
        <f>T57/درآمدها!$J$5</f>
        <v>-4.8617386190865367E-4</v>
      </c>
    </row>
    <row r="58" spans="1:22" s="28" customFormat="1" ht="42.75" customHeight="1">
      <c r="A58" s="25"/>
      <c r="B58" s="216" t="s">
        <v>118</v>
      </c>
      <c r="C58" s="212"/>
      <c r="D58" s="160">
        <v>0</v>
      </c>
      <c r="E58" s="160"/>
      <c r="F58" s="160">
        <v>4382586337</v>
      </c>
      <c r="G58" s="160"/>
      <c r="H58" s="160">
        <v>76973810</v>
      </c>
      <c r="I58" s="160"/>
      <c r="J58" s="182">
        <f t="shared" si="0"/>
        <v>4459560147</v>
      </c>
      <c r="K58" s="182"/>
      <c r="L58" s="206">
        <f t="shared" si="1"/>
        <v>2.5163153664891575E-3</v>
      </c>
      <c r="M58" s="206"/>
      <c r="N58" s="160">
        <v>70371801</v>
      </c>
      <c r="O58" s="160"/>
      <c r="P58" s="160">
        <v>7910521877</v>
      </c>
      <c r="Q58" s="160"/>
      <c r="R58" s="160">
        <v>-1059770946</v>
      </c>
      <c r="S58" s="160"/>
      <c r="T58" s="182">
        <f t="shared" si="2"/>
        <v>6921122732</v>
      </c>
      <c r="U58" s="178"/>
      <c r="V58" s="206">
        <f>T58/درآمدها!$J$5</f>
        <v>2.241351729710466E-3</v>
      </c>
    </row>
    <row r="59" spans="1:22" s="28" customFormat="1" ht="42.75" customHeight="1">
      <c r="A59" s="25"/>
      <c r="B59" s="216" t="s">
        <v>262</v>
      </c>
      <c r="C59" s="212"/>
      <c r="D59" s="160">
        <v>0</v>
      </c>
      <c r="E59" s="160"/>
      <c r="F59" s="160">
        <v>652434085</v>
      </c>
      <c r="G59" s="160"/>
      <c r="H59" s="160">
        <v>-6729793</v>
      </c>
      <c r="I59" s="160"/>
      <c r="J59" s="182">
        <f t="shared" si="0"/>
        <v>645704292</v>
      </c>
      <c r="K59" s="182"/>
      <c r="L59" s="206">
        <f t="shared" si="1"/>
        <v>3.6433988523747608E-4</v>
      </c>
      <c r="M59" s="206"/>
      <c r="N59" s="160">
        <v>407919500</v>
      </c>
      <c r="O59" s="160"/>
      <c r="P59" s="160">
        <v>-820478187</v>
      </c>
      <c r="Q59" s="160"/>
      <c r="R59" s="160">
        <v>-291731020</v>
      </c>
      <c r="S59" s="160"/>
      <c r="T59" s="182">
        <f t="shared" si="2"/>
        <v>-704289707</v>
      </c>
      <c r="U59" s="178"/>
      <c r="V59" s="206">
        <f>T59/درآمدها!$J$5</f>
        <v>-2.2807874013029816E-4</v>
      </c>
    </row>
    <row r="60" spans="1:22" s="28" customFormat="1" ht="42.75" customHeight="1">
      <c r="A60" s="25"/>
      <c r="B60" s="216" t="s">
        <v>206</v>
      </c>
      <c r="C60" s="212"/>
      <c r="D60" s="160">
        <v>0</v>
      </c>
      <c r="E60" s="160"/>
      <c r="F60" s="160">
        <v>6963973015</v>
      </c>
      <c r="G60" s="160"/>
      <c r="H60" s="160">
        <v>56026786</v>
      </c>
      <c r="I60" s="160"/>
      <c r="J60" s="182">
        <f t="shared" si="0"/>
        <v>7019999801</v>
      </c>
      <c r="K60" s="182"/>
      <c r="L60" s="206">
        <f t="shared" si="1"/>
        <v>3.9610483522439476E-3</v>
      </c>
      <c r="M60" s="206"/>
      <c r="N60" s="160">
        <v>0</v>
      </c>
      <c r="O60" s="160"/>
      <c r="P60" s="160">
        <v>11085568971</v>
      </c>
      <c r="Q60" s="160"/>
      <c r="R60" s="160">
        <v>127132274</v>
      </c>
      <c r="S60" s="160"/>
      <c r="T60" s="182">
        <f t="shared" si="2"/>
        <v>11212701245</v>
      </c>
      <c r="U60" s="178"/>
      <c r="V60" s="206">
        <f>T60/درآمدها!$J$5</f>
        <v>3.6311460298212562E-3</v>
      </c>
    </row>
    <row r="61" spans="1:22" s="28" customFormat="1" ht="42.75" customHeight="1">
      <c r="A61" s="25"/>
      <c r="B61" s="216" t="s">
        <v>178</v>
      </c>
      <c r="C61" s="212"/>
      <c r="D61" s="160">
        <v>0</v>
      </c>
      <c r="E61" s="160"/>
      <c r="F61" s="160">
        <v>5170046663</v>
      </c>
      <c r="G61" s="160"/>
      <c r="H61" s="160">
        <v>1040589001</v>
      </c>
      <c r="I61" s="160"/>
      <c r="J61" s="182">
        <f t="shared" si="0"/>
        <v>6210635664</v>
      </c>
      <c r="K61" s="182"/>
      <c r="L61" s="206">
        <f t="shared" si="1"/>
        <v>3.504363085561674E-3</v>
      </c>
      <c r="M61" s="206"/>
      <c r="N61" s="160">
        <v>2331908400</v>
      </c>
      <c r="O61" s="160"/>
      <c r="P61" s="160">
        <v>11712382586</v>
      </c>
      <c r="Q61" s="160"/>
      <c r="R61" s="160">
        <v>1111234226</v>
      </c>
      <c r="S61" s="160"/>
      <c r="T61" s="182">
        <f t="shared" si="2"/>
        <v>15155525212</v>
      </c>
      <c r="U61" s="178"/>
      <c r="V61" s="206">
        <f>T61/درآمدها!$J$5</f>
        <v>4.9079988845640334E-3</v>
      </c>
    </row>
    <row r="62" spans="1:22" s="28" customFormat="1" ht="42.75" customHeight="1">
      <c r="A62" s="25"/>
      <c r="B62" s="216" t="s">
        <v>298</v>
      </c>
      <c r="C62" s="212"/>
      <c r="D62" s="160">
        <v>0</v>
      </c>
      <c r="E62" s="160"/>
      <c r="F62" s="160">
        <v>994430391</v>
      </c>
      <c r="G62" s="160"/>
      <c r="H62" s="160">
        <v>15035826</v>
      </c>
      <c r="I62" s="160"/>
      <c r="J62" s="182">
        <f t="shared" si="0"/>
        <v>1009466217</v>
      </c>
      <c r="K62" s="182"/>
      <c r="L62" s="206">
        <f t="shared" si="1"/>
        <v>5.6959324912291139E-4</v>
      </c>
      <c r="M62" s="206"/>
      <c r="N62" s="160">
        <v>0</v>
      </c>
      <c r="O62" s="160"/>
      <c r="P62" s="160">
        <v>3418317572</v>
      </c>
      <c r="Q62" s="160"/>
      <c r="R62" s="160">
        <v>-73303381</v>
      </c>
      <c r="S62" s="160"/>
      <c r="T62" s="182">
        <f t="shared" si="2"/>
        <v>3345014191</v>
      </c>
      <c r="U62" s="178"/>
      <c r="V62" s="206">
        <f>T62/درآمدها!$J$5</f>
        <v>1.0832568115343032E-3</v>
      </c>
    </row>
    <row r="63" spans="1:22" s="28" customFormat="1" ht="42.75" customHeight="1">
      <c r="A63" s="25"/>
      <c r="B63" s="216" t="s">
        <v>364</v>
      </c>
      <c r="C63" s="212"/>
      <c r="D63" s="160">
        <v>0</v>
      </c>
      <c r="E63" s="160"/>
      <c r="F63" s="160">
        <v>2123027622</v>
      </c>
      <c r="G63" s="160"/>
      <c r="H63" s="160">
        <v>0</v>
      </c>
      <c r="I63" s="160"/>
      <c r="J63" s="182">
        <f t="shared" si="0"/>
        <v>2123027622</v>
      </c>
      <c r="K63" s="182"/>
      <c r="L63" s="206">
        <f t="shared" si="1"/>
        <v>1.1979224077319154E-3</v>
      </c>
      <c r="M63" s="206"/>
      <c r="N63" s="160">
        <v>0</v>
      </c>
      <c r="O63" s="160"/>
      <c r="P63" s="160">
        <v>1365246065</v>
      </c>
      <c r="Q63" s="160"/>
      <c r="R63" s="160">
        <v>-108295214</v>
      </c>
      <c r="S63" s="160"/>
      <c r="T63" s="182">
        <f t="shared" si="2"/>
        <v>1256950851</v>
      </c>
      <c r="U63" s="178"/>
      <c r="V63" s="206">
        <f>T63/درآمدها!$J$5</f>
        <v>4.0705375025704604E-4</v>
      </c>
    </row>
    <row r="64" spans="1:22" s="28" customFormat="1" ht="42.75" customHeight="1">
      <c r="A64" s="25"/>
      <c r="B64" s="216" t="s">
        <v>146</v>
      </c>
      <c r="C64" s="212"/>
      <c r="D64" s="160">
        <v>0</v>
      </c>
      <c r="E64" s="160"/>
      <c r="F64" s="160">
        <v>4144705585</v>
      </c>
      <c r="G64" s="160"/>
      <c r="H64" s="160">
        <v>28058825</v>
      </c>
      <c r="I64" s="160"/>
      <c r="J64" s="182">
        <f t="shared" si="0"/>
        <v>4172764410</v>
      </c>
      <c r="K64" s="182"/>
      <c r="L64" s="206">
        <f t="shared" si="1"/>
        <v>2.3544903218057356E-3</v>
      </c>
      <c r="M64" s="206"/>
      <c r="N64" s="160">
        <v>303813817</v>
      </c>
      <c r="O64" s="160"/>
      <c r="P64" s="160">
        <v>3980363874</v>
      </c>
      <c r="Q64" s="160"/>
      <c r="R64" s="160">
        <v>13552699</v>
      </c>
      <c r="S64" s="160"/>
      <c r="T64" s="182">
        <f t="shared" si="2"/>
        <v>4297730390</v>
      </c>
      <c r="U64" s="178"/>
      <c r="V64" s="206">
        <f>T64/درآمدها!$J$5</f>
        <v>1.3917865375972264E-3</v>
      </c>
    </row>
    <row r="65" spans="1:22" s="28" customFormat="1" ht="42.75" customHeight="1">
      <c r="A65" s="25"/>
      <c r="B65" s="216" t="s">
        <v>264</v>
      </c>
      <c r="C65" s="212"/>
      <c r="D65" s="160">
        <v>0</v>
      </c>
      <c r="E65" s="160"/>
      <c r="F65" s="160">
        <v>4349703781</v>
      </c>
      <c r="G65" s="160"/>
      <c r="H65" s="160">
        <v>59651984</v>
      </c>
      <c r="I65" s="160"/>
      <c r="J65" s="182">
        <f t="shared" si="0"/>
        <v>4409355765</v>
      </c>
      <c r="K65" s="182"/>
      <c r="L65" s="206">
        <f t="shared" si="1"/>
        <v>2.4879874476524365E-3</v>
      </c>
      <c r="M65" s="206"/>
      <c r="N65" s="160">
        <v>1100063238</v>
      </c>
      <c r="O65" s="160"/>
      <c r="P65" s="160">
        <v>8446385090</v>
      </c>
      <c r="Q65" s="160"/>
      <c r="R65" s="160">
        <v>293344819</v>
      </c>
      <c r="S65" s="160"/>
      <c r="T65" s="182">
        <f t="shared" si="2"/>
        <v>9839793147</v>
      </c>
      <c r="U65" s="178"/>
      <c r="V65" s="206">
        <f>T65/درآمدها!$J$5</f>
        <v>3.1865404276176677E-3</v>
      </c>
    </row>
    <row r="66" spans="1:22" s="28" customFormat="1" ht="42.75" customHeight="1">
      <c r="A66" s="25"/>
      <c r="B66" s="216" t="s">
        <v>245</v>
      </c>
      <c r="C66" s="212"/>
      <c r="D66" s="160">
        <v>0</v>
      </c>
      <c r="E66" s="160"/>
      <c r="F66" s="160">
        <v>5815737670</v>
      </c>
      <c r="G66" s="160"/>
      <c r="H66" s="160">
        <v>905243201</v>
      </c>
      <c r="I66" s="160"/>
      <c r="J66" s="182">
        <f t="shared" si="0"/>
        <v>6720980871</v>
      </c>
      <c r="K66" s="182"/>
      <c r="L66" s="206">
        <f t="shared" si="1"/>
        <v>3.7923263474658954E-3</v>
      </c>
      <c r="M66" s="206"/>
      <c r="N66" s="160">
        <v>0</v>
      </c>
      <c r="O66" s="160"/>
      <c r="P66" s="160">
        <v>10468966880</v>
      </c>
      <c r="Q66" s="160"/>
      <c r="R66" s="160">
        <v>1257491579</v>
      </c>
      <c r="S66" s="160"/>
      <c r="T66" s="182">
        <f t="shared" si="2"/>
        <v>11726458459</v>
      </c>
      <c r="U66" s="178"/>
      <c r="V66" s="206">
        <f>T66/درآمدها!$J$5</f>
        <v>3.7975223050065073E-3</v>
      </c>
    </row>
    <row r="67" spans="1:22" s="28" customFormat="1" ht="42.75" customHeight="1">
      <c r="A67" s="25"/>
      <c r="B67" s="216" t="s">
        <v>170</v>
      </c>
      <c r="C67" s="212"/>
      <c r="D67" s="160">
        <v>0</v>
      </c>
      <c r="E67" s="160"/>
      <c r="F67" s="160">
        <v>4063557450</v>
      </c>
      <c r="G67" s="160"/>
      <c r="H67" s="160">
        <v>277915960</v>
      </c>
      <c r="I67" s="160"/>
      <c r="J67" s="182">
        <f t="shared" si="0"/>
        <v>4341473410</v>
      </c>
      <c r="K67" s="182"/>
      <c r="L67" s="206">
        <f t="shared" si="1"/>
        <v>2.4496846986436852E-3</v>
      </c>
      <c r="M67" s="206"/>
      <c r="N67" s="160">
        <v>799884833</v>
      </c>
      <c r="O67" s="160"/>
      <c r="P67" s="160">
        <v>4152001967</v>
      </c>
      <c r="Q67" s="160"/>
      <c r="R67" s="160">
        <v>-163077120</v>
      </c>
      <c r="S67" s="160"/>
      <c r="T67" s="182">
        <f t="shared" si="2"/>
        <v>4788809680</v>
      </c>
      <c r="U67" s="178"/>
      <c r="V67" s="206">
        <f>T67/درآمدها!$J$5</f>
        <v>1.5508187435971947E-3</v>
      </c>
    </row>
    <row r="68" spans="1:22" s="28" customFormat="1" ht="42.75" customHeight="1">
      <c r="A68" s="25"/>
      <c r="B68" s="216" t="s">
        <v>479</v>
      </c>
      <c r="C68" s="212"/>
      <c r="D68" s="160">
        <v>0</v>
      </c>
      <c r="E68" s="160"/>
      <c r="F68" s="160">
        <v>-342858930</v>
      </c>
      <c r="G68" s="160"/>
      <c r="H68" s="160">
        <v>0</v>
      </c>
      <c r="I68" s="160"/>
      <c r="J68" s="182">
        <f t="shared" si="0"/>
        <v>-342858930</v>
      </c>
      <c r="K68" s="182"/>
      <c r="L68" s="206">
        <f t="shared" si="1"/>
        <v>-1.9345880886423447E-4</v>
      </c>
      <c r="M68" s="206"/>
      <c r="N68" s="160">
        <v>0</v>
      </c>
      <c r="O68" s="160"/>
      <c r="P68" s="160">
        <v>-342858930</v>
      </c>
      <c r="Q68" s="160"/>
      <c r="R68" s="160">
        <v>0</v>
      </c>
      <c r="S68" s="160"/>
      <c r="T68" s="182">
        <f t="shared" si="2"/>
        <v>-342858930</v>
      </c>
      <c r="U68" s="178"/>
      <c r="V68" s="206">
        <f>T68/درآمدها!$J$5</f>
        <v>-1.1103219601194894E-4</v>
      </c>
    </row>
    <row r="69" spans="1:22" s="28" customFormat="1" ht="42.75" customHeight="1">
      <c r="A69" s="25"/>
      <c r="B69" s="216" t="s">
        <v>350</v>
      </c>
      <c r="C69" s="212"/>
      <c r="D69" s="160">
        <v>0</v>
      </c>
      <c r="E69" s="160"/>
      <c r="F69" s="160">
        <v>5486141258</v>
      </c>
      <c r="G69" s="160"/>
      <c r="H69" s="160">
        <v>44602468</v>
      </c>
      <c r="I69" s="160"/>
      <c r="J69" s="182">
        <f t="shared" si="0"/>
        <v>5530743726</v>
      </c>
      <c r="K69" s="182"/>
      <c r="L69" s="206">
        <f t="shared" si="1"/>
        <v>3.1207327554959646E-3</v>
      </c>
      <c r="M69" s="206"/>
      <c r="N69" s="160">
        <v>0</v>
      </c>
      <c r="O69" s="160"/>
      <c r="P69" s="160">
        <v>7073955321</v>
      </c>
      <c r="Q69" s="160"/>
      <c r="R69" s="160">
        <v>-114059724</v>
      </c>
      <c r="S69" s="160"/>
      <c r="T69" s="182">
        <f t="shared" si="2"/>
        <v>6959895597</v>
      </c>
      <c r="U69" s="178"/>
      <c r="V69" s="206">
        <f>T69/درآمدها!$J$5</f>
        <v>2.2539080202717905E-3</v>
      </c>
    </row>
    <row r="70" spans="1:22" s="28" customFormat="1" ht="42.75" customHeight="1">
      <c r="A70" s="25"/>
      <c r="B70" s="216" t="s">
        <v>132</v>
      </c>
      <c r="C70" s="212"/>
      <c r="D70" s="160">
        <v>0</v>
      </c>
      <c r="E70" s="160"/>
      <c r="F70" s="160">
        <v>14298809380</v>
      </c>
      <c r="G70" s="160"/>
      <c r="H70" s="160">
        <v>723665752</v>
      </c>
      <c r="I70" s="160"/>
      <c r="J70" s="182">
        <f t="shared" si="0"/>
        <v>15022475132</v>
      </c>
      <c r="K70" s="182"/>
      <c r="L70" s="206">
        <f t="shared" si="1"/>
        <v>8.4764604067022655E-3</v>
      </c>
      <c r="M70" s="206"/>
      <c r="N70" s="160">
        <v>3015139949</v>
      </c>
      <c r="O70" s="160"/>
      <c r="P70" s="160">
        <v>8750321746</v>
      </c>
      <c r="Q70" s="160"/>
      <c r="R70" s="160">
        <v>-372905055</v>
      </c>
      <c r="S70" s="160"/>
      <c r="T70" s="182">
        <f t="shared" si="2"/>
        <v>11392556640</v>
      </c>
      <c r="U70" s="178"/>
      <c r="V70" s="206">
        <f>T70/درآمدها!$J$5</f>
        <v>3.6893907996787788E-3</v>
      </c>
    </row>
    <row r="71" spans="1:22" s="28" customFormat="1" ht="42.75" customHeight="1">
      <c r="A71" s="25"/>
      <c r="B71" s="216" t="s">
        <v>332</v>
      </c>
      <c r="C71" s="212"/>
      <c r="D71" s="160">
        <v>0</v>
      </c>
      <c r="E71" s="160"/>
      <c r="F71" s="160">
        <v>3623540377</v>
      </c>
      <c r="G71" s="160"/>
      <c r="H71" s="160">
        <v>61675185</v>
      </c>
      <c r="I71" s="160"/>
      <c r="J71" s="182">
        <f t="shared" si="0"/>
        <v>3685215562</v>
      </c>
      <c r="K71" s="182"/>
      <c r="L71" s="206">
        <f t="shared" si="1"/>
        <v>2.0793899491912326E-3</v>
      </c>
      <c r="M71" s="206"/>
      <c r="N71" s="160">
        <v>0</v>
      </c>
      <c r="O71" s="160"/>
      <c r="P71" s="160">
        <v>8172742611</v>
      </c>
      <c r="Q71" s="160"/>
      <c r="R71" s="160">
        <v>2195244069</v>
      </c>
      <c r="S71" s="160"/>
      <c r="T71" s="182">
        <f t="shared" si="2"/>
        <v>10367986680</v>
      </c>
      <c r="U71" s="178"/>
      <c r="V71" s="206">
        <f>T71/درآمدها!$J$5</f>
        <v>3.3575917923533032E-3</v>
      </c>
    </row>
    <row r="72" spans="1:22" s="28" customFormat="1" ht="42.75" customHeight="1">
      <c r="A72" s="25"/>
      <c r="B72" s="216" t="s">
        <v>81</v>
      </c>
      <c r="C72" s="212"/>
      <c r="D72" s="160">
        <v>0</v>
      </c>
      <c r="E72" s="160"/>
      <c r="F72" s="160">
        <v>5059332059</v>
      </c>
      <c r="G72" s="160"/>
      <c r="H72" s="160">
        <v>692326529</v>
      </c>
      <c r="I72" s="160"/>
      <c r="J72" s="182">
        <f t="shared" si="0"/>
        <v>5751658588</v>
      </c>
      <c r="K72" s="182"/>
      <c r="L72" s="206">
        <f t="shared" si="1"/>
        <v>3.2453843900995222E-3</v>
      </c>
      <c r="M72" s="206"/>
      <c r="N72" s="160">
        <v>986991880</v>
      </c>
      <c r="O72" s="160"/>
      <c r="P72" s="160">
        <v>7917012252</v>
      </c>
      <c r="Q72" s="160"/>
      <c r="R72" s="160">
        <v>-826731735</v>
      </c>
      <c r="S72" s="160"/>
      <c r="T72" s="182">
        <f t="shared" si="2"/>
        <v>8077272397</v>
      </c>
      <c r="U72" s="178"/>
      <c r="V72" s="206">
        <f>T72/درآمدها!$J$5</f>
        <v>2.6157618004163073E-3</v>
      </c>
    </row>
    <row r="73" spans="1:22" s="28" customFormat="1" ht="42.75" customHeight="1">
      <c r="A73" s="25"/>
      <c r="B73" s="216" t="s">
        <v>278</v>
      </c>
      <c r="C73" s="212"/>
      <c r="D73" s="160">
        <v>0</v>
      </c>
      <c r="E73" s="160"/>
      <c r="F73" s="160">
        <v>5660700486</v>
      </c>
      <c r="G73" s="160"/>
      <c r="H73" s="160">
        <v>708987512</v>
      </c>
      <c r="I73" s="160"/>
      <c r="J73" s="182">
        <f t="shared" si="0"/>
        <v>6369687998</v>
      </c>
      <c r="K73" s="182"/>
      <c r="L73" s="206">
        <f t="shared" si="1"/>
        <v>3.5941086700874039E-3</v>
      </c>
      <c r="M73" s="206"/>
      <c r="N73" s="160">
        <v>0</v>
      </c>
      <c r="O73" s="160"/>
      <c r="P73" s="160">
        <v>8936237028</v>
      </c>
      <c r="Q73" s="160"/>
      <c r="R73" s="160">
        <v>543244210</v>
      </c>
      <c r="S73" s="160"/>
      <c r="T73" s="182">
        <f t="shared" si="2"/>
        <v>9479481238</v>
      </c>
      <c r="U73" s="178"/>
      <c r="V73" s="206">
        <f>T73/درآمدها!$J$5</f>
        <v>3.0698562201929768E-3</v>
      </c>
    </row>
    <row r="74" spans="1:22" s="28" customFormat="1" ht="42.75" customHeight="1">
      <c r="A74" s="25"/>
      <c r="B74" s="216" t="s">
        <v>157</v>
      </c>
      <c r="C74" s="212"/>
      <c r="D74" s="160">
        <v>0</v>
      </c>
      <c r="E74" s="160"/>
      <c r="F74" s="160">
        <v>10037935045</v>
      </c>
      <c r="G74" s="160"/>
      <c r="H74" s="160">
        <v>32820978</v>
      </c>
      <c r="I74" s="160"/>
      <c r="J74" s="182">
        <f t="shared" si="0"/>
        <v>10070756023</v>
      </c>
      <c r="K74" s="182"/>
      <c r="L74" s="206">
        <f t="shared" si="1"/>
        <v>5.6824434019317948E-3</v>
      </c>
      <c r="M74" s="206"/>
      <c r="N74" s="160">
        <v>6114372000</v>
      </c>
      <c r="O74" s="160"/>
      <c r="P74" s="160">
        <v>11214550478</v>
      </c>
      <c r="Q74" s="160"/>
      <c r="R74" s="160">
        <v>-3729957665</v>
      </c>
      <c r="S74" s="160"/>
      <c r="T74" s="182">
        <f t="shared" si="2"/>
        <v>13598964813</v>
      </c>
      <c r="U74" s="178"/>
      <c r="V74" s="206">
        <f>T74/درآمدها!$J$5</f>
        <v>4.4039189140461137E-3</v>
      </c>
    </row>
    <row r="75" spans="1:22" s="28" customFormat="1" ht="42.6" customHeight="1">
      <c r="A75" s="25"/>
      <c r="B75" s="216" t="s">
        <v>186</v>
      </c>
      <c r="C75" s="212"/>
      <c r="D75" s="160">
        <v>0</v>
      </c>
      <c r="E75" s="160"/>
      <c r="F75" s="160">
        <v>6979331773</v>
      </c>
      <c r="G75" s="160"/>
      <c r="H75" s="160">
        <v>59681943</v>
      </c>
      <c r="I75" s="160"/>
      <c r="J75" s="182">
        <f t="shared" ref="J75:J138" si="3">D75+F75+H75</f>
        <v>7039013716</v>
      </c>
      <c r="K75" s="182"/>
      <c r="L75" s="206">
        <f t="shared" si="1"/>
        <v>3.9717769902518473E-3</v>
      </c>
      <c r="M75" s="206"/>
      <c r="N75" s="160">
        <v>0</v>
      </c>
      <c r="O75" s="160"/>
      <c r="P75" s="160">
        <v>9327185407</v>
      </c>
      <c r="Q75" s="160"/>
      <c r="R75" s="160">
        <v>-287304320</v>
      </c>
      <c r="S75" s="160"/>
      <c r="T75" s="182">
        <f t="shared" si="2"/>
        <v>9039881087</v>
      </c>
      <c r="U75" s="178"/>
      <c r="V75" s="206">
        <f>T75/درآمدها!$J$5</f>
        <v>2.9274951326963951E-3</v>
      </c>
    </row>
    <row r="76" spans="1:22" s="28" customFormat="1" ht="42.75" customHeight="1">
      <c r="A76" s="25"/>
      <c r="B76" s="216" t="s">
        <v>241</v>
      </c>
      <c r="C76" s="212"/>
      <c r="D76" s="160">
        <v>0</v>
      </c>
      <c r="E76" s="160"/>
      <c r="F76" s="160">
        <v>9830660623</v>
      </c>
      <c r="G76" s="160"/>
      <c r="H76" s="160">
        <v>29072959</v>
      </c>
      <c r="I76" s="160"/>
      <c r="J76" s="182">
        <f t="shared" si="3"/>
        <v>9859733582</v>
      </c>
      <c r="K76" s="182"/>
      <c r="L76" s="206">
        <f t="shared" ref="L76:L139" si="4">J76/1772258043006</f>
        <v>5.5633735848513903E-3</v>
      </c>
      <c r="M76" s="206"/>
      <c r="N76" s="160">
        <v>5393113920</v>
      </c>
      <c r="O76" s="160"/>
      <c r="P76" s="160">
        <v>12515713492</v>
      </c>
      <c r="Q76" s="160"/>
      <c r="R76" s="160">
        <v>559543336</v>
      </c>
      <c r="S76" s="160"/>
      <c r="T76" s="182">
        <f t="shared" ref="T76:T139" si="5">N76+P76+R76</f>
        <v>18468370748</v>
      </c>
      <c r="U76" s="178"/>
      <c r="V76" s="206">
        <f>T76/درآمدها!$J$5</f>
        <v>5.9808381275449941E-3</v>
      </c>
    </row>
    <row r="77" spans="1:22" s="28" customFormat="1" ht="42.75" customHeight="1">
      <c r="A77" s="25"/>
      <c r="B77" s="216" t="s">
        <v>95</v>
      </c>
      <c r="C77" s="212"/>
      <c r="D77" s="160">
        <v>0</v>
      </c>
      <c r="E77" s="160"/>
      <c r="F77" s="160">
        <v>3769785656</v>
      </c>
      <c r="G77" s="160"/>
      <c r="H77" s="160">
        <v>-2222095</v>
      </c>
      <c r="I77" s="160"/>
      <c r="J77" s="182">
        <f t="shared" si="3"/>
        <v>3767563561</v>
      </c>
      <c r="K77" s="182"/>
      <c r="L77" s="206">
        <f t="shared" si="4"/>
        <v>2.1258549655724401E-3</v>
      </c>
      <c r="M77" s="206"/>
      <c r="N77" s="160">
        <v>858397680</v>
      </c>
      <c r="O77" s="160"/>
      <c r="P77" s="160">
        <v>2453904261</v>
      </c>
      <c r="Q77" s="160"/>
      <c r="R77" s="160">
        <v>-138210641</v>
      </c>
      <c r="S77" s="160"/>
      <c r="T77" s="182">
        <f t="shared" si="5"/>
        <v>3174091300</v>
      </c>
      <c r="U77" s="178"/>
      <c r="V77" s="206">
        <f>T77/درآمدها!$J$5</f>
        <v>1.027904763575567E-3</v>
      </c>
    </row>
    <row r="78" spans="1:22" s="28" customFormat="1" ht="42.75" customHeight="1">
      <c r="A78" s="25"/>
      <c r="B78" s="216" t="s">
        <v>120</v>
      </c>
      <c r="C78" s="212"/>
      <c r="D78" s="160">
        <v>0</v>
      </c>
      <c r="E78" s="160"/>
      <c r="F78" s="160">
        <v>3897379255</v>
      </c>
      <c r="G78" s="160"/>
      <c r="H78" s="160">
        <v>15292724</v>
      </c>
      <c r="I78" s="160"/>
      <c r="J78" s="182">
        <f t="shared" si="3"/>
        <v>3912671979</v>
      </c>
      <c r="K78" s="182"/>
      <c r="L78" s="206">
        <f t="shared" si="4"/>
        <v>2.2077326687504014E-3</v>
      </c>
      <c r="M78" s="206"/>
      <c r="N78" s="160">
        <v>0</v>
      </c>
      <c r="O78" s="160"/>
      <c r="P78" s="160">
        <v>5371040610</v>
      </c>
      <c r="Q78" s="160"/>
      <c r="R78" s="160">
        <v>163324208</v>
      </c>
      <c r="S78" s="160"/>
      <c r="T78" s="182">
        <f t="shared" si="5"/>
        <v>5534364818</v>
      </c>
      <c r="U78" s="178"/>
      <c r="V78" s="206">
        <f>T78/درآمدها!$J$5</f>
        <v>1.7922609723882944E-3</v>
      </c>
    </row>
    <row r="79" spans="1:22" s="28" customFormat="1" ht="42.75" customHeight="1">
      <c r="A79" s="25"/>
      <c r="B79" s="216" t="s">
        <v>198</v>
      </c>
      <c r="C79" s="212"/>
      <c r="D79" s="160">
        <v>0</v>
      </c>
      <c r="E79" s="160"/>
      <c r="F79" s="160">
        <v>-1640254488</v>
      </c>
      <c r="G79" s="160"/>
      <c r="H79" s="160">
        <v>4179503178</v>
      </c>
      <c r="I79" s="160"/>
      <c r="J79" s="182">
        <f t="shared" si="3"/>
        <v>2539248690</v>
      </c>
      <c r="K79" s="182"/>
      <c r="L79" s="206">
        <f t="shared" si="4"/>
        <v>1.4327759436730081E-3</v>
      </c>
      <c r="M79" s="206"/>
      <c r="N79" s="160">
        <v>298459560</v>
      </c>
      <c r="O79" s="160"/>
      <c r="P79" s="160">
        <v>1117259237</v>
      </c>
      <c r="Q79" s="160"/>
      <c r="R79" s="160">
        <v>3817173009</v>
      </c>
      <c r="S79" s="160"/>
      <c r="T79" s="182">
        <f t="shared" si="5"/>
        <v>5232891806</v>
      </c>
      <c r="U79" s="178"/>
      <c r="V79" s="206">
        <f>T79/درآمدها!$J$5</f>
        <v>1.6946312838143475E-3</v>
      </c>
    </row>
    <row r="80" spans="1:22" s="28" customFormat="1" ht="42.75" customHeight="1">
      <c r="A80" s="25"/>
      <c r="B80" s="216" t="s">
        <v>138</v>
      </c>
      <c r="C80" s="212"/>
      <c r="D80" s="160">
        <v>0</v>
      </c>
      <c r="E80" s="160"/>
      <c r="F80" s="160">
        <v>1379931881</v>
      </c>
      <c r="G80" s="160"/>
      <c r="H80" s="160">
        <v>0</v>
      </c>
      <c r="I80" s="160"/>
      <c r="J80" s="182">
        <f t="shared" si="3"/>
        <v>1379931881</v>
      </c>
      <c r="K80" s="182"/>
      <c r="L80" s="206">
        <f t="shared" si="4"/>
        <v>7.7862921059703057E-4</v>
      </c>
      <c r="M80" s="206"/>
      <c r="N80" s="160">
        <v>1366865791</v>
      </c>
      <c r="O80" s="160"/>
      <c r="P80" s="160">
        <v>-180774687</v>
      </c>
      <c r="Q80" s="160"/>
      <c r="R80" s="160">
        <v>-2127160247</v>
      </c>
      <c r="S80" s="160"/>
      <c r="T80" s="182">
        <f t="shared" si="5"/>
        <v>-941069143</v>
      </c>
      <c r="U80" s="178"/>
      <c r="V80" s="206">
        <f>T80/درآمدها!$J$5</f>
        <v>-3.0475791762627505E-4</v>
      </c>
    </row>
    <row r="81" spans="1:22" s="28" customFormat="1" ht="42.75" customHeight="1">
      <c r="A81" s="25"/>
      <c r="B81" s="216" t="s">
        <v>306</v>
      </c>
      <c r="C81" s="212"/>
      <c r="D81" s="160">
        <v>0</v>
      </c>
      <c r="E81" s="160"/>
      <c r="F81" s="160">
        <v>554841216</v>
      </c>
      <c r="G81" s="160"/>
      <c r="H81" s="160">
        <v>-168720</v>
      </c>
      <c r="I81" s="160"/>
      <c r="J81" s="182">
        <f t="shared" si="3"/>
        <v>554672496</v>
      </c>
      <c r="K81" s="182"/>
      <c r="L81" s="206">
        <f t="shared" si="4"/>
        <v>3.1297501974328584E-4</v>
      </c>
      <c r="M81" s="206"/>
      <c r="N81" s="160">
        <v>0</v>
      </c>
      <c r="O81" s="160"/>
      <c r="P81" s="160">
        <v>331499370</v>
      </c>
      <c r="Q81" s="160"/>
      <c r="R81" s="160">
        <v>-812177948</v>
      </c>
      <c r="S81" s="160"/>
      <c r="T81" s="182">
        <f t="shared" si="5"/>
        <v>-480678578</v>
      </c>
      <c r="U81" s="178"/>
      <c r="V81" s="206">
        <f>T81/درآمدها!$J$5</f>
        <v>-1.5566401636743396E-4</v>
      </c>
    </row>
    <row r="82" spans="1:22" s="28" customFormat="1" ht="42.75" customHeight="1">
      <c r="A82" s="25"/>
      <c r="B82" s="216" t="s">
        <v>189</v>
      </c>
      <c r="C82" s="212"/>
      <c r="D82" s="160">
        <v>0</v>
      </c>
      <c r="E82" s="160"/>
      <c r="F82" s="160">
        <v>3603707672</v>
      </c>
      <c r="G82" s="160"/>
      <c r="H82" s="160">
        <v>117221514</v>
      </c>
      <c r="I82" s="160"/>
      <c r="J82" s="182">
        <f t="shared" si="3"/>
        <v>3720929186</v>
      </c>
      <c r="K82" s="182"/>
      <c r="L82" s="206">
        <f t="shared" si="4"/>
        <v>2.0995414300328287E-3</v>
      </c>
      <c r="M82" s="206"/>
      <c r="N82" s="160">
        <v>0</v>
      </c>
      <c r="O82" s="160"/>
      <c r="P82" s="160">
        <v>1652554522</v>
      </c>
      <c r="Q82" s="160"/>
      <c r="R82" s="160">
        <v>-497139864</v>
      </c>
      <c r="S82" s="160"/>
      <c r="T82" s="182">
        <f t="shared" si="5"/>
        <v>1155414658</v>
      </c>
      <c r="U82" s="178"/>
      <c r="V82" s="206">
        <f>T82/درآمدها!$J$5</f>
        <v>3.7417204440944545E-4</v>
      </c>
    </row>
    <row r="83" spans="1:22" s="28" customFormat="1" ht="42.75" customHeight="1">
      <c r="A83" s="25"/>
      <c r="B83" s="216" t="s">
        <v>340</v>
      </c>
      <c r="C83" s="212"/>
      <c r="D83" s="160">
        <v>0</v>
      </c>
      <c r="E83" s="160"/>
      <c r="F83" s="160">
        <v>5822102123</v>
      </c>
      <c r="G83" s="160"/>
      <c r="H83" s="160">
        <v>3911414</v>
      </c>
      <c r="I83" s="160"/>
      <c r="J83" s="182">
        <f t="shared" si="3"/>
        <v>5826013537</v>
      </c>
      <c r="K83" s="182"/>
      <c r="L83" s="206">
        <f t="shared" si="4"/>
        <v>3.2873393126873658E-3</v>
      </c>
      <c r="M83" s="206"/>
      <c r="N83" s="160">
        <v>2115900800</v>
      </c>
      <c r="O83" s="160"/>
      <c r="P83" s="160">
        <v>5580765190</v>
      </c>
      <c r="Q83" s="160"/>
      <c r="R83" s="160">
        <v>-1242935128</v>
      </c>
      <c r="S83" s="160"/>
      <c r="T83" s="182">
        <f t="shared" si="5"/>
        <v>6453730862</v>
      </c>
      <c r="U83" s="178"/>
      <c r="V83" s="206">
        <f>T83/درآمدها!$J$5</f>
        <v>2.0899905103184805E-3</v>
      </c>
    </row>
    <row r="84" spans="1:22" s="28" customFormat="1" ht="42.75" customHeight="1">
      <c r="A84" s="25"/>
      <c r="B84" s="216" t="s">
        <v>126</v>
      </c>
      <c r="C84" s="212"/>
      <c r="D84" s="160">
        <v>0</v>
      </c>
      <c r="E84" s="160"/>
      <c r="F84" s="160">
        <v>3163411374</v>
      </c>
      <c r="G84" s="160"/>
      <c r="H84" s="160">
        <v>-9018586</v>
      </c>
      <c r="I84" s="160"/>
      <c r="J84" s="182">
        <f t="shared" si="3"/>
        <v>3154392788</v>
      </c>
      <c r="K84" s="182"/>
      <c r="L84" s="206">
        <f t="shared" si="4"/>
        <v>1.7798721808307916E-3</v>
      </c>
      <c r="M84" s="206"/>
      <c r="N84" s="160">
        <v>451176464</v>
      </c>
      <c r="O84" s="160"/>
      <c r="P84" s="160">
        <v>1272602775</v>
      </c>
      <c r="Q84" s="160"/>
      <c r="R84" s="160">
        <v>-691306822</v>
      </c>
      <c r="S84" s="160"/>
      <c r="T84" s="182">
        <f t="shared" si="5"/>
        <v>1032472417</v>
      </c>
      <c r="U84" s="178"/>
      <c r="V84" s="206">
        <f>T84/درآمدها!$J$5</f>
        <v>3.3435815652016032E-4</v>
      </c>
    </row>
    <row r="85" spans="1:22" s="28" customFormat="1" ht="42.75" customHeight="1">
      <c r="A85" s="25"/>
      <c r="B85" s="216" t="s">
        <v>404</v>
      </c>
      <c r="C85" s="212"/>
      <c r="D85" s="160">
        <v>0</v>
      </c>
      <c r="E85" s="160"/>
      <c r="F85" s="160">
        <v>0</v>
      </c>
      <c r="G85" s="160"/>
      <c r="H85" s="160">
        <v>0</v>
      </c>
      <c r="I85" s="160"/>
      <c r="J85" s="182">
        <f t="shared" si="3"/>
        <v>0</v>
      </c>
      <c r="K85" s="182"/>
      <c r="L85" s="206">
        <f t="shared" si="4"/>
        <v>0</v>
      </c>
      <c r="M85" s="206"/>
      <c r="N85" s="160">
        <v>5480605000</v>
      </c>
      <c r="O85" s="160"/>
      <c r="P85" s="160">
        <v>0</v>
      </c>
      <c r="Q85" s="160"/>
      <c r="R85" s="160">
        <v>-3562321862</v>
      </c>
      <c r="S85" s="160"/>
      <c r="T85" s="182">
        <f t="shared" si="5"/>
        <v>1918283138</v>
      </c>
      <c r="U85" s="178"/>
      <c r="V85" s="206">
        <f>T85/درآمدها!$J$5</f>
        <v>6.2122106425763072E-4</v>
      </c>
    </row>
    <row r="86" spans="1:22" s="28" customFormat="1" ht="42.75" customHeight="1">
      <c r="A86" s="25"/>
      <c r="B86" s="216" t="s">
        <v>402</v>
      </c>
      <c r="C86" s="212"/>
      <c r="D86" s="160">
        <v>0</v>
      </c>
      <c r="E86" s="160"/>
      <c r="F86" s="160">
        <v>-302442523</v>
      </c>
      <c r="G86" s="160"/>
      <c r="H86" s="160">
        <v>21184725</v>
      </c>
      <c r="I86" s="160"/>
      <c r="J86" s="182">
        <f t="shared" si="3"/>
        <v>-281257798</v>
      </c>
      <c r="K86" s="182"/>
      <c r="L86" s="206">
        <f t="shared" si="4"/>
        <v>-1.5870025198077084E-4</v>
      </c>
      <c r="M86" s="206"/>
      <c r="N86" s="160">
        <v>0</v>
      </c>
      <c r="O86" s="160"/>
      <c r="P86" s="160">
        <v>2675869705</v>
      </c>
      <c r="Q86" s="160"/>
      <c r="R86" s="160">
        <v>76729989</v>
      </c>
      <c r="S86" s="160"/>
      <c r="T86" s="182">
        <f t="shared" si="5"/>
        <v>2752599694</v>
      </c>
      <c r="U86" s="178"/>
      <c r="V86" s="206">
        <f>T86/درآمدها!$J$5</f>
        <v>8.9140798743856167E-4</v>
      </c>
    </row>
    <row r="87" spans="1:22" s="28" customFormat="1" ht="42.75" customHeight="1">
      <c r="A87" s="25"/>
      <c r="B87" s="216" t="s">
        <v>346</v>
      </c>
      <c r="C87" s="212"/>
      <c r="D87" s="160">
        <v>0</v>
      </c>
      <c r="E87" s="160"/>
      <c r="F87" s="160">
        <v>5406465768</v>
      </c>
      <c r="G87" s="160"/>
      <c r="H87" s="160">
        <v>579736445</v>
      </c>
      <c r="I87" s="160"/>
      <c r="J87" s="182">
        <f t="shared" si="3"/>
        <v>5986202213</v>
      </c>
      <c r="K87" s="182"/>
      <c r="L87" s="206">
        <f t="shared" si="4"/>
        <v>3.3777260803661275E-3</v>
      </c>
      <c r="M87" s="206"/>
      <c r="N87" s="160">
        <v>0</v>
      </c>
      <c r="O87" s="160"/>
      <c r="P87" s="160">
        <v>6903602020</v>
      </c>
      <c r="Q87" s="160"/>
      <c r="R87" s="160">
        <v>1933136014</v>
      </c>
      <c r="S87" s="160"/>
      <c r="T87" s="182">
        <f t="shared" si="5"/>
        <v>8836738034</v>
      </c>
      <c r="U87" s="178"/>
      <c r="V87" s="206">
        <f>T87/درآمدها!$J$5</f>
        <v>2.8617088360432448E-3</v>
      </c>
    </row>
    <row r="88" spans="1:22" s="28" customFormat="1" ht="42.75" customHeight="1">
      <c r="A88" s="25"/>
      <c r="B88" s="216" t="s">
        <v>352</v>
      </c>
      <c r="C88" s="212"/>
      <c r="D88" s="160">
        <v>0</v>
      </c>
      <c r="E88" s="160"/>
      <c r="F88" s="160">
        <v>3614452098</v>
      </c>
      <c r="G88" s="160"/>
      <c r="H88" s="160">
        <v>171670252</v>
      </c>
      <c r="I88" s="160"/>
      <c r="J88" s="182">
        <f t="shared" si="3"/>
        <v>3786122350</v>
      </c>
      <c r="K88" s="182"/>
      <c r="L88" s="206">
        <f t="shared" si="4"/>
        <v>2.1363267978618968E-3</v>
      </c>
      <c r="M88" s="206"/>
      <c r="N88" s="160">
        <v>0</v>
      </c>
      <c r="O88" s="160"/>
      <c r="P88" s="160">
        <v>2712938630</v>
      </c>
      <c r="Q88" s="160"/>
      <c r="R88" s="160">
        <v>-35701614</v>
      </c>
      <c r="S88" s="160"/>
      <c r="T88" s="182">
        <f t="shared" si="5"/>
        <v>2677237016</v>
      </c>
      <c r="U88" s="178"/>
      <c r="V88" s="206">
        <f>T88/درآمدها!$J$5</f>
        <v>8.6700237071543477E-4</v>
      </c>
    </row>
    <row r="89" spans="1:22" s="28" customFormat="1" ht="42.75" customHeight="1">
      <c r="A89" s="25"/>
      <c r="B89" s="216" t="s">
        <v>203</v>
      </c>
      <c r="C89" s="212"/>
      <c r="D89" s="160">
        <v>0</v>
      </c>
      <c r="E89" s="160"/>
      <c r="F89" s="160">
        <v>-687561680</v>
      </c>
      <c r="G89" s="160"/>
      <c r="H89" s="160">
        <v>2487911840</v>
      </c>
      <c r="I89" s="160"/>
      <c r="J89" s="182">
        <f t="shared" si="3"/>
        <v>1800350160</v>
      </c>
      <c r="K89" s="182"/>
      <c r="L89" s="206">
        <f t="shared" si="4"/>
        <v>1.0158510308952255E-3</v>
      </c>
      <c r="M89" s="206"/>
      <c r="N89" s="160">
        <v>4082561200</v>
      </c>
      <c r="O89" s="160"/>
      <c r="P89" s="160">
        <v>13868532775</v>
      </c>
      <c r="Q89" s="160"/>
      <c r="R89" s="160">
        <v>3099009489</v>
      </c>
      <c r="S89" s="160"/>
      <c r="T89" s="182">
        <f t="shared" si="5"/>
        <v>21050103464</v>
      </c>
      <c r="U89" s="178"/>
      <c r="V89" s="206">
        <f>T89/درآمدها!$J$5</f>
        <v>6.816912174014699E-3</v>
      </c>
    </row>
    <row r="90" spans="1:22" s="28" customFormat="1" ht="42.75" customHeight="1">
      <c r="A90" s="25"/>
      <c r="B90" s="216" t="s">
        <v>325</v>
      </c>
      <c r="C90" s="212"/>
      <c r="D90" s="160">
        <v>0</v>
      </c>
      <c r="E90" s="160"/>
      <c r="F90" s="160">
        <v>4309641163</v>
      </c>
      <c r="G90" s="160"/>
      <c r="H90" s="160">
        <v>797770552</v>
      </c>
      <c r="I90" s="160"/>
      <c r="J90" s="182">
        <f t="shared" si="3"/>
        <v>5107411715</v>
      </c>
      <c r="K90" s="182"/>
      <c r="L90" s="206">
        <f t="shared" si="4"/>
        <v>2.881866856328161E-3</v>
      </c>
      <c r="M90" s="206"/>
      <c r="N90" s="160">
        <v>866860622</v>
      </c>
      <c r="O90" s="160"/>
      <c r="P90" s="160">
        <v>9027031673</v>
      </c>
      <c r="Q90" s="160"/>
      <c r="R90" s="160">
        <v>713875864</v>
      </c>
      <c r="S90" s="160"/>
      <c r="T90" s="182">
        <f t="shared" si="5"/>
        <v>10607768159</v>
      </c>
      <c r="U90" s="178"/>
      <c r="V90" s="206">
        <f>T90/درآمدها!$J$5</f>
        <v>3.4352431581099515E-3</v>
      </c>
    </row>
    <row r="91" spans="1:22" s="28" customFormat="1" ht="42.75" customHeight="1">
      <c r="A91" s="25"/>
      <c r="B91" s="216" t="s">
        <v>319</v>
      </c>
      <c r="C91" s="212"/>
      <c r="D91" s="160">
        <v>0</v>
      </c>
      <c r="E91" s="160"/>
      <c r="F91" s="160">
        <v>3579755453</v>
      </c>
      <c r="G91" s="160"/>
      <c r="H91" s="160">
        <v>12492108</v>
      </c>
      <c r="I91" s="160"/>
      <c r="J91" s="182">
        <f t="shared" si="3"/>
        <v>3592247561</v>
      </c>
      <c r="K91" s="182"/>
      <c r="L91" s="206">
        <f t="shared" si="4"/>
        <v>2.0269325763121043E-3</v>
      </c>
      <c r="M91" s="206"/>
      <c r="N91" s="160">
        <v>45931950</v>
      </c>
      <c r="O91" s="160"/>
      <c r="P91" s="160">
        <v>1800508121</v>
      </c>
      <c r="Q91" s="160"/>
      <c r="R91" s="160">
        <v>-367704431</v>
      </c>
      <c r="S91" s="160"/>
      <c r="T91" s="182">
        <f t="shared" si="5"/>
        <v>1478735640</v>
      </c>
      <c r="U91" s="178"/>
      <c r="V91" s="206">
        <f>T91/درآمدها!$J$5</f>
        <v>4.7887702802530116E-4</v>
      </c>
    </row>
    <row r="92" spans="1:22" s="28" customFormat="1" ht="52.5" customHeight="1">
      <c r="A92" s="25"/>
      <c r="B92" s="216" t="s">
        <v>201</v>
      </c>
      <c r="C92" s="212"/>
      <c r="D92" s="160">
        <v>0</v>
      </c>
      <c r="E92" s="160"/>
      <c r="F92" s="160">
        <v>195007309</v>
      </c>
      <c r="G92" s="160"/>
      <c r="H92" s="160">
        <v>7155310</v>
      </c>
      <c r="I92" s="160"/>
      <c r="J92" s="182">
        <f t="shared" si="3"/>
        <v>202162619</v>
      </c>
      <c r="K92" s="182"/>
      <c r="L92" s="206">
        <f t="shared" si="4"/>
        <v>1.1407064552355121E-4</v>
      </c>
      <c r="M92" s="206"/>
      <c r="N92" s="160">
        <v>471251000</v>
      </c>
      <c r="O92" s="160"/>
      <c r="P92" s="160">
        <v>1023663133</v>
      </c>
      <c r="Q92" s="160"/>
      <c r="R92" s="160">
        <v>14530743</v>
      </c>
      <c r="S92" s="160"/>
      <c r="T92" s="182">
        <f t="shared" si="5"/>
        <v>1509444876</v>
      </c>
      <c r="U92" s="178"/>
      <c r="V92" s="206">
        <f>T92/درآمدها!$J$5</f>
        <v>4.8882197509414146E-4</v>
      </c>
    </row>
    <row r="93" spans="1:22" s="28" customFormat="1" ht="42.75" customHeight="1">
      <c r="A93" s="25"/>
      <c r="B93" s="26" t="s">
        <v>486</v>
      </c>
      <c r="C93" s="217"/>
      <c r="D93" s="160">
        <v>0</v>
      </c>
      <c r="E93" s="160"/>
      <c r="F93" s="160">
        <v>1022983090</v>
      </c>
      <c r="G93" s="160"/>
      <c r="H93" s="160">
        <v>0</v>
      </c>
      <c r="I93" s="160"/>
      <c r="J93" s="182">
        <f t="shared" si="3"/>
        <v>1022983090</v>
      </c>
      <c r="K93" s="182"/>
      <c r="L93" s="206">
        <f t="shared" si="4"/>
        <v>5.7722017063885128E-4</v>
      </c>
      <c r="M93" s="206"/>
      <c r="N93" s="160">
        <v>0</v>
      </c>
      <c r="O93" s="160"/>
      <c r="P93" s="160">
        <v>1022983090</v>
      </c>
      <c r="Q93" s="160"/>
      <c r="R93" s="160">
        <v>0</v>
      </c>
      <c r="S93" s="160"/>
      <c r="T93" s="182">
        <f t="shared" si="5"/>
        <v>1022983090</v>
      </c>
      <c r="U93" s="218"/>
      <c r="V93" s="206">
        <f>T93/درآمدها!$J$5</f>
        <v>3.3128511182657313E-4</v>
      </c>
    </row>
    <row r="94" spans="1:22" s="28" customFormat="1" ht="42.75" customHeight="1">
      <c r="A94" s="25"/>
      <c r="B94" s="216" t="s">
        <v>285</v>
      </c>
      <c r="C94" s="212"/>
      <c r="D94" s="160">
        <v>0</v>
      </c>
      <c r="E94" s="160"/>
      <c r="F94" s="160">
        <v>0</v>
      </c>
      <c r="G94" s="160"/>
      <c r="H94" s="160">
        <v>0</v>
      </c>
      <c r="I94" s="160"/>
      <c r="J94" s="182">
        <f t="shared" si="3"/>
        <v>0</v>
      </c>
      <c r="K94" s="182"/>
      <c r="L94" s="206">
        <f t="shared" si="4"/>
        <v>0</v>
      </c>
      <c r="M94" s="206"/>
      <c r="N94" s="160">
        <v>709166700</v>
      </c>
      <c r="O94" s="160"/>
      <c r="P94" s="160">
        <v>0</v>
      </c>
      <c r="Q94" s="160"/>
      <c r="R94" s="160">
        <v>-1632666060</v>
      </c>
      <c r="S94" s="160"/>
      <c r="T94" s="182">
        <f t="shared" si="5"/>
        <v>-923499360</v>
      </c>
      <c r="U94" s="178"/>
      <c r="V94" s="206">
        <f>T94/درآمدها!$J$5</f>
        <v>-2.9906808014721801E-4</v>
      </c>
    </row>
    <row r="95" spans="1:22" s="28" customFormat="1" ht="42.75" customHeight="1">
      <c r="A95" s="25"/>
      <c r="B95" s="216" t="s">
        <v>423</v>
      </c>
      <c r="C95" s="212"/>
      <c r="D95" s="160">
        <v>0</v>
      </c>
      <c r="E95" s="160"/>
      <c r="F95" s="160">
        <v>0</v>
      </c>
      <c r="G95" s="160"/>
      <c r="H95" s="160">
        <v>0</v>
      </c>
      <c r="I95" s="160"/>
      <c r="J95" s="182">
        <f t="shared" si="3"/>
        <v>0</v>
      </c>
      <c r="K95" s="182"/>
      <c r="L95" s="206">
        <f t="shared" si="4"/>
        <v>0</v>
      </c>
      <c r="M95" s="206"/>
      <c r="N95" s="160">
        <v>0</v>
      </c>
      <c r="O95" s="160"/>
      <c r="P95" s="160">
        <v>0</v>
      </c>
      <c r="Q95" s="160"/>
      <c r="R95" s="160">
        <v>-977422980</v>
      </c>
      <c r="S95" s="160"/>
      <c r="T95" s="182">
        <f t="shared" si="5"/>
        <v>-977422980</v>
      </c>
      <c r="U95" s="178"/>
      <c r="V95" s="206">
        <f>T95/درآمدها!$J$5</f>
        <v>-3.1653082479707692E-4</v>
      </c>
    </row>
    <row r="96" spans="1:22" s="28" customFormat="1" ht="42.75" customHeight="1">
      <c r="A96" s="25"/>
      <c r="B96" s="26" t="s">
        <v>489</v>
      </c>
      <c r="C96" s="217"/>
      <c r="D96" s="160">
        <v>0</v>
      </c>
      <c r="E96" s="160"/>
      <c r="F96" s="160">
        <v>5649391424</v>
      </c>
      <c r="G96" s="160"/>
      <c r="H96" s="160">
        <v>-1311557</v>
      </c>
      <c r="I96" s="160"/>
      <c r="J96" s="182">
        <f t="shared" si="3"/>
        <v>5648079867</v>
      </c>
      <c r="K96" s="182"/>
      <c r="L96" s="206">
        <f t="shared" si="4"/>
        <v>3.1869398981087759E-3</v>
      </c>
      <c r="M96" s="206"/>
      <c r="N96" s="160">
        <v>0</v>
      </c>
      <c r="O96" s="160"/>
      <c r="P96" s="160">
        <v>5649391424</v>
      </c>
      <c r="Q96" s="160"/>
      <c r="R96" s="160">
        <v>-1311557</v>
      </c>
      <c r="S96" s="160"/>
      <c r="T96" s="182">
        <f t="shared" si="5"/>
        <v>5648079867</v>
      </c>
      <c r="U96" s="218"/>
      <c r="V96" s="206">
        <f>T96/درآمدها!$J$5</f>
        <v>1.8290867059635476E-3</v>
      </c>
    </row>
    <row r="97" spans="1:22" s="28" customFormat="1" ht="42.75" customHeight="1">
      <c r="A97" s="25"/>
      <c r="B97" s="216" t="s">
        <v>89</v>
      </c>
      <c r="C97" s="212"/>
      <c r="D97" s="160">
        <v>0</v>
      </c>
      <c r="E97" s="160"/>
      <c r="F97" s="160">
        <v>3922316291</v>
      </c>
      <c r="G97" s="160"/>
      <c r="H97" s="160">
        <v>-4216056</v>
      </c>
      <c r="I97" s="160"/>
      <c r="J97" s="182">
        <f t="shared" si="3"/>
        <v>3918100235</v>
      </c>
      <c r="K97" s="182"/>
      <c r="L97" s="206">
        <f t="shared" si="4"/>
        <v>2.210795572609928E-3</v>
      </c>
      <c r="M97" s="206"/>
      <c r="N97" s="160">
        <v>456216320</v>
      </c>
      <c r="O97" s="160"/>
      <c r="P97" s="160">
        <v>2047315609</v>
      </c>
      <c r="Q97" s="160"/>
      <c r="R97" s="160">
        <v>-93634446</v>
      </c>
      <c r="S97" s="160"/>
      <c r="T97" s="182">
        <f t="shared" si="5"/>
        <v>2409897483</v>
      </c>
      <c r="U97" s="178"/>
      <c r="V97" s="206">
        <f>T97/درآمدها!$J$5</f>
        <v>7.8042654365501985E-4</v>
      </c>
    </row>
    <row r="98" spans="1:22" s="28" customFormat="1" ht="42.75" customHeight="1">
      <c r="A98" s="25"/>
      <c r="B98" s="216" t="s">
        <v>424</v>
      </c>
      <c r="C98" s="212"/>
      <c r="D98" s="160">
        <v>67806780</v>
      </c>
      <c r="E98" s="160"/>
      <c r="F98" s="160">
        <v>1981418189</v>
      </c>
      <c r="G98" s="160"/>
      <c r="H98" s="160">
        <v>5773198</v>
      </c>
      <c r="I98" s="160"/>
      <c r="J98" s="182">
        <f t="shared" si="3"/>
        <v>2054998167</v>
      </c>
      <c r="K98" s="182"/>
      <c r="L98" s="206">
        <f t="shared" si="4"/>
        <v>1.1595366572660225E-3</v>
      </c>
      <c r="M98" s="206"/>
      <c r="N98" s="160">
        <v>67806780</v>
      </c>
      <c r="O98" s="160"/>
      <c r="P98" s="160">
        <v>3919924572</v>
      </c>
      <c r="Q98" s="160"/>
      <c r="R98" s="160">
        <v>268088647</v>
      </c>
      <c r="S98" s="160"/>
      <c r="T98" s="182">
        <f t="shared" si="5"/>
        <v>4255819999</v>
      </c>
      <c r="U98" s="178"/>
      <c r="V98" s="206">
        <f>T98/درآمدها!$J$5</f>
        <v>1.3782141836601437E-3</v>
      </c>
    </row>
    <row r="99" spans="1:22" s="28" customFormat="1" ht="42.75" customHeight="1">
      <c r="A99" s="25"/>
      <c r="B99" s="216" t="s">
        <v>338</v>
      </c>
      <c r="C99" s="212"/>
      <c r="D99" s="160">
        <v>0</v>
      </c>
      <c r="E99" s="160"/>
      <c r="F99" s="160">
        <v>4657519886</v>
      </c>
      <c r="G99" s="160"/>
      <c r="H99" s="160">
        <v>366976569</v>
      </c>
      <c r="I99" s="160"/>
      <c r="J99" s="182">
        <f t="shared" si="3"/>
        <v>5024496455</v>
      </c>
      <c r="K99" s="182"/>
      <c r="L99" s="206">
        <f t="shared" si="4"/>
        <v>2.8350817618396835E-3</v>
      </c>
      <c r="M99" s="206"/>
      <c r="N99" s="160">
        <v>1323216400</v>
      </c>
      <c r="O99" s="160"/>
      <c r="P99" s="160">
        <v>4975804959</v>
      </c>
      <c r="Q99" s="160"/>
      <c r="R99" s="160">
        <v>90588098</v>
      </c>
      <c r="S99" s="160"/>
      <c r="T99" s="182">
        <f t="shared" si="5"/>
        <v>6389609457</v>
      </c>
      <c r="U99" s="178"/>
      <c r="V99" s="206">
        <f>T99/درآمدها!$J$5</f>
        <v>2.0692252923656582E-3</v>
      </c>
    </row>
    <row r="100" spans="1:22" s="28" customFormat="1" ht="42.75" customHeight="1">
      <c r="A100" s="25"/>
      <c r="B100" s="216" t="s">
        <v>232</v>
      </c>
      <c r="C100" s="212"/>
      <c r="D100" s="160">
        <v>0</v>
      </c>
      <c r="E100" s="160"/>
      <c r="F100" s="160">
        <v>-10212304074</v>
      </c>
      <c r="G100" s="160"/>
      <c r="H100" s="160">
        <v>10608868296</v>
      </c>
      <c r="I100" s="160"/>
      <c r="J100" s="182">
        <f t="shared" si="3"/>
        <v>396564222</v>
      </c>
      <c r="K100" s="182"/>
      <c r="L100" s="206">
        <f t="shared" si="4"/>
        <v>2.237621228832857E-4</v>
      </c>
      <c r="M100" s="206"/>
      <c r="N100" s="160">
        <v>75546800</v>
      </c>
      <c r="O100" s="160"/>
      <c r="P100" s="160">
        <v>6713874296</v>
      </c>
      <c r="Q100" s="160"/>
      <c r="R100" s="160">
        <v>9677921601</v>
      </c>
      <c r="S100" s="160"/>
      <c r="T100" s="182">
        <f t="shared" si="5"/>
        <v>16467342697</v>
      </c>
      <c r="U100" s="178"/>
      <c r="V100" s="206">
        <f>T100/درآمدها!$J$5</f>
        <v>5.3328207672153679E-3</v>
      </c>
    </row>
    <row r="101" spans="1:22" s="28" customFormat="1" ht="42.75" customHeight="1">
      <c r="A101" s="25"/>
      <c r="B101" s="216" t="s">
        <v>318</v>
      </c>
      <c r="C101" s="212"/>
      <c r="D101" s="160">
        <v>0</v>
      </c>
      <c r="E101" s="160"/>
      <c r="F101" s="160">
        <v>3729310955</v>
      </c>
      <c r="G101" s="160"/>
      <c r="H101" s="160">
        <v>-12458366</v>
      </c>
      <c r="I101" s="160"/>
      <c r="J101" s="182">
        <f t="shared" si="3"/>
        <v>3716852589</v>
      </c>
      <c r="K101" s="182"/>
      <c r="L101" s="206">
        <f t="shared" si="4"/>
        <v>2.097241202356567E-3</v>
      </c>
      <c r="M101" s="206"/>
      <c r="N101" s="160">
        <v>292033350</v>
      </c>
      <c r="O101" s="160"/>
      <c r="P101" s="160">
        <v>-196741818</v>
      </c>
      <c r="Q101" s="160"/>
      <c r="R101" s="160">
        <v>-1156614251</v>
      </c>
      <c r="S101" s="160"/>
      <c r="T101" s="182">
        <f t="shared" si="5"/>
        <v>-1061322719</v>
      </c>
      <c r="U101" s="178"/>
      <c r="V101" s="206">
        <f>T101/درآمدها!$J$5</f>
        <v>-3.4370110228117032E-4</v>
      </c>
    </row>
    <row r="102" spans="1:22" s="28" customFormat="1" ht="42.75" customHeight="1">
      <c r="A102" s="25"/>
      <c r="B102" s="216" t="s">
        <v>179</v>
      </c>
      <c r="C102" s="212"/>
      <c r="D102" s="160">
        <v>0</v>
      </c>
      <c r="E102" s="160"/>
      <c r="F102" s="160">
        <v>4252250802</v>
      </c>
      <c r="G102" s="160"/>
      <c r="H102" s="160">
        <v>37641663</v>
      </c>
      <c r="I102" s="160"/>
      <c r="J102" s="182">
        <f t="shared" si="3"/>
        <v>4289892465</v>
      </c>
      <c r="K102" s="182"/>
      <c r="L102" s="206">
        <f t="shared" si="4"/>
        <v>2.4205800514939327E-3</v>
      </c>
      <c r="M102" s="206"/>
      <c r="N102" s="160">
        <v>0</v>
      </c>
      <c r="O102" s="160"/>
      <c r="P102" s="160">
        <v>7629346813</v>
      </c>
      <c r="Q102" s="160"/>
      <c r="R102" s="160">
        <v>168931079</v>
      </c>
      <c r="S102" s="160"/>
      <c r="T102" s="182">
        <f t="shared" si="5"/>
        <v>7798277892</v>
      </c>
      <c r="U102" s="178"/>
      <c r="V102" s="206">
        <f>T102/درآمدها!$J$5</f>
        <v>2.5254116013842544E-3</v>
      </c>
    </row>
    <row r="103" spans="1:22" s="28" customFormat="1" ht="42.75" customHeight="1">
      <c r="A103" s="25"/>
      <c r="B103" s="216" t="s">
        <v>268</v>
      </c>
      <c r="C103" s="212"/>
      <c r="D103" s="160">
        <v>0</v>
      </c>
      <c r="E103" s="160"/>
      <c r="F103" s="160">
        <v>4586603667</v>
      </c>
      <c r="G103" s="160"/>
      <c r="H103" s="160">
        <v>7358040</v>
      </c>
      <c r="I103" s="160"/>
      <c r="J103" s="182">
        <f t="shared" si="3"/>
        <v>4593961707</v>
      </c>
      <c r="K103" s="182"/>
      <c r="L103" s="206">
        <f t="shared" si="4"/>
        <v>2.5921517045046057E-3</v>
      </c>
      <c r="M103" s="206"/>
      <c r="N103" s="160">
        <v>0</v>
      </c>
      <c r="O103" s="160"/>
      <c r="P103" s="160">
        <v>4149680439</v>
      </c>
      <c r="Q103" s="160"/>
      <c r="R103" s="160">
        <v>-1199800194</v>
      </c>
      <c r="S103" s="160"/>
      <c r="T103" s="182">
        <f t="shared" si="5"/>
        <v>2949880245</v>
      </c>
      <c r="U103" s="178"/>
      <c r="V103" s="206">
        <f>T103/درآمدها!$J$5</f>
        <v>9.5529575844682238E-4</v>
      </c>
    </row>
    <row r="104" spans="1:22" s="28" customFormat="1" ht="42.75" customHeight="1">
      <c r="A104" s="25"/>
      <c r="B104" s="216" t="s">
        <v>458</v>
      </c>
      <c r="C104" s="212"/>
      <c r="D104" s="160">
        <v>0</v>
      </c>
      <c r="E104" s="160"/>
      <c r="F104" s="160">
        <v>-2542885861</v>
      </c>
      <c r="G104" s="160"/>
      <c r="H104" s="160">
        <v>35665720</v>
      </c>
      <c r="I104" s="160"/>
      <c r="J104" s="182">
        <f t="shared" si="3"/>
        <v>-2507220141</v>
      </c>
      <c r="K104" s="182"/>
      <c r="L104" s="206">
        <f t="shared" si="4"/>
        <v>-1.414703773468225E-3</v>
      </c>
      <c r="M104" s="206"/>
      <c r="N104" s="160">
        <v>0</v>
      </c>
      <c r="O104" s="160"/>
      <c r="P104" s="160">
        <v>-492704548</v>
      </c>
      <c r="Q104" s="160"/>
      <c r="R104" s="160">
        <v>47480274</v>
      </c>
      <c r="S104" s="160"/>
      <c r="T104" s="182">
        <f t="shared" si="5"/>
        <v>-445224274</v>
      </c>
      <c r="U104" s="178"/>
      <c r="V104" s="206">
        <f>T104/درآمدها!$J$5</f>
        <v>-1.4418241595762335E-4</v>
      </c>
    </row>
    <row r="105" spans="1:22" s="28" customFormat="1" ht="42.75" customHeight="1">
      <c r="A105" s="25"/>
      <c r="B105" s="216" t="s">
        <v>342</v>
      </c>
      <c r="C105" s="212"/>
      <c r="D105" s="160">
        <v>0</v>
      </c>
      <c r="E105" s="160"/>
      <c r="F105" s="160">
        <v>3727565483</v>
      </c>
      <c r="G105" s="160"/>
      <c r="H105" s="160">
        <v>45306896</v>
      </c>
      <c r="I105" s="160"/>
      <c r="J105" s="182">
        <f t="shared" si="3"/>
        <v>3772872379</v>
      </c>
      <c r="K105" s="182"/>
      <c r="L105" s="206">
        <f t="shared" si="4"/>
        <v>2.1288504763113817E-3</v>
      </c>
      <c r="M105" s="206"/>
      <c r="N105" s="160">
        <v>2535684480</v>
      </c>
      <c r="O105" s="160"/>
      <c r="P105" s="160">
        <v>5121015972</v>
      </c>
      <c r="Q105" s="160"/>
      <c r="R105" s="160">
        <v>-138182632</v>
      </c>
      <c r="S105" s="160"/>
      <c r="T105" s="182">
        <f t="shared" si="5"/>
        <v>7518517820</v>
      </c>
      <c r="U105" s="178"/>
      <c r="V105" s="206">
        <f>T105/درآمدها!$J$5</f>
        <v>2.4348134794376542E-3</v>
      </c>
    </row>
    <row r="106" spans="1:22" s="28" customFormat="1" ht="42.75" customHeight="1">
      <c r="A106" s="25"/>
      <c r="B106" s="216" t="s">
        <v>222</v>
      </c>
      <c r="C106" s="212"/>
      <c r="D106" s="160">
        <v>0</v>
      </c>
      <c r="E106" s="160"/>
      <c r="F106" s="160">
        <v>5545694029</v>
      </c>
      <c r="G106" s="160"/>
      <c r="H106" s="160">
        <v>0</v>
      </c>
      <c r="I106" s="160"/>
      <c r="J106" s="182">
        <f t="shared" si="3"/>
        <v>5545694029</v>
      </c>
      <c r="K106" s="182"/>
      <c r="L106" s="206">
        <f t="shared" si="4"/>
        <v>3.1291684926387578E-3</v>
      </c>
      <c r="M106" s="206"/>
      <c r="N106" s="160">
        <v>0</v>
      </c>
      <c r="O106" s="160"/>
      <c r="P106" s="160">
        <v>5695971880</v>
      </c>
      <c r="Q106" s="160"/>
      <c r="R106" s="160">
        <v>-883782144</v>
      </c>
      <c r="S106" s="160"/>
      <c r="T106" s="182">
        <f t="shared" si="5"/>
        <v>4812189736</v>
      </c>
      <c r="U106" s="178"/>
      <c r="V106" s="206">
        <f>T106/درآمدها!$J$5</f>
        <v>1.5583901927659894E-3</v>
      </c>
    </row>
    <row r="107" spans="1:22" s="28" customFormat="1" ht="42.75" customHeight="1">
      <c r="A107" s="25"/>
      <c r="B107" s="216" t="s">
        <v>444</v>
      </c>
      <c r="C107" s="212"/>
      <c r="D107" s="160">
        <v>7817834947</v>
      </c>
      <c r="E107" s="160"/>
      <c r="F107" s="160">
        <v>-2459462017</v>
      </c>
      <c r="G107" s="160"/>
      <c r="H107" s="160">
        <v>15723676</v>
      </c>
      <c r="I107" s="160"/>
      <c r="J107" s="182">
        <f t="shared" si="3"/>
        <v>5374096606</v>
      </c>
      <c r="K107" s="182"/>
      <c r="L107" s="206">
        <f t="shared" si="4"/>
        <v>3.0323443175829931E-3</v>
      </c>
      <c r="M107" s="206"/>
      <c r="N107" s="160">
        <v>7817834947</v>
      </c>
      <c r="O107" s="160"/>
      <c r="P107" s="160">
        <v>-1195128951</v>
      </c>
      <c r="Q107" s="160"/>
      <c r="R107" s="160">
        <v>-1958482401</v>
      </c>
      <c r="S107" s="160"/>
      <c r="T107" s="182">
        <f t="shared" si="5"/>
        <v>4664223595</v>
      </c>
      <c r="U107" s="178"/>
      <c r="V107" s="206">
        <f>T107/درآمدها!$J$5</f>
        <v>1.5104725096225353E-3</v>
      </c>
    </row>
    <row r="108" spans="1:22" s="28" customFormat="1" ht="42.75" customHeight="1">
      <c r="A108" s="25"/>
      <c r="B108" s="216" t="s">
        <v>286</v>
      </c>
      <c r="C108" s="212"/>
      <c r="D108" s="160">
        <v>0</v>
      </c>
      <c r="E108" s="160"/>
      <c r="F108" s="160">
        <v>3800110008</v>
      </c>
      <c r="G108" s="160"/>
      <c r="H108" s="160">
        <v>-2898632</v>
      </c>
      <c r="I108" s="160"/>
      <c r="J108" s="182">
        <f t="shared" si="3"/>
        <v>3797211376</v>
      </c>
      <c r="K108" s="182"/>
      <c r="L108" s="206">
        <f t="shared" si="4"/>
        <v>2.1425838020514175E-3</v>
      </c>
      <c r="M108" s="206"/>
      <c r="N108" s="160">
        <v>335472000</v>
      </c>
      <c r="O108" s="160"/>
      <c r="P108" s="160">
        <v>3016162388</v>
      </c>
      <c r="Q108" s="160"/>
      <c r="R108" s="160">
        <v>-743309765</v>
      </c>
      <c r="S108" s="160"/>
      <c r="T108" s="182">
        <f t="shared" si="5"/>
        <v>2608324623</v>
      </c>
      <c r="U108" s="178"/>
      <c r="V108" s="206">
        <f>T108/درآمدها!$J$5</f>
        <v>8.4468562858703677E-4</v>
      </c>
    </row>
    <row r="109" spans="1:22" s="28" customFormat="1" ht="42.6" customHeight="1">
      <c r="A109" s="25"/>
      <c r="B109" s="216" t="s">
        <v>161</v>
      </c>
      <c r="C109" s="212"/>
      <c r="D109" s="160">
        <v>0</v>
      </c>
      <c r="E109" s="160"/>
      <c r="F109" s="160">
        <v>890118811</v>
      </c>
      <c r="G109" s="160"/>
      <c r="H109" s="160">
        <v>0</v>
      </c>
      <c r="I109" s="160"/>
      <c r="J109" s="182">
        <f t="shared" si="3"/>
        <v>890118811</v>
      </c>
      <c r="K109" s="182"/>
      <c r="L109" s="206">
        <f t="shared" si="4"/>
        <v>5.0225124637619516E-4</v>
      </c>
      <c r="M109" s="206"/>
      <c r="N109" s="160">
        <v>0</v>
      </c>
      <c r="O109" s="160"/>
      <c r="P109" s="160">
        <v>-2088359516</v>
      </c>
      <c r="Q109" s="160"/>
      <c r="R109" s="160">
        <v>-1212654543</v>
      </c>
      <c r="S109" s="160"/>
      <c r="T109" s="182">
        <f t="shared" si="5"/>
        <v>-3301014059</v>
      </c>
      <c r="U109" s="178"/>
      <c r="V109" s="206">
        <f>T109/درآمدها!$J$5</f>
        <v>-1.0690077112388095E-3</v>
      </c>
    </row>
    <row r="110" spans="1:22" s="28" customFormat="1" ht="42.75" customHeight="1">
      <c r="A110" s="25"/>
      <c r="B110" s="216" t="s">
        <v>446</v>
      </c>
      <c r="C110" s="212"/>
      <c r="D110" s="160">
        <v>0</v>
      </c>
      <c r="E110" s="160"/>
      <c r="F110" s="160">
        <v>6950474985</v>
      </c>
      <c r="G110" s="160"/>
      <c r="H110" s="160">
        <v>40090173</v>
      </c>
      <c r="I110" s="160"/>
      <c r="J110" s="182">
        <f t="shared" si="3"/>
        <v>6990565158</v>
      </c>
      <c r="K110" s="182"/>
      <c r="L110" s="206">
        <f t="shared" si="4"/>
        <v>3.9444397984748393E-3</v>
      </c>
      <c r="M110" s="206"/>
      <c r="N110" s="160">
        <v>0</v>
      </c>
      <c r="O110" s="160"/>
      <c r="P110" s="160">
        <v>12393132428</v>
      </c>
      <c r="Q110" s="160"/>
      <c r="R110" s="160">
        <v>91101296</v>
      </c>
      <c r="S110" s="160"/>
      <c r="T110" s="182">
        <f t="shared" si="5"/>
        <v>12484233724</v>
      </c>
      <c r="U110" s="178"/>
      <c r="V110" s="206">
        <f>T110/درآمدها!$J$5</f>
        <v>4.0429219268173977E-3</v>
      </c>
    </row>
    <row r="111" spans="1:22" s="28" customFormat="1" ht="42.6" customHeight="1">
      <c r="A111" s="25"/>
      <c r="B111" s="216" t="s">
        <v>197</v>
      </c>
      <c r="C111" s="212"/>
      <c r="D111" s="160">
        <v>0</v>
      </c>
      <c r="E111" s="160"/>
      <c r="F111" s="160">
        <v>9490068714</v>
      </c>
      <c r="G111" s="160"/>
      <c r="H111" s="160">
        <v>-9496537</v>
      </c>
      <c r="I111" s="160"/>
      <c r="J111" s="182">
        <f t="shared" si="3"/>
        <v>9480572177</v>
      </c>
      <c r="K111" s="182"/>
      <c r="L111" s="206">
        <f t="shared" si="4"/>
        <v>5.3494310348393796E-3</v>
      </c>
      <c r="M111" s="206"/>
      <c r="N111" s="160">
        <v>2021122080</v>
      </c>
      <c r="O111" s="160"/>
      <c r="P111" s="160">
        <v>8306117104</v>
      </c>
      <c r="Q111" s="160"/>
      <c r="R111" s="160">
        <v>-438416195</v>
      </c>
      <c r="S111" s="160"/>
      <c r="T111" s="182">
        <f t="shared" si="5"/>
        <v>9888822989</v>
      </c>
      <c r="U111" s="178"/>
      <c r="V111" s="206">
        <f>T111/درآمدها!$J$5</f>
        <v>3.202418360350465E-3</v>
      </c>
    </row>
    <row r="112" spans="1:22" s="28" customFormat="1" ht="42.75" customHeight="1">
      <c r="A112" s="25"/>
      <c r="B112" s="216" t="s">
        <v>450</v>
      </c>
      <c r="C112" s="212"/>
      <c r="D112" s="160">
        <v>0</v>
      </c>
      <c r="E112" s="160"/>
      <c r="F112" s="160">
        <v>21018466584</v>
      </c>
      <c r="G112" s="160"/>
      <c r="H112" s="160">
        <v>0</v>
      </c>
      <c r="I112" s="160"/>
      <c r="J112" s="182">
        <f t="shared" si="3"/>
        <v>21018466584</v>
      </c>
      <c r="K112" s="182"/>
      <c r="L112" s="206">
        <f t="shared" si="4"/>
        <v>1.1859710083950141E-2</v>
      </c>
      <c r="M112" s="206"/>
      <c r="N112" s="160">
        <v>0</v>
      </c>
      <c r="O112" s="160"/>
      <c r="P112" s="160">
        <v>20668566158</v>
      </c>
      <c r="Q112" s="160"/>
      <c r="R112" s="160">
        <v>0</v>
      </c>
      <c r="S112" s="160"/>
      <c r="T112" s="182">
        <f t="shared" si="5"/>
        <v>20668566158</v>
      </c>
      <c r="U112" s="178"/>
      <c r="V112" s="206">
        <f>T112/درآمدها!$J$5</f>
        <v>6.6933542869686679E-3</v>
      </c>
    </row>
    <row r="113" spans="1:22" s="28" customFormat="1" ht="42.75" customHeight="1">
      <c r="A113" s="25"/>
      <c r="B113" s="216" t="s">
        <v>91</v>
      </c>
      <c r="C113" s="212"/>
      <c r="D113" s="160">
        <v>0</v>
      </c>
      <c r="E113" s="160"/>
      <c r="F113" s="160">
        <v>6396859296</v>
      </c>
      <c r="G113" s="160"/>
      <c r="H113" s="160">
        <v>1888346351</v>
      </c>
      <c r="I113" s="160"/>
      <c r="J113" s="182">
        <f t="shared" si="3"/>
        <v>8285205647</v>
      </c>
      <c r="K113" s="182"/>
      <c r="L113" s="206">
        <f t="shared" si="4"/>
        <v>4.6749431775449136E-3</v>
      </c>
      <c r="M113" s="206"/>
      <c r="N113" s="160">
        <v>0</v>
      </c>
      <c r="O113" s="160"/>
      <c r="P113" s="160">
        <v>22644643525</v>
      </c>
      <c r="Q113" s="160"/>
      <c r="R113" s="160">
        <v>4574437981</v>
      </c>
      <c r="S113" s="160"/>
      <c r="T113" s="182">
        <f t="shared" si="5"/>
        <v>27219081506</v>
      </c>
      <c r="U113" s="178"/>
      <c r="V113" s="206">
        <f>T113/درآمدها!$J$5</f>
        <v>8.8146876998053004E-3</v>
      </c>
    </row>
    <row r="114" spans="1:22" s="28" customFormat="1" ht="42.75" customHeight="1">
      <c r="A114" s="25"/>
      <c r="B114" s="216" t="s">
        <v>440</v>
      </c>
      <c r="C114" s="212"/>
      <c r="D114" s="160">
        <v>0</v>
      </c>
      <c r="E114" s="160"/>
      <c r="F114" s="160">
        <v>5528364167</v>
      </c>
      <c r="G114" s="160"/>
      <c r="H114" s="160">
        <v>58836639</v>
      </c>
      <c r="I114" s="160"/>
      <c r="J114" s="182">
        <f t="shared" si="3"/>
        <v>5587200806</v>
      </c>
      <c r="K114" s="182"/>
      <c r="L114" s="206">
        <f t="shared" si="4"/>
        <v>3.1525887711720117E-3</v>
      </c>
      <c r="M114" s="206"/>
      <c r="N114" s="160">
        <v>0</v>
      </c>
      <c r="O114" s="160"/>
      <c r="P114" s="160">
        <v>7386319968</v>
      </c>
      <c r="Q114" s="160"/>
      <c r="R114" s="160">
        <v>69916840</v>
      </c>
      <c r="S114" s="160"/>
      <c r="T114" s="182">
        <f t="shared" si="5"/>
        <v>7456236808</v>
      </c>
      <c r="U114" s="178"/>
      <c r="V114" s="206">
        <f>T114/درآمدها!$J$5</f>
        <v>2.4146442584341162E-3</v>
      </c>
    </row>
    <row r="115" spans="1:22" s="28" customFormat="1" ht="42.75" customHeight="1">
      <c r="A115" s="25"/>
      <c r="B115" s="216" t="s">
        <v>94</v>
      </c>
      <c r="C115" s="212"/>
      <c r="D115" s="160">
        <v>0</v>
      </c>
      <c r="E115" s="160"/>
      <c r="F115" s="160">
        <v>4683010075</v>
      </c>
      <c r="G115" s="160"/>
      <c r="H115" s="160">
        <v>0</v>
      </c>
      <c r="I115" s="160"/>
      <c r="J115" s="182">
        <f t="shared" si="3"/>
        <v>4683010075</v>
      </c>
      <c r="K115" s="182"/>
      <c r="L115" s="206">
        <f t="shared" si="4"/>
        <v>2.6423974169455331E-3</v>
      </c>
      <c r="M115" s="206"/>
      <c r="N115" s="160">
        <v>4152582394</v>
      </c>
      <c r="O115" s="160"/>
      <c r="P115" s="160">
        <v>5578115521</v>
      </c>
      <c r="Q115" s="160"/>
      <c r="R115" s="160">
        <v>-1446875959</v>
      </c>
      <c r="S115" s="160"/>
      <c r="T115" s="182">
        <f t="shared" si="5"/>
        <v>8283821956</v>
      </c>
      <c r="U115" s="178"/>
      <c r="V115" s="206">
        <f>T115/درآمدها!$J$5</f>
        <v>2.6826512675247466E-3</v>
      </c>
    </row>
    <row r="116" spans="1:22" s="28" customFormat="1" ht="42.6" customHeight="1">
      <c r="A116" s="25"/>
      <c r="B116" s="216" t="s">
        <v>344</v>
      </c>
      <c r="C116" s="212"/>
      <c r="D116" s="160">
        <v>0</v>
      </c>
      <c r="E116" s="160"/>
      <c r="F116" s="160">
        <v>10058305466</v>
      </c>
      <c r="G116" s="160"/>
      <c r="H116" s="160">
        <v>20344746</v>
      </c>
      <c r="I116" s="160"/>
      <c r="J116" s="182">
        <f t="shared" si="3"/>
        <v>10078650212</v>
      </c>
      <c r="K116" s="182"/>
      <c r="L116" s="206">
        <f t="shared" si="4"/>
        <v>5.6868977132162905E-3</v>
      </c>
      <c r="M116" s="206"/>
      <c r="N116" s="160">
        <v>0</v>
      </c>
      <c r="O116" s="160"/>
      <c r="P116" s="160">
        <v>9069750784</v>
      </c>
      <c r="Q116" s="160"/>
      <c r="R116" s="160">
        <v>-29555365</v>
      </c>
      <c r="S116" s="160"/>
      <c r="T116" s="182">
        <f t="shared" si="5"/>
        <v>9040195419</v>
      </c>
      <c r="U116" s="178"/>
      <c r="V116" s="206">
        <f>T116/درآمدها!$J$5</f>
        <v>2.9275969266681517E-3</v>
      </c>
    </row>
    <row r="117" spans="1:22" s="28" customFormat="1" ht="42.75" customHeight="1">
      <c r="A117" s="25"/>
      <c r="B117" s="216" t="s">
        <v>439</v>
      </c>
      <c r="C117" s="212"/>
      <c r="D117" s="160">
        <v>0</v>
      </c>
      <c r="E117" s="160"/>
      <c r="F117" s="160">
        <v>4533702741</v>
      </c>
      <c r="G117" s="160"/>
      <c r="H117" s="160">
        <v>0</v>
      </c>
      <c r="I117" s="160"/>
      <c r="J117" s="182">
        <f t="shared" si="3"/>
        <v>4533702741</v>
      </c>
      <c r="K117" s="182"/>
      <c r="L117" s="206">
        <f t="shared" si="4"/>
        <v>2.5581504673609493E-3</v>
      </c>
      <c r="M117" s="206"/>
      <c r="N117" s="160">
        <v>0</v>
      </c>
      <c r="O117" s="160"/>
      <c r="P117" s="160">
        <v>5187873391</v>
      </c>
      <c r="Q117" s="160"/>
      <c r="R117" s="160">
        <v>-113034</v>
      </c>
      <c r="S117" s="160"/>
      <c r="T117" s="182">
        <f t="shared" si="5"/>
        <v>5187760357</v>
      </c>
      <c r="U117" s="178"/>
      <c r="V117" s="206">
        <f>T117/درآمدها!$J$5</f>
        <v>1.6800158153134359E-3</v>
      </c>
    </row>
    <row r="118" spans="1:22" s="28" customFormat="1" ht="42.75" customHeight="1">
      <c r="A118" s="25"/>
      <c r="B118" s="216" t="s">
        <v>137</v>
      </c>
      <c r="C118" s="212"/>
      <c r="D118" s="160">
        <v>0</v>
      </c>
      <c r="E118" s="160"/>
      <c r="F118" s="160">
        <v>11470765094</v>
      </c>
      <c r="G118" s="160"/>
      <c r="H118" s="160">
        <v>-11322760</v>
      </c>
      <c r="I118" s="160"/>
      <c r="J118" s="182">
        <f t="shared" si="3"/>
        <v>11459442334</v>
      </c>
      <c r="K118" s="182"/>
      <c r="L118" s="206">
        <f t="shared" si="4"/>
        <v>6.4660123164475341E-3</v>
      </c>
      <c r="M118" s="206"/>
      <c r="N118" s="160">
        <v>0</v>
      </c>
      <c r="O118" s="160"/>
      <c r="P118" s="160">
        <v>7514585657</v>
      </c>
      <c r="Q118" s="160"/>
      <c r="R118" s="160">
        <v>-1073628639</v>
      </c>
      <c r="S118" s="160"/>
      <c r="T118" s="182">
        <f t="shared" si="5"/>
        <v>6440957018</v>
      </c>
      <c r="U118" s="178"/>
      <c r="V118" s="206">
        <f>T118/درآمدها!$J$5</f>
        <v>2.0858538003578151E-3</v>
      </c>
    </row>
    <row r="119" spans="1:22" s="28" customFormat="1" ht="42.75" customHeight="1">
      <c r="A119" s="25"/>
      <c r="B119" s="216" t="s">
        <v>115</v>
      </c>
      <c r="C119" s="212"/>
      <c r="D119" s="160">
        <v>0</v>
      </c>
      <c r="E119" s="160"/>
      <c r="F119" s="160">
        <v>0</v>
      </c>
      <c r="G119" s="160"/>
      <c r="H119" s="160">
        <v>0</v>
      </c>
      <c r="I119" s="160"/>
      <c r="J119" s="182">
        <f t="shared" si="3"/>
        <v>0</v>
      </c>
      <c r="K119" s="182"/>
      <c r="L119" s="206">
        <f t="shared" si="4"/>
        <v>0</v>
      </c>
      <c r="M119" s="206"/>
      <c r="N119" s="160">
        <v>0</v>
      </c>
      <c r="O119" s="160"/>
      <c r="P119" s="160">
        <v>0</v>
      </c>
      <c r="Q119" s="160"/>
      <c r="R119" s="160">
        <v>-4158488945</v>
      </c>
      <c r="S119" s="160"/>
      <c r="T119" s="182">
        <f t="shared" si="5"/>
        <v>-4158488945</v>
      </c>
      <c r="U119" s="178"/>
      <c r="V119" s="206">
        <f>T119/درآمدها!$J$5</f>
        <v>-1.346694279349127E-3</v>
      </c>
    </row>
    <row r="120" spans="1:22" s="28" customFormat="1" ht="42.75" customHeight="1">
      <c r="A120" s="25"/>
      <c r="B120" s="216" t="s">
        <v>460</v>
      </c>
      <c r="C120" s="212"/>
      <c r="D120" s="160">
        <v>0</v>
      </c>
      <c r="E120" s="160"/>
      <c r="F120" s="160">
        <v>1204458675</v>
      </c>
      <c r="G120" s="160"/>
      <c r="H120" s="160">
        <v>25224674</v>
      </c>
      <c r="I120" s="160"/>
      <c r="J120" s="182">
        <f t="shared" si="3"/>
        <v>1229683349</v>
      </c>
      <c r="K120" s="182"/>
      <c r="L120" s="206">
        <f t="shared" si="4"/>
        <v>6.9385118823570599E-4</v>
      </c>
      <c r="M120" s="206"/>
      <c r="N120" s="160">
        <v>0</v>
      </c>
      <c r="O120" s="160"/>
      <c r="P120" s="160">
        <v>4192169170</v>
      </c>
      <c r="Q120" s="160"/>
      <c r="R120" s="160">
        <v>67576880</v>
      </c>
      <c r="S120" s="160"/>
      <c r="T120" s="182">
        <f t="shared" si="5"/>
        <v>4259746050</v>
      </c>
      <c r="U120" s="178"/>
      <c r="V120" s="206">
        <f>T120/درآمدها!$J$5</f>
        <v>1.3794856047200674E-3</v>
      </c>
    </row>
    <row r="121" spans="1:22" s="28" customFormat="1" ht="42.75" customHeight="1">
      <c r="A121" s="25"/>
      <c r="B121" s="216" t="s">
        <v>117</v>
      </c>
      <c r="C121" s="212"/>
      <c r="D121" s="160">
        <v>0</v>
      </c>
      <c r="E121" s="160"/>
      <c r="F121" s="160">
        <v>3512293215</v>
      </c>
      <c r="G121" s="160"/>
      <c r="H121" s="160">
        <v>84397750</v>
      </c>
      <c r="I121" s="160"/>
      <c r="J121" s="182">
        <f t="shared" si="3"/>
        <v>3596690965</v>
      </c>
      <c r="K121" s="182"/>
      <c r="L121" s="206">
        <f t="shared" si="4"/>
        <v>2.0294397755416609E-3</v>
      </c>
      <c r="M121" s="206"/>
      <c r="N121" s="160">
        <v>1433975000</v>
      </c>
      <c r="O121" s="160"/>
      <c r="P121" s="160">
        <v>10053465720</v>
      </c>
      <c r="Q121" s="160"/>
      <c r="R121" s="160">
        <v>-273394071</v>
      </c>
      <c r="S121" s="160"/>
      <c r="T121" s="182">
        <f t="shared" si="5"/>
        <v>11214046649</v>
      </c>
      <c r="U121" s="178"/>
      <c r="V121" s="206">
        <f>T121/درآمدها!$J$5</f>
        <v>3.6315817284353867E-3</v>
      </c>
    </row>
    <row r="122" spans="1:22" s="28" customFormat="1" ht="42.75" customHeight="1">
      <c r="A122" s="25"/>
      <c r="B122" s="216" t="s">
        <v>478</v>
      </c>
      <c r="C122" s="212"/>
      <c r="D122" s="160">
        <v>0</v>
      </c>
      <c r="E122" s="160"/>
      <c r="F122" s="160">
        <v>2489209463</v>
      </c>
      <c r="G122" s="160"/>
      <c r="H122" s="160">
        <v>3634930</v>
      </c>
      <c r="I122" s="160"/>
      <c r="J122" s="182">
        <f t="shared" si="3"/>
        <v>2492844393</v>
      </c>
      <c r="K122" s="182"/>
      <c r="L122" s="206">
        <f t="shared" si="4"/>
        <v>1.406592230086192E-3</v>
      </c>
      <c r="M122" s="206"/>
      <c r="N122" s="160">
        <v>0</v>
      </c>
      <c r="O122" s="160"/>
      <c r="P122" s="160">
        <v>2489209463</v>
      </c>
      <c r="Q122" s="160"/>
      <c r="R122" s="160">
        <v>3634930</v>
      </c>
      <c r="S122" s="160"/>
      <c r="T122" s="182">
        <f t="shared" si="5"/>
        <v>2492844393</v>
      </c>
      <c r="U122" s="178"/>
      <c r="V122" s="206">
        <f>T122/درآمدها!$J$5</f>
        <v>8.0728825488332449E-4</v>
      </c>
    </row>
    <row r="123" spans="1:22" s="28" customFormat="1" ht="42.75" customHeight="1">
      <c r="A123" s="25"/>
      <c r="B123" s="216" t="s">
        <v>288</v>
      </c>
      <c r="C123" s="212"/>
      <c r="D123" s="160">
        <v>0</v>
      </c>
      <c r="E123" s="160"/>
      <c r="F123" s="160">
        <v>0</v>
      </c>
      <c r="G123" s="160"/>
      <c r="H123" s="160">
        <v>0</v>
      </c>
      <c r="I123" s="160"/>
      <c r="J123" s="182">
        <f t="shared" si="3"/>
        <v>0</v>
      </c>
      <c r="K123" s="182"/>
      <c r="L123" s="206">
        <f t="shared" si="4"/>
        <v>0</v>
      </c>
      <c r="M123" s="206"/>
      <c r="N123" s="160">
        <v>0</v>
      </c>
      <c r="O123" s="160"/>
      <c r="P123" s="160">
        <v>0</v>
      </c>
      <c r="Q123" s="160"/>
      <c r="R123" s="160">
        <v>944096680</v>
      </c>
      <c r="S123" s="160"/>
      <c r="T123" s="182">
        <f t="shared" si="5"/>
        <v>944096680</v>
      </c>
      <c r="U123" s="178"/>
      <c r="V123" s="206">
        <f>T123/درآمدها!$J$5</f>
        <v>3.0573836192042669E-4</v>
      </c>
    </row>
    <row r="124" spans="1:22" s="28" customFormat="1" ht="42.75" customHeight="1">
      <c r="A124" s="25"/>
      <c r="B124" s="216" t="s">
        <v>119</v>
      </c>
      <c r="C124" s="212"/>
      <c r="D124" s="160">
        <v>0</v>
      </c>
      <c r="E124" s="160"/>
      <c r="F124" s="160">
        <v>5349305357</v>
      </c>
      <c r="G124" s="160"/>
      <c r="H124" s="160">
        <v>812422387</v>
      </c>
      <c r="I124" s="160"/>
      <c r="J124" s="182">
        <f t="shared" si="3"/>
        <v>6161727744</v>
      </c>
      <c r="K124" s="182"/>
      <c r="L124" s="206">
        <f t="shared" si="4"/>
        <v>3.4767666978950985E-3</v>
      </c>
      <c r="M124" s="206"/>
      <c r="N124" s="160">
        <v>0</v>
      </c>
      <c r="O124" s="160"/>
      <c r="P124" s="160">
        <v>10492680881</v>
      </c>
      <c r="Q124" s="160"/>
      <c r="R124" s="160">
        <v>9908592066</v>
      </c>
      <c r="S124" s="160"/>
      <c r="T124" s="182">
        <f t="shared" si="5"/>
        <v>20401272947</v>
      </c>
      <c r="U124" s="178"/>
      <c r="V124" s="206">
        <f>T124/درآمدها!$J$5</f>
        <v>6.6067934609274296E-3</v>
      </c>
    </row>
    <row r="125" spans="1:22" s="28" customFormat="1" ht="42.75" customHeight="1">
      <c r="A125" s="25"/>
      <c r="B125" s="216" t="s">
        <v>305</v>
      </c>
      <c r="C125" s="212"/>
      <c r="D125" s="160">
        <v>0</v>
      </c>
      <c r="E125" s="160"/>
      <c r="F125" s="160">
        <v>2957972843</v>
      </c>
      <c r="G125" s="160"/>
      <c r="H125" s="160">
        <v>-11791847</v>
      </c>
      <c r="I125" s="160"/>
      <c r="J125" s="182">
        <f t="shared" si="3"/>
        <v>2946180996</v>
      </c>
      <c r="K125" s="182"/>
      <c r="L125" s="206">
        <f t="shared" si="4"/>
        <v>1.6623882778395299E-3</v>
      </c>
      <c r="M125" s="206"/>
      <c r="N125" s="160">
        <v>0</v>
      </c>
      <c r="O125" s="160"/>
      <c r="P125" s="160">
        <v>679910449</v>
      </c>
      <c r="Q125" s="160"/>
      <c r="R125" s="160">
        <v>-781126511</v>
      </c>
      <c r="S125" s="160"/>
      <c r="T125" s="182">
        <f t="shared" si="5"/>
        <v>-101216062</v>
      </c>
      <c r="U125" s="178"/>
      <c r="V125" s="206">
        <f>T125/درآمدها!$J$5</f>
        <v>-3.2778033914827818E-5</v>
      </c>
    </row>
    <row r="126" spans="1:22" s="28" customFormat="1" ht="42.75" customHeight="1">
      <c r="A126" s="25"/>
      <c r="B126" s="216" t="s">
        <v>145</v>
      </c>
      <c r="C126" s="212"/>
      <c r="D126" s="160">
        <v>0</v>
      </c>
      <c r="E126" s="160"/>
      <c r="F126" s="160">
        <v>1869559860</v>
      </c>
      <c r="G126" s="160"/>
      <c r="H126" s="160">
        <v>675503258</v>
      </c>
      <c r="I126" s="160"/>
      <c r="J126" s="182">
        <f t="shared" si="3"/>
        <v>2545063118</v>
      </c>
      <c r="K126" s="182"/>
      <c r="L126" s="206">
        <f t="shared" si="4"/>
        <v>1.4360567458242218E-3</v>
      </c>
      <c r="M126" s="206"/>
      <c r="N126" s="160">
        <v>3176070000</v>
      </c>
      <c r="O126" s="160"/>
      <c r="P126" s="160">
        <v>9114087655</v>
      </c>
      <c r="Q126" s="160"/>
      <c r="R126" s="160">
        <v>779638427</v>
      </c>
      <c r="S126" s="160"/>
      <c r="T126" s="182">
        <f t="shared" si="5"/>
        <v>13069796082</v>
      </c>
      <c r="U126" s="178"/>
      <c r="V126" s="206">
        <f>T126/درآمدها!$J$5</f>
        <v>4.2325517390281375E-3</v>
      </c>
    </row>
    <row r="127" spans="1:22" s="28" customFormat="1" ht="42.75" customHeight="1">
      <c r="A127" s="25"/>
      <c r="B127" s="216" t="s">
        <v>139</v>
      </c>
      <c r="C127" s="212"/>
      <c r="D127" s="160">
        <v>0</v>
      </c>
      <c r="E127" s="160"/>
      <c r="F127" s="160">
        <v>1290555025</v>
      </c>
      <c r="G127" s="160"/>
      <c r="H127" s="160">
        <v>52806577</v>
      </c>
      <c r="I127" s="160"/>
      <c r="J127" s="182">
        <f t="shared" si="3"/>
        <v>1343361602</v>
      </c>
      <c r="K127" s="182"/>
      <c r="L127" s="206">
        <f t="shared" si="4"/>
        <v>7.5799436052859939E-4</v>
      </c>
      <c r="M127" s="206"/>
      <c r="N127" s="160">
        <v>0</v>
      </c>
      <c r="O127" s="160"/>
      <c r="P127" s="160">
        <v>4182349354</v>
      </c>
      <c r="Q127" s="160"/>
      <c r="R127" s="160">
        <v>-139083709</v>
      </c>
      <c r="S127" s="160"/>
      <c r="T127" s="182">
        <f t="shared" si="5"/>
        <v>4043265645</v>
      </c>
      <c r="U127" s="178"/>
      <c r="V127" s="206">
        <f>T127/درآمدها!$J$5</f>
        <v>1.3093801104262304E-3</v>
      </c>
    </row>
    <row r="128" spans="1:22" s="28" customFormat="1" ht="42.75" customHeight="1">
      <c r="A128" s="25"/>
      <c r="B128" s="216" t="s">
        <v>420</v>
      </c>
      <c r="C128" s="212"/>
      <c r="D128" s="160">
        <v>0</v>
      </c>
      <c r="E128" s="160"/>
      <c r="F128" s="160">
        <v>2202591471</v>
      </c>
      <c r="G128" s="160"/>
      <c r="H128" s="160">
        <v>6386435</v>
      </c>
      <c r="I128" s="160"/>
      <c r="J128" s="182">
        <f t="shared" si="3"/>
        <v>2208977906</v>
      </c>
      <c r="K128" s="182"/>
      <c r="L128" s="206">
        <f t="shared" si="4"/>
        <v>1.2464200203336426E-3</v>
      </c>
      <c r="M128" s="206"/>
      <c r="N128" s="160">
        <v>0</v>
      </c>
      <c r="O128" s="160"/>
      <c r="P128" s="160">
        <v>1949633178</v>
      </c>
      <c r="Q128" s="160"/>
      <c r="R128" s="160">
        <v>2063505</v>
      </c>
      <c r="S128" s="160"/>
      <c r="T128" s="182">
        <f t="shared" si="5"/>
        <v>1951696683</v>
      </c>
      <c r="U128" s="178"/>
      <c r="V128" s="206">
        <f>T128/درآمدها!$J$5</f>
        <v>6.3204178074850368E-4</v>
      </c>
    </row>
    <row r="129" spans="1:22" s="28" customFormat="1" ht="42.75" customHeight="1">
      <c r="A129" s="25"/>
      <c r="B129" s="216" t="s">
        <v>253</v>
      </c>
      <c r="C129" s="212"/>
      <c r="D129" s="160">
        <v>0</v>
      </c>
      <c r="E129" s="160"/>
      <c r="F129" s="160">
        <v>4142490841</v>
      </c>
      <c r="G129" s="160"/>
      <c r="H129" s="160">
        <v>86074313</v>
      </c>
      <c r="I129" s="160"/>
      <c r="J129" s="182">
        <f t="shared" si="3"/>
        <v>4228565154</v>
      </c>
      <c r="K129" s="182"/>
      <c r="L129" s="206">
        <f t="shared" si="4"/>
        <v>2.3859759986349146E-3</v>
      </c>
      <c r="M129" s="206"/>
      <c r="N129" s="160">
        <v>497219736</v>
      </c>
      <c r="O129" s="160"/>
      <c r="P129" s="160">
        <v>10078240900</v>
      </c>
      <c r="Q129" s="160"/>
      <c r="R129" s="160">
        <v>67612940</v>
      </c>
      <c r="S129" s="160"/>
      <c r="T129" s="182">
        <f t="shared" si="5"/>
        <v>10643073576</v>
      </c>
      <c r="U129" s="178"/>
      <c r="V129" s="206">
        <f>T129/درآمدها!$J$5</f>
        <v>3.4466765426235985E-3</v>
      </c>
    </row>
    <row r="130" spans="1:22" s="28" customFormat="1" ht="42.75" customHeight="1">
      <c r="A130" s="25"/>
      <c r="B130" s="216" t="s">
        <v>280</v>
      </c>
      <c r="C130" s="212"/>
      <c r="D130" s="160">
        <v>0</v>
      </c>
      <c r="E130" s="160"/>
      <c r="F130" s="160">
        <v>3712202489</v>
      </c>
      <c r="G130" s="160"/>
      <c r="H130" s="160">
        <v>0</v>
      </c>
      <c r="I130" s="160"/>
      <c r="J130" s="182">
        <f t="shared" si="3"/>
        <v>3712202489</v>
      </c>
      <c r="K130" s="182"/>
      <c r="L130" s="206">
        <f t="shared" si="4"/>
        <v>2.0946173745125625E-3</v>
      </c>
      <c r="M130" s="206"/>
      <c r="N130" s="160">
        <v>0</v>
      </c>
      <c r="O130" s="160"/>
      <c r="P130" s="160">
        <v>430600797</v>
      </c>
      <c r="Q130" s="160"/>
      <c r="R130" s="160">
        <v>-717898288</v>
      </c>
      <c r="S130" s="160"/>
      <c r="T130" s="182">
        <f t="shared" si="5"/>
        <v>-287297491</v>
      </c>
      <c r="U130" s="178"/>
      <c r="V130" s="206">
        <f>T130/درآمدها!$J$5</f>
        <v>-9.3039056426073369E-5</v>
      </c>
    </row>
    <row r="131" spans="1:22" s="28" customFormat="1" ht="42.75" customHeight="1">
      <c r="A131" s="25"/>
      <c r="B131" s="216" t="s">
        <v>149</v>
      </c>
      <c r="C131" s="212"/>
      <c r="D131" s="160">
        <v>3093881570</v>
      </c>
      <c r="E131" s="160"/>
      <c r="F131" s="160">
        <v>1162266048</v>
      </c>
      <c r="G131" s="160"/>
      <c r="H131" s="160">
        <v>434214638</v>
      </c>
      <c r="I131" s="160"/>
      <c r="J131" s="182">
        <f t="shared" si="3"/>
        <v>4690362256</v>
      </c>
      <c r="K131" s="182"/>
      <c r="L131" s="206">
        <f t="shared" si="4"/>
        <v>2.6465458991764444E-3</v>
      </c>
      <c r="M131" s="206"/>
      <c r="N131" s="160">
        <v>3093881570</v>
      </c>
      <c r="O131" s="160"/>
      <c r="P131" s="160">
        <v>4783791986</v>
      </c>
      <c r="Q131" s="160"/>
      <c r="R131" s="160">
        <v>1249935337</v>
      </c>
      <c r="S131" s="160"/>
      <c r="T131" s="182">
        <f t="shared" si="5"/>
        <v>9127608893</v>
      </c>
      <c r="U131" s="178"/>
      <c r="V131" s="206">
        <f>T131/درآمدها!$J$5</f>
        <v>2.955905099884621E-3</v>
      </c>
    </row>
    <row r="132" spans="1:22" s="28" customFormat="1" ht="42.75" customHeight="1">
      <c r="A132" s="25"/>
      <c r="B132" s="216" t="s">
        <v>367</v>
      </c>
      <c r="C132" s="212"/>
      <c r="D132" s="160">
        <v>0</v>
      </c>
      <c r="E132" s="160"/>
      <c r="F132" s="160">
        <v>5107469884</v>
      </c>
      <c r="G132" s="160"/>
      <c r="H132" s="160">
        <v>0</v>
      </c>
      <c r="I132" s="160"/>
      <c r="J132" s="182">
        <f t="shared" si="3"/>
        <v>5107469884</v>
      </c>
      <c r="K132" s="182"/>
      <c r="L132" s="206">
        <f t="shared" si="4"/>
        <v>2.8818996782979805E-3</v>
      </c>
      <c r="M132" s="206"/>
      <c r="N132" s="160">
        <v>0</v>
      </c>
      <c r="O132" s="160"/>
      <c r="P132" s="160">
        <v>-1750468958</v>
      </c>
      <c r="Q132" s="160"/>
      <c r="R132" s="160">
        <v>-638522023</v>
      </c>
      <c r="S132" s="160"/>
      <c r="T132" s="182">
        <f t="shared" si="5"/>
        <v>-2388990981</v>
      </c>
      <c r="U132" s="178"/>
      <c r="V132" s="206">
        <f>T132/درآمدها!$J$5</f>
        <v>-7.7365613569747242E-4</v>
      </c>
    </row>
    <row r="133" spans="1:22" s="28" customFormat="1" ht="42.75" customHeight="1">
      <c r="A133" s="25"/>
      <c r="B133" s="216" t="s">
        <v>141</v>
      </c>
      <c r="C133" s="212"/>
      <c r="D133" s="160">
        <v>0</v>
      </c>
      <c r="E133" s="160"/>
      <c r="F133" s="160">
        <v>0</v>
      </c>
      <c r="G133" s="160"/>
      <c r="H133" s="160">
        <v>0</v>
      </c>
      <c r="I133" s="160"/>
      <c r="J133" s="182">
        <f t="shared" si="3"/>
        <v>0</v>
      </c>
      <c r="K133" s="182"/>
      <c r="L133" s="206">
        <f t="shared" si="4"/>
        <v>0</v>
      </c>
      <c r="M133" s="206"/>
      <c r="N133" s="160">
        <v>2177890960</v>
      </c>
      <c r="O133" s="160"/>
      <c r="P133" s="160">
        <v>0</v>
      </c>
      <c r="Q133" s="160"/>
      <c r="R133" s="160">
        <v>-4399171208</v>
      </c>
      <c r="S133" s="160"/>
      <c r="T133" s="182">
        <f t="shared" si="5"/>
        <v>-2221280248</v>
      </c>
      <c r="U133" s="178"/>
      <c r="V133" s="206">
        <f>T133/درآمدها!$J$5</f>
        <v>-7.1934432010683396E-4</v>
      </c>
    </row>
    <row r="134" spans="1:22" s="28" customFormat="1" ht="42.75" customHeight="1">
      <c r="A134" s="25"/>
      <c r="B134" s="216" t="s">
        <v>488</v>
      </c>
      <c r="C134" s="212"/>
      <c r="D134" s="160">
        <v>0</v>
      </c>
      <c r="E134" s="160"/>
      <c r="F134" s="160">
        <v>4054574857</v>
      </c>
      <c r="G134" s="160"/>
      <c r="H134" s="160">
        <v>-237814</v>
      </c>
      <c r="I134" s="160"/>
      <c r="J134" s="182">
        <f t="shared" si="3"/>
        <v>4054337043</v>
      </c>
      <c r="K134" s="182"/>
      <c r="L134" s="206">
        <f t="shared" si="4"/>
        <v>2.2876674528294265E-3</v>
      </c>
      <c r="M134" s="206"/>
      <c r="N134" s="160">
        <v>0</v>
      </c>
      <c r="O134" s="160"/>
      <c r="P134" s="160">
        <v>4054574857</v>
      </c>
      <c r="Q134" s="160"/>
      <c r="R134" s="160">
        <v>-237814</v>
      </c>
      <c r="S134" s="160"/>
      <c r="T134" s="182">
        <f t="shared" si="5"/>
        <v>4054337043</v>
      </c>
      <c r="U134" s="178"/>
      <c r="V134" s="206">
        <f>T134/درآمدها!$J$5</f>
        <v>1.3129654964999205E-3</v>
      </c>
    </row>
    <row r="135" spans="1:22" s="28" customFormat="1" ht="42.75" customHeight="1">
      <c r="A135" s="25"/>
      <c r="B135" s="216" t="s">
        <v>282</v>
      </c>
      <c r="C135" s="212"/>
      <c r="D135" s="160">
        <v>0</v>
      </c>
      <c r="E135" s="160"/>
      <c r="F135" s="160">
        <v>1975747289</v>
      </c>
      <c r="G135" s="160"/>
      <c r="H135" s="160">
        <v>16725096</v>
      </c>
      <c r="I135" s="160"/>
      <c r="J135" s="182">
        <f t="shared" si="3"/>
        <v>1992472385</v>
      </c>
      <c r="K135" s="182"/>
      <c r="L135" s="206">
        <f t="shared" si="4"/>
        <v>1.1242563648465578E-3</v>
      </c>
      <c r="M135" s="206"/>
      <c r="N135" s="160">
        <v>0</v>
      </c>
      <c r="O135" s="160"/>
      <c r="P135" s="160">
        <v>2936116153</v>
      </c>
      <c r="Q135" s="160"/>
      <c r="R135" s="160">
        <v>-485953886</v>
      </c>
      <c r="S135" s="160"/>
      <c r="T135" s="182">
        <f t="shared" si="5"/>
        <v>2450162267</v>
      </c>
      <c r="U135" s="178"/>
      <c r="V135" s="206">
        <f>T135/درآمدها!$J$5</f>
        <v>7.9346598057289971E-4</v>
      </c>
    </row>
    <row r="136" spans="1:22" s="28" customFormat="1" ht="42.75" customHeight="1">
      <c r="A136" s="25"/>
      <c r="B136" s="216" t="s">
        <v>317</v>
      </c>
      <c r="C136" s="212"/>
      <c r="D136" s="160">
        <v>0</v>
      </c>
      <c r="E136" s="160"/>
      <c r="F136" s="160">
        <v>3458674697</v>
      </c>
      <c r="G136" s="160"/>
      <c r="H136" s="160">
        <v>2560485</v>
      </c>
      <c r="I136" s="160"/>
      <c r="J136" s="182">
        <f t="shared" si="3"/>
        <v>3461235182</v>
      </c>
      <c r="K136" s="182"/>
      <c r="L136" s="206">
        <f t="shared" si="4"/>
        <v>1.9530085901764375E-3</v>
      </c>
      <c r="M136" s="206"/>
      <c r="N136" s="160">
        <v>0</v>
      </c>
      <c r="O136" s="160"/>
      <c r="P136" s="160">
        <v>2283520124</v>
      </c>
      <c r="Q136" s="160"/>
      <c r="R136" s="160">
        <v>-742496112</v>
      </c>
      <c r="S136" s="160"/>
      <c r="T136" s="182">
        <f t="shared" si="5"/>
        <v>1541024012</v>
      </c>
      <c r="U136" s="178"/>
      <c r="V136" s="206">
        <f>T136/درآمدها!$J$5</f>
        <v>4.990486325075563E-4</v>
      </c>
    </row>
    <row r="137" spans="1:22" s="28" customFormat="1" ht="42.75" customHeight="1">
      <c r="A137" s="25"/>
      <c r="B137" s="216" t="s">
        <v>448</v>
      </c>
      <c r="C137" s="212"/>
      <c r="D137" s="160">
        <v>0</v>
      </c>
      <c r="E137" s="160"/>
      <c r="F137" s="160">
        <v>2289848478</v>
      </c>
      <c r="G137" s="160"/>
      <c r="H137" s="160">
        <v>140781376</v>
      </c>
      <c r="I137" s="160"/>
      <c r="J137" s="182">
        <f t="shared" si="3"/>
        <v>2430629854</v>
      </c>
      <c r="K137" s="182"/>
      <c r="L137" s="206">
        <f t="shared" si="4"/>
        <v>1.3714875571264489E-3</v>
      </c>
      <c r="M137" s="206"/>
      <c r="N137" s="160">
        <v>0</v>
      </c>
      <c r="O137" s="160"/>
      <c r="P137" s="160">
        <v>2317401881</v>
      </c>
      <c r="Q137" s="160"/>
      <c r="R137" s="160">
        <v>142262795</v>
      </c>
      <c r="S137" s="160"/>
      <c r="T137" s="182">
        <f t="shared" si="5"/>
        <v>2459664676</v>
      </c>
      <c r="U137" s="178"/>
      <c r="V137" s="206">
        <f>T137/درآمدها!$J$5</f>
        <v>7.9654326177036985E-4</v>
      </c>
    </row>
    <row r="138" spans="1:22" s="28" customFormat="1" ht="42.75" customHeight="1">
      <c r="A138" s="25"/>
      <c r="B138" s="216" t="s">
        <v>205</v>
      </c>
      <c r="C138" s="212"/>
      <c r="D138" s="160">
        <v>0</v>
      </c>
      <c r="E138" s="160"/>
      <c r="F138" s="160">
        <v>488969934</v>
      </c>
      <c r="G138" s="160"/>
      <c r="H138" s="160">
        <v>1278420294</v>
      </c>
      <c r="I138" s="160"/>
      <c r="J138" s="182">
        <f t="shared" si="3"/>
        <v>1767390228</v>
      </c>
      <c r="K138" s="182"/>
      <c r="L138" s="206">
        <f t="shared" si="4"/>
        <v>9.9725332604627746E-4</v>
      </c>
      <c r="M138" s="206"/>
      <c r="N138" s="160">
        <v>0</v>
      </c>
      <c r="O138" s="160"/>
      <c r="P138" s="160">
        <v>15075688608</v>
      </c>
      <c r="Q138" s="160"/>
      <c r="R138" s="160">
        <v>10885706057</v>
      </c>
      <c r="S138" s="160"/>
      <c r="T138" s="182">
        <f t="shared" si="5"/>
        <v>25961394665</v>
      </c>
      <c r="U138" s="178"/>
      <c r="V138" s="206">
        <f>T138/درآمدها!$J$5</f>
        <v>8.4073956049149599E-3</v>
      </c>
    </row>
    <row r="139" spans="1:22" s="28" customFormat="1" ht="42.75" customHeight="1">
      <c r="A139" s="25"/>
      <c r="B139" s="216" t="s">
        <v>462</v>
      </c>
      <c r="C139" s="212"/>
      <c r="D139" s="160">
        <v>0</v>
      </c>
      <c r="E139" s="160"/>
      <c r="F139" s="160">
        <v>7736411813</v>
      </c>
      <c r="G139" s="160"/>
      <c r="H139" s="160">
        <v>3900075558</v>
      </c>
      <c r="I139" s="160"/>
      <c r="J139" s="182">
        <f t="shared" ref="J139:J202" si="6">D139+F139+H139</f>
        <v>11636487371</v>
      </c>
      <c r="K139" s="182"/>
      <c r="L139" s="206">
        <f t="shared" si="4"/>
        <v>6.5659103181514552E-3</v>
      </c>
      <c r="M139" s="206"/>
      <c r="N139" s="160">
        <v>0</v>
      </c>
      <c r="O139" s="160"/>
      <c r="P139" s="160">
        <v>8755061506</v>
      </c>
      <c r="Q139" s="160"/>
      <c r="R139" s="160">
        <v>3904917810</v>
      </c>
      <c r="S139" s="160"/>
      <c r="T139" s="182">
        <f t="shared" si="5"/>
        <v>12659979316</v>
      </c>
      <c r="U139" s="178"/>
      <c r="V139" s="206">
        <f>T139/درآمدها!$J$5</f>
        <v>4.099835768959937E-3</v>
      </c>
    </row>
    <row r="140" spans="1:22" s="28" customFormat="1" ht="42.75" customHeight="1">
      <c r="A140" s="25"/>
      <c r="B140" s="216" t="s">
        <v>195</v>
      </c>
      <c r="C140" s="212"/>
      <c r="D140" s="160">
        <v>0</v>
      </c>
      <c r="E140" s="160"/>
      <c r="F140" s="160">
        <v>1216166179</v>
      </c>
      <c r="G140" s="160"/>
      <c r="H140" s="160">
        <v>181720806</v>
      </c>
      <c r="I140" s="160"/>
      <c r="J140" s="182">
        <f t="shared" si="6"/>
        <v>1397886985</v>
      </c>
      <c r="K140" s="182"/>
      <c r="L140" s="206">
        <f t="shared" ref="L140:L203" si="7">J140/1772258043006</f>
        <v>7.8876041246735509E-4</v>
      </c>
      <c r="M140" s="206"/>
      <c r="N140" s="160">
        <v>0</v>
      </c>
      <c r="O140" s="160"/>
      <c r="P140" s="160">
        <v>2310512904</v>
      </c>
      <c r="Q140" s="160"/>
      <c r="R140" s="160">
        <v>-125085598</v>
      </c>
      <c r="S140" s="160"/>
      <c r="T140" s="182">
        <f t="shared" ref="T140:T203" si="8">N140+P140+R140</f>
        <v>2185427306</v>
      </c>
      <c r="U140" s="178"/>
      <c r="V140" s="206">
        <f>T140/درآمدها!$J$5</f>
        <v>7.0773362388332E-4</v>
      </c>
    </row>
    <row r="141" spans="1:22" s="28" customFormat="1" ht="42.75" customHeight="1">
      <c r="A141" s="25"/>
      <c r="B141" s="210" t="s">
        <v>236</v>
      </c>
      <c r="C141" s="212"/>
      <c r="D141" s="160">
        <v>0</v>
      </c>
      <c r="E141" s="160"/>
      <c r="F141" s="160">
        <v>5471178180</v>
      </c>
      <c r="G141" s="160"/>
      <c r="H141" s="160">
        <v>55215299</v>
      </c>
      <c r="I141" s="160"/>
      <c r="J141" s="182">
        <f t="shared" si="6"/>
        <v>5526393479</v>
      </c>
      <c r="K141" s="182"/>
      <c r="L141" s="206">
        <f t="shared" si="7"/>
        <v>3.1182781202823352E-3</v>
      </c>
      <c r="M141" s="206"/>
      <c r="N141" s="160">
        <v>0</v>
      </c>
      <c r="O141" s="160"/>
      <c r="P141" s="160">
        <v>8457125278</v>
      </c>
      <c r="Q141" s="160"/>
      <c r="R141" s="160">
        <v>-883214337</v>
      </c>
      <c r="S141" s="160"/>
      <c r="T141" s="182">
        <f t="shared" si="8"/>
        <v>7573910941</v>
      </c>
      <c r="U141" s="178"/>
      <c r="V141" s="206">
        <f>T141/درآمدها!$J$5</f>
        <v>2.4527521105492476E-3</v>
      </c>
    </row>
    <row r="142" spans="1:22" s="28" customFormat="1" ht="42.75" customHeight="1">
      <c r="A142" s="25"/>
      <c r="B142" s="216" t="s">
        <v>148</v>
      </c>
      <c r="C142" s="212"/>
      <c r="D142" s="160">
        <v>0</v>
      </c>
      <c r="E142" s="160"/>
      <c r="F142" s="160">
        <v>1149324530</v>
      </c>
      <c r="G142" s="160"/>
      <c r="H142" s="160">
        <v>-4895282</v>
      </c>
      <c r="I142" s="160"/>
      <c r="J142" s="182">
        <f t="shared" si="6"/>
        <v>1144429248</v>
      </c>
      <c r="K142" s="182"/>
      <c r="L142" s="206">
        <f t="shared" si="7"/>
        <v>6.457463982270247E-4</v>
      </c>
      <c r="M142" s="206"/>
      <c r="N142" s="160">
        <v>843023920</v>
      </c>
      <c r="O142" s="160"/>
      <c r="P142" s="160">
        <v>512904982</v>
      </c>
      <c r="Q142" s="160"/>
      <c r="R142" s="160">
        <v>-1074251338</v>
      </c>
      <c r="S142" s="160"/>
      <c r="T142" s="182">
        <f t="shared" si="8"/>
        <v>281677564</v>
      </c>
      <c r="U142" s="178"/>
      <c r="V142" s="206">
        <f>T142/درآمدها!$J$5</f>
        <v>9.1219086806974215E-5</v>
      </c>
    </row>
    <row r="143" spans="1:22" s="28" customFormat="1" ht="42.75" customHeight="1">
      <c r="A143" s="25"/>
      <c r="B143" s="216" t="s">
        <v>140</v>
      </c>
      <c r="C143" s="212"/>
      <c r="D143" s="160">
        <v>0</v>
      </c>
      <c r="E143" s="160"/>
      <c r="F143" s="160">
        <v>3337713768</v>
      </c>
      <c r="G143" s="160"/>
      <c r="H143" s="160">
        <v>43646245</v>
      </c>
      <c r="I143" s="160"/>
      <c r="J143" s="182">
        <f t="shared" si="6"/>
        <v>3381360013</v>
      </c>
      <c r="K143" s="182"/>
      <c r="L143" s="206">
        <f t="shared" si="7"/>
        <v>1.907938872865678E-3</v>
      </c>
      <c r="M143" s="206"/>
      <c r="N143" s="160">
        <v>0</v>
      </c>
      <c r="O143" s="160"/>
      <c r="P143" s="160">
        <v>4165527812</v>
      </c>
      <c r="Q143" s="160"/>
      <c r="R143" s="160">
        <v>24369014</v>
      </c>
      <c r="S143" s="160"/>
      <c r="T143" s="182">
        <f t="shared" si="8"/>
        <v>4189896826</v>
      </c>
      <c r="U143" s="178"/>
      <c r="V143" s="206">
        <f>T143/درآمدها!$J$5</f>
        <v>1.3568654771636682E-3</v>
      </c>
    </row>
    <row r="144" spans="1:22" s="28" customFormat="1" ht="42.75" customHeight="1">
      <c r="A144" s="25"/>
      <c r="B144" s="216" t="s">
        <v>248</v>
      </c>
      <c r="C144" s="212"/>
      <c r="D144" s="160">
        <v>0</v>
      </c>
      <c r="E144" s="160"/>
      <c r="F144" s="160">
        <v>4060285392</v>
      </c>
      <c r="G144" s="160"/>
      <c r="H144" s="160">
        <v>-33145816</v>
      </c>
      <c r="I144" s="160"/>
      <c r="J144" s="182">
        <f t="shared" si="6"/>
        <v>4027139576</v>
      </c>
      <c r="K144" s="182"/>
      <c r="L144" s="206">
        <f t="shared" si="7"/>
        <v>2.2723212299092755E-3</v>
      </c>
      <c r="M144" s="206"/>
      <c r="N144" s="160">
        <v>460806960</v>
      </c>
      <c r="O144" s="160"/>
      <c r="P144" s="160">
        <v>-1108791085</v>
      </c>
      <c r="Q144" s="160"/>
      <c r="R144" s="160">
        <v>-312428804</v>
      </c>
      <c r="S144" s="160"/>
      <c r="T144" s="182">
        <f t="shared" si="8"/>
        <v>-960412929</v>
      </c>
      <c r="U144" s="178"/>
      <c r="V144" s="206">
        <f>T144/درآمدها!$J$5</f>
        <v>-3.1102225216982977E-4</v>
      </c>
    </row>
    <row r="145" spans="1:22" s="28" customFormat="1" ht="42.75" customHeight="1">
      <c r="A145" s="25"/>
      <c r="B145" s="216" t="s">
        <v>327</v>
      </c>
      <c r="C145" s="212"/>
      <c r="D145" s="160">
        <v>0</v>
      </c>
      <c r="E145" s="160"/>
      <c r="F145" s="160">
        <v>520064991</v>
      </c>
      <c r="G145" s="160"/>
      <c r="H145" s="160">
        <v>15933094</v>
      </c>
      <c r="I145" s="160"/>
      <c r="J145" s="182">
        <f t="shared" si="6"/>
        <v>535998085</v>
      </c>
      <c r="K145" s="182"/>
      <c r="L145" s="206">
        <f t="shared" si="7"/>
        <v>3.0243794751856314E-4</v>
      </c>
      <c r="M145" s="206"/>
      <c r="N145" s="160">
        <v>112170520</v>
      </c>
      <c r="O145" s="160"/>
      <c r="P145" s="160">
        <v>29718498</v>
      </c>
      <c r="Q145" s="160"/>
      <c r="R145" s="160">
        <v>382680682</v>
      </c>
      <c r="S145" s="160"/>
      <c r="T145" s="182">
        <f t="shared" si="8"/>
        <v>524569700</v>
      </c>
      <c r="U145" s="178"/>
      <c r="V145" s="206">
        <f>T145/درآمدها!$J$5</f>
        <v>1.698778146228516E-4</v>
      </c>
    </row>
    <row r="146" spans="1:22" s="28" customFormat="1" ht="42.75" customHeight="1">
      <c r="A146" s="25"/>
      <c r="B146" s="216" t="s">
        <v>374</v>
      </c>
      <c r="C146" s="212"/>
      <c r="D146" s="160">
        <v>0</v>
      </c>
      <c r="E146" s="160"/>
      <c r="F146" s="160">
        <v>0</v>
      </c>
      <c r="G146" s="160"/>
      <c r="H146" s="160">
        <v>0</v>
      </c>
      <c r="I146" s="160"/>
      <c r="J146" s="182">
        <f t="shared" si="6"/>
        <v>0</v>
      </c>
      <c r="K146" s="182"/>
      <c r="L146" s="206">
        <f t="shared" si="7"/>
        <v>0</v>
      </c>
      <c r="M146" s="206"/>
      <c r="N146" s="160">
        <v>0</v>
      </c>
      <c r="O146" s="160"/>
      <c r="P146" s="160">
        <v>0</v>
      </c>
      <c r="Q146" s="160"/>
      <c r="R146" s="160">
        <v>-304631914</v>
      </c>
      <c r="S146" s="160"/>
      <c r="T146" s="182">
        <f t="shared" si="8"/>
        <v>-304631914</v>
      </c>
      <c r="U146" s="178"/>
      <c r="V146" s="206">
        <f>T146/درآمدها!$J$5</f>
        <v>-9.8652674400935612E-5</v>
      </c>
    </row>
    <row r="147" spans="1:22" s="28" customFormat="1" ht="42.75" customHeight="1">
      <c r="A147" s="25"/>
      <c r="B147" s="216" t="s">
        <v>482</v>
      </c>
      <c r="C147" s="212"/>
      <c r="D147" s="160">
        <v>0</v>
      </c>
      <c r="E147" s="160"/>
      <c r="F147" s="160">
        <v>-1700516174</v>
      </c>
      <c r="G147" s="160"/>
      <c r="H147" s="160">
        <v>0</v>
      </c>
      <c r="I147" s="160"/>
      <c r="J147" s="182">
        <f t="shared" si="6"/>
        <v>-1700516174</v>
      </c>
      <c r="K147" s="182"/>
      <c r="L147" s="206">
        <f t="shared" si="7"/>
        <v>-9.5951951281072155E-4</v>
      </c>
      <c r="M147" s="206"/>
      <c r="N147" s="160">
        <v>0</v>
      </c>
      <c r="O147" s="160"/>
      <c r="P147" s="160">
        <v>-1700516174</v>
      </c>
      <c r="Q147" s="160"/>
      <c r="R147" s="160">
        <v>0</v>
      </c>
      <c r="S147" s="160"/>
      <c r="T147" s="182">
        <f t="shared" si="8"/>
        <v>-1700516174</v>
      </c>
      <c r="U147" s="178"/>
      <c r="V147" s="206">
        <f>T147/درآمدها!$J$5</f>
        <v>-5.5069892784492293E-4</v>
      </c>
    </row>
    <row r="148" spans="1:22" s="28" customFormat="1" ht="42.75" customHeight="1">
      <c r="A148" s="25"/>
      <c r="B148" s="216" t="s">
        <v>110</v>
      </c>
      <c r="C148" s="212"/>
      <c r="D148" s="160">
        <v>0</v>
      </c>
      <c r="E148" s="160"/>
      <c r="F148" s="160">
        <v>4005786615</v>
      </c>
      <c r="G148" s="160"/>
      <c r="H148" s="160">
        <v>48741521</v>
      </c>
      <c r="I148" s="160"/>
      <c r="J148" s="182">
        <f t="shared" si="6"/>
        <v>4054528136</v>
      </c>
      <c r="K148" s="182"/>
      <c r="L148" s="206">
        <f t="shared" si="7"/>
        <v>2.2877752774211973E-3</v>
      </c>
      <c r="M148" s="206"/>
      <c r="N148" s="160">
        <v>0</v>
      </c>
      <c r="O148" s="160"/>
      <c r="P148" s="160">
        <v>6127818656</v>
      </c>
      <c r="Q148" s="160"/>
      <c r="R148" s="160">
        <v>553901761</v>
      </c>
      <c r="S148" s="160"/>
      <c r="T148" s="182">
        <f t="shared" si="8"/>
        <v>6681720417</v>
      </c>
      <c r="U148" s="178"/>
      <c r="V148" s="206">
        <f>T148/درآمدها!$J$5</f>
        <v>2.1638231532641874E-3</v>
      </c>
    </row>
    <row r="149" spans="1:22" s="28" customFormat="1" ht="42.75" customHeight="1">
      <c r="A149" s="25"/>
      <c r="B149" s="216" t="s">
        <v>191</v>
      </c>
      <c r="C149" s="212"/>
      <c r="D149" s="160">
        <v>0</v>
      </c>
      <c r="E149" s="160"/>
      <c r="F149" s="160">
        <v>-7010048697</v>
      </c>
      <c r="G149" s="160"/>
      <c r="H149" s="160">
        <v>3754766525</v>
      </c>
      <c r="I149" s="160"/>
      <c r="J149" s="182">
        <f t="shared" si="6"/>
        <v>-3255282172</v>
      </c>
      <c r="K149" s="182"/>
      <c r="L149" s="206">
        <f t="shared" si="7"/>
        <v>-1.8367992092610745E-3</v>
      </c>
      <c r="M149" s="206"/>
      <c r="N149" s="160">
        <v>1688854500</v>
      </c>
      <c r="O149" s="160"/>
      <c r="P149" s="160">
        <v>7577062882</v>
      </c>
      <c r="Q149" s="160"/>
      <c r="R149" s="160">
        <v>4458032654</v>
      </c>
      <c r="S149" s="160"/>
      <c r="T149" s="182">
        <f t="shared" si="8"/>
        <v>13723950036</v>
      </c>
      <c r="U149" s="178"/>
      <c r="V149" s="206">
        <f>T149/درآمدها!$J$5</f>
        <v>4.4443944057555853E-3</v>
      </c>
    </row>
    <row r="150" spans="1:22" s="28" customFormat="1" ht="42.75" customHeight="1">
      <c r="A150" s="25"/>
      <c r="B150" s="216" t="s">
        <v>190</v>
      </c>
      <c r="C150" s="212"/>
      <c r="D150" s="160">
        <v>0</v>
      </c>
      <c r="E150" s="160"/>
      <c r="F150" s="160">
        <v>3561092822</v>
      </c>
      <c r="G150" s="160"/>
      <c r="H150" s="160">
        <v>-11549429</v>
      </c>
      <c r="I150" s="160"/>
      <c r="J150" s="182">
        <f t="shared" si="6"/>
        <v>3549543393</v>
      </c>
      <c r="K150" s="182"/>
      <c r="L150" s="206">
        <f t="shared" si="7"/>
        <v>2.0028366676104756E-3</v>
      </c>
      <c r="M150" s="206"/>
      <c r="N150" s="160">
        <v>0</v>
      </c>
      <c r="O150" s="160"/>
      <c r="P150" s="160">
        <v>373404497</v>
      </c>
      <c r="Q150" s="160"/>
      <c r="R150" s="160">
        <v>-552876892</v>
      </c>
      <c r="S150" s="160"/>
      <c r="T150" s="182">
        <f t="shared" si="8"/>
        <v>-179472395</v>
      </c>
      <c r="U150" s="178"/>
      <c r="V150" s="206">
        <f>T150/درآمدها!$J$5</f>
        <v>-5.8120738288408957E-5</v>
      </c>
    </row>
    <row r="151" spans="1:22" s="28" customFormat="1" ht="42.75" customHeight="1">
      <c r="A151" s="25"/>
      <c r="B151" s="216" t="s">
        <v>168</v>
      </c>
      <c r="C151" s="212"/>
      <c r="D151" s="160">
        <v>0</v>
      </c>
      <c r="E151" s="160"/>
      <c r="F151" s="160">
        <v>3914411248</v>
      </c>
      <c r="G151" s="160"/>
      <c r="H151" s="160">
        <v>1293668139</v>
      </c>
      <c r="I151" s="160"/>
      <c r="J151" s="182">
        <f t="shared" si="6"/>
        <v>5208079387</v>
      </c>
      <c r="K151" s="182"/>
      <c r="L151" s="206">
        <f t="shared" si="7"/>
        <v>2.9386687833371948E-3</v>
      </c>
      <c r="M151" s="206"/>
      <c r="N151" s="160">
        <v>2246634600</v>
      </c>
      <c r="O151" s="160"/>
      <c r="P151" s="160">
        <v>9972069504</v>
      </c>
      <c r="Q151" s="160"/>
      <c r="R151" s="160">
        <v>2298972278</v>
      </c>
      <c r="S151" s="160"/>
      <c r="T151" s="182">
        <f t="shared" si="8"/>
        <v>14517676382</v>
      </c>
      <c r="U151" s="178"/>
      <c r="V151" s="206">
        <f>T151/درآمدها!$J$5</f>
        <v>4.7014365053413242E-3</v>
      </c>
    </row>
    <row r="152" spans="1:22" s="28" customFormat="1" ht="42.75" customHeight="1">
      <c r="A152" s="25"/>
      <c r="B152" s="216" t="s">
        <v>104</v>
      </c>
      <c r="C152" s="212"/>
      <c r="D152" s="160">
        <v>0</v>
      </c>
      <c r="E152" s="160"/>
      <c r="F152" s="160">
        <v>10055311612</v>
      </c>
      <c r="G152" s="160"/>
      <c r="H152" s="160">
        <v>25503110</v>
      </c>
      <c r="I152" s="160"/>
      <c r="J152" s="182">
        <f t="shared" si="6"/>
        <v>10080814722</v>
      </c>
      <c r="K152" s="182"/>
      <c r="L152" s="206">
        <f t="shared" si="7"/>
        <v>5.6881190421353735E-3</v>
      </c>
      <c r="M152" s="206"/>
      <c r="N152" s="160">
        <v>353856081</v>
      </c>
      <c r="O152" s="160"/>
      <c r="P152" s="160">
        <v>9783240137</v>
      </c>
      <c r="Q152" s="160"/>
      <c r="R152" s="160">
        <v>-335331493</v>
      </c>
      <c r="S152" s="160"/>
      <c r="T152" s="182">
        <f t="shared" si="8"/>
        <v>9801764725</v>
      </c>
      <c r="U152" s="178"/>
      <c r="V152" s="206">
        <f>T152/درآمدها!$J$5</f>
        <v>3.1742252191278987E-3</v>
      </c>
    </row>
    <row r="153" spans="1:22" s="28" customFormat="1" ht="42.75" customHeight="1">
      <c r="A153" s="25"/>
      <c r="B153" s="216" t="s">
        <v>105</v>
      </c>
      <c r="C153" s="212"/>
      <c r="D153" s="160">
        <v>0</v>
      </c>
      <c r="E153" s="160"/>
      <c r="F153" s="160">
        <v>2534259718</v>
      </c>
      <c r="G153" s="160"/>
      <c r="H153" s="160">
        <v>17451559</v>
      </c>
      <c r="I153" s="160"/>
      <c r="J153" s="182">
        <f t="shared" si="6"/>
        <v>2551711277</v>
      </c>
      <c r="K153" s="182"/>
      <c r="L153" s="206">
        <f t="shared" si="7"/>
        <v>1.4398079822913019E-3</v>
      </c>
      <c r="M153" s="206"/>
      <c r="N153" s="160">
        <v>3322334820</v>
      </c>
      <c r="O153" s="160"/>
      <c r="P153" s="160">
        <v>3856167843</v>
      </c>
      <c r="Q153" s="160"/>
      <c r="R153" s="160">
        <v>678119644</v>
      </c>
      <c r="S153" s="160"/>
      <c r="T153" s="182">
        <f t="shared" si="8"/>
        <v>7856622307</v>
      </c>
      <c r="U153" s="178"/>
      <c r="V153" s="206">
        <f>T153/درآمدها!$J$5</f>
        <v>2.5443059860878483E-3</v>
      </c>
    </row>
    <row r="154" spans="1:22" s="28" customFormat="1" ht="42.75" customHeight="1">
      <c r="A154" s="25"/>
      <c r="B154" s="216" t="s">
        <v>152</v>
      </c>
      <c r="C154" s="212"/>
      <c r="D154" s="160">
        <v>0</v>
      </c>
      <c r="E154" s="160"/>
      <c r="F154" s="160">
        <v>4540890281</v>
      </c>
      <c r="G154" s="160"/>
      <c r="H154" s="160">
        <v>3147678179</v>
      </c>
      <c r="I154" s="160"/>
      <c r="J154" s="182">
        <f t="shared" si="6"/>
        <v>7688568460</v>
      </c>
      <c r="K154" s="182"/>
      <c r="L154" s="206">
        <f t="shared" si="7"/>
        <v>4.3382895004155835E-3</v>
      </c>
      <c r="M154" s="206"/>
      <c r="N154" s="160">
        <v>0</v>
      </c>
      <c r="O154" s="160"/>
      <c r="P154" s="160">
        <v>38600034290</v>
      </c>
      <c r="Q154" s="160"/>
      <c r="R154" s="160">
        <v>3950310074</v>
      </c>
      <c r="S154" s="160"/>
      <c r="T154" s="182">
        <f t="shared" si="8"/>
        <v>42550344364</v>
      </c>
      <c r="U154" s="178"/>
      <c r="V154" s="206">
        <f>T154/درآمدها!$J$5</f>
        <v>1.3779597853261617E-2</v>
      </c>
    </row>
    <row r="155" spans="1:22" s="28" customFormat="1" ht="42.75" customHeight="1">
      <c r="A155" s="25"/>
      <c r="B155" s="216" t="s">
        <v>366</v>
      </c>
      <c r="C155" s="212"/>
      <c r="D155" s="160">
        <v>0</v>
      </c>
      <c r="E155" s="160"/>
      <c r="F155" s="160">
        <v>807659959</v>
      </c>
      <c r="G155" s="160"/>
      <c r="H155" s="160">
        <v>29863188</v>
      </c>
      <c r="I155" s="160"/>
      <c r="J155" s="182">
        <f t="shared" si="6"/>
        <v>837523147</v>
      </c>
      <c r="K155" s="182"/>
      <c r="L155" s="206">
        <f t="shared" si="7"/>
        <v>4.7257404208443735E-4</v>
      </c>
      <c r="M155" s="206"/>
      <c r="N155" s="160">
        <v>167111280</v>
      </c>
      <c r="O155" s="160"/>
      <c r="P155" s="160">
        <v>1566384421</v>
      </c>
      <c r="Q155" s="160"/>
      <c r="R155" s="160">
        <v>-531578599</v>
      </c>
      <c r="S155" s="160"/>
      <c r="T155" s="182">
        <f t="shared" si="8"/>
        <v>1201917102</v>
      </c>
      <c r="U155" s="178"/>
      <c r="V155" s="206">
        <f>T155/درآمدها!$J$5</f>
        <v>3.8923149897066305E-4</v>
      </c>
    </row>
    <row r="156" spans="1:22" s="28" customFormat="1" ht="42.75" customHeight="1">
      <c r="A156" s="25"/>
      <c r="B156" s="216" t="s">
        <v>330</v>
      </c>
      <c r="C156" s="212"/>
      <c r="D156" s="160">
        <v>0</v>
      </c>
      <c r="E156" s="160"/>
      <c r="F156" s="160">
        <v>4569260620</v>
      </c>
      <c r="G156" s="160"/>
      <c r="H156" s="160">
        <v>-288307932</v>
      </c>
      <c r="I156" s="160"/>
      <c r="J156" s="182">
        <f t="shared" si="6"/>
        <v>4280952688</v>
      </c>
      <c r="K156" s="182"/>
      <c r="L156" s="206">
        <f t="shared" si="7"/>
        <v>2.4155357651749741E-3</v>
      </c>
      <c r="M156" s="206"/>
      <c r="N156" s="160">
        <v>0</v>
      </c>
      <c r="O156" s="160"/>
      <c r="P156" s="160">
        <v>-2436172849</v>
      </c>
      <c r="Q156" s="160"/>
      <c r="R156" s="160">
        <v>-11730495338</v>
      </c>
      <c r="S156" s="160"/>
      <c r="T156" s="182">
        <f t="shared" si="8"/>
        <v>-14166668187</v>
      </c>
      <c r="U156" s="178"/>
      <c r="V156" s="206">
        <f>T156/درآمدها!$J$5</f>
        <v>-4.5877652332847957E-3</v>
      </c>
    </row>
    <row r="157" spans="1:22" s="28" customFormat="1" ht="42.75" customHeight="1">
      <c r="A157" s="25"/>
      <c r="B157" s="216" t="s">
        <v>267</v>
      </c>
      <c r="C157" s="212"/>
      <c r="D157" s="160">
        <v>0</v>
      </c>
      <c r="E157" s="160"/>
      <c r="F157" s="160">
        <v>1579170673</v>
      </c>
      <c r="G157" s="160"/>
      <c r="H157" s="160">
        <v>735018</v>
      </c>
      <c r="I157" s="160"/>
      <c r="J157" s="182">
        <f t="shared" si="6"/>
        <v>1579905691</v>
      </c>
      <c r="K157" s="182"/>
      <c r="L157" s="206">
        <f t="shared" si="7"/>
        <v>8.914648164441431E-4</v>
      </c>
      <c r="M157" s="206"/>
      <c r="N157" s="160">
        <v>0</v>
      </c>
      <c r="O157" s="160"/>
      <c r="P157" s="160">
        <v>1810870806</v>
      </c>
      <c r="Q157" s="160"/>
      <c r="R157" s="160">
        <v>4142950222</v>
      </c>
      <c r="S157" s="160"/>
      <c r="T157" s="182">
        <f t="shared" si="8"/>
        <v>5953821028</v>
      </c>
      <c r="U157" s="178"/>
      <c r="V157" s="206">
        <f>T157/درآمدها!$J$5</f>
        <v>1.9280986013721719E-3</v>
      </c>
    </row>
    <row r="158" spans="1:22" s="28" customFormat="1" ht="42.75" customHeight="1">
      <c r="A158" s="25"/>
      <c r="B158" s="216" t="s">
        <v>88</v>
      </c>
      <c r="C158" s="212"/>
      <c r="D158" s="160">
        <v>0</v>
      </c>
      <c r="E158" s="160"/>
      <c r="F158" s="160">
        <v>5290856589</v>
      </c>
      <c r="G158" s="160"/>
      <c r="H158" s="160">
        <v>-14778580</v>
      </c>
      <c r="I158" s="160"/>
      <c r="J158" s="182">
        <f t="shared" si="6"/>
        <v>5276078009</v>
      </c>
      <c r="K158" s="182"/>
      <c r="L158" s="206">
        <f t="shared" si="7"/>
        <v>2.9770371362236995E-3</v>
      </c>
      <c r="M158" s="206"/>
      <c r="N158" s="160">
        <v>0</v>
      </c>
      <c r="O158" s="160"/>
      <c r="P158" s="160">
        <v>2337360837</v>
      </c>
      <c r="Q158" s="160"/>
      <c r="R158" s="160">
        <v>-251836795</v>
      </c>
      <c r="S158" s="160"/>
      <c r="T158" s="182">
        <f t="shared" si="8"/>
        <v>2085524042</v>
      </c>
      <c r="U158" s="178"/>
      <c r="V158" s="206">
        <f>T158/درآمدها!$J$5</f>
        <v>6.7538072938329492E-4</v>
      </c>
    </row>
    <row r="159" spans="1:22" s="28" customFormat="1" ht="42.75" customHeight="1">
      <c r="A159" s="25"/>
      <c r="B159" s="216" t="s">
        <v>427</v>
      </c>
      <c r="C159" s="212"/>
      <c r="D159" s="160">
        <v>0</v>
      </c>
      <c r="E159" s="160"/>
      <c r="F159" s="160">
        <v>3648910816</v>
      </c>
      <c r="G159" s="160"/>
      <c r="H159" s="160">
        <v>132053761</v>
      </c>
      <c r="I159" s="160"/>
      <c r="J159" s="182">
        <f t="shared" si="6"/>
        <v>3780964577</v>
      </c>
      <c r="K159" s="182"/>
      <c r="L159" s="206">
        <f t="shared" si="7"/>
        <v>2.1334165145539133E-3</v>
      </c>
      <c r="M159" s="206"/>
      <c r="N159" s="160">
        <v>0</v>
      </c>
      <c r="O159" s="160"/>
      <c r="P159" s="160">
        <v>2475961846</v>
      </c>
      <c r="Q159" s="160"/>
      <c r="R159" s="160">
        <v>122076001</v>
      </c>
      <c r="S159" s="160"/>
      <c r="T159" s="182">
        <f t="shared" si="8"/>
        <v>2598037847</v>
      </c>
      <c r="U159" s="178"/>
      <c r="V159" s="206">
        <f>T159/درآمدها!$J$5</f>
        <v>8.4135433624133935E-4</v>
      </c>
    </row>
    <row r="160" spans="1:22" s="28" customFormat="1" ht="49.5" customHeight="1">
      <c r="A160" s="25"/>
      <c r="B160" s="216" t="s">
        <v>320</v>
      </c>
      <c r="C160" s="212"/>
      <c r="D160" s="160">
        <v>0</v>
      </c>
      <c r="E160" s="160"/>
      <c r="F160" s="160">
        <v>3783675658</v>
      </c>
      <c r="G160" s="160"/>
      <c r="H160" s="160">
        <v>49567793</v>
      </c>
      <c r="I160" s="160"/>
      <c r="J160" s="182">
        <f t="shared" si="6"/>
        <v>3833243451</v>
      </c>
      <c r="K160" s="182"/>
      <c r="L160" s="206">
        <f t="shared" si="7"/>
        <v>2.1629149694805602E-3</v>
      </c>
      <c r="M160" s="206"/>
      <c r="N160" s="160">
        <v>0</v>
      </c>
      <c r="O160" s="160"/>
      <c r="P160" s="160">
        <v>7772314717</v>
      </c>
      <c r="Q160" s="160"/>
      <c r="R160" s="160">
        <v>96451447</v>
      </c>
      <c r="S160" s="160"/>
      <c r="T160" s="182">
        <f t="shared" si="8"/>
        <v>7868766164</v>
      </c>
      <c r="U160" s="178"/>
      <c r="V160" s="206">
        <f>T160/درآمدها!$J$5</f>
        <v>2.5482386796617479E-3</v>
      </c>
    </row>
    <row r="161" spans="1:22" s="28" customFormat="1" ht="42.75" customHeight="1">
      <c r="A161" s="25"/>
      <c r="B161" s="216" t="s">
        <v>441</v>
      </c>
      <c r="C161" s="212"/>
      <c r="D161" s="160">
        <v>0</v>
      </c>
      <c r="E161" s="160"/>
      <c r="F161" s="160">
        <v>5887470580</v>
      </c>
      <c r="G161" s="160"/>
      <c r="H161" s="160">
        <v>528753132</v>
      </c>
      <c r="I161" s="160"/>
      <c r="J161" s="182">
        <f t="shared" si="6"/>
        <v>6416223712</v>
      </c>
      <c r="K161" s="182"/>
      <c r="L161" s="206">
        <f t="shared" si="7"/>
        <v>3.6203665359685311E-3</v>
      </c>
      <c r="M161" s="206"/>
      <c r="N161" s="160">
        <v>0</v>
      </c>
      <c r="O161" s="160"/>
      <c r="P161" s="160">
        <v>7202198472</v>
      </c>
      <c r="Q161" s="160"/>
      <c r="R161" s="160">
        <v>343794799</v>
      </c>
      <c r="S161" s="160"/>
      <c r="T161" s="182">
        <f t="shared" si="8"/>
        <v>7545993271</v>
      </c>
      <c r="U161" s="178"/>
      <c r="V161" s="206">
        <f>T161/درآمدها!$J$5</f>
        <v>2.4437111904027694E-3</v>
      </c>
    </row>
    <row r="162" spans="1:22" s="28" customFormat="1" ht="42.75" customHeight="1">
      <c r="A162" s="25"/>
      <c r="B162" s="216" t="s">
        <v>328</v>
      </c>
      <c r="C162" s="212"/>
      <c r="D162" s="160">
        <v>0</v>
      </c>
      <c r="E162" s="160"/>
      <c r="F162" s="160">
        <v>-177507527</v>
      </c>
      <c r="G162" s="160"/>
      <c r="H162" s="160">
        <v>-4099247</v>
      </c>
      <c r="I162" s="160"/>
      <c r="J162" s="182">
        <f t="shared" si="6"/>
        <v>-181606774</v>
      </c>
      <c r="K162" s="182"/>
      <c r="L162" s="206">
        <f t="shared" si="7"/>
        <v>-1.0247197055569247E-4</v>
      </c>
      <c r="M162" s="206"/>
      <c r="N162" s="160">
        <v>339511913</v>
      </c>
      <c r="O162" s="160"/>
      <c r="P162" s="160">
        <v>-774031759</v>
      </c>
      <c r="Q162" s="160"/>
      <c r="R162" s="160">
        <v>-97388136</v>
      </c>
      <c r="S162" s="160"/>
      <c r="T162" s="182">
        <f t="shared" si="8"/>
        <v>-531907982</v>
      </c>
      <c r="U162" s="178"/>
      <c r="V162" s="206">
        <f>T162/درآمدها!$J$5</f>
        <v>-1.7225426013475634E-4</v>
      </c>
    </row>
    <row r="163" spans="1:22" s="28" customFormat="1" ht="42.75" customHeight="1">
      <c r="A163" s="25"/>
      <c r="B163" s="216" t="s">
        <v>237</v>
      </c>
      <c r="C163" s="212"/>
      <c r="D163" s="160">
        <v>0</v>
      </c>
      <c r="E163" s="160"/>
      <c r="F163" s="160">
        <v>3385490593</v>
      </c>
      <c r="G163" s="160"/>
      <c r="H163" s="160">
        <v>0</v>
      </c>
      <c r="I163" s="160"/>
      <c r="J163" s="182">
        <f t="shared" si="6"/>
        <v>3385490593</v>
      </c>
      <c r="K163" s="182"/>
      <c r="L163" s="206">
        <f t="shared" si="7"/>
        <v>1.9102695605532306E-3</v>
      </c>
      <c r="M163" s="206"/>
      <c r="N163" s="160">
        <v>333597105</v>
      </c>
      <c r="O163" s="160"/>
      <c r="P163" s="160">
        <v>1977921882</v>
      </c>
      <c r="Q163" s="160"/>
      <c r="R163" s="160">
        <v>728232083</v>
      </c>
      <c r="S163" s="160"/>
      <c r="T163" s="182">
        <f t="shared" si="8"/>
        <v>3039751070</v>
      </c>
      <c r="U163" s="178"/>
      <c r="V163" s="206">
        <f>T163/درآمدها!$J$5</f>
        <v>9.84399725659097E-4</v>
      </c>
    </row>
    <row r="164" spans="1:22" s="28" customFormat="1" ht="42.75" customHeight="1">
      <c r="A164" s="25"/>
      <c r="B164" s="216" t="s">
        <v>277</v>
      </c>
      <c r="C164" s="212"/>
      <c r="D164" s="160">
        <v>0</v>
      </c>
      <c r="E164" s="160"/>
      <c r="F164" s="160">
        <v>6488706893</v>
      </c>
      <c r="G164" s="160"/>
      <c r="H164" s="160">
        <v>46024859</v>
      </c>
      <c r="I164" s="160"/>
      <c r="J164" s="182">
        <f t="shared" si="6"/>
        <v>6534731752</v>
      </c>
      <c r="K164" s="182"/>
      <c r="L164" s="206">
        <f t="shared" si="7"/>
        <v>3.687234924839823E-3</v>
      </c>
      <c r="M164" s="206"/>
      <c r="N164" s="160">
        <v>0</v>
      </c>
      <c r="O164" s="160"/>
      <c r="P164" s="160">
        <v>10926505726</v>
      </c>
      <c r="Q164" s="160"/>
      <c r="R164" s="160">
        <v>365112837</v>
      </c>
      <c r="S164" s="160"/>
      <c r="T164" s="182">
        <f t="shared" si="8"/>
        <v>11291618563</v>
      </c>
      <c r="U164" s="178"/>
      <c r="V164" s="206">
        <f>T164/درآمدها!$J$5</f>
        <v>3.6567027890426458E-3</v>
      </c>
    </row>
    <row r="165" spans="1:22" s="28" customFormat="1" ht="42.75" customHeight="1">
      <c r="A165" s="25"/>
      <c r="B165" s="216" t="s">
        <v>476</v>
      </c>
      <c r="C165" s="212"/>
      <c r="D165" s="160">
        <v>0</v>
      </c>
      <c r="E165" s="160"/>
      <c r="F165" s="160">
        <v>269837107</v>
      </c>
      <c r="G165" s="160"/>
      <c r="H165" s="160">
        <v>0</v>
      </c>
      <c r="I165" s="160"/>
      <c r="J165" s="182">
        <f t="shared" si="6"/>
        <v>269837107</v>
      </c>
      <c r="K165" s="182"/>
      <c r="L165" s="206">
        <f t="shared" si="7"/>
        <v>1.5225610517885881E-4</v>
      </c>
      <c r="M165" s="206"/>
      <c r="N165" s="160">
        <v>0</v>
      </c>
      <c r="O165" s="160"/>
      <c r="P165" s="160">
        <v>269837107</v>
      </c>
      <c r="Q165" s="160"/>
      <c r="R165" s="160">
        <v>0</v>
      </c>
      <c r="S165" s="160"/>
      <c r="T165" s="182">
        <f t="shared" si="8"/>
        <v>269837107</v>
      </c>
      <c r="U165" s="178"/>
      <c r="V165" s="206">
        <f>T165/درآمدها!$J$5</f>
        <v>8.7384646961714672E-5</v>
      </c>
    </row>
    <row r="166" spans="1:22" s="28" customFormat="1" ht="42.75" customHeight="1">
      <c r="A166" s="25"/>
      <c r="B166" s="216" t="s">
        <v>185</v>
      </c>
      <c r="C166" s="212"/>
      <c r="D166" s="160">
        <v>0</v>
      </c>
      <c r="E166" s="160"/>
      <c r="F166" s="160">
        <v>2704404169</v>
      </c>
      <c r="G166" s="160"/>
      <c r="H166" s="160">
        <v>39487504</v>
      </c>
      <c r="I166" s="160"/>
      <c r="J166" s="182">
        <f t="shared" si="6"/>
        <v>2743891673</v>
      </c>
      <c r="K166" s="182"/>
      <c r="L166" s="206">
        <f t="shared" si="7"/>
        <v>1.5482461393409575E-3</v>
      </c>
      <c r="M166" s="206"/>
      <c r="N166" s="160">
        <v>2587558475</v>
      </c>
      <c r="O166" s="160"/>
      <c r="P166" s="160">
        <v>4812948436</v>
      </c>
      <c r="Q166" s="160"/>
      <c r="R166" s="160">
        <v>1463820086</v>
      </c>
      <c r="S166" s="160"/>
      <c r="T166" s="182">
        <f t="shared" si="8"/>
        <v>8864326997</v>
      </c>
      <c r="U166" s="178"/>
      <c r="V166" s="206">
        <f>T166/درآمدها!$J$5</f>
        <v>2.8706433069860971E-3</v>
      </c>
    </row>
    <row r="167" spans="1:22" s="28" customFormat="1" ht="42.75" customHeight="1">
      <c r="A167" s="25"/>
      <c r="B167" s="216" t="s">
        <v>270</v>
      </c>
      <c r="C167" s="212"/>
      <c r="D167" s="160">
        <v>0</v>
      </c>
      <c r="E167" s="160"/>
      <c r="F167" s="160">
        <v>0</v>
      </c>
      <c r="G167" s="160"/>
      <c r="H167" s="160">
        <v>0</v>
      </c>
      <c r="I167" s="160"/>
      <c r="J167" s="182">
        <f t="shared" si="6"/>
        <v>0</v>
      </c>
      <c r="K167" s="182"/>
      <c r="L167" s="206">
        <f t="shared" si="7"/>
        <v>0</v>
      </c>
      <c r="M167" s="206"/>
      <c r="N167" s="160">
        <v>0</v>
      </c>
      <c r="O167" s="160"/>
      <c r="P167" s="160">
        <v>3886608709</v>
      </c>
      <c r="Q167" s="160"/>
      <c r="R167" s="160">
        <v>30862919</v>
      </c>
      <c r="S167" s="160"/>
      <c r="T167" s="182">
        <f t="shared" si="8"/>
        <v>3917471628</v>
      </c>
      <c r="U167" s="178"/>
      <c r="V167" s="206">
        <f>T167/درآمدها!$J$5</f>
        <v>1.268642697074697E-3</v>
      </c>
    </row>
    <row r="168" spans="1:22" s="28" customFormat="1" ht="42.75" customHeight="1">
      <c r="A168" s="25"/>
      <c r="B168" s="216" t="s">
        <v>127</v>
      </c>
      <c r="C168" s="212"/>
      <c r="D168" s="160">
        <v>0</v>
      </c>
      <c r="E168" s="160"/>
      <c r="F168" s="160">
        <v>30599714379</v>
      </c>
      <c r="G168" s="160"/>
      <c r="H168" s="160">
        <v>0</v>
      </c>
      <c r="I168" s="160"/>
      <c r="J168" s="182">
        <f t="shared" si="6"/>
        <v>30599714379</v>
      </c>
      <c r="K168" s="182"/>
      <c r="L168" s="206">
        <f t="shared" si="7"/>
        <v>1.7265947529344294E-2</v>
      </c>
      <c r="M168" s="206"/>
      <c r="N168" s="160">
        <v>21541687000</v>
      </c>
      <c r="O168" s="160"/>
      <c r="P168" s="160">
        <v>49370274802</v>
      </c>
      <c r="Q168" s="160"/>
      <c r="R168" s="160">
        <v>4407082005</v>
      </c>
      <c r="S168" s="160"/>
      <c r="T168" s="182">
        <f t="shared" si="8"/>
        <v>75319043807</v>
      </c>
      <c r="U168" s="178"/>
      <c r="V168" s="206">
        <f>T168/درآمدها!$J$5</f>
        <v>2.4391486129328448E-2</v>
      </c>
    </row>
    <row r="169" spans="1:22" s="28" customFormat="1" ht="42.75" customHeight="1">
      <c r="A169" s="25"/>
      <c r="B169" s="216" t="s">
        <v>111</v>
      </c>
      <c r="C169" s="212"/>
      <c r="D169" s="160">
        <v>0</v>
      </c>
      <c r="E169" s="160"/>
      <c r="F169" s="160">
        <v>5041653344</v>
      </c>
      <c r="G169" s="160"/>
      <c r="H169" s="160">
        <v>91198268</v>
      </c>
      <c r="I169" s="160"/>
      <c r="J169" s="182">
        <f t="shared" si="6"/>
        <v>5132851612</v>
      </c>
      <c r="K169" s="182"/>
      <c r="L169" s="206">
        <f t="shared" si="7"/>
        <v>2.89622136700475E-3</v>
      </c>
      <c r="M169" s="206"/>
      <c r="N169" s="160">
        <v>0</v>
      </c>
      <c r="O169" s="160"/>
      <c r="P169" s="160">
        <v>13572376786</v>
      </c>
      <c r="Q169" s="160"/>
      <c r="R169" s="160">
        <v>905114319</v>
      </c>
      <c r="S169" s="160"/>
      <c r="T169" s="182">
        <f t="shared" si="8"/>
        <v>14477491105</v>
      </c>
      <c r="U169" s="178"/>
      <c r="V169" s="206">
        <f>T169/درآمدها!$J$5</f>
        <v>4.6884228161465924E-3</v>
      </c>
    </row>
    <row r="170" spans="1:22" s="28" customFormat="1" ht="42.75" customHeight="1">
      <c r="A170" s="25"/>
      <c r="B170" s="216" t="s">
        <v>442</v>
      </c>
      <c r="C170" s="212"/>
      <c r="D170" s="160">
        <v>0</v>
      </c>
      <c r="E170" s="160"/>
      <c r="F170" s="160">
        <v>0</v>
      </c>
      <c r="G170" s="160"/>
      <c r="H170" s="160">
        <v>0</v>
      </c>
      <c r="I170" s="160"/>
      <c r="J170" s="182">
        <f t="shared" si="6"/>
        <v>0</v>
      </c>
      <c r="K170" s="182"/>
      <c r="L170" s="206">
        <f t="shared" si="7"/>
        <v>0</v>
      </c>
      <c r="M170" s="206"/>
      <c r="N170" s="160">
        <v>0</v>
      </c>
      <c r="O170" s="160"/>
      <c r="P170" s="160">
        <v>0</v>
      </c>
      <c r="Q170" s="160"/>
      <c r="R170" s="160">
        <v>696802041</v>
      </c>
      <c r="S170" s="160"/>
      <c r="T170" s="182">
        <f t="shared" si="8"/>
        <v>696802041</v>
      </c>
      <c r="U170" s="178"/>
      <c r="V170" s="206">
        <f>T170/درآمدها!$J$5</f>
        <v>2.2565391777264803E-4</v>
      </c>
    </row>
    <row r="171" spans="1:22" s="28" customFormat="1" ht="42.75" customHeight="1">
      <c r="A171" s="25"/>
      <c r="B171" s="216" t="s">
        <v>274</v>
      </c>
      <c r="C171" s="212"/>
      <c r="D171" s="160">
        <v>0</v>
      </c>
      <c r="E171" s="160"/>
      <c r="F171" s="160">
        <v>7861865708</v>
      </c>
      <c r="G171" s="160"/>
      <c r="H171" s="160">
        <v>-63778533</v>
      </c>
      <c r="I171" s="160"/>
      <c r="J171" s="182">
        <f t="shared" si="6"/>
        <v>7798087175</v>
      </c>
      <c r="K171" s="182"/>
      <c r="L171" s="206">
        <f t="shared" si="7"/>
        <v>4.4000856454138827E-3</v>
      </c>
      <c r="M171" s="206"/>
      <c r="N171" s="160">
        <v>1811730700</v>
      </c>
      <c r="O171" s="160"/>
      <c r="P171" s="160">
        <v>-444045012</v>
      </c>
      <c r="Q171" s="160"/>
      <c r="R171" s="160">
        <v>-742286243</v>
      </c>
      <c r="S171" s="160"/>
      <c r="T171" s="182">
        <f t="shared" si="8"/>
        <v>625399445</v>
      </c>
      <c r="U171" s="178"/>
      <c r="V171" s="206">
        <f>T171/درآمدها!$J$5</f>
        <v>2.0253074278393183E-4</v>
      </c>
    </row>
    <row r="172" spans="1:22" s="28" customFormat="1" ht="42.75" customHeight="1">
      <c r="A172" s="25"/>
      <c r="B172" s="216" t="s">
        <v>153</v>
      </c>
      <c r="C172" s="212"/>
      <c r="D172" s="160">
        <v>0</v>
      </c>
      <c r="E172" s="160"/>
      <c r="F172" s="160">
        <v>1243699552</v>
      </c>
      <c r="G172" s="160"/>
      <c r="H172" s="160">
        <v>2311339</v>
      </c>
      <c r="I172" s="160"/>
      <c r="J172" s="182">
        <f t="shared" si="6"/>
        <v>1246010891</v>
      </c>
      <c r="K172" s="182"/>
      <c r="L172" s="206">
        <f t="shared" si="7"/>
        <v>7.0306403512582715E-4</v>
      </c>
      <c r="M172" s="206"/>
      <c r="N172" s="160">
        <v>3267046780</v>
      </c>
      <c r="O172" s="160"/>
      <c r="P172" s="160">
        <v>1027014171</v>
      </c>
      <c r="Q172" s="160"/>
      <c r="R172" s="160">
        <v>-912231330</v>
      </c>
      <c r="S172" s="160"/>
      <c r="T172" s="182">
        <f t="shared" si="8"/>
        <v>3381829621</v>
      </c>
      <c r="U172" s="178"/>
      <c r="V172" s="206">
        <f>T172/درآمدها!$J$5</f>
        <v>1.09517920200558E-3</v>
      </c>
    </row>
    <row r="173" spans="1:22" s="28" customFormat="1" ht="42.75" customHeight="1">
      <c r="A173" s="25"/>
      <c r="B173" s="216" t="s">
        <v>417</v>
      </c>
      <c r="C173" s="212"/>
      <c r="D173" s="160">
        <v>0</v>
      </c>
      <c r="E173" s="160"/>
      <c r="F173" s="160">
        <v>-2668603131</v>
      </c>
      <c r="G173" s="160"/>
      <c r="H173" s="160">
        <v>35235660</v>
      </c>
      <c r="I173" s="160"/>
      <c r="J173" s="182">
        <f t="shared" si="6"/>
        <v>-2633367471</v>
      </c>
      <c r="K173" s="182"/>
      <c r="L173" s="206">
        <f t="shared" si="7"/>
        <v>-1.4858826463743603E-3</v>
      </c>
      <c r="M173" s="206"/>
      <c r="N173" s="160">
        <v>0</v>
      </c>
      <c r="O173" s="160"/>
      <c r="P173" s="160">
        <v>7399596888</v>
      </c>
      <c r="Q173" s="160"/>
      <c r="R173" s="160">
        <v>5157408273</v>
      </c>
      <c r="S173" s="160"/>
      <c r="T173" s="182">
        <f t="shared" si="8"/>
        <v>12557005161</v>
      </c>
      <c r="U173" s="178"/>
      <c r="V173" s="206">
        <f>T173/درآمدها!$J$5</f>
        <v>4.0664883903102841E-3</v>
      </c>
    </row>
    <row r="174" spans="1:22" s="28" customFormat="1" ht="42.75" customHeight="1">
      <c r="A174" s="25"/>
      <c r="B174" s="216" t="s">
        <v>171</v>
      </c>
      <c r="C174" s="212"/>
      <c r="D174" s="160">
        <v>0</v>
      </c>
      <c r="E174" s="160"/>
      <c r="F174" s="160">
        <v>9257168318</v>
      </c>
      <c r="G174" s="160"/>
      <c r="H174" s="160">
        <v>128868084</v>
      </c>
      <c r="I174" s="160"/>
      <c r="J174" s="182">
        <f t="shared" si="6"/>
        <v>9386036402</v>
      </c>
      <c r="K174" s="182"/>
      <c r="L174" s="206">
        <f t="shared" si="7"/>
        <v>5.2960890424737228E-3</v>
      </c>
      <c r="M174" s="206"/>
      <c r="N174" s="160">
        <v>3242733000</v>
      </c>
      <c r="O174" s="160"/>
      <c r="P174" s="160">
        <v>17506292445</v>
      </c>
      <c r="Q174" s="160"/>
      <c r="R174" s="160">
        <v>435153066</v>
      </c>
      <c r="S174" s="160"/>
      <c r="T174" s="182">
        <f t="shared" si="8"/>
        <v>21184178511</v>
      </c>
      <c r="U174" s="178"/>
      <c r="V174" s="206">
        <f>T174/درآمدها!$J$5</f>
        <v>6.860331334480536E-3</v>
      </c>
    </row>
    <row r="175" spans="1:22" s="28" customFormat="1" ht="42.75" customHeight="1">
      <c r="A175" s="25"/>
      <c r="B175" s="216" t="s">
        <v>131</v>
      </c>
      <c r="C175" s="212"/>
      <c r="D175" s="160">
        <v>0</v>
      </c>
      <c r="E175" s="160"/>
      <c r="F175" s="160">
        <v>33809869438</v>
      </c>
      <c r="G175" s="160"/>
      <c r="H175" s="160">
        <v>0</v>
      </c>
      <c r="I175" s="160"/>
      <c r="J175" s="182">
        <f t="shared" si="6"/>
        <v>33809869438</v>
      </c>
      <c r="K175" s="182"/>
      <c r="L175" s="206">
        <f t="shared" si="7"/>
        <v>1.9077283678540224E-2</v>
      </c>
      <c r="M175" s="206"/>
      <c r="N175" s="160">
        <v>24502984360</v>
      </c>
      <c r="O175" s="160"/>
      <c r="P175" s="160">
        <v>34265245253</v>
      </c>
      <c r="Q175" s="160"/>
      <c r="R175" s="160">
        <v>-2416957983</v>
      </c>
      <c r="S175" s="160"/>
      <c r="T175" s="182">
        <f t="shared" si="8"/>
        <v>56351271630</v>
      </c>
      <c r="U175" s="178"/>
      <c r="V175" s="206">
        <f>T175/درآمدها!$J$5</f>
        <v>1.8248920735839481E-2</v>
      </c>
    </row>
    <row r="176" spans="1:22" s="28" customFormat="1" ht="42.75" customHeight="1">
      <c r="A176" s="25"/>
      <c r="B176" s="216" t="s">
        <v>200</v>
      </c>
      <c r="C176" s="212"/>
      <c r="D176" s="160">
        <v>0</v>
      </c>
      <c r="E176" s="160"/>
      <c r="F176" s="160">
        <v>3884260126</v>
      </c>
      <c r="G176" s="160"/>
      <c r="H176" s="160">
        <v>42285431</v>
      </c>
      <c r="I176" s="160"/>
      <c r="J176" s="182">
        <f t="shared" si="6"/>
        <v>3926545557</v>
      </c>
      <c r="K176" s="182"/>
      <c r="L176" s="206">
        <f t="shared" si="7"/>
        <v>2.21556086174676E-3</v>
      </c>
      <c r="M176" s="206"/>
      <c r="N176" s="160">
        <v>0</v>
      </c>
      <c r="O176" s="160"/>
      <c r="P176" s="160">
        <v>7228297822</v>
      </c>
      <c r="Q176" s="160"/>
      <c r="R176" s="160">
        <v>15785459758</v>
      </c>
      <c r="S176" s="160"/>
      <c r="T176" s="182">
        <f t="shared" si="8"/>
        <v>23013757580</v>
      </c>
      <c r="U176" s="178"/>
      <c r="V176" s="206">
        <f>T176/درآمدها!$J$5</f>
        <v>7.4528262763756386E-3</v>
      </c>
    </row>
    <row r="177" spans="1:22" s="28" customFormat="1" ht="42.75" customHeight="1">
      <c r="A177" s="25"/>
      <c r="B177" s="216" t="s">
        <v>226</v>
      </c>
      <c r="C177" s="212"/>
      <c r="D177" s="160">
        <v>0</v>
      </c>
      <c r="E177" s="160"/>
      <c r="F177" s="160">
        <v>2400949163</v>
      </c>
      <c r="G177" s="160"/>
      <c r="H177" s="160">
        <v>0</v>
      </c>
      <c r="I177" s="160"/>
      <c r="J177" s="182">
        <f t="shared" si="6"/>
        <v>2400949163</v>
      </c>
      <c r="K177" s="182"/>
      <c r="L177" s="206">
        <f t="shared" si="7"/>
        <v>1.3547401703014146E-3</v>
      </c>
      <c r="M177" s="206"/>
      <c r="N177" s="160">
        <v>0</v>
      </c>
      <c r="O177" s="160"/>
      <c r="P177" s="160">
        <v>2072912506</v>
      </c>
      <c r="Q177" s="160"/>
      <c r="R177" s="160">
        <v>-629674324</v>
      </c>
      <c r="S177" s="160"/>
      <c r="T177" s="182">
        <f t="shared" si="8"/>
        <v>1443238182</v>
      </c>
      <c r="U177" s="178"/>
      <c r="V177" s="206">
        <f>T177/درآمدها!$J$5</f>
        <v>4.6738145252845785E-4</v>
      </c>
    </row>
    <row r="178" spans="1:22" s="28" customFormat="1" ht="42.75" customHeight="1">
      <c r="A178" s="25"/>
      <c r="B178" s="216" t="s">
        <v>228</v>
      </c>
      <c r="C178" s="212"/>
      <c r="D178" s="160">
        <v>0</v>
      </c>
      <c r="E178" s="160"/>
      <c r="F178" s="160">
        <v>24297652630</v>
      </c>
      <c r="G178" s="160"/>
      <c r="H178" s="160">
        <v>0</v>
      </c>
      <c r="I178" s="160"/>
      <c r="J178" s="182">
        <f t="shared" si="6"/>
        <v>24297652630</v>
      </c>
      <c r="K178" s="182"/>
      <c r="L178" s="206">
        <f t="shared" si="7"/>
        <v>1.3709997099963924E-2</v>
      </c>
      <c r="M178" s="206"/>
      <c r="N178" s="160">
        <v>0</v>
      </c>
      <c r="O178" s="160"/>
      <c r="P178" s="160">
        <v>29371332225</v>
      </c>
      <c r="Q178" s="160"/>
      <c r="R178" s="160">
        <v>-11908685445</v>
      </c>
      <c r="S178" s="160"/>
      <c r="T178" s="182">
        <f t="shared" si="8"/>
        <v>17462646780</v>
      </c>
      <c r="U178" s="178"/>
      <c r="V178" s="206">
        <f>T178/درآمدها!$J$5</f>
        <v>5.6551422480505004E-3</v>
      </c>
    </row>
    <row r="179" spans="1:22" s="28" customFormat="1" ht="42.75" customHeight="1">
      <c r="A179" s="25"/>
      <c r="B179" s="216" t="s">
        <v>265</v>
      </c>
      <c r="C179" s="212"/>
      <c r="D179" s="160">
        <v>0</v>
      </c>
      <c r="E179" s="160"/>
      <c r="F179" s="160">
        <v>4592978116</v>
      </c>
      <c r="G179" s="160"/>
      <c r="H179" s="160">
        <v>58706169</v>
      </c>
      <c r="I179" s="160"/>
      <c r="J179" s="182">
        <f t="shared" si="6"/>
        <v>4651684285</v>
      </c>
      <c r="K179" s="182"/>
      <c r="L179" s="206">
        <f t="shared" si="7"/>
        <v>2.6247217798544089E-3</v>
      </c>
      <c r="M179" s="206"/>
      <c r="N179" s="160">
        <v>753572084</v>
      </c>
      <c r="O179" s="160"/>
      <c r="P179" s="160">
        <v>7991304495</v>
      </c>
      <c r="Q179" s="160"/>
      <c r="R179" s="160">
        <v>-195576387</v>
      </c>
      <c r="S179" s="160"/>
      <c r="T179" s="182">
        <f t="shared" si="8"/>
        <v>8549300192</v>
      </c>
      <c r="U179" s="178"/>
      <c r="V179" s="206">
        <f>T179/درآمدها!$J$5</f>
        <v>2.7686243280381725E-3</v>
      </c>
    </row>
    <row r="180" spans="1:22" s="28" customFormat="1" ht="42.75" customHeight="1">
      <c r="A180" s="25"/>
      <c r="B180" s="216" t="s">
        <v>254</v>
      </c>
      <c r="C180" s="212"/>
      <c r="D180" s="160">
        <v>0</v>
      </c>
      <c r="E180" s="160"/>
      <c r="F180" s="160">
        <v>14269227699</v>
      </c>
      <c r="G180" s="160"/>
      <c r="H180" s="160">
        <v>1147567578</v>
      </c>
      <c r="I180" s="160"/>
      <c r="J180" s="182">
        <f t="shared" si="6"/>
        <v>15416795277</v>
      </c>
      <c r="K180" s="182"/>
      <c r="L180" s="206">
        <f t="shared" si="7"/>
        <v>8.6989563048341066E-3</v>
      </c>
      <c r="M180" s="206"/>
      <c r="N180" s="160">
        <v>15351654500</v>
      </c>
      <c r="O180" s="160"/>
      <c r="P180" s="160">
        <v>15390263891</v>
      </c>
      <c r="Q180" s="160"/>
      <c r="R180" s="160">
        <v>9304359</v>
      </c>
      <c r="S180" s="160"/>
      <c r="T180" s="182">
        <f t="shared" si="8"/>
        <v>30751222750</v>
      </c>
      <c r="U180" s="178"/>
      <c r="V180" s="206">
        <f>T180/درآمدها!$J$5</f>
        <v>9.9585441510451657E-3</v>
      </c>
    </row>
    <row r="181" spans="1:22" s="28" customFormat="1" ht="42.75" customHeight="1">
      <c r="A181" s="25"/>
      <c r="B181" s="216" t="s">
        <v>243</v>
      </c>
      <c r="C181" s="212"/>
      <c r="D181" s="160">
        <v>0</v>
      </c>
      <c r="E181" s="160"/>
      <c r="F181" s="160">
        <v>181841310</v>
      </c>
      <c r="G181" s="160"/>
      <c r="H181" s="160">
        <v>0</v>
      </c>
      <c r="I181" s="160"/>
      <c r="J181" s="182">
        <f t="shared" si="6"/>
        <v>181841310</v>
      </c>
      <c r="K181" s="182"/>
      <c r="L181" s="206">
        <f t="shared" si="7"/>
        <v>1.026043079435382E-4</v>
      </c>
      <c r="M181" s="206"/>
      <c r="N181" s="160">
        <v>635029693</v>
      </c>
      <c r="O181" s="160"/>
      <c r="P181" s="160">
        <v>-646814472</v>
      </c>
      <c r="Q181" s="160"/>
      <c r="R181" s="160">
        <v>-167061405</v>
      </c>
      <c r="S181" s="160"/>
      <c r="T181" s="182">
        <f t="shared" si="8"/>
        <v>-178846184</v>
      </c>
      <c r="U181" s="178"/>
      <c r="V181" s="206">
        <f>T181/درآمدها!$J$5</f>
        <v>-5.7917944729854603E-5</v>
      </c>
    </row>
    <row r="182" spans="1:22" s="28" customFormat="1" ht="42.75" customHeight="1">
      <c r="A182" s="25"/>
      <c r="B182" s="216" t="s">
        <v>165</v>
      </c>
      <c r="C182" s="212"/>
      <c r="D182" s="160">
        <v>0</v>
      </c>
      <c r="E182" s="160"/>
      <c r="F182" s="160">
        <v>-6119859385</v>
      </c>
      <c r="G182" s="160"/>
      <c r="H182" s="160">
        <v>6707136190</v>
      </c>
      <c r="I182" s="160"/>
      <c r="J182" s="182">
        <f t="shared" si="6"/>
        <v>587276805</v>
      </c>
      <c r="K182" s="182"/>
      <c r="L182" s="206">
        <f t="shared" si="7"/>
        <v>3.3137206363239045E-4</v>
      </c>
      <c r="M182" s="206"/>
      <c r="N182" s="160">
        <v>0</v>
      </c>
      <c r="O182" s="160"/>
      <c r="P182" s="160">
        <v>0</v>
      </c>
      <c r="Q182" s="160"/>
      <c r="R182" s="160">
        <v>6977405475</v>
      </c>
      <c r="S182" s="160"/>
      <c r="T182" s="182">
        <f t="shared" si="8"/>
        <v>6977405475</v>
      </c>
      <c r="U182" s="178"/>
      <c r="V182" s="206">
        <f>T182/درآمدها!$J$5</f>
        <v>2.2595784579828378E-3</v>
      </c>
    </row>
    <row r="183" spans="1:22" s="28" customFormat="1" ht="42.75" customHeight="1">
      <c r="A183" s="25"/>
      <c r="B183" s="216" t="s">
        <v>99</v>
      </c>
      <c r="C183" s="212"/>
      <c r="D183" s="160">
        <v>0</v>
      </c>
      <c r="E183" s="160"/>
      <c r="F183" s="160">
        <v>4049186589</v>
      </c>
      <c r="G183" s="160"/>
      <c r="H183" s="160">
        <v>-15043260</v>
      </c>
      <c r="I183" s="160"/>
      <c r="J183" s="182">
        <f t="shared" si="6"/>
        <v>4034143329</v>
      </c>
      <c r="K183" s="182"/>
      <c r="L183" s="206">
        <f t="shared" si="7"/>
        <v>2.2762731109728937E-3</v>
      </c>
      <c r="M183" s="206"/>
      <c r="N183" s="160">
        <v>0</v>
      </c>
      <c r="O183" s="160"/>
      <c r="P183" s="160">
        <v>1136878970</v>
      </c>
      <c r="Q183" s="160"/>
      <c r="R183" s="160">
        <v>-71633309</v>
      </c>
      <c r="S183" s="160"/>
      <c r="T183" s="182">
        <f t="shared" si="8"/>
        <v>1065245661</v>
      </c>
      <c r="U183" s="178"/>
      <c r="V183" s="206">
        <f>T183/درآمدها!$J$5</f>
        <v>3.4497151651564136E-4</v>
      </c>
    </row>
    <row r="184" spans="1:22" s="28" customFormat="1" ht="42.75" customHeight="1">
      <c r="A184" s="25"/>
      <c r="B184" s="216" t="s">
        <v>107</v>
      </c>
      <c r="C184" s="212"/>
      <c r="D184" s="160">
        <v>0</v>
      </c>
      <c r="E184" s="160"/>
      <c r="F184" s="160">
        <v>10636032261</v>
      </c>
      <c r="G184" s="160"/>
      <c r="H184" s="160">
        <v>0</v>
      </c>
      <c r="I184" s="160"/>
      <c r="J184" s="182">
        <f t="shared" si="6"/>
        <v>10636032261</v>
      </c>
      <c r="K184" s="182"/>
      <c r="L184" s="206">
        <f t="shared" si="7"/>
        <v>6.0014016034368152E-3</v>
      </c>
      <c r="M184" s="206"/>
      <c r="N184" s="160">
        <v>0</v>
      </c>
      <c r="O184" s="160"/>
      <c r="P184" s="160">
        <v>45329237215</v>
      </c>
      <c r="Q184" s="160"/>
      <c r="R184" s="160">
        <v>3262950179</v>
      </c>
      <c r="S184" s="160"/>
      <c r="T184" s="182">
        <f t="shared" si="8"/>
        <v>48592187394</v>
      </c>
      <c r="U184" s="178"/>
      <c r="V184" s="206">
        <f>T184/درآمدها!$J$5</f>
        <v>1.5736201694906891E-2</v>
      </c>
    </row>
    <row r="185" spans="1:22" s="28" customFormat="1" ht="42.75" customHeight="1">
      <c r="A185" s="25"/>
      <c r="B185" s="216" t="s">
        <v>428</v>
      </c>
      <c r="C185" s="212"/>
      <c r="D185" s="160">
        <v>0</v>
      </c>
      <c r="E185" s="160"/>
      <c r="F185" s="160">
        <v>3797049216</v>
      </c>
      <c r="G185" s="160"/>
      <c r="H185" s="160">
        <v>-34722395</v>
      </c>
      <c r="I185" s="160"/>
      <c r="J185" s="182">
        <f t="shared" si="6"/>
        <v>3762326821</v>
      </c>
      <c r="K185" s="182"/>
      <c r="L185" s="206">
        <f t="shared" si="7"/>
        <v>2.1229001249832456E-3</v>
      </c>
      <c r="M185" s="206"/>
      <c r="N185" s="160">
        <v>0</v>
      </c>
      <c r="O185" s="160"/>
      <c r="P185" s="160">
        <v>-1182421313</v>
      </c>
      <c r="Q185" s="160"/>
      <c r="R185" s="160">
        <v>-133388559</v>
      </c>
      <c r="S185" s="160"/>
      <c r="T185" s="182">
        <f t="shared" si="8"/>
        <v>-1315809872</v>
      </c>
      <c r="U185" s="178"/>
      <c r="V185" s="206">
        <f>T185/درآمدها!$J$5</f>
        <v>-4.2611478610856497E-4</v>
      </c>
    </row>
    <row r="186" spans="1:22" s="28" customFormat="1" ht="42.75" customHeight="1">
      <c r="A186" s="25"/>
      <c r="B186" s="216" t="s">
        <v>113</v>
      </c>
      <c r="C186" s="212"/>
      <c r="D186" s="160">
        <v>0</v>
      </c>
      <c r="E186" s="160"/>
      <c r="F186" s="160">
        <v>6843034557</v>
      </c>
      <c r="G186" s="160"/>
      <c r="H186" s="160">
        <v>752909646</v>
      </c>
      <c r="I186" s="160"/>
      <c r="J186" s="182">
        <f t="shared" si="6"/>
        <v>7595944203</v>
      </c>
      <c r="K186" s="182"/>
      <c r="L186" s="206">
        <f t="shared" si="7"/>
        <v>4.2860260857477649E-3</v>
      </c>
      <c r="M186" s="206"/>
      <c r="N186" s="160">
        <v>0</v>
      </c>
      <c r="O186" s="160"/>
      <c r="P186" s="160">
        <v>8835461849</v>
      </c>
      <c r="Q186" s="160"/>
      <c r="R186" s="160">
        <v>535710579</v>
      </c>
      <c r="S186" s="160"/>
      <c r="T186" s="182">
        <f t="shared" si="8"/>
        <v>9371172428</v>
      </c>
      <c r="U186" s="178"/>
      <c r="V186" s="206">
        <f>T186/درآمدها!$J$5</f>
        <v>3.0347812550411551E-3</v>
      </c>
    </row>
    <row r="187" spans="1:22" s="28" customFormat="1" ht="42.75" customHeight="1">
      <c r="A187" s="25"/>
      <c r="B187" s="216" t="s">
        <v>92</v>
      </c>
      <c r="C187" s="212"/>
      <c r="D187" s="160">
        <v>0</v>
      </c>
      <c r="E187" s="160"/>
      <c r="F187" s="160">
        <v>3089040407</v>
      </c>
      <c r="G187" s="160"/>
      <c r="H187" s="160">
        <v>18505809</v>
      </c>
      <c r="I187" s="160"/>
      <c r="J187" s="182">
        <f t="shared" si="6"/>
        <v>3107546216</v>
      </c>
      <c r="K187" s="182"/>
      <c r="L187" s="206">
        <f t="shared" si="7"/>
        <v>1.7534389127269315E-3</v>
      </c>
      <c r="M187" s="206"/>
      <c r="N187" s="160">
        <v>0</v>
      </c>
      <c r="O187" s="160"/>
      <c r="P187" s="160">
        <v>1824936597</v>
      </c>
      <c r="Q187" s="160"/>
      <c r="R187" s="160">
        <v>-1129686039</v>
      </c>
      <c r="S187" s="160"/>
      <c r="T187" s="182">
        <f t="shared" si="8"/>
        <v>695250558</v>
      </c>
      <c r="U187" s="178"/>
      <c r="V187" s="206">
        <f>T187/درآمدها!$J$5</f>
        <v>2.2515148207827889E-4</v>
      </c>
    </row>
    <row r="188" spans="1:22" s="28" customFormat="1" ht="42.75" customHeight="1">
      <c r="A188" s="25"/>
      <c r="B188" s="216" t="s">
        <v>296</v>
      </c>
      <c r="C188" s="212"/>
      <c r="D188" s="160">
        <v>0</v>
      </c>
      <c r="E188" s="160"/>
      <c r="F188" s="160">
        <v>4555691477</v>
      </c>
      <c r="G188" s="160"/>
      <c r="H188" s="160">
        <v>667781301</v>
      </c>
      <c r="I188" s="160"/>
      <c r="J188" s="182">
        <f t="shared" si="6"/>
        <v>5223472778</v>
      </c>
      <c r="K188" s="182"/>
      <c r="L188" s="206">
        <f t="shared" si="7"/>
        <v>2.947354533733842E-3</v>
      </c>
      <c r="M188" s="206"/>
      <c r="N188" s="160">
        <v>11780711640</v>
      </c>
      <c r="O188" s="160"/>
      <c r="P188" s="160">
        <v>8329588089</v>
      </c>
      <c r="Q188" s="160"/>
      <c r="R188" s="160">
        <v>-3232174137</v>
      </c>
      <c r="S188" s="160"/>
      <c r="T188" s="182">
        <f t="shared" si="8"/>
        <v>16878125592</v>
      </c>
      <c r="U188" s="178"/>
      <c r="V188" s="206">
        <f>T188/درآمدها!$J$5</f>
        <v>5.4658496106408426E-3</v>
      </c>
    </row>
    <row r="189" spans="1:22" s="28" customFormat="1" ht="42.75" customHeight="1">
      <c r="A189" s="25"/>
      <c r="B189" s="216" t="s">
        <v>147</v>
      </c>
      <c r="C189" s="212"/>
      <c r="D189" s="160">
        <v>0</v>
      </c>
      <c r="E189" s="160"/>
      <c r="F189" s="160">
        <v>6498292646</v>
      </c>
      <c r="G189" s="160"/>
      <c r="H189" s="160">
        <v>-31184962</v>
      </c>
      <c r="I189" s="160"/>
      <c r="J189" s="182">
        <f t="shared" si="6"/>
        <v>6467107684</v>
      </c>
      <c r="K189" s="182"/>
      <c r="L189" s="206">
        <f t="shared" si="7"/>
        <v>3.6490779147662221E-3</v>
      </c>
      <c r="M189" s="206"/>
      <c r="N189" s="160">
        <v>384077400</v>
      </c>
      <c r="O189" s="160"/>
      <c r="P189" s="160">
        <v>2659244511</v>
      </c>
      <c r="Q189" s="160"/>
      <c r="R189" s="160">
        <v>-950518403</v>
      </c>
      <c r="S189" s="160"/>
      <c r="T189" s="182">
        <f t="shared" si="8"/>
        <v>2092803508</v>
      </c>
      <c r="U189" s="178"/>
      <c r="V189" s="206">
        <f>T189/درآمدها!$J$5</f>
        <v>6.7773812779136407E-4</v>
      </c>
    </row>
    <row r="190" spans="1:22" s="28" customFormat="1" ht="42.75" customHeight="1">
      <c r="A190" s="25"/>
      <c r="B190" s="216" t="s">
        <v>256</v>
      </c>
      <c r="C190" s="212"/>
      <c r="D190" s="160">
        <v>0</v>
      </c>
      <c r="E190" s="160"/>
      <c r="F190" s="160">
        <v>4000669032</v>
      </c>
      <c r="G190" s="160"/>
      <c r="H190" s="160">
        <v>99449618</v>
      </c>
      <c r="I190" s="160"/>
      <c r="J190" s="182">
        <f t="shared" si="6"/>
        <v>4100118650</v>
      </c>
      <c r="K190" s="182"/>
      <c r="L190" s="206">
        <f t="shared" si="7"/>
        <v>2.3134998123894076E-3</v>
      </c>
      <c r="M190" s="206"/>
      <c r="N190" s="160">
        <v>0</v>
      </c>
      <c r="O190" s="160"/>
      <c r="P190" s="160">
        <v>16132394510</v>
      </c>
      <c r="Q190" s="160"/>
      <c r="R190" s="160">
        <v>405010241</v>
      </c>
      <c r="S190" s="160"/>
      <c r="T190" s="182">
        <f t="shared" si="8"/>
        <v>16537404751</v>
      </c>
      <c r="U190" s="178"/>
      <c r="V190" s="206">
        <f>T190/درآمدها!$J$5</f>
        <v>5.3555098181108122E-3</v>
      </c>
    </row>
    <row r="191" spans="1:22" s="28" customFormat="1" ht="42.75" customHeight="1">
      <c r="A191" s="25"/>
      <c r="B191" s="216" t="s">
        <v>313</v>
      </c>
      <c r="C191" s="212"/>
      <c r="D191" s="160">
        <v>0</v>
      </c>
      <c r="E191" s="160"/>
      <c r="F191" s="160">
        <v>441947396</v>
      </c>
      <c r="G191" s="160"/>
      <c r="H191" s="160">
        <v>-2702217</v>
      </c>
      <c r="I191" s="160"/>
      <c r="J191" s="182">
        <f t="shared" si="6"/>
        <v>439245179</v>
      </c>
      <c r="K191" s="182"/>
      <c r="L191" s="206">
        <f t="shared" si="7"/>
        <v>2.478449347336453E-4</v>
      </c>
      <c r="M191" s="206"/>
      <c r="N191" s="160">
        <v>0</v>
      </c>
      <c r="O191" s="160"/>
      <c r="P191" s="160">
        <v>56737416</v>
      </c>
      <c r="Q191" s="160"/>
      <c r="R191" s="160">
        <v>-38079715</v>
      </c>
      <c r="S191" s="160"/>
      <c r="T191" s="182">
        <f t="shared" si="8"/>
        <v>18657701</v>
      </c>
      <c r="U191" s="178"/>
      <c r="V191" s="206">
        <f>T191/درآمدها!$J$5</f>
        <v>6.0421512560992237E-6</v>
      </c>
    </row>
    <row r="192" spans="1:22" s="28" customFormat="1" ht="42.75" customHeight="1">
      <c r="A192" s="25"/>
      <c r="B192" s="216" t="s">
        <v>316</v>
      </c>
      <c r="C192" s="212"/>
      <c r="D192" s="160">
        <v>0</v>
      </c>
      <c r="E192" s="160"/>
      <c r="F192" s="160">
        <v>-2666265816</v>
      </c>
      <c r="G192" s="160"/>
      <c r="H192" s="160">
        <v>3657397225</v>
      </c>
      <c r="I192" s="160"/>
      <c r="J192" s="182">
        <f t="shared" si="6"/>
        <v>991131409</v>
      </c>
      <c r="K192" s="182"/>
      <c r="L192" s="206">
        <f t="shared" si="7"/>
        <v>5.5924779854230543E-4</v>
      </c>
      <c r="M192" s="206"/>
      <c r="N192" s="160">
        <v>0</v>
      </c>
      <c r="O192" s="160"/>
      <c r="P192" s="160">
        <v>3470663096</v>
      </c>
      <c r="Q192" s="160"/>
      <c r="R192" s="160">
        <v>5728571278</v>
      </c>
      <c r="S192" s="160"/>
      <c r="T192" s="182">
        <f t="shared" si="8"/>
        <v>9199234374</v>
      </c>
      <c r="U192" s="178"/>
      <c r="V192" s="206">
        <f>T192/درآمدها!$J$5</f>
        <v>2.9791004544458752E-3</v>
      </c>
    </row>
    <row r="193" spans="1:22 16323:16323" s="28" customFormat="1" ht="42.75" customHeight="1">
      <c r="A193" s="25"/>
      <c r="B193" s="216" t="s">
        <v>177</v>
      </c>
      <c r="C193" s="212"/>
      <c r="D193" s="160">
        <v>0</v>
      </c>
      <c r="E193" s="160"/>
      <c r="F193" s="160">
        <v>368251144</v>
      </c>
      <c r="G193" s="160"/>
      <c r="H193" s="160">
        <v>288644994</v>
      </c>
      <c r="I193" s="160"/>
      <c r="J193" s="182">
        <f t="shared" si="6"/>
        <v>656896138</v>
      </c>
      <c r="K193" s="182"/>
      <c r="L193" s="206">
        <f t="shared" si="7"/>
        <v>3.7065490580920785E-4</v>
      </c>
      <c r="M193" s="206"/>
      <c r="N193" s="160">
        <v>1469255970</v>
      </c>
      <c r="O193" s="160"/>
      <c r="P193" s="160">
        <v>3686935398</v>
      </c>
      <c r="Q193" s="160"/>
      <c r="R193" s="160">
        <v>-356910329</v>
      </c>
      <c r="S193" s="160"/>
      <c r="T193" s="182">
        <f t="shared" si="8"/>
        <v>4799281039</v>
      </c>
      <c r="U193" s="178"/>
      <c r="V193" s="206">
        <f>T193/درآمدها!$J$5</f>
        <v>1.5542098117108339E-3</v>
      </c>
    </row>
    <row r="194" spans="1:22 16323:16323" s="28" customFormat="1" ht="42.75" customHeight="1">
      <c r="A194" s="25"/>
      <c r="B194" s="216" t="s">
        <v>155</v>
      </c>
      <c r="C194" s="212"/>
      <c r="D194" s="160">
        <v>0</v>
      </c>
      <c r="E194" s="160"/>
      <c r="F194" s="160">
        <v>-2748379610</v>
      </c>
      <c r="G194" s="160"/>
      <c r="H194" s="160">
        <v>6322740456</v>
      </c>
      <c r="I194" s="160"/>
      <c r="J194" s="182">
        <f t="shared" si="6"/>
        <v>3574360846</v>
      </c>
      <c r="K194" s="182"/>
      <c r="L194" s="206">
        <f t="shared" si="7"/>
        <v>2.0168399630662017E-3</v>
      </c>
      <c r="M194" s="206"/>
      <c r="N194" s="160">
        <v>30928296482</v>
      </c>
      <c r="O194" s="160"/>
      <c r="P194" s="160">
        <v>9048598358</v>
      </c>
      <c r="Q194" s="160"/>
      <c r="R194" s="160">
        <v>14470810</v>
      </c>
      <c r="S194" s="160"/>
      <c r="T194" s="182">
        <f t="shared" si="8"/>
        <v>39991365650</v>
      </c>
      <c r="U194" s="178"/>
      <c r="V194" s="206">
        <f>T194/درآمدها!$J$5</f>
        <v>1.2950892513245381E-2</v>
      </c>
    </row>
    <row r="195" spans="1:22 16323:16323" s="28" customFormat="1" ht="42.75" customHeight="1">
      <c r="A195" s="25"/>
      <c r="B195" s="216" t="s">
        <v>82</v>
      </c>
      <c r="C195" s="212"/>
      <c r="D195" s="160">
        <v>0</v>
      </c>
      <c r="E195" s="160"/>
      <c r="F195" s="160">
        <v>-965782955</v>
      </c>
      <c r="G195" s="160"/>
      <c r="H195" s="160">
        <v>1930169773</v>
      </c>
      <c r="I195" s="160"/>
      <c r="J195" s="182">
        <f t="shared" si="6"/>
        <v>964386818</v>
      </c>
      <c r="K195" s="182"/>
      <c r="L195" s="206">
        <f t="shared" si="7"/>
        <v>5.4415711177378194E-4</v>
      </c>
      <c r="M195" s="206"/>
      <c r="N195" s="160">
        <v>4798603500</v>
      </c>
      <c r="O195" s="160"/>
      <c r="P195" s="160">
        <v>23191470803</v>
      </c>
      <c r="Q195" s="160"/>
      <c r="R195" s="160">
        <v>3205098767</v>
      </c>
      <c r="S195" s="160"/>
      <c r="T195" s="182">
        <f t="shared" si="8"/>
        <v>31195173070</v>
      </c>
      <c r="U195" s="178"/>
      <c r="V195" s="206">
        <f>T195/درآمدها!$J$5</f>
        <v>1.0102314006915063E-2</v>
      </c>
    </row>
    <row r="196" spans="1:22 16323:16323" s="28" customFormat="1" ht="42.75" customHeight="1">
      <c r="A196" s="25"/>
      <c r="B196" s="216" t="s">
        <v>368</v>
      </c>
      <c r="C196" s="212"/>
      <c r="D196" s="160">
        <v>0</v>
      </c>
      <c r="E196" s="160"/>
      <c r="F196" s="160">
        <v>4381982180</v>
      </c>
      <c r="G196" s="160"/>
      <c r="H196" s="160">
        <v>0</v>
      </c>
      <c r="I196" s="160"/>
      <c r="J196" s="182">
        <f t="shared" si="6"/>
        <v>4381982180</v>
      </c>
      <c r="K196" s="182"/>
      <c r="L196" s="206">
        <f t="shared" si="7"/>
        <v>2.4725418498129873E-3</v>
      </c>
      <c r="M196" s="206"/>
      <c r="N196" s="160">
        <v>0</v>
      </c>
      <c r="O196" s="160"/>
      <c r="P196" s="160">
        <v>5427026025</v>
      </c>
      <c r="Q196" s="160"/>
      <c r="R196" s="160">
        <v>-207381795</v>
      </c>
      <c r="S196" s="160"/>
      <c r="T196" s="182">
        <f t="shared" si="8"/>
        <v>5219644230</v>
      </c>
      <c r="U196" s="178"/>
      <c r="V196" s="206">
        <f>T196/درآمدها!$J$5</f>
        <v>1.6903411594325348E-3</v>
      </c>
    </row>
    <row r="197" spans="1:22 16323:16323" s="28" customFormat="1" ht="42.75" customHeight="1">
      <c r="A197" s="25"/>
      <c r="B197" s="216" t="s">
        <v>231</v>
      </c>
      <c r="C197" s="212"/>
      <c r="D197" s="160">
        <v>0</v>
      </c>
      <c r="E197" s="160"/>
      <c r="F197" s="160">
        <v>2167769469</v>
      </c>
      <c r="G197" s="160"/>
      <c r="H197" s="160">
        <v>1004759709</v>
      </c>
      <c r="I197" s="160"/>
      <c r="J197" s="182">
        <f t="shared" si="6"/>
        <v>3172529178</v>
      </c>
      <c r="K197" s="182"/>
      <c r="L197" s="206">
        <f t="shared" si="7"/>
        <v>1.790105673674327E-3</v>
      </c>
      <c r="M197" s="206"/>
      <c r="N197" s="160">
        <v>0</v>
      </c>
      <c r="O197" s="160"/>
      <c r="P197" s="160">
        <v>11631471394</v>
      </c>
      <c r="Q197" s="160"/>
      <c r="R197" s="160">
        <v>2485311568</v>
      </c>
      <c r="S197" s="160"/>
      <c r="T197" s="182">
        <f t="shared" si="8"/>
        <v>14116782962</v>
      </c>
      <c r="U197" s="178"/>
      <c r="V197" s="206">
        <f>T197/درآمدها!$J$5</f>
        <v>4.571610291424888E-3</v>
      </c>
    </row>
    <row r="198" spans="1:22 16323:16323" s="28" customFormat="1" ht="42.75" customHeight="1">
      <c r="A198" s="25"/>
      <c r="B198" s="216" t="s">
        <v>443</v>
      </c>
      <c r="C198" s="212"/>
      <c r="D198" s="160">
        <v>0</v>
      </c>
      <c r="E198" s="160"/>
      <c r="F198" s="160">
        <v>5303382382</v>
      </c>
      <c r="G198" s="160"/>
      <c r="H198" s="160">
        <v>65975365</v>
      </c>
      <c r="I198" s="160"/>
      <c r="J198" s="182">
        <f t="shared" si="6"/>
        <v>5369357747</v>
      </c>
      <c r="K198" s="182"/>
      <c r="L198" s="206">
        <f t="shared" si="7"/>
        <v>3.0296704073029968E-3</v>
      </c>
      <c r="M198" s="206"/>
      <c r="N198" s="160">
        <v>0</v>
      </c>
      <c r="O198" s="160"/>
      <c r="P198" s="160">
        <v>13274620316</v>
      </c>
      <c r="Q198" s="160"/>
      <c r="R198" s="160">
        <v>191715283</v>
      </c>
      <c r="S198" s="160"/>
      <c r="T198" s="182">
        <f t="shared" si="8"/>
        <v>13466335599</v>
      </c>
      <c r="U198" s="178"/>
      <c r="V198" s="206">
        <f>T198/درآمدها!$J$5</f>
        <v>4.3609679753444193E-3</v>
      </c>
      <c r="XCU198" s="29">
        <f>SUM(B198:XCT198)</f>
        <v>37671386692.007393</v>
      </c>
    </row>
    <row r="199" spans="1:22 16323:16323" s="28" customFormat="1" ht="42.75" customHeight="1">
      <c r="A199" s="25"/>
      <c r="B199" s="216" t="s">
        <v>183</v>
      </c>
      <c r="C199" s="212"/>
      <c r="D199" s="160">
        <v>0</v>
      </c>
      <c r="E199" s="160"/>
      <c r="F199" s="160">
        <v>3228030305</v>
      </c>
      <c r="G199" s="160"/>
      <c r="H199" s="160">
        <v>43087354</v>
      </c>
      <c r="I199" s="160"/>
      <c r="J199" s="182">
        <f t="shared" si="6"/>
        <v>3271117659</v>
      </c>
      <c r="K199" s="182"/>
      <c r="L199" s="206">
        <f t="shared" si="7"/>
        <v>1.8457344131736721E-3</v>
      </c>
      <c r="M199" s="206"/>
      <c r="N199" s="160">
        <v>1334814490</v>
      </c>
      <c r="O199" s="160"/>
      <c r="P199" s="160">
        <v>6624308230</v>
      </c>
      <c r="Q199" s="160"/>
      <c r="R199" s="160">
        <v>4027218924</v>
      </c>
      <c r="S199" s="160"/>
      <c r="T199" s="182">
        <f t="shared" si="8"/>
        <v>11986341644</v>
      </c>
      <c r="U199" s="178"/>
      <c r="V199" s="206">
        <f>T199/درآمدها!$J$5</f>
        <v>3.8816834517998245E-3</v>
      </c>
    </row>
    <row r="200" spans="1:22 16323:16323" s="28" customFormat="1" ht="42.75" customHeight="1">
      <c r="A200" s="25"/>
      <c r="B200" s="216" t="s">
        <v>477</v>
      </c>
      <c r="C200" s="212"/>
      <c r="D200" s="160">
        <v>0</v>
      </c>
      <c r="E200" s="160"/>
      <c r="F200" s="160">
        <v>-31032238</v>
      </c>
      <c r="G200" s="160"/>
      <c r="H200" s="160">
        <v>0</v>
      </c>
      <c r="I200" s="160"/>
      <c r="J200" s="182">
        <f t="shared" si="6"/>
        <v>-31032238</v>
      </c>
      <c r="K200" s="182"/>
      <c r="L200" s="206">
        <f t="shared" si="7"/>
        <v>-1.7509999812084328E-5</v>
      </c>
      <c r="M200" s="206"/>
      <c r="N200" s="160">
        <v>0</v>
      </c>
      <c r="O200" s="160"/>
      <c r="P200" s="160">
        <v>-31032238</v>
      </c>
      <c r="Q200" s="160"/>
      <c r="R200" s="160">
        <v>0</v>
      </c>
      <c r="S200" s="160"/>
      <c r="T200" s="182">
        <f t="shared" si="8"/>
        <v>-31032238</v>
      </c>
      <c r="U200" s="178"/>
      <c r="V200" s="206">
        <f>T200/درآمدها!$J$5</f>
        <v>-1.0049548752618024E-5</v>
      </c>
    </row>
    <row r="201" spans="1:22 16323:16323" s="28" customFormat="1" ht="42.75" customHeight="1">
      <c r="A201" s="25"/>
      <c r="B201" s="216" t="s">
        <v>176</v>
      </c>
      <c r="C201" s="212"/>
      <c r="D201" s="160">
        <v>0</v>
      </c>
      <c r="E201" s="160"/>
      <c r="F201" s="160">
        <v>3838771263</v>
      </c>
      <c r="G201" s="160"/>
      <c r="H201" s="160">
        <v>450616948</v>
      </c>
      <c r="I201" s="160"/>
      <c r="J201" s="182">
        <f t="shared" si="6"/>
        <v>4289388211</v>
      </c>
      <c r="K201" s="182"/>
      <c r="L201" s="206">
        <f t="shared" si="7"/>
        <v>2.4202955252072612E-3</v>
      </c>
      <c r="M201" s="206"/>
      <c r="N201" s="160">
        <v>3901</v>
      </c>
      <c r="O201" s="160"/>
      <c r="P201" s="160">
        <v>5403418543</v>
      </c>
      <c r="Q201" s="160"/>
      <c r="R201" s="160">
        <v>9211281295</v>
      </c>
      <c r="S201" s="160"/>
      <c r="T201" s="182">
        <f t="shared" si="8"/>
        <v>14614703739</v>
      </c>
      <c r="U201" s="178"/>
      <c r="V201" s="206">
        <f>T201/درآمدها!$J$5</f>
        <v>4.7328580597425628E-3</v>
      </c>
    </row>
    <row r="202" spans="1:22 16323:16323" s="28" customFormat="1" ht="42.75" customHeight="1">
      <c r="A202" s="25"/>
      <c r="B202" s="216" t="s">
        <v>93</v>
      </c>
      <c r="C202" s="212"/>
      <c r="D202" s="160">
        <v>0</v>
      </c>
      <c r="E202" s="160"/>
      <c r="F202" s="160">
        <v>28989144180</v>
      </c>
      <c r="G202" s="160"/>
      <c r="H202" s="160">
        <v>0</v>
      </c>
      <c r="I202" s="160"/>
      <c r="J202" s="182">
        <f t="shared" si="6"/>
        <v>28989144180</v>
      </c>
      <c r="K202" s="182"/>
      <c r="L202" s="206">
        <f t="shared" si="7"/>
        <v>1.6357180205445881E-2</v>
      </c>
      <c r="M202" s="206"/>
      <c r="N202" s="160">
        <v>18803169150</v>
      </c>
      <c r="O202" s="160"/>
      <c r="P202" s="160">
        <v>40706541040</v>
      </c>
      <c r="Q202" s="160"/>
      <c r="R202" s="160">
        <v>-188085149</v>
      </c>
      <c r="S202" s="160"/>
      <c r="T202" s="182">
        <f t="shared" si="8"/>
        <v>59321625041</v>
      </c>
      <c r="U202" s="178"/>
      <c r="V202" s="206">
        <f>T202/درآمدها!$J$5</f>
        <v>1.9210846569752905E-2</v>
      </c>
    </row>
    <row r="203" spans="1:22 16323:16323" s="28" customFormat="1" ht="42.75" customHeight="1">
      <c r="A203" s="25"/>
      <c r="B203" s="216" t="s">
        <v>125</v>
      </c>
      <c r="C203" s="212"/>
      <c r="D203" s="160">
        <v>0</v>
      </c>
      <c r="E203" s="160"/>
      <c r="F203" s="160">
        <v>3724744615</v>
      </c>
      <c r="G203" s="160"/>
      <c r="H203" s="160">
        <v>-58045288</v>
      </c>
      <c r="I203" s="160"/>
      <c r="J203" s="182">
        <f t="shared" ref="J203:J266" si="9">D203+F203+H203</f>
        <v>3666699327</v>
      </c>
      <c r="K203" s="182"/>
      <c r="L203" s="206">
        <f t="shared" si="7"/>
        <v>2.0689421280778953E-3</v>
      </c>
      <c r="M203" s="206"/>
      <c r="N203" s="160">
        <v>0</v>
      </c>
      <c r="O203" s="160"/>
      <c r="P203" s="160">
        <v>-2323521174</v>
      </c>
      <c r="Q203" s="160"/>
      <c r="R203" s="160">
        <v>-922557714</v>
      </c>
      <c r="S203" s="160"/>
      <c r="T203" s="182">
        <f t="shared" si="8"/>
        <v>-3246078888</v>
      </c>
      <c r="U203" s="178"/>
      <c r="V203" s="206">
        <f>T203/درآمدها!$J$5</f>
        <v>-1.0512173836704946E-3</v>
      </c>
    </row>
    <row r="204" spans="1:22 16323:16323" s="28" customFormat="1" ht="42.75" customHeight="1">
      <c r="A204" s="25"/>
      <c r="B204" s="216" t="s">
        <v>215</v>
      </c>
      <c r="C204" s="212"/>
      <c r="D204" s="160">
        <v>0</v>
      </c>
      <c r="E204" s="160"/>
      <c r="F204" s="160">
        <v>1895226905</v>
      </c>
      <c r="G204" s="160"/>
      <c r="H204" s="160">
        <v>12780484</v>
      </c>
      <c r="I204" s="160"/>
      <c r="J204" s="182">
        <f t="shared" si="9"/>
        <v>1908007389</v>
      </c>
      <c r="K204" s="182"/>
      <c r="L204" s="206">
        <f t="shared" ref="L204:L267" si="10">J204/1772258043006</f>
        <v>1.0765968288476491E-3</v>
      </c>
      <c r="M204" s="206"/>
      <c r="N204" s="160">
        <v>45872070</v>
      </c>
      <c r="O204" s="160"/>
      <c r="P204" s="160">
        <v>2355647642</v>
      </c>
      <c r="Q204" s="160"/>
      <c r="R204" s="160">
        <v>-49659141</v>
      </c>
      <c r="S204" s="160"/>
      <c r="T204" s="182">
        <f t="shared" ref="T204:T267" si="11">N204+P204+R204</f>
        <v>2351860571</v>
      </c>
      <c r="U204" s="178"/>
      <c r="V204" s="206">
        <f>T204/درآمدها!$J$5</f>
        <v>7.6163174140468257E-4</v>
      </c>
    </row>
    <row r="205" spans="1:22 16323:16323" s="28" customFormat="1" ht="42.75" customHeight="1">
      <c r="A205" s="25"/>
      <c r="B205" s="216" t="s">
        <v>370</v>
      </c>
      <c r="C205" s="212"/>
      <c r="D205" s="160">
        <v>0</v>
      </c>
      <c r="E205" s="160"/>
      <c r="F205" s="160">
        <v>5593037494</v>
      </c>
      <c r="G205" s="160"/>
      <c r="H205" s="160">
        <v>0</v>
      </c>
      <c r="I205" s="160"/>
      <c r="J205" s="182">
        <f t="shared" si="9"/>
        <v>5593037494</v>
      </c>
      <c r="K205" s="182"/>
      <c r="L205" s="206">
        <f t="shared" si="10"/>
        <v>3.1558821335709209E-3</v>
      </c>
      <c r="M205" s="206"/>
      <c r="N205" s="160">
        <v>0</v>
      </c>
      <c r="O205" s="160"/>
      <c r="P205" s="160">
        <v>-1231721991</v>
      </c>
      <c r="Q205" s="160"/>
      <c r="R205" s="160">
        <v>-366914534</v>
      </c>
      <c r="S205" s="160"/>
      <c r="T205" s="182">
        <f t="shared" si="11"/>
        <v>-1598636525</v>
      </c>
      <c r="U205" s="178"/>
      <c r="V205" s="206">
        <f>T205/درآمدها!$J$5</f>
        <v>-5.1770599644483791E-4</v>
      </c>
    </row>
    <row r="206" spans="1:22 16323:16323" s="28" customFormat="1" ht="42.75" customHeight="1">
      <c r="A206" s="25"/>
      <c r="B206" s="216" t="s">
        <v>485</v>
      </c>
      <c r="C206" s="212"/>
      <c r="D206" s="160">
        <v>0</v>
      </c>
      <c r="E206" s="160"/>
      <c r="F206" s="160">
        <v>-67632955</v>
      </c>
      <c r="G206" s="160"/>
      <c r="H206" s="160">
        <v>0</v>
      </c>
      <c r="I206" s="160"/>
      <c r="J206" s="182">
        <f t="shared" si="9"/>
        <v>-67632955</v>
      </c>
      <c r="K206" s="182"/>
      <c r="L206" s="206">
        <f t="shared" si="10"/>
        <v>-3.816202458039629E-5</v>
      </c>
      <c r="M206" s="206"/>
      <c r="N206" s="160">
        <v>0</v>
      </c>
      <c r="O206" s="160"/>
      <c r="P206" s="160">
        <v>-67632955</v>
      </c>
      <c r="Q206" s="160"/>
      <c r="R206" s="160">
        <v>0</v>
      </c>
      <c r="S206" s="160"/>
      <c r="T206" s="182">
        <f t="shared" si="11"/>
        <v>-67632955</v>
      </c>
      <c r="U206" s="178"/>
      <c r="V206" s="206">
        <f>T206/درآمدها!$J$5</f>
        <v>-2.1902406089954613E-5</v>
      </c>
    </row>
    <row r="207" spans="1:22 16323:16323" s="28" customFormat="1" ht="42.75" customHeight="1">
      <c r="A207" s="25"/>
      <c r="B207" s="216" t="s">
        <v>167</v>
      </c>
      <c r="C207" s="212"/>
      <c r="D207" s="160">
        <v>0</v>
      </c>
      <c r="E207" s="160"/>
      <c r="F207" s="160">
        <v>2377490009</v>
      </c>
      <c r="G207" s="160"/>
      <c r="H207" s="160">
        <v>3039710</v>
      </c>
      <c r="I207" s="160"/>
      <c r="J207" s="182">
        <f t="shared" si="9"/>
        <v>2380529719</v>
      </c>
      <c r="K207" s="182"/>
      <c r="L207" s="206">
        <f t="shared" si="10"/>
        <v>1.3432184598594261E-3</v>
      </c>
      <c r="M207" s="206"/>
      <c r="N207" s="160">
        <v>0</v>
      </c>
      <c r="O207" s="160"/>
      <c r="P207" s="160">
        <v>1608454942</v>
      </c>
      <c r="Q207" s="160"/>
      <c r="R207" s="160">
        <v>143563331</v>
      </c>
      <c r="S207" s="160"/>
      <c r="T207" s="182">
        <f t="shared" si="11"/>
        <v>1752018273</v>
      </c>
      <c r="U207" s="178"/>
      <c r="V207" s="206">
        <f>T207/درآمدها!$J$5</f>
        <v>5.6737748176561209E-4</v>
      </c>
    </row>
    <row r="208" spans="1:22 16323:16323" s="28" customFormat="1" ht="42.6" customHeight="1">
      <c r="A208" s="25"/>
      <c r="B208" s="216" t="s">
        <v>421</v>
      </c>
      <c r="C208" s="212"/>
      <c r="D208" s="160">
        <v>0</v>
      </c>
      <c r="E208" s="160"/>
      <c r="F208" s="160">
        <v>3858318661</v>
      </c>
      <c r="G208" s="160"/>
      <c r="H208" s="160">
        <v>24323224</v>
      </c>
      <c r="I208" s="160"/>
      <c r="J208" s="182">
        <f t="shared" si="9"/>
        <v>3882641885</v>
      </c>
      <c r="K208" s="182"/>
      <c r="L208" s="206">
        <f t="shared" si="10"/>
        <v>2.1907881306124535E-3</v>
      </c>
      <c r="M208" s="206"/>
      <c r="N208" s="160">
        <v>0</v>
      </c>
      <c r="O208" s="160"/>
      <c r="P208" s="160">
        <v>3622957332</v>
      </c>
      <c r="Q208" s="160"/>
      <c r="R208" s="160">
        <v>29913678</v>
      </c>
      <c r="S208" s="160"/>
      <c r="T208" s="182">
        <f t="shared" si="11"/>
        <v>3652871010</v>
      </c>
      <c r="U208" s="178"/>
      <c r="V208" s="206">
        <f>T208/درآمدها!$J$5</f>
        <v>1.1829538463200766E-3</v>
      </c>
    </row>
    <row r="209" spans="1:22" s="28" customFormat="1" ht="42.75" customHeight="1">
      <c r="A209" s="25"/>
      <c r="B209" s="216" t="s">
        <v>193</v>
      </c>
      <c r="C209" s="212"/>
      <c r="D209" s="160">
        <v>0</v>
      </c>
      <c r="E209" s="160"/>
      <c r="F209" s="160">
        <v>4350229135</v>
      </c>
      <c r="G209" s="160"/>
      <c r="H209" s="160">
        <v>735934353</v>
      </c>
      <c r="I209" s="160"/>
      <c r="J209" s="182">
        <f t="shared" si="9"/>
        <v>5086163488</v>
      </c>
      <c r="K209" s="182"/>
      <c r="L209" s="206">
        <f t="shared" si="10"/>
        <v>2.8698775034887969E-3</v>
      </c>
      <c r="M209" s="206"/>
      <c r="N209" s="160">
        <v>1072036200</v>
      </c>
      <c r="O209" s="160"/>
      <c r="P209" s="160">
        <v>8517449667</v>
      </c>
      <c r="Q209" s="160"/>
      <c r="R209" s="160">
        <v>587209438</v>
      </c>
      <c r="S209" s="160"/>
      <c r="T209" s="182">
        <f t="shared" si="11"/>
        <v>10176695305</v>
      </c>
      <c r="U209" s="178"/>
      <c r="V209" s="206">
        <f>T209/درآمدها!$J$5</f>
        <v>3.2956435693789294E-3</v>
      </c>
    </row>
    <row r="210" spans="1:22" s="28" customFormat="1" ht="42.75" customHeight="1">
      <c r="A210" s="25"/>
      <c r="B210" s="216" t="s">
        <v>484</v>
      </c>
      <c r="C210" s="212"/>
      <c r="D210" s="160">
        <v>0</v>
      </c>
      <c r="E210" s="160"/>
      <c r="F210" s="160">
        <v>221864697</v>
      </c>
      <c r="G210" s="160"/>
      <c r="H210" s="160">
        <v>0</v>
      </c>
      <c r="I210" s="160"/>
      <c r="J210" s="182">
        <f t="shared" si="9"/>
        <v>221864697</v>
      </c>
      <c r="K210" s="182"/>
      <c r="L210" s="206">
        <f t="shared" si="10"/>
        <v>1.2518758082411414E-4</v>
      </c>
      <c r="M210" s="206"/>
      <c r="N210" s="160">
        <v>0</v>
      </c>
      <c r="O210" s="160"/>
      <c r="P210" s="160">
        <v>221864697</v>
      </c>
      <c r="Q210" s="160"/>
      <c r="R210" s="160">
        <v>0</v>
      </c>
      <c r="S210" s="160"/>
      <c r="T210" s="182">
        <f t="shared" si="11"/>
        <v>221864697</v>
      </c>
      <c r="U210" s="178"/>
      <c r="V210" s="206">
        <f>T210/درآمدها!$J$5</f>
        <v>7.1849155352131735E-5</v>
      </c>
    </row>
    <row r="211" spans="1:22" s="28" customFormat="1" ht="42.75" customHeight="1">
      <c r="A211" s="25"/>
      <c r="B211" s="216" t="s">
        <v>418</v>
      </c>
      <c r="C211" s="212"/>
      <c r="D211" s="160">
        <v>0</v>
      </c>
      <c r="E211" s="160"/>
      <c r="F211" s="160">
        <v>-1819591362</v>
      </c>
      <c r="G211" s="160"/>
      <c r="H211" s="160">
        <v>1327839089</v>
      </c>
      <c r="I211" s="160"/>
      <c r="J211" s="182">
        <f t="shared" si="9"/>
        <v>-491752273</v>
      </c>
      <c r="K211" s="182"/>
      <c r="L211" s="206">
        <f t="shared" si="10"/>
        <v>-2.7747216323302374E-4</v>
      </c>
      <c r="M211" s="206"/>
      <c r="N211" s="160">
        <v>0</v>
      </c>
      <c r="O211" s="160"/>
      <c r="P211" s="160">
        <v>2593071789</v>
      </c>
      <c r="Q211" s="160"/>
      <c r="R211" s="160">
        <v>1960476115</v>
      </c>
      <c r="S211" s="160"/>
      <c r="T211" s="182">
        <f t="shared" si="11"/>
        <v>4553547904</v>
      </c>
      <c r="U211" s="178"/>
      <c r="V211" s="206">
        <f>T211/درآمدها!$J$5</f>
        <v>1.4746310484802811E-3</v>
      </c>
    </row>
    <row r="212" spans="1:22" s="28" customFormat="1" ht="42.6" customHeight="1">
      <c r="A212" s="25"/>
      <c r="B212" s="216" t="s">
        <v>295</v>
      </c>
      <c r="C212" s="212"/>
      <c r="D212" s="160">
        <v>1100007000</v>
      </c>
      <c r="E212" s="160"/>
      <c r="F212" s="160">
        <v>-68823087</v>
      </c>
      <c r="G212" s="160"/>
      <c r="H212" s="160">
        <v>4894762</v>
      </c>
      <c r="I212" s="160"/>
      <c r="J212" s="182">
        <f t="shared" si="9"/>
        <v>1036078675</v>
      </c>
      <c r="K212" s="182"/>
      <c r="L212" s="206">
        <f t="shared" si="10"/>
        <v>5.8460937959275061E-4</v>
      </c>
      <c r="M212" s="206"/>
      <c r="N212" s="160">
        <v>1100007000</v>
      </c>
      <c r="O212" s="160"/>
      <c r="P212" s="160">
        <v>1989489667</v>
      </c>
      <c r="Q212" s="160"/>
      <c r="R212" s="160">
        <v>701673364</v>
      </c>
      <c r="S212" s="160"/>
      <c r="T212" s="182">
        <f t="shared" si="11"/>
        <v>3791170031</v>
      </c>
      <c r="U212" s="178"/>
      <c r="V212" s="206">
        <f>T212/درآمدها!$J$5</f>
        <v>1.2277409078906552E-3</v>
      </c>
    </row>
    <row r="213" spans="1:22" s="28" customFormat="1" ht="42.75" customHeight="1">
      <c r="A213" s="25"/>
      <c r="B213" s="216" t="s">
        <v>97</v>
      </c>
      <c r="C213" s="212"/>
      <c r="D213" s="160">
        <v>0</v>
      </c>
      <c r="E213" s="160"/>
      <c r="F213" s="160">
        <v>3788635161</v>
      </c>
      <c r="G213" s="160"/>
      <c r="H213" s="160">
        <v>-3619279</v>
      </c>
      <c r="I213" s="160"/>
      <c r="J213" s="182">
        <f t="shared" si="9"/>
        <v>3785015882</v>
      </c>
      <c r="K213" s="182"/>
      <c r="L213" s="206">
        <f t="shared" si="10"/>
        <v>2.1357024711706643E-3</v>
      </c>
      <c r="M213" s="206"/>
      <c r="N213" s="160">
        <v>0</v>
      </c>
      <c r="O213" s="160"/>
      <c r="P213" s="160">
        <v>3516609345</v>
      </c>
      <c r="Q213" s="160"/>
      <c r="R213" s="160">
        <v>-1290944950</v>
      </c>
      <c r="S213" s="160"/>
      <c r="T213" s="182">
        <f t="shared" si="11"/>
        <v>2225664395</v>
      </c>
      <c r="U213" s="178"/>
      <c r="V213" s="206">
        <f>T213/درآمدها!$J$5</f>
        <v>7.2076409199099982E-4</v>
      </c>
    </row>
    <row r="214" spans="1:22" s="28" customFormat="1" ht="42.75" customHeight="1">
      <c r="A214" s="25"/>
      <c r="B214" s="216" t="s">
        <v>247</v>
      </c>
      <c r="C214" s="212"/>
      <c r="D214" s="160">
        <v>0</v>
      </c>
      <c r="E214" s="160"/>
      <c r="F214" s="160">
        <v>2813394972</v>
      </c>
      <c r="G214" s="160"/>
      <c r="H214" s="160">
        <v>60212642</v>
      </c>
      <c r="I214" s="160"/>
      <c r="J214" s="182">
        <f t="shared" si="9"/>
        <v>2873607614</v>
      </c>
      <c r="K214" s="182"/>
      <c r="L214" s="206">
        <f t="shared" si="10"/>
        <v>1.621438607848525E-3</v>
      </c>
      <c r="M214" s="206"/>
      <c r="N214" s="160">
        <v>575217125</v>
      </c>
      <c r="O214" s="160"/>
      <c r="P214" s="160">
        <v>4796691924</v>
      </c>
      <c r="Q214" s="160"/>
      <c r="R214" s="160">
        <v>-837843934</v>
      </c>
      <c r="S214" s="160"/>
      <c r="T214" s="182">
        <f t="shared" si="11"/>
        <v>4534065115</v>
      </c>
      <c r="U214" s="178"/>
      <c r="V214" s="206">
        <f>T214/درآمدها!$J$5</f>
        <v>1.4683216988970356E-3</v>
      </c>
    </row>
    <row r="215" spans="1:22" s="28" customFormat="1" ht="42.75" customHeight="1">
      <c r="A215" s="25"/>
      <c r="B215" s="216" t="s">
        <v>376</v>
      </c>
      <c r="C215" s="212"/>
      <c r="D215" s="160">
        <v>0</v>
      </c>
      <c r="E215" s="160"/>
      <c r="F215" s="160">
        <v>2498629917</v>
      </c>
      <c r="G215" s="160"/>
      <c r="H215" s="160">
        <v>-70472979</v>
      </c>
      <c r="I215" s="160"/>
      <c r="J215" s="182">
        <f t="shared" si="9"/>
        <v>2428156938</v>
      </c>
      <c r="K215" s="182"/>
      <c r="L215" s="206">
        <f t="shared" si="10"/>
        <v>1.3700922095303361E-3</v>
      </c>
      <c r="M215" s="206"/>
      <c r="N215" s="160">
        <v>1754475149</v>
      </c>
      <c r="O215" s="160"/>
      <c r="P215" s="160">
        <v>-3984957425</v>
      </c>
      <c r="Q215" s="160"/>
      <c r="R215" s="160">
        <v>-511012669</v>
      </c>
      <c r="S215" s="160"/>
      <c r="T215" s="182">
        <f t="shared" si="11"/>
        <v>-2741494945</v>
      </c>
      <c r="U215" s="178"/>
      <c r="V215" s="206">
        <f>T215/درآمدها!$J$5</f>
        <v>-8.8781180090309207E-4</v>
      </c>
    </row>
    <row r="216" spans="1:22" s="28" customFormat="1" ht="42.75" customHeight="1">
      <c r="A216" s="25"/>
      <c r="B216" s="216" t="s">
        <v>269</v>
      </c>
      <c r="C216" s="212"/>
      <c r="D216" s="160">
        <v>0</v>
      </c>
      <c r="E216" s="160"/>
      <c r="F216" s="160">
        <v>15495663478</v>
      </c>
      <c r="G216" s="160"/>
      <c r="H216" s="160">
        <v>3795338088</v>
      </c>
      <c r="I216" s="160"/>
      <c r="J216" s="182">
        <f t="shared" si="9"/>
        <v>19291001566</v>
      </c>
      <c r="K216" s="182"/>
      <c r="L216" s="206">
        <f t="shared" si="10"/>
        <v>1.0884984634223884E-2</v>
      </c>
      <c r="M216" s="206"/>
      <c r="N216" s="160">
        <v>0</v>
      </c>
      <c r="O216" s="160"/>
      <c r="P216" s="160">
        <v>64922801706</v>
      </c>
      <c r="Q216" s="160"/>
      <c r="R216" s="160">
        <v>4357780335</v>
      </c>
      <c r="S216" s="160"/>
      <c r="T216" s="182">
        <f t="shared" si="11"/>
        <v>69280582041</v>
      </c>
      <c r="U216" s="178"/>
      <c r="V216" s="206">
        <f>T216/درآمدها!$J$5</f>
        <v>2.2435977283713222E-2</v>
      </c>
    </row>
    <row r="217" spans="1:22" s="28" customFormat="1" ht="42.75" customHeight="1">
      <c r="A217" s="25"/>
      <c r="B217" s="216" t="s">
        <v>87</v>
      </c>
      <c r="C217" s="212"/>
      <c r="D217" s="160">
        <v>0</v>
      </c>
      <c r="E217" s="160"/>
      <c r="F217" s="160">
        <v>398512098</v>
      </c>
      <c r="G217" s="160"/>
      <c r="H217" s="160">
        <v>8911208</v>
      </c>
      <c r="I217" s="160"/>
      <c r="J217" s="182">
        <f t="shared" si="9"/>
        <v>407423306</v>
      </c>
      <c r="K217" s="182"/>
      <c r="L217" s="206">
        <f t="shared" si="10"/>
        <v>2.2988938185827191E-4</v>
      </c>
      <c r="M217" s="206"/>
      <c r="N217" s="160">
        <v>3594873300</v>
      </c>
      <c r="O217" s="160"/>
      <c r="P217" s="160">
        <v>1182519883</v>
      </c>
      <c r="Q217" s="160"/>
      <c r="R217" s="160">
        <v>-5744484857</v>
      </c>
      <c r="S217" s="160"/>
      <c r="T217" s="182">
        <f t="shared" si="11"/>
        <v>-967091674</v>
      </c>
      <c r="U217" s="178"/>
      <c r="V217" s="206">
        <f>T217/درآمدها!$J$5</f>
        <v>-3.1318511175745616E-4</v>
      </c>
    </row>
    <row r="218" spans="1:22" s="28" customFormat="1" ht="42.75" customHeight="1">
      <c r="A218" s="25"/>
      <c r="B218" s="216" t="s">
        <v>101</v>
      </c>
      <c r="C218" s="212"/>
      <c r="D218" s="160">
        <v>0</v>
      </c>
      <c r="E218" s="160"/>
      <c r="F218" s="160">
        <v>2995277538</v>
      </c>
      <c r="G218" s="160"/>
      <c r="H218" s="160">
        <v>11736405</v>
      </c>
      <c r="I218" s="160"/>
      <c r="J218" s="182">
        <f t="shared" si="9"/>
        <v>3007013943</v>
      </c>
      <c r="K218" s="182"/>
      <c r="L218" s="206">
        <f t="shared" si="10"/>
        <v>1.6967133848633461E-3</v>
      </c>
      <c r="M218" s="206"/>
      <c r="N218" s="160">
        <v>3790922502</v>
      </c>
      <c r="O218" s="160"/>
      <c r="P218" s="160">
        <v>4007389682</v>
      </c>
      <c r="Q218" s="160"/>
      <c r="R218" s="160">
        <v>-570624786</v>
      </c>
      <c r="S218" s="160"/>
      <c r="T218" s="182">
        <f t="shared" si="11"/>
        <v>7227687398</v>
      </c>
      <c r="U218" s="178"/>
      <c r="V218" s="206">
        <f>T218/درآمدها!$J$5</f>
        <v>2.3406303108040069E-3</v>
      </c>
    </row>
    <row r="219" spans="1:22" s="28" customFormat="1" ht="42.75" customHeight="1">
      <c r="A219" s="25"/>
      <c r="B219" s="216" t="s">
        <v>202</v>
      </c>
      <c r="C219" s="212"/>
      <c r="D219" s="160">
        <v>0</v>
      </c>
      <c r="E219" s="160"/>
      <c r="F219" s="160">
        <v>9445949802</v>
      </c>
      <c r="G219" s="160"/>
      <c r="H219" s="160">
        <v>161686819</v>
      </c>
      <c r="I219" s="160"/>
      <c r="J219" s="182">
        <f t="shared" si="9"/>
        <v>9607636621</v>
      </c>
      <c r="K219" s="182"/>
      <c r="L219" s="206">
        <f t="shared" si="10"/>
        <v>5.4211273910790619E-3</v>
      </c>
      <c r="M219" s="206"/>
      <c r="N219" s="160">
        <v>0</v>
      </c>
      <c r="O219" s="160"/>
      <c r="P219" s="160">
        <v>25569431420</v>
      </c>
      <c r="Q219" s="160"/>
      <c r="R219" s="160">
        <v>7857603608</v>
      </c>
      <c r="S219" s="160"/>
      <c r="T219" s="182">
        <f t="shared" si="11"/>
        <v>33427035028</v>
      </c>
      <c r="U219" s="178"/>
      <c r="V219" s="206">
        <f>T219/درآمدها!$J$5</f>
        <v>1.0825085131448026E-2</v>
      </c>
    </row>
    <row r="220" spans="1:22" s="28" customFormat="1" ht="42.75" customHeight="1">
      <c r="A220" s="25"/>
      <c r="B220" s="216" t="s">
        <v>273</v>
      </c>
      <c r="C220" s="212"/>
      <c r="D220" s="160">
        <v>0</v>
      </c>
      <c r="E220" s="160"/>
      <c r="F220" s="160">
        <v>4695421889</v>
      </c>
      <c r="G220" s="160"/>
      <c r="H220" s="160">
        <v>6656108</v>
      </c>
      <c r="I220" s="160"/>
      <c r="J220" s="182">
        <f t="shared" si="9"/>
        <v>4702077997</v>
      </c>
      <c r="K220" s="182"/>
      <c r="L220" s="206">
        <f t="shared" si="10"/>
        <v>2.6531565285067694E-3</v>
      </c>
      <c r="M220" s="206"/>
      <c r="N220" s="160">
        <v>1842188970</v>
      </c>
      <c r="O220" s="160"/>
      <c r="P220" s="160">
        <v>5309758562</v>
      </c>
      <c r="Q220" s="160"/>
      <c r="R220" s="160">
        <v>-760591773</v>
      </c>
      <c r="S220" s="160"/>
      <c r="T220" s="182">
        <f t="shared" si="11"/>
        <v>6391355759</v>
      </c>
      <c r="U220" s="178"/>
      <c r="V220" s="206">
        <f>T220/درآمدها!$J$5</f>
        <v>2.0697908186769025E-3</v>
      </c>
    </row>
    <row r="221" spans="1:22" s="28" customFormat="1" ht="42.75" customHeight="1">
      <c r="A221" s="25"/>
      <c r="B221" s="216" t="s">
        <v>419</v>
      </c>
      <c r="C221" s="212"/>
      <c r="D221" s="160">
        <v>0</v>
      </c>
      <c r="E221" s="160"/>
      <c r="F221" s="160">
        <v>4607116697</v>
      </c>
      <c r="G221" s="160"/>
      <c r="H221" s="160">
        <v>1707548</v>
      </c>
      <c r="I221" s="160"/>
      <c r="J221" s="182">
        <f t="shared" si="9"/>
        <v>4608824245</v>
      </c>
      <c r="K221" s="182"/>
      <c r="L221" s="206">
        <f t="shared" si="10"/>
        <v>2.6005379200778138E-3</v>
      </c>
      <c r="M221" s="206"/>
      <c r="N221" s="160">
        <v>0</v>
      </c>
      <c r="O221" s="160"/>
      <c r="P221" s="160">
        <v>4627554156</v>
      </c>
      <c r="Q221" s="160"/>
      <c r="R221" s="160">
        <v>-13060720</v>
      </c>
      <c r="S221" s="160"/>
      <c r="T221" s="182">
        <f t="shared" si="11"/>
        <v>4614493436</v>
      </c>
      <c r="U221" s="178"/>
      <c r="V221" s="206">
        <f>T221/درآمدها!$J$5</f>
        <v>1.4943677846798501E-3</v>
      </c>
    </row>
    <row r="222" spans="1:22" s="28" customFormat="1" ht="42.75" customHeight="1">
      <c r="A222" s="25"/>
      <c r="B222" s="216" t="s">
        <v>90</v>
      </c>
      <c r="C222" s="212"/>
      <c r="D222" s="160">
        <v>0</v>
      </c>
      <c r="E222" s="160"/>
      <c r="F222" s="160">
        <v>-1092167875</v>
      </c>
      <c r="G222" s="160"/>
      <c r="H222" s="160">
        <v>7998952908</v>
      </c>
      <c r="I222" s="160"/>
      <c r="J222" s="182">
        <f t="shared" si="9"/>
        <v>6906785033</v>
      </c>
      <c r="K222" s="182"/>
      <c r="L222" s="206">
        <f t="shared" si="10"/>
        <v>3.8971667022512798E-3</v>
      </c>
      <c r="M222" s="206"/>
      <c r="N222" s="160">
        <v>13866970950</v>
      </c>
      <c r="O222" s="160"/>
      <c r="P222" s="160">
        <v>8827313492</v>
      </c>
      <c r="Q222" s="160"/>
      <c r="R222" s="160">
        <v>41925268086</v>
      </c>
      <c r="S222" s="160"/>
      <c r="T222" s="182">
        <f t="shared" si="11"/>
        <v>64619552528</v>
      </c>
      <c r="U222" s="178"/>
      <c r="V222" s="206">
        <f>T222/درآمدها!$J$5</f>
        <v>2.0926539152686871E-2</v>
      </c>
    </row>
    <row r="223" spans="1:22" s="28" customFormat="1" ht="42.75" customHeight="1">
      <c r="A223" s="25"/>
      <c r="B223" s="216" t="s">
        <v>259</v>
      </c>
      <c r="C223" s="212"/>
      <c r="D223" s="160">
        <v>0</v>
      </c>
      <c r="E223" s="160"/>
      <c r="F223" s="160">
        <v>3127893697</v>
      </c>
      <c r="G223" s="160"/>
      <c r="H223" s="160">
        <v>92091222</v>
      </c>
      <c r="I223" s="160"/>
      <c r="J223" s="182">
        <f t="shared" si="9"/>
        <v>3219984919</v>
      </c>
      <c r="K223" s="182"/>
      <c r="L223" s="206">
        <f t="shared" si="10"/>
        <v>1.8168826665548379E-3</v>
      </c>
      <c r="M223" s="206"/>
      <c r="N223" s="160">
        <v>0</v>
      </c>
      <c r="O223" s="160"/>
      <c r="P223" s="160">
        <v>9868983749</v>
      </c>
      <c r="Q223" s="160"/>
      <c r="R223" s="160">
        <v>491232093</v>
      </c>
      <c r="S223" s="160"/>
      <c r="T223" s="182">
        <f t="shared" si="11"/>
        <v>10360215842</v>
      </c>
      <c r="U223" s="178"/>
      <c r="V223" s="206">
        <f>T223/درآمدها!$J$5</f>
        <v>3.355075266947379E-3</v>
      </c>
    </row>
    <row r="224" spans="1:22" s="28" customFormat="1" ht="42.75" customHeight="1">
      <c r="A224" s="25"/>
      <c r="B224" s="216" t="s">
        <v>116</v>
      </c>
      <c r="C224" s="212"/>
      <c r="D224" s="160">
        <v>0</v>
      </c>
      <c r="E224" s="160"/>
      <c r="F224" s="160">
        <v>5260761093</v>
      </c>
      <c r="G224" s="160"/>
      <c r="H224" s="160">
        <v>41697951</v>
      </c>
      <c r="I224" s="160"/>
      <c r="J224" s="182">
        <f t="shared" si="9"/>
        <v>5302459044</v>
      </c>
      <c r="K224" s="182"/>
      <c r="L224" s="206">
        <f t="shared" si="10"/>
        <v>2.9919226858219137E-3</v>
      </c>
      <c r="M224" s="206"/>
      <c r="N224" s="160">
        <v>6944789000</v>
      </c>
      <c r="O224" s="160"/>
      <c r="P224" s="160">
        <v>8018537710</v>
      </c>
      <c r="Q224" s="160"/>
      <c r="R224" s="160">
        <v>1974558622</v>
      </c>
      <c r="S224" s="160"/>
      <c r="T224" s="182">
        <f t="shared" si="11"/>
        <v>16937885332</v>
      </c>
      <c r="U224" s="178"/>
      <c r="V224" s="206">
        <f>T224/درآمدها!$J$5</f>
        <v>5.4852023373302217E-3</v>
      </c>
    </row>
    <row r="225" spans="1:22" s="28" customFormat="1" ht="42.6" customHeight="1">
      <c r="A225" s="25"/>
      <c r="B225" s="216" t="s">
        <v>315</v>
      </c>
      <c r="C225" s="212"/>
      <c r="D225" s="160">
        <v>0</v>
      </c>
      <c r="E225" s="160"/>
      <c r="F225" s="160">
        <v>5668547645</v>
      </c>
      <c r="G225" s="160"/>
      <c r="H225" s="160">
        <v>2512790</v>
      </c>
      <c r="I225" s="160"/>
      <c r="J225" s="182">
        <f t="shared" si="9"/>
        <v>5671060435</v>
      </c>
      <c r="K225" s="182"/>
      <c r="L225" s="206">
        <f t="shared" si="10"/>
        <v>3.1999067276800618E-3</v>
      </c>
      <c r="M225" s="206"/>
      <c r="N225" s="160">
        <v>1066299969</v>
      </c>
      <c r="O225" s="160"/>
      <c r="P225" s="160">
        <v>4500557132</v>
      </c>
      <c r="Q225" s="160"/>
      <c r="R225" s="160">
        <v>-264248652</v>
      </c>
      <c r="S225" s="160"/>
      <c r="T225" s="182">
        <f t="shared" si="11"/>
        <v>5302608449</v>
      </c>
      <c r="U225" s="178"/>
      <c r="V225" s="206">
        <f>T225/درآمدها!$J$5</f>
        <v>1.7172084760457736E-3</v>
      </c>
    </row>
    <row r="226" spans="1:22" s="28" customFormat="1" ht="42.75" customHeight="1">
      <c r="A226" s="25"/>
      <c r="B226" s="216" t="s">
        <v>234</v>
      </c>
      <c r="C226" s="212"/>
      <c r="D226" s="160">
        <v>0</v>
      </c>
      <c r="E226" s="160"/>
      <c r="F226" s="160">
        <v>4204722778</v>
      </c>
      <c r="G226" s="160"/>
      <c r="H226" s="160">
        <v>50276792</v>
      </c>
      <c r="I226" s="160"/>
      <c r="J226" s="182">
        <f t="shared" si="9"/>
        <v>4254999570</v>
      </c>
      <c r="K226" s="182"/>
      <c r="L226" s="206">
        <f t="shared" si="10"/>
        <v>2.4008916685647648E-3</v>
      </c>
      <c r="M226" s="206"/>
      <c r="N226" s="160">
        <v>996812316</v>
      </c>
      <c r="O226" s="160"/>
      <c r="P226" s="160">
        <v>5777893620</v>
      </c>
      <c r="Q226" s="160"/>
      <c r="R226" s="160">
        <v>84564186</v>
      </c>
      <c r="S226" s="160"/>
      <c r="T226" s="182">
        <f t="shared" si="11"/>
        <v>6859270122</v>
      </c>
      <c r="U226" s="178"/>
      <c r="V226" s="206">
        <f>T226/درآمدها!$J$5</f>
        <v>2.2213212433603783E-3</v>
      </c>
    </row>
    <row r="227" spans="1:22" s="28" customFormat="1" ht="42.75" customHeight="1">
      <c r="A227" s="25"/>
      <c r="B227" s="216" t="s">
        <v>281</v>
      </c>
      <c r="C227" s="212"/>
      <c r="D227" s="160">
        <v>0</v>
      </c>
      <c r="E227" s="160"/>
      <c r="F227" s="160">
        <v>6434122051</v>
      </c>
      <c r="G227" s="160"/>
      <c r="H227" s="160">
        <v>49509823</v>
      </c>
      <c r="I227" s="160"/>
      <c r="J227" s="182">
        <f t="shared" si="9"/>
        <v>6483631874</v>
      </c>
      <c r="K227" s="182"/>
      <c r="L227" s="206">
        <f t="shared" si="10"/>
        <v>3.6584017206675186E-3</v>
      </c>
      <c r="M227" s="206"/>
      <c r="N227" s="160">
        <v>0</v>
      </c>
      <c r="O227" s="160"/>
      <c r="P227" s="160">
        <v>8251366846</v>
      </c>
      <c r="Q227" s="160"/>
      <c r="R227" s="160">
        <v>-2340149539</v>
      </c>
      <c r="S227" s="160"/>
      <c r="T227" s="182">
        <f t="shared" si="11"/>
        <v>5911217307</v>
      </c>
      <c r="U227" s="178"/>
      <c r="V227" s="206">
        <f>T227/درآمدها!$J$5</f>
        <v>1.9143017179107716E-3</v>
      </c>
    </row>
    <row r="228" spans="1:22" s="28" customFormat="1" ht="42.75" customHeight="1">
      <c r="A228" s="25"/>
      <c r="B228" s="216" t="s">
        <v>194</v>
      </c>
      <c r="C228" s="212"/>
      <c r="D228" s="160">
        <v>0</v>
      </c>
      <c r="E228" s="160"/>
      <c r="F228" s="160">
        <v>4667653261</v>
      </c>
      <c r="G228" s="160"/>
      <c r="H228" s="160">
        <v>188462629</v>
      </c>
      <c r="I228" s="160"/>
      <c r="J228" s="182">
        <f t="shared" si="9"/>
        <v>4856115890</v>
      </c>
      <c r="K228" s="182"/>
      <c r="L228" s="206">
        <f t="shared" si="10"/>
        <v>2.7400727050804303E-3</v>
      </c>
      <c r="M228" s="206"/>
      <c r="N228" s="160">
        <v>725587200</v>
      </c>
      <c r="O228" s="160"/>
      <c r="P228" s="160">
        <v>2508659149</v>
      </c>
      <c r="Q228" s="160"/>
      <c r="R228" s="160">
        <v>-177936053</v>
      </c>
      <c r="S228" s="160"/>
      <c r="T228" s="182">
        <f t="shared" si="11"/>
        <v>3056310296</v>
      </c>
      <c r="U228" s="178"/>
      <c r="V228" s="206">
        <f>T228/درآمدها!$J$5</f>
        <v>9.8976230211886176E-4</v>
      </c>
    </row>
    <row r="229" spans="1:22" s="28" customFormat="1" ht="42.75" customHeight="1">
      <c r="A229" s="25"/>
      <c r="B229" s="216" t="s">
        <v>240</v>
      </c>
      <c r="C229" s="212"/>
      <c r="D229" s="160">
        <v>0</v>
      </c>
      <c r="E229" s="160"/>
      <c r="F229" s="160">
        <v>0</v>
      </c>
      <c r="G229" s="160"/>
      <c r="H229" s="160">
        <v>0</v>
      </c>
      <c r="I229" s="160"/>
      <c r="J229" s="182">
        <f t="shared" si="9"/>
        <v>0</v>
      </c>
      <c r="K229" s="182"/>
      <c r="L229" s="206">
        <f t="shared" si="10"/>
        <v>0</v>
      </c>
      <c r="M229" s="206"/>
      <c r="N229" s="160">
        <v>7634975360</v>
      </c>
      <c r="O229" s="160"/>
      <c r="P229" s="160">
        <v>0</v>
      </c>
      <c r="Q229" s="160"/>
      <c r="R229" s="160">
        <v>-8120802616</v>
      </c>
      <c r="S229" s="160"/>
      <c r="T229" s="182">
        <f t="shared" si="11"/>
        <v>-485827256</v>
      </c>
      <c r="U229" s="178"/>
      <c r="V229" s="206">
        <f>T229/درآمدها!$J$5</f>
        <v>-1.5733137566561063E-4</v>
      </c>
    </row>
    <row r="230" spans="1:22" s="28" customFormat="1" ht="42.75" customHeight="1">
      <c r="A230" s="25"/>
      <c r="B230" s="216" t="s">
        <v>142</v>
      </c>
      <c r="C230" s="212"/>
      <c r="D230" s="160">
        <v>0</v>
      </c>
      <c r="E230" s="160"/>
      <c r="F230" s="160">
        <v>8089978186</v>
      </c>
      <c r="G230" s="160"/>
      <c r="H230" s="160">
        <v>2701396272</v>
      </c>
      <c r="I230" s="160"/>
      <c r="J230" s="182">
        <f t="shared" si="9"/>
        <v>10791374458</v>
      </c>
      <c r="K230" s="182"/>
      <c r="L230" s="206">
        <f t="shared" si="10"/>
        <v>6.0890537360441619E-3</v>
      </c>
      <c r="M230" s="206"/>
      <c r="N230" s="160">
        <v>0</v>
      </c>
      <c r="O230" s="160"/>
      <c r="P230" s="160">
        <v>34786035702</v>
      </c>
      <c r="Q230" s="160"/>
      <c r="R230" s="160">
        <v>10426807432</v>
      </c>
      <c r="S230" s="160"/>
      <c r="T230" s="182">
        <f t="shared" si="11"/>
        <v>45212843134</v>
      </c>
      <c r="U230" s="178"/>
      <c r="V230" s="206">
        <f>T230/درآمدها!$J$5</f>
        <v>1.4641827357717614E-2</v>
      </c>
    </row>
    <row r="231" spans="1:22" s="28" customFormat="1" ht="42.75" customHeight="1">
      <c r="A231" s="25"/>
      <c r="B231" s="216" t="s">
        <v>459</v>
      </c>
      <c r="C231" s="212"/>
      <c r="D231" s="160">
        <v>0</v>
      </c>
      <c r="E231" s="160"/>
      <c r="F231" s="160">
        <v>406822021</v>
      </c>
      <c r="G231" s="160"/>
      <c r="H231" s="160">
        <v>1067126</v>
      </c>
      <c r="I231" s="160"/>
      <c r="J231" s="182">
        <f t="shared" si="9"/>
        <v>407889147</v>
      </c>
      <c r="K231" s="182"/>
      <c r="L231" s="206">
        <f t="shared" si="10"/>
        <v>2.3015223353601622E-4</v>
      </c>
      <c r="M231" s="206"/>
      <c r="N231" s="160">
        <v>0</v>
      </c>
      <c r="O231" s="160"/>
      <c r="P231" s="160">
        <v>253031995</v>
      </c>
      <c r="Q231" s="160"/>
      <c r="R231" s="160">
        <v>322562</v>
      </c>
      <c r="S231" s="160"/>
      <c r="T231" s="182">
        <f t="shared" si="11"/>
        <v>253354557</v>
      </c>
      <c r="U231" s="178"/>
      <c r="V231" s="206">
        <f>T231/درآمدها!$J$5</f>
        <v>8.2046901427781073E-5</v>
      </c>
    </row>
    <row r="232" spans="1:22" s="28" customFormat="1" ht="42.75" customHeight="1">
      <c r="A232" s="25"/>
      <c r="B232" s="216" t="s">
        <v>244</v>
      </c>
      <c r="C232" s="212"/>
      <c r="D232" s="160">
        <v>2981039414</v>
      </c>
      <c r="E232" s="160"/>
      <c r="F232" s="160">
        <v>2016723305</v>
      </c>
      <c r="G232" s="160"/>
      <c r="H232" s="160">
        <v>43609084</v>
      </c>
      <c r="I232" s="160"/>
      <c r="J232" s="182">
        <f t="shared" si="9"/>
        <v>5041371803</v>
      </c>
      <c r="K232" s="182"/>
      <c r="L232" s="206">
        <f t="shared" si="10"/>
        <v>2.8446037093160098E-3</v>
      </c>
      <c r="M232" s="206"/>
      <c r="N232" s="160">
        <v>2981039414</v>
      </c>
      <c r="O232" s="160"/>
      <c r="P232" s="160">
        <v>3447689751</v>
      </c>
      <c r="Q232" s="160"/>
      <c r="R232" s="160">
        <v>368738458</v>
      </c>
      <c r="S232" s="160"/>
      <c r="T232" s="182">
        <f t="shared" si="11"/>
        <v>6797467623</v>
      </c>
      <c r="U232" s="178"/>
      <c r="V232" s="206">
        <f>T232/درآمدها!$J$5</f>
        <v>2.2013069850676274E-3</v>
      </c>
    </row>
    <row r="233" spans="1:22" s="28" customFormat="1" ht="42.75" customHeight="1">
      <c r="A233" s="25"/>
      <c r="B233" s="216" t="s">
        <v>308</v>
      </c>
      <c r="C233" s="212"/>
      <c r="D233" s="160">
        <v>0</v>
      </c>
      <c r="E233" s="160"/>
      <c r="F233" s="160">
        <v>2206610149</v>
      </c>
      <c r="G233" s="160"/>
      <c r="H233" s="160">
        <v>12637309</v>
      </c>
      <c r="I233" s="160"/>
      <c r="J233" s="182">
        <f t="shared" si="9"/>
        <v>2219247458</v>
      </c>
      <c r="K233" s="182"/>
      <c r="L233" s="206">
        <f t="shared" si="10"/>
        <v>1.252214634746892E-3</v>
      </c>
      <c r="M233" s="206"/>
      <c r="N233" s="160">
        <v>0</v>
      </c>
      <c r="O233" s="160"/>
      <c r="P233" s="160">
        <v>2641234568</v>
      </c>
      <c r="Q233" s="160"/>
      <c r="R233" s="160">
        <v>322079252</v>
      </c>
      <c r="S233" s="160"/>
      <c r="T233" s="182">
        <f t="shared" si="11"/>
        <v>2963313820</v>
      </c>
      <c r="U233" s="178"/>
      <c r="V233" s="206">
        <f>T233/درآمدها!$J$5</f>
        <v>9.5964611715715614E-4</v>
      </c>
    </row>
    <row r="234" spans="1:22" s="28" customFormat="1" ht="42.75" customHeight="1">
      <c r="A234" s="25"/>
      <c r="B234" s="216" t="s">
        <v>249</v>
      </c>
      <c r="C234" s="212"/>
      <c r="D234" s="160">
        <v>0</v>
      </c>
      <c r="E234" s="160"/>
      <c r="F234" s="160">
        <v>3196663869</v>
      </c>
      <c r="G234" s="160"/>
      <c r="H234" s="160">
        <v>-39860826</v>
      </c>
      <c r="I234" s="160"/>
      <c r="J234" s="182">
        <f t="shared" si="9"/>
        <v>3156803043</v>
      </c>
      <c r="K234" s="182"/>
      <c r="L234" s="206">
        <f t="shared" si="10"/>
        <v>1.7812321718374689E-3</v>
      </c>
      <c r="M234" s="206"/>
      <c r="N234" s="160">
        <v>1509531380</v>
      </c>
      <c r="O234" s="160"/>
      <c r="P234" s="160">
        <v>-1757378266</v>
      </c>
      <c r="Q234" s="160"/>
      <c r="R234" s="160">
        <v>-552278817</v>
      </c>
      <c r="S234" s="160"/>
      <c r="T234" s="182">
        <f t="shared" si="11"/>
        <v>-800125703</v>
      </c>
      <c r="U234" s="178"/>
      <c r="V234" s="206">
        <f>T234/درآمدها!$J$5</f>
        <v>-2.5911448154404044E-4</v>
      </c>
    </row>
    <row r="235" spans="1:22" s="28" customFormat="1" ht="42.75" customHeight="1">
      <c r="A235" s="25"/>
      <c r="B235" s="216" t="s">
        <v>377</v>
      </c>
      <c r="C235" s="212"/>
      <c r="D235" s="160">
        <v>0</v>
      </c>
      <c r="E235" s="160"/>
      <c r="F235" s="160">
        <v>7723228496</v>
      </c>
      <c r="G235" s="160"/>
      <c r="H235" s="160">
        <v>56816813</v>
      </c>
      <c r="I235" s="160"/>
      <c r="J235" s="182">
        <f t="shared" si="9"/>
        <v>7780045309</v>
      </c>
      <c r="K235" s="182"/>
      <c r="L235" s="206">
        <f t="shared" si="10"/>
        <v>4.3899054879186468E-3</v>
      </c>
      <c r="M235" s="206"/>
      <c r="N235" s="160">
        <v>597370300</v>
      </c>
      <c r="O235" s="160"/>
      <c r="P235" s="160">
        <v>11561916836</v>
      </c>
      <c r="Q235" s="160"/>
      <c r="R235" s="160">
        <v>-866293888</v>
      </c>
      <c r="S235" s="160"/>
      <c r="T235" s="182">
        <f t="shared" si="11"/>
        <v>11292993248</v>
      </c>
      <c r="U235" s="178"/>
      <c r="V235" s="206">
        <f>T235/درآمدها!$J$5</f>
        <v>3.6571479700807327E-3</v>
      </c>
    </row>
    <row r="236" spans="1:22" s="28" customFormat="1" ht="42.75" customHeight="1">
      <c r="A236" s="25"/>
      <c r="B236" s="216" t="s">
        <v>112</v>
      </c>
      <c r="C236" s="212"/>
      <c r="D236" s="160">
        <v>0</v>
      </c>
      <c r="E236" s="160"/>
      <c r="F236" s="160">
        <v>9244671511</v>
      </c>
      <c r="G236" s="160"/>
      <c r="H236" s="160">
        <v>545643509</v>
      </c>
      <c r="I236" s="160"/>
      <c r="J236" s="182">
        <f t="shared" si="9"/>
        <v>9790315020</v>
      </c>
      <c r="K236" s="182"/>
      <c r="L236" s="206">
        <f t="shared" si="10"/>
        <v>5.5242040280964067E-3</v>
      </c>
      <c r="M236" s="206"/>
      <c r="N236" s="160">
        <v>0</v>
      </c>
      <c r="O236" s="160"/>
      <c r="P236" s="160">
        <v>6948075735</v>
      </c>
      <c r="Q236" s="160"/>
      <c r="R236" s="160">
        <v>491186023</v>
      </c>
      <c r="S236" s="160"/>
      <c r="T236" s="182">
        <f t="shared" si="11"/>
        <v>7439261758</v>
      </c>
      <c r="U236" s="178"/>
      <c r="V236" s="206">
        <f>T236/درآمدها!$J$5</f>
        <v>2.4091470206083067E-3</v>
      </c>
    </row>
    <row r="237" spans="1:22" s="28" customFormat="1" ht="42.75" customHeight="1">
      <c r="A237" s="25"/>
      <c r="B237" s="216" t="s">
        <v>156</v>
      </c>
      <c r="C237" s="212"/>
      <c r="D237" s="160">
        <v>0</v>
      </c>
      <c r="E237" s="160"/>
      <c r="F237" s="160">
        <v>3087979402</v>
      </c>
      <c r="G237" s="160"/>
      <c r="H237" s="160">
        <v>104324280</v>
      </c>
      <c r="I237" s="160"/>
      <c r="J237" s="182">
        <f t="shared" si="9"/>
        <v>3192303682</v>
      </c>
      <c r="K237" s="182"/>
      <c r="L237" s="206">
        <f t="shared" si="10"/>
        <v>1.8012634754843047E-3</v>
      </c>
      <c r="M237" s="206"/>
      <c r="N237" s="160">
        <v>0</v>
      </c>
      <c r="O237" s="160"/>
      <c r="P237" s="160">
        <v>12934687026</v>
      </c>
      <c r="Q237" s="160"/>
      <c r="R237" s="160">
        <v>6349464574</v>
      </c>
      <c r="S237" s="160"/>
      <c r="T237" s="182">
        <f t="shared" si="11"/>
        <v>19284151600</v>
      </c>
      <c r="U237" s="178"/>
      <c r="V237" s="206">
        <f>T237/درآمدها!$J$5</f>
        <v>6.245022407248774E-3</v>
      </c>
    </row>
    <row r="238" spans="1:22" s="28" customFormat="1" ht="42.75" customHeight="1">
      <c r="A238" s="25"/>
      <c r="B238" s="216" t="s">
        <v>425</v>
      </c>
      <c r="C238" s="212"/>
      <c r="D238" s="160">
        <v>0</v>
      </c>
      <c r="E238" s="160"/>
      <c r="F238" s="160">
        <v>2738851454</v>
      </c>
      <c r="G238" s="160"/>
      <c r="H238" s="160">
        <v>6630946</v>
      </c>
      <c r="I238" s="160"/>
      <c r="J238" s="182">
        <f t="shared" si="9"/>
        <v>2745482400</v>
      </c>
      <c r="K238" s="182"/>
      <c r="L238" s="206">
        <f t="shared" si="10"/>
        <v>1.5491437101017604E-3</v>
      </c>
      <c r="M238" s="206"/>
      <c r="N238" s="160">
        <v>0</v>
      </c>
      <c r="O238" s="160"/>
      <c r="P238" s="160">
        <v>2708789747</v>
      </c>
      <c r="Q238" s="160"/>
      <c r="R238" s="160">
        <v>4608190</v>
      </c>
      <c r="S238" s="160"/>
      <c r="T238" s="182">
        <f t="shared" si="11"/>
        <v>2713397937</v>
      </c>
      <c r="U238" s="178"/>
      <c r="V238" s="206">
        <f>T238/درآمدها!$J$5</f>
        <v>8.7871280354110044E-4</v>
      </c>
    </row>
    <row r="239" spans="1:22" s="28" customFormat="1" ht="42.75" customHeight="1">
      <c r="A239" s="25"/>
      <c r="B239" s="216" t="s">
        <v>292</v>
      </c>
      <c r="C239" s="212"/>
      <c r="D239" s="160">
        <v>0</v>
      </c>
      <c r="E239" s="160"/>
      <c r="F239" s="160">
        <v>2449130846</v>
      </c>
      <c r="G239" s="160"/>
      <c r="H239" s="160">
        <v>-22725246</v>
      </c>
      <c r="I239" s="160"/>
      <c r="J239" s="182">
        <f t="shared" si="9"/>
        <v>2426405600</v>
      </c>
      <c r="K239" s="182"/>
      <c r="L239" s="206">
        <f t="shared" si="10"/>
        <v>1.3691040137047274E-3</v>
      </c>
      <c r="M239" s="206"/>
      <c r="N239" s="160">
        <v>191697300</v>
      </c>
      <c r="O239" s="160"/>
      <c r="P239" s="160">
        <v>-1726024417</v>
      </c>
      <c r="Q239" s="160"/>
      <c r="R239" s="160">
        <v>-1394007645</v>
      </c>
      <c r="S239" s="160"/>
      <c r="T239" s="182">
        <f t="shared" si="11"/>
        <v>-2928334762</v>
      </c>
      <c r="U239" s="178"/>
      <c r="V239" s="206">
        <f>T239/درآمدها!$J$5</f>
        <v>-9.4831842146560934E-4</v>
      </c>
    </row>
    <row r="240" spans="1:22" s="28" customFormat="1" ht="42.75" customHeight="1">
      <c r="A240" s="25"/>
      <c r="B240" s="216" t="s">
        <v>461</v>
      </c>
      <c r="C240" s="212"/>
      <c r="D240" s="160">
        <v>0</v>
      </c>
      <c r="E240" s="160"/>
      <c r="F240" s="160">
        <v>2645064117</v>
      </c>
      <c r="G240" s="160"/>
      <c r="H240" s="160">
        <v>505818</v>
      </c>
      <c r="I240" s="160"/>
      <c r="J240" s="182">
        <f t="shared" si="9"/>
        <v>2645569935</v>
      </c>
      <c r="K240" s="182"/>
      <c r="L240" s="206">
        <f t="shared" si="10"/>
        <v>1.4927679100909818E-3</v>
      </c>
      <c r="M240" s="206"/>
      <c r="N240" s="160">
        <v>0</v>
      </c>
      <c r="O240" s="160"/>
      <c r="P240" s="160">
        <v>2457558465</v>
      </c>
      <c r="Q240" s="160"/>
      <c r="R240" s="160">
        <v>-1341118</v>
      </c>
      <c r="S240" s="160"/>
      <c r="T240" s="182">
        <f t="shared" si="11"/>
        <v>2456217347</v>
      </c>
      <c r="U240" s="178"/>
      <c r="V240" s="206">
        <f>T240/درآمدها!$J$5</f>
        <v>7.9542687110425623E-4</v>
      </c>
    </row>
    <row r="241" spans="1:22" s="28" customFormat="1" ht="42.75" customHeight="1">
      <c r="A241" s="25"/>
      <c r="B241" s="216" t="s">
        <v>251</v>
      </c>
      <c r="C241" s="212"/>
      <c r="D241" s="160">
        <v>0</v>
      </c>
      <c r="E241" s="160"/>
      <c r="F241" s="160">
        <v>308091824</v>
      </c>
      <c r="G241" s="160"/>
      <c r="H241" s="160">
        <v>11317049</v>
      </c>
      <c r="I241" s="160"/>
      <c r="J241" s="182">
        <f t="shared" si="9"/>
        <v>319408873</v>
      </c>
      <c r="K241" s="182"/>
      <c r="L241" s="206">
        <f t="shared" si="10"/>
        <v>1.8022706922420699E-4</v>
      </c>
      <c r="M241" s="206"/>
      <c r="N241" s="160">
        <v>0</v>
      </c>
      <c r="O241" s="160"/>
      <c r="P241" s="160">
        <v>2870652338</v>
      </c>
      <c r="Q241" s="160"/>
      <c r="R241" s="160">
        <v>-161938841</v>
      </c>
      <c r="S241" s="160"/>
      <c r="T241" s="182">
        <f t="shared" si="11"/>
        <v>2708713497</v>
      </c>
      <c r="U241" s="178"/>
      <c r="V241" s="206">
        <f>T241/درآمدها!$J$5</f>
        <v>8.7719578410606273E-4</v>
      </c>
    </row>
    <row r="242" spans="1:22" s="28" customFormat="1" ht="42.75" customHeight="1">
      <c r="A242" s="25"/>
      <c r="B242" s="216" t="s">
        <v>162</v>
      </c>
      <c r="C242" s="212"/>
      <c r="D242" s="160">
        <v>0</v>
      </c>
      <c r="E242" s="160"/>
      <c r="F242" s="160">
        <v>23545640864</v>
      </c>
      <c r="G242" s="160"/>
      <c r="H242" s="160">
        <v>0</v>
      </c>
      <c r="I242" s="160"/>
      <c r="J242" s="182">
        <f t="shared" si="9"/>
        <v>23545640864</v>
      </c>
      <c r="K242" s="182"/>
      <c r="L242" s="206">
        <f t="shared" si="10"/>
        <v>1.3285673018621637E-2</v>
      </c>
      <c r="M242" s="206"/>
      <c r="N242" s="160">
        <v>0</v>
      </c>
      <c r="O242" s="160"/>
      <c r="P242" s="160">
        <v>54462070448</v>
      </c>
      <c r="Q242" s="160"/>
      <c r="R242" s="160">
        <v>-509040190</v>
      </c>
      <c r="S242" s="160"/>
      <c r="T242" s="182">
        <f t="shared" si="11"/>
        <v>53953030258</v>
      </c>
      <c r="U242" s="178"/>
      <c r="V242" s="206">
        <f>T242/درآمدها!$J$5</f>
        <v>1.7472268933012385E-2</v>
      </c>
    </row>
    <row r="243" spans="1:22" s="28" customFormat="1" ht="42.75" customHeight="1">
      <c r="A243" s="25"/>
      <c r="B243" s="216" t="s">
        <v>341</v>
      </c>
      <c r="C243" s="212"/>
      <c r="D243" s="160">
        <v>0</v>
      </c>
      <c r="E243" s="160"/>
      <c r="F243" s="160">
        <v>3607529159</v>
      </c>
      <c r="G243" s="160"/>
      <c r="H243" s="160">
        <v>122723633</v>
      </c>
      <c r="I243" s="160"/>
      <c r="J243" s="182">
        <f t="shared" si="9"/>
        <v>3730252792</v>
      </c>
      <c r="K243" s="182"/>
      <c r="L243" s="206">
        <f t="shared" si="10"/>
        <v>2.1048022926012312E-3</v>
      </c>
      <c r="M243" s="206"/>
      <c r="N243" s="160">
        <v>0</v>
      </c>
      <c r="O243" s="160"/>
      <c r="P243" s="160">
        <v>1903389507</v>
      </c>
      <c r="Q243" s="160"/>
      <c r="R243" s="160">
        <v>-111561831</v>
      </c>
      <c r="S243" s="160"/>
      <c r="T243" s="182">
        <f t="shared" si="11"/>
        <v>1791827676</v>
      </c>
      <c r="U243" s="178"/>
      <c r="V243" s="206">
        <f>T243/درآمدها!$J$5</f>
        <v>5.80269447090869E-4</v>
      </c>
    </row>
    <row r="244" spans="1:22" s="28" customFormat="1" ht="42.75" customHeight="1">
      <c r="A244" s="25"/>
      <c r="B244" s="216" t="s">
        <v>123</v>
      </c>
      <c r="C244" s="212"/>
      <c r="D244" s="160">
        <v>0</v>
      </c>
      <c r="E244" s="160"/>
      <c r="F244" s="160">
        <v>8190783430</v>
      </c>
      <c r="G244" s="160"/>
      <c r="H244" s="160">
        <v>825456779</v>
      </c>
      <c r="I244" s="160"/>
      <c r="J244" s="182">
        <f t="shared" si="9"/>
        <v>9016240209</v>
      </c>
      <c r="K244" s="182"/>
      <c r="L244" s="206">
        <f t="shared" si="10"/>
        <v>5.0874308312954149E-3</v>
      </c>
      <c r="M244" s="206"/>
      <c r="N244" s="160">
        <v>9079281000</v>
      </c>
      <c r="O244" s="160"/>
      <c r="P244" s="160">
        <v>10528102020</v>
      </c>
      <c r="Q244" s="160"/>
      <c r="R244" s="160">
        <v>-2110672644</v>
      </c>
      <c r="S244" s="160"/>
      <c r="T244" s="182">
        <f t="shared" si="11"/>
        <v>17496710376</v>
      </c>
      <c r="U244" s="178"/>
      <c r="V244" s="206">
        <f>T244/درآمدها!$J$5</f>
        <v>5.6661734784983807E-3</v>
      </c>
    </row>
    <row r="245" spans="1:22" s="28" customFormat="1" ht="42.75" customHeight="1">
      <c r="A245" s="25"/>
      <c r="B245" s="216" t="s">
        <v>133</v>
      </c>
      <c r="C245" s="212"/>
      <c r="D245" s="160">
        <v>0</v>
      </c>
      <c r="E245" s="160"/>
      <c r="F245" s="160">
        <v>309894181</v>
      </c>
      <c r="G245" s="160"/>
      <c r="H245" s="160">
        <v>37931</v>
      </c>
      <c r="I245" s="160"/>
      <c r="J245" s="182">
        <f t="shared" si="9"/>
        <v>309932112</v>
      </c>
      <c r="K245" s="182"/>
      <c r="L245" s="206">
        <f t="shared" si="10"/>
        <v>1.748797886532998E-4</v>
      </c>
      <c r="M245" s="206"/>
      <c r="N245" s="160">
        <v>343952064</v>
      </c>
      <c r="O245" s="160"/>
      <c r="P245" s="160">
        <v>-824717598</v>
      </c>
      <c r="Q245" s="160"/>
      <c r="R245" s="160">
        <v>-997718780</v>
      </c>
      <c r="S245" s="160"/>
      <c r="T245" s="182">
        <f t="shared" si="11"/>
        <v>-1478484314</v>
      </c>
      <c r="U245" s="178"/>
      <c r="V245" s="206">
        <f>T245/درآمدها!$J$5</f>
        <v>-4.7879563805626962E-4</v>
      </c>
    </row>
    <row r="246" spans="1:22" s="28" customFormat="1" ht="42.75" customHeight="1">
      <c r="A246" s="25"/>
      <c r="B246" s="216" t="s">
        <v>188</v>
      </c>
      <c r="C246" s="212"/>
      <c r="D246" s="160">
        <v>0</v>
      </c>
      <c r="E246" s="160"/>
      <c r="F246" s="160">
        <v>2678244979</v>
      </c>
      <c r="G246" s="160"/>
      <c r="H246" s="160">
        <v>14123794</v>
      </c>
      <c r="I246" s="160"/>
      <c r="J246" s="182">
        <f t="shared" si="9"/>
        <v>2692368773</v>
      </c>
      <c r="K246" s="182"/>
      <c r="L246" s="206">
        <f t="shared" si="10"/>
        <v>1.519174244193787E-3</v>
      </c>
      <c r="M246" s="206"/>
      <c r="N246" s="160">
        <v>3505918440</v>
      </c>
      <c r="O246" s="160"/>
      <c r="P246" s="160">
        <v>2237836614</v>
      </c>
      <c r="Q246" s="160"/>
      <c r="R246" s="160">
        <v>-4214773400</v>
      </c>
      <c r="S246" s="160"/>
      <c r="T246" s="182">
        <f t="shared" si="11"/>
        <v>1528981654</v>
      </c>
      <c r="U246" s="178"/>
      <c r="V246" s="206">
        <f>T246/درآمدها!$J$5</f>
        <v>4.9514880859484077E-4</v>
      </c>
    </row>
    <row r="247" spans="1:22" s="28" customFormat="1" ht="42.75" customHeight="1">
      <c r="A247" s="25"/>
      <c r="B247" s="216" t="s">
        <v>263</v>
      </c>
      <c r="C247" s="212"/>
      <c r="D247" s="160">
        <v>0</v>
      </c>
      <c r="E247" s="160"/>
      <c r="F247" s="160">
        <v>0</v>
      </c>
      <c r="G247" s="160"/>
      <c r="H247" s="160">
        <v>0</v>
      </c>
      <c r="I247" s="160"/>
      <c r="J247" s="182">
        <f t="shared" si="9"/>
        <v>0</v>
      </c>
      <c r="K247" s="182"/>
      <c r="L247" s="206">
        <f t="shared" si="10"/>
        <v>0</v>
      </c>
      <c r="M247" s="206"/>
      <c r="N247" s="160">
        <v>1926948480</v>
      </c>
      <c r="O247" s="160"/>
      <c r="P247" s="160">
        <v>0</v>
      </c>
      <c r="Q247" s="160"/>
      <c r="R247" s="160">
        <v>-1472227682</v>
      </c>
      <c r="S247" s="160"/>
      <c r="T247" s="182">
        <f t="shared" si="11"/>
        <v>454720798</v>
      </c>
      <c r="U247" s="178"/>
      <c r="V247" s="206">
        <f>T247/درآمدها!$J$5</f>
        <v>1.4725779134364632E-4</v>
      </c>
    </row>
    <row r="248" spans="1:22" s="28" customFormat="1" ht="42.75" customHeight="1">
      <c r="A248" s="25"/>
      <c r="B248" s="216" t="s">
        <v>348</v>
      </c>
      <c r="C248" s="212"/>
      <c r="D248" s="160">
        <v>0</v>
      </c>
      <c r="E248" s="160"/>
      <c r="F248" s="160">
        <v>10619627203</v>
      </c>
      <c r="G248" s="160"/>
      <c r="H248" s="160">
        <v>-97010640</v>
      </c>
      <c r="I248" s="160"/>
      <c r="J248" s="182">
        <f t="shared" si="9"/>
        <v>10522616563</v>
      </c>
      <c r="K248" s="182"/>
      <c r="L248" s="206">
        <f t="shared" si="10"/>
        <v>5.937406578306258E-3</v>
      </c>
      <c r="M248" s="206"/>
      <c r="N248" s="160">
        <v>4860429795</v>
      </c>
      <c r="O248" s="160"/>
      <c r="P248" s="160">
        <v>-346480842</v>
      </c>
      <c r="Q248" s="160"/>
      <c r="R248" s="160">
        <v>-3233113149</v>
      </c>
      <c r="S248" s="160"/>
      <c r="T248" s="182">
        <f t="shared" si="11"/>
        <v>1280835804</v>
      </c>
      <c r="U248" s="178"/>
      <c r="V248" s="206">
        <f>T248/درآمدها!$J$5</f>
        <v>4.147887063896811E-4</v>
      </c>
    </row>
    <row r="249" spans="1:22" s="28" customFormat="1" ht="42.75" customHeight="1">
      <c r="A249" s="25"/>
      <c r="B249" s="216" t="s">
        <v>158</v>
      </c>
      <c r="C249" s="212"/>
      <c r="D249" s="160">
        <v>0</v>
      </c>
      <c r="E249" s="160"/>
      <c r="F249" s="160">
        <v>5640553676</v>
      </c>
      <c r="G249" s="160"/>
      <c r="H249" s="160">
        <v>0</v>
      </c>
      <c r="I249" s="160"/>
      <c r="J249" s="182">
        <f t="shared" si="9"/>
        <v>5640553676</v>
      </c>
      <c r="K249" s="182"/>
      <c r="L249" s="206">
        <f t="shared" si="10"/>
        <v>3.1826932304016091E-3</v>
      </c>
      <c r="M249" s="206"/>
      <c r="N249" s="160">
        <v>0</v>
      </c>
      <c r="O249" s="160"/>
      <c r="P249" s="160">
        <v>-355379106</v>
      </c>
      <c r="Q249" s="160"/>
      <c r="R249" s="160">
        <v>-319100449</v>
      </c>
      <c r="S249" s="160"/>
      <c r="T249" s="182">
        <f t="shared" si="11"/>
        <v>-674479555</v>
      </c>
      <c r="U249" s="178"/>
      <c r="V249" s="206">
        <f>T249/درآمدها!$J$5</f>
        <v>-2.1842495441729373E-4</v>
      </c>
    </row>
    <row r="250" spans="1:22" s="28" customFormat="1" ht="42.75" customHeight="1">
      <c r="A250" s="25"/>
      <c r="B250" s="216" t="s">
        <v>271</v>
      </c>
      <c r="C250" s="212"/>
      <c r="D250" s="160">
        <v>0</v>
      </c>
      <c r="E250" s="160"/>
      <c r="F250" s="160">
        <v>4138523785</v>
      </c>
      <c r="G250" s="160"/>
      <c r="H250" s="160">
        <v>125549558</v>
      </c>
      <c r="I250" s="160"/>
      <c r="J250" s="182">
        <f t="shared" si="9"/>
        <v>4264073343</v>
      </c>
      <c r="K250" s="182"/>
      <c r="L250" s="206">
        <f t="shared" si="10"/>
        <v>2.4060115623837312E-3</v>
      </c>
      <c r="M250" s="206"/>
      <c r="N250" s="160">
        <v>2340546000</v>
      </c>
      <c r="O250" s="160"/>
      <c r="P250" s="160">
        <v>1564399491</v>
      </c>
      <c r="Q250" s="160"/>
      <c r="R250" s="160">
        <v>-283852074</v>
      </c>
      <c r="S250" s="160"/>
      <c r="T250" s="182">
        <f t="shared" si="11"/>
        <v>3621093417</v>
      </c>
      <c r="U250" s="178"/>
      <c r="V250" s="206">
        <f>T250/درآمدها!$J$5</f>
        <v>1.1726629201518012E-3</v>
      </c>
    </row>
    <row r="251" spans="1:22" s="28" customFormat="1" ht="42.75" customHeight="1">
      <c r="A251" s="25"/>
      <c r="B251" s="216" t="s">
        <v>154</v>
      </c>
      <c r="C251" s="212"/>
      <c r="D251" s="160">
        <v>0</v>
      </c>
      <c r="E251" s="160"/>
      <c r="F251" s="160">
        <v>4513796889</v>
      </c>
      <c r="G251" s="160"/>
      <c r="H251" s="160">
        <v>37796743</v>
      </c>
      <c r="I251" s="160"/>
      <c r="J251" s="182">
        <f t="shared" si="9"/>
        <v>4551593632</v>
      </c>
      <c r="K251" s="182"/>
      <c r="L251" s="206">
        <f t="shared" si="10"/>
        <v>2.5682454369228614E-3</v>
      </c>
      <c r="M251" s="206"/>
      <c r="N251" s="160">
        <v>0</v>
      </c>
      <c r="O251" s="160"/>
      <c r="P251" s="160">
        <v>7594027517</v>
      </c>
      <c r="Q251" s="160"/>
      <c r="R251" s="160">
        <v>1239938385</v>
      </c>
      <c r="S251" s="160"/>
      <c r="T251" s="182">
        <f t="shared" si="11"/>
        <v>8833965902</v>
      </c>
      <c r="U251" s="178"/>
      <c r="V251" s="206">
        <f>T251/درآمدها!$J$5</f>
        <v>2.8608111026705279E-3</v>
      </c>
    </row>
    <row r="252" spans="1:22" s="28" customFormat="1" ht="42.75" customHeight="1">
      <c r="A252" s="25"/>
      <c r="B252" s="216" t="s">
        <v>83</v>
      </c>
      <c r="C252" s="212"/>
      <c r="D252" s="160">
        <v>0</v>
      </c>
      <c r="E252" s="160"/>
      <c r="F252" s="160">
        <v>16188030757</v>
      </c>
      <c r="G252" s="160"/>
      <c r="H252" s="160">
        <v>0</v>
      </c>
      <c r="I252" s="160"/>
      <c r="J252" s="182">
        <f t="shared" si="9"/>
        <v>16188030757</v>
      </c>
      <c r="K252" s="182"/>
      <c r="L252" s="206">
        <f t="shared" si="10"/>
        <v>9.1341274036724433E-3</v>
      </c>
      <c r="M252" s="206"/>
      <c r="N252" s="160">
        <v>5186162128</v>
      </c>
      <c r="O252" s="160"/>
      <c r="P252" s="160">
        <v>20161930945</v>
      </c>
      <c r="Q252" s="160"/>
      <c r="R252" s="160">
        <v>-426000611</v>
      </c>
      <c r="S252" s="160"/>
      <c r="T252" s="182">
        <f t="shared" si="11"/>
        <v>24922092462</v>
      </c>
      <c r="U252" s="178"/>
      <c r="V252" s="206">
        <f>T252/درآمدها!$J$5</f>
        <v>8.0708256753548729E-3</v>
      </c>
    </row>
    <row r="253" spans="1:22" s="28" customFormat="1" ht="42.75" customHeight="1">
      <c r="A253" s="25"/>
      <c r="B253" s="216" t="s">
        <v>224</v>
      </c>
      <c r="C253" s="212"/>
      <c r="D253" s="160">
        <v>0</v>
      </c>
      <c r="E253" s="160"/>
      <c r="F253" s="160">
        <v>11016835051</v>
      </c>
      <c r="G253" s="160"/>
      <c r="H253" s="160">
        <v>1015097415</v>
      </c>
      <c r="I253" s="160"/>
      <c r="J253" s="182">
        <f t="shared" si="9"/>
        <v>12031932466</v>
      </c>
      <c r="K253" s="182"/>
      <c r="L253" s="206">
        <f t="shared" si="10"/>
        <v>6.789040971478478E-3</v>
      </c>
      <c r="M253" s="206"/>
      <c r="N253" s="160">
        <v>0</v>
      </c>
      <c r="O253" s="160"/>
      <c r="P253" s="160">
        <v>15178112231</v>
      </c>
      <c r="Q253" s="160"/>
      <c r="R253" s="160">
        <v>987114319</v>
      </c>
      <c r="S253" s="160"/>
      <c r="T253" s="182">
        <f t="shared" si="11"/>
        <v>16165226550</v>
      </c>
      <c r="U253" s="178"/>
      <c r="V253" s="206">
        <f>T253/درآمدها!$J$5</f>
        <v>5.2349828043771855E-3</v>
      </c>
    </row>
    <row r="254" spans="1:22" s="28" customFormat="1" ht="42.75" customHeight="1">
      <c r="A254" s="25"/>
      <c r="B254" s="216" t="s">
        <v>169</v>
      </c>
      <c r="C254" s="212"/>
      <c r="D254" s="160">
        <v>0</v>
      </c>
      <c r="E254" s="160"/>
      <c r="F254" s="160">
        <v>11116846805</v>
      </c>
      <c r="G254" s="160"/>
      <c r="H254" s="160">
        <v>844986778</v>
      </c>
      <c r="I254" s="160"/>
      <c r="J254" s="182">
        <f t="shared" si="9"/>
        <v>11961833583</v>
      </c>
      <c r="K254" s="182"/>
      <c r="L254" s="206">
        <f t="shared" si="10"/>
        <v>6.7494875422943719E-3</v>
      </c>
      <c r="M254" s="206"/>
      <c r="N254" s="160">
        <v>0</v>
      </c>
      <c r="O254" s="160"/>
      <c r="P254" s="160">
        <v>10917174084</v>
      </c>
      <c r="Q254" s="160"/>
      <c r="R254" s="160">
        <v>564363436</v>
      </c>
      <c r="S254" s="160"/>
      <c r="T254" s="182">
        <f t="shared" si="11"/>
        <v>11481537520</v>
      </c>
      <c r="U254" s="178"/>
      <c r="V254" s="206">
        <f>T254/درآمدها!$J$5</f>
        <v>3.7182065651292389E-3</v>
      </c>
    </row>
    <row r="255" spans="1:22" s="28" customFormat="1" ht="42.75" customHeight="1">
      <c r="A255" s="25"/>
      <c r="B255" s="216" t="s">
        <v>314</v>
      </c>
      <c r="C255" s="212"/>
      <c r="D255" s="160">
        <v>0</v>
      </c>
      <c r="E255" s="160"/>
      <c r="F255" s="160">
        <v>2839969645</v>
      </c>
      <c r="G255" s="160"/>
      <c r="H255" s="160">
        <v>-17545100</v>
      </c>
      <c r="I255" s="160"/>
      <c r="J255" s="182">
        <f t="shared" si="9"/>
        <v>2822424545</v>
      </c>
      <c r="K255" s="182"/>
      <c r="L255" s="206">
        <f t="shared" si="10"/>
        <v>1.5925584629949087E-3</v>
      </c>
      <c r="M255" s="206"/>
      <c r="N255" s="160">
        <v>0</v>
      </c>
      <c r="O255" s="160"/>
      <c r="P255" s="160">
        <v>-1073875534</v>
      </c>
      <c r="Q255" s="160"/>
      <c r="R255" s="160">
        <v>-351134719</v>
      </c>
      <c r="S255" s="160"/>
      <c r="T255" s="182">
        <f t="shared" si="11"/>
        <v>-1425010253</v>
      </c>
      <c r="U255" s="178"/>
      <c r="V255" s="206">
        <f>T255/درآمدها!$J$5</f>
        <v>-4.6147847958964629E-4</v>
      </c>
    </row>
    <row r="256" spans="1:22" s="28" customFormat="1" ht="42.75" customHeight="1">
      <c r="A256" s="25"/>
      <c r="B256" s="216" t="s">
        <v>431</v>
      </c>
      <c r="C256" s="212"/>
      <c r="D256" s="160">
        <v>0</v>
      </c>
      <c r="E256" s="160"/>
      <c r="F256" s="160">
        <v>1808353204</v>
      </c>
      <c r="G256" s="160"/>
      <c r="H256" s="160">
        <v>679767</v>
      </c>
      <c r="I256" s="160"/>
      <c r="J256" s="182">
        <f t="shared" si="9"/>
        <v>1809032971</v>
      </c>
      <c r="K256" s="182"/>
      <c r="L256" s="206">
        <f t="shared" si="10"/>
        <v>1.0207503236558174E-3</v>
      </c>
      <c r="M256" s="206"/>
      <c r="N256" s="160">
        <v>0</v>
      </c>
      <c r="O256" s="160"/>
      <c r="P256" s="160">
        <v>1842489956</v>
      </c>
      <c r="Q256" s="160"/>
      <c r="R256" s="160">
        <v>2073660</v>
      </c>
      <c r="S256" s="160"/>
      <c r="T256" s="182">
        <f t="shared" si="11"/>
        <v>1844563616</v>
      </c>
      <c r="U256" s="178"/>
      <c r="V256" s="206">
        <f>T256/درآمدها!$J$5</f>
        <v>5.9734757081643267E-4</v>
      </c>
    </row>
    <row r="257" spans="1:22" s="28" customFormat="1" ht="42.75" customHeight="1">
      <c r="A257" s="25"/>
      <c r="B257" s="216" t="s">
        <v>227</v>
      </c>
      <c r="C257" s="212"/>
      <c r="D257" s="160">
        <v>0</v>
      </c>
      <c r="E257" s="160"/>
      <c r="F257" s="160">
        <v>-276933638</v>
      </c>
      <c r="G257" s="160"/>
      <c r="H257" s="160">
        <v>0</v>
      </c>
      <c r="I257" s="160"/>
      <c r="J257" s="182">
        <f t="shared" si="9"/>
        <v>-276933638</v>
      </c>
      <c r="K257" s="182"/>
      <c r="L257" s="206">
        <f t="shared" si="10"/>
        <v>-1.5626033640692719E-4</v>
      </c>
      <c r="M257" s="206"/>
      <c r="N257" s="160">
        <v>818651680</v>
      </c>
      <c r="O257" s="160"/>
      <c r="P257" s="160">
        <v>-276933638</v>
      </c>
      <c r="Q257" s="160"/>
      <c r="R257" s="160">
        <v>-1391748183</v>
      </c>
      <c r="S257" s="160"/>
      <c r="T257" s="182">
        <f t="shared" si="11"/>
        <v>-850030141</v>
      </c>
      <c r="U257" s="178"/>
      <c r="V257" s="206">
        <f>T257/درآمدها!$J$5</f>
        <v>-2.7527564538446349E-4</v>
      </c>
    </row>
    <row r="258" spans="1:22" s="28" customFormat="1" ht="42.75" customHeight="1">
      <c r="A258" s="25"/>
      <c r="B258" s="216" t="s">
        <v>159</v>
      </c>
      <c r="C258" s="212"/>
      <c r="D258" s="160">
        <v>0</v>
      </c>
      <c r="E258" s="160"/>
      <c r="F258" s="160">
        <v>10128584346</v>
      </c>
      <c r="G258" s="160"/>
      <c r="H258" s="160">
        <v>2456532541</v>
      </c>
      <c r="I258" s="160"/>
      <c r="J258" s="182">
        <f t="shared" si="9"/>
        <v>12585116887</v>
      </c>
      <c r="K258" s="182"/>
      <c r="L258" s="206">
        <f t="shared" si="10"/>
        <v>7.10117634204885E-3</v>
      </c>
      <c r="M258" s="206"/>
      <c r="N258" s="160">
        <v>14838565000</v>
      </c>
      <c r="O258" s="160"/>
      <c r="P258" s="160">
        <v>31038959404</v>
      </c>
      <c r="Q258" s="160"/>
      <c r="R258" s="160">
        <v>9192333791</v>
      </c>
      <c r="S258" s="160"/>
      <c r="T258" s="182">
        <f t="shared" si="11"/>
        <v>55069858195</v>
      </c>
      <c r="U258" s="178"/>
      <c r="V258" s="206">
        <f>T258/درآمدها!$J$5</f>
        <v>1.7833944968146151E-2</v>
      </c>
    </row>
    <row r="259" spans="1:22" s="28" customFormat="1" ht="42.75" customHeight="1">
      <c r="A259" s="25"/>
      <c r="B259" s="216" t="s">
        <v>180</v>
      </c>
      <c r="C259" s="212"/>
      <c r="D259" s="160">
        <v>0</v>
      </c>
      <c r="E259" s="160"/>
      <c r="F259" s="160">
        <v>4170865687</v>
      </c>
      <c r="G259" s="160"/>
      <c r="H259" s="160">
        <v>3114015</v>
      </c>
      <c r="I259" s="160"/>
      <c r="J259" s="182">
        <f t="shared" si="9"/>
        <v>4173979702</v>
      </c>
      <c r="K259" s="182"/>
      <c r="L259" s="206">
        <f t="shared" si="10"/>
        <v>2.3551760526476949E-3</v>
      </c>
      <c r="M259" s="206"/>
      <c r="N259" s="160">
        <v>1268085901</v>
      </c>
      <c r="O259" s="160"/>
      <c r="P259" s="160">
        <v>2826674301</v>
      </c>
      <c r="Q259" s="160"/>
      <c r="R259" s="160">
        <v>-573543131</v>
      </c>
      <c r="S259" s="160"/>
      <c r="T259" s="182">
        <f t="shared" si="11"/>
        <v>3521217071</v>
      </c>
      <c r="U259" s="178"/>
      <c r="V259" s="206">
        <f>T259/درآمدها!$J$5</f>
        <v>1.1403187428365735E-3</v>
      </c>
    </row>
    <row r="260" spans="1:22" s="28" customFormat="1" ht="42.75" customHeight="1">
      <c r="A260" s="25"/>
      <c r="B260" s="216" t="s">
        <v>80</v>
      </c>
      <c r="C260" s="212"/>
      <c r="D260" s="160">
        <v>0</v>
      </c>
      <c r="E260" s="160"/>
      <c r="F260" s="160">
        <v>505544468</v>
      </c>
      <c r="G260" s="160"/>
      <c r="H260" s="160">
        <v>582799523</v>
      </c>
      <c r="I260" s="160"/>
      <c r="J260" s="182">
        <f t="shared" si="9"/>
        <v>1088343991</v>
      </c>
      <c r="K260" s="182"/>
      <c r="L260" s="206">
        <f t="shared" si="10"/>
        <v>6.1410018439189294E-4</v>
      </c>
      <c r="M260" s="206"/>
      <c r="N260" s="160">
        <v>1623504150</v>
      </c>
      <c r="O260" s="160"/>
      <c r="P260" s="160">
        <v>7077604731</v>
      </c>
      <c r="Q260" s="160"/>
      <c r="R260" s="160">
        <v>2674285819</v>
      </c>
      <c r="S260" s="160"/>
      <c r="T260" s="182">
        <f t="shared" si="11"/>
        <v>11375394700</v>
      </c>
      <c r="U260" s="178"/>
      <c r="V260" s="206">
        <f>T260/درآمدها!$J$5</f>
        <v>3.6838330389810329E-3</v>
      </c>
    </row>
    <row r="261" spans="1:22" s="28" customFormat="1" ht="42.75" customHeight="1">
      <c r="A261" s="25"/>
      <c r="B261" s="216" t="s">
        <v>331</v>
      </c>
      <c r="C261" s="212"/>
      <c r="D261" s="160">
        <v>0</v>
      </c>
      <c r="E261" s="160"/>
      <c r="F261" s="160">
        <v>4249624437</v>
      </c>
      <c r="G261" s="160"/>
      <c r="H261" s="160">
        <v>6320063</v>
      </c>
      <c r="I261" s="160"/>
      <c r="J261" s="182">
        <f t="shared" si="9"/>
        <v>4255944500</v>
      </c>
      <c r="K261" s="182"/>
      <c r="L261" s="206">
        <f t="shared" si="10"/>
        <v>2.4014248471296634E-3</v>
      </c>
      <c r="M261" s="206"/>
      <c r="N261" s="160">
        <v>0</v>
      </c>
      <c r="O261" s="160"/>
      <c r="P261" s="160">
        <v>2706488800</v>
      </c>
      <c r="Q261" s="160"/>
      <c r="R261" s="160">
        <v>-1517913090</v>
      </c>
      <c r="S261" s="160"/>
      <c r="T261" s="182">
        <f t="shared" si="11"/>
        <v>1188575710</v>
      </c>
      <c r="U261" s="178"/>
      <c r="V261" s="206">
        <f>T261/درآمدها!$J$5</f>
        <v>3.8491099300741965E-4</v>
      </c>
    </row>
    <row r="262" spans="1:22" s="28" customFormat="1" ht="42.75" customHeight="1">
      <c r="A262" s="25"/>
      <c r="B262" s="216" t="s">
        <v>426</v>
      </c>
      <c r="C262" s="212"/>
      <c r="D262" s="160">
        <v>0</v>
      </c>
      <c r="E262" s="160"/>
      <c r="F262" s="160">
        <v>-304902351</v>
      </c>
      <c r="G262" s="160"/>
      <c r="H262" s="160">
        <v>0</v>
      </c>
      <c r="I262" s="160"/>
      <c r="J262" s="182">
        <f t="shared" si="9"/>
        <v>-304902351</v>
      </c>
      <c r="K262" s="182"/>
      <c r="L262" s="206">
        <f t="shared" si="10"/>
        <v>-1.7204173636184634E-4</v>
      </c>
      <c r="M262" s="206"/>
      <c r="N262" s="160">
        <v>0</v>
      </c>
      <c r="O262" s="160"/>
      <c r="P262" s="160">
        <v>-626458040</v>
      </c>
      <c r="Q262" s="160"/>
      <c r="R262" s="160">
        <v>-5228768</v>
      </c>
      <c r="S262" s="160"/>
      <c r="T262" s="182">
        <f t="shared" si="11"/>
        <v>-631686808</v>
      </c>
      <c r="U262" s="178"/>
      <c r="V262" s="206">
        <f>T262/درآمدها!$J$5</f>
        <v>-2.0456685635698147E-4</v>
      </c>
    </row>
    <row r="263" spans="1:22" s="28" customFormat="1" ht="42.75" customHeight="1">
      <c r="A263" s="25"/>
      <c r="B263" s="216" t="s">
        <v>96</v>
      </c>
      <c r="C263" s="212"/>
      <c r="D263" s="160">
        <v>0</v>
      </c>
      <c r="E263" s="160"/>
      <c r="F263" s="160">
        <v>3599113335</v>
      </c>
      <c r="G263" s="160"/>
      <c r="H263" s="160">
        <v>-839071</v>
      </c>
      <c r="I263" s="160"/>
      <c r="J263" s="182">
        <f t="shared" si="9"/>
        <v>3598274264</v>
      </c>
      <c r="K263" s="182"/>
      <c r="L263" s="206">
        <f t="shared" si="10"/>
        <v>2.0303331550392168E-3</v>
      </c>
      <c r="M263" s="206"/>
      <c r="N263" s="160">
        <v>0</v>
      </c>
      <c r="O263" s="160"/>
      <c r="P263" s="160">
        <v>2729150198</v>
      </c>
      <c r="Q263" s="160"/>
      <c r="R263" s="160">
        <v>-616262792</v>
      </c>
      <c r="S263" s="160"/>
      <c r="T263" s="182">
        <f t="shared" si="11"/>
        <v>2112887406</v>
      </c>
      <c r="U263" s="178"/>
      <c r="V263" s="206">
        <f>T263/درآمدها!$J$5</f>
        <v>6.8424214184583244E-4</v>
      </c>
    </row>
    <row r="264" spans="1:22" s="28" customFormat="1" ht="42.75" customHeight="1">
      <c r="A264" s="25"/>
      <c r="B264" s="216" t="s">
        <v>124</v>
      </c>
      <c r="C264" s="212"/>
      <c r="D264" s="160">
        <v>0</v>
      </c>
      <c r="E264" s="160"/>
      <c r="F264" s="160">
        <v>6205795220</v>
      </c>
      <c r="G264" s="160"/>
      <c r="H264" s="160">
        <v>132040085</v>
      </c>
      <c r="I264" s="160"/>
      <c r="J264" s="182">
        <f t="shared" si="9"/>
        <v>6337835305</v>
      </c>
      <c r="K264" s="182"/>
      <c r="L264" s="206">
        <f t="shared" si="10"/>
        <v>3.5761357269679171E-3</v>
      </c>
      <c r="M264" s="206"/>
      <c r="N264" s="160">
        <v>1654451639</v>
      </c>
      <c r="O264" s="160"/>
      <c r="P264" s="160">
        <v>2930526411</v>
      </c>
      <c r="Q264" s="160"/>
      <c r="R264" s="160">
        <v>-1119308511</v>
      </c>
      <c r="S264" s="160"/>
      <c r="T264" s="182">
        <f t="shared" si="11"/>
        <v>3465669539</v>
      </c>
      <c r="U264" s="178"/>
      <c r="V264" s="206">
        <f>T264/درآمدها!$J$5</f>
        <v>1.1223301069244098E-3</v>
      </c>
    </row>
    <row r="265" spans="1:22" s="28" customFormat="1" ht="42.75" customHeight="1">
      <c r="A265" s="25"/>
      <c r="B265" s="216" t="s">
        <v>136</v>
      </c>
      <c r="C265" s="212"/>
      <c r="D265" s="160">
        <v>0</v>
      </c>
      <c r="E265" s="160"/>
      <c r="F265" s="160">
        <v>4662501235</v>
      </c>
      <c r="G265" s="160"/>
      <c r="H265" s="160">
        <v>1236004799</v>
      </c>
      <c r="I265" s="160"/>
      <c r="J265" s="182">
        <f t="shared" si="9"/>
        <v>5898506034</v>
      </c>
      <c r="K265" s="182"/>
      <c r="L265" s="206">
        <f t="shared" si="10"/>
        <v>3.3282433431619813E-3</v>
      </c>
      <c r="M265" s="206"/>
      <c r="N265" s="160">
        <v>5677860000</v>
      </c>
      <c r="O265" s="160"/>
      <c r="P265" s="160">
        <v>15358890715</v>
      </c>
      <c r="Q265" s="160"/>
      <c r="R265" s="160">
        <v>765311262</v>
      </c>
      <c r="S265" s="160"/>
      <c r="T265" s="182">
        <f t="shared" si="11"/>
        <v>21802061977</v>
      </c>
      <c r="U265" s="178"/>
      <c r="V265" s="206">
        <f>T265/درآمدها!$J$5</f>
        <v>7.0604280859621277E-3</v>
      </c>
    </row>
    <row r="266" spans="1:22" s="28" customFormat="1" ht="42.75" customHeight="1">
      <c r="A266" s="25"/>
      <c r="B266" s="216" t="s">
        <v>447</v>
      </c>
      <c r="C266" s="212"/>
      <c r="D266" s="160">
        <v>0</v>
      </c>
      <c r="E266" s="160"/>
      <c r="F266" s="160">
        <v>6133729245</v>
      </c>
      <c r="G266" s="160"/>
      <c r="H266" s="160">
        <v>2893494</v>
      </c>
      <c r="I266" s="160"/>
      <c r="J266" s="182">
        <f t="shared" si="9"/>
        <v>6136622739</v>
      </c>
      <c r="K266" s="182"/>
      <c r="L266" s="206">
        <f t="shared" si="10"/>
        <v>3.4626011506718405E-3</v>
      </c>
      <c r="M266" s="206"/>
      <c r="N266" s="160">
        <v>0</v>
      </c>
      <c r="O266" s="160"/>
      <c r="P266" s="160">
        <v>5627898547</v>
      </c>
      <c r="Q266" s="160"/>
      <c r="R266" s="160">
        <v>-31010323</v>
      </c>
      <c r="S266" s="160"/>
      <c r="T266" s="182">
        <f t="shared" si="11"/>
        <v>5596888224</v>
      </c>
      <c r="U266" s="178"/>
      <c r="V266" s="206">
        <f>T266/درآمدها!$J$5</f>
        <v>1.8125086908021815E-3</v>
      </c>
    </row>
    <row r="267" spans="1:22" s="28" customFormat="1" ht="42.75" customHeight="1">
      <c r="A267" s="25"/>
      <c r="B267" s="216" t="s">
        <v>405</v>
      </c>
      <c r="C267" s="212"/>
      <c r="D267" s="160">
        <v>0</v>
      </c>
      <c r="E267" s="160"/>
      <c r="F267" s="160">
        <v>7430562202</v>
      </c>
      <c r="G267" s="160"/>
      <c r="H267" s="160">
        <v>10413930</v>
      </c>
      <c r="I267" s="160"/>
      <c r="J267" s="182">
        <f t="shared" ref="J267:J315" si="12">D267+F267+H267</f>
        <v>7440976132</v>
      </c>
      <c r="K267" s="182"/>
      <c r="L267" s="206">
        <f t="shared" si="10"/>
        <v>4.1985850544535002E-3</v>
      </c>
      <c r="M267" s="206"/>
      <c r="N267" s="160">
        <v>0</v>
      </c>
      <c r="O267" s="160"/>
      <c r="P267" s="160">
        <v>7395415991</v>
      </c>
      <c r="Q267" s="160"/>
      <c r="R267" s="160">
        <v>20023468</v>
      </c>
      <c r="S267" s="160"/>
      <c r="T267" s="182">
        <f t="shared" si="11"/>
        <v>7415439459</v>
      </c>
      <c r="U267" s="178"/>
      <c r="V267" s="206">
        <f>T267/درآمدها!$J$5</f>
        <v>2.4014323544859356E-3</v>
      </c>
    </row>
    <row r="268" spans="1:22" s="28" customFormat="1" ht="42.75" customHeight="1">
      <c r="A268" s="25"/>
      <c r="B268" s="216" t="s">
        <v>284</v>
      </c>
      <c r="C268" s="212"/>
      <c r="D268" s="160">
        <v>0</v>
      </c>
      <c r="E268" s="160"/>
      <c r="F268" s="160">
        <v>6510755081</v>
      </c>
      <c r="G268" s="160"/>
      <c r="H268" s="160">
        <v>12009742</v>
      </c>
      <c r="I268" s="160"/>
      <c r="J268" s="182">
        <f t="shared" si="12"/>
        <v>6522764823</v>
      </c>
      <c r="K268" s="182"/>
      <c r="L268" s="206">
        <f t="shared" ref="L268:L331" si="13">J268/1772258043006</f>
        <v>3.680482562198713E-3</v>
      </c>
      <c r="M268" s="206"/>
      <c r="N268" s="160">
        <v>0</v>
      </c>
      <c r="O268" s="160"/>
      <c r="P268" s="160">
        <v>7475057370</v>
      </c>
      <c r="Q268" s="160"/>
      <c r="R268" s="160">
        <v>-900862529</v>
      </c>
      <c r="S268" s="160"/>
      <c r="T268" s="182">
        <f t="shared" ref="T268:T331" si="14">N268+P268+R268</f>
        <v>6574194841</v>
      </c>
      <c r="U268" s="178"/>
      <c r="V268" s="206">
        <f>T268/درآمدها!$J$5</f>
        <v>2.1290018323473609E-3</v>
      </c>
    </row>
    <row r="269" spans="1:22" s="28" customFormat="1" ht="42.75" customHeight="1">
      <c r="A269" s="25"/>
      <c r="B269" s="216" t="s">
        <v>297</v>
      </c>
      <c r="C269" s="212"/>
      <c r="D269" s="160">
        <v>0</v>
      </c>
      <c r="E269" s="160"/>
      <c r="F269" s="160">
        <v>-957816722</v>
      </c>
      <c r="G269" s="160"/>
      <c r="H269" s="160">
        <v>4678395024</v>
      </c>
      <c r="I269" s="160"/>
      <c r="J269" s="182">
        <f t="shared" si="12"/>
        <v>3720578302</v>
      </c>
      <c r="K269" s="182"/>
      <c r="L269" s="206">
        <f t="shared" si="13"/>
        <v>2.0993434430628248E-3</v>
      </c>
      <c r="M269" s="206"/>
      <c r="N269" s="160">
        <v>0</v>
      </c>
      <c r="O269" s="160"/>
      <c r="P269" s="160">
        <v>0</v>
      </c>
      <c r="Q269" s="160"/>
      <c r="R269" s="160">
        <v>2287562132</v>
      </c>
      <c r="S269" s="160"/>
      <c r="T269" s="182">
        <f t="shared" si="14"/>
        <v>2287562132</v>
      </c>
      <c r="U269" s="178"/>
      <c r="V269" s="206">
        <f>T269/درآمدها!$J$5</f>
        <v>7.4080919236881428E-4</v>
      </c>
    </row>
    <row r="270" spans="1:22" s="28" customFormat="1" ht="42.75" customHeight="1">
      <c r="A270" s="25"/>
      <c r="B270" s="216" t="s">
        <v>487</v>
      </c>
      <c r="C270" s="212"/>
      <c r="D270" s="160">
        <v>0</v>
      </c>
      <c r="E270" s="160"/>
      <c r="F270" s="160">
        <v>-1597849653</v>
      </c>
      <c r="G270" s="160"/>
      <c r="H270" s="160">
        <v>0</v>
      </c>
      <c r="I270" s="160"/>
      <c r="J270" s="182">
        <f t="shared" si="12"/>
        <v>-1597849653</v>
      </c>
      <c r="K270" s="182"/>
      <c r="L270" s="206">
        <f t="shared" si="13"/>
        <v>-9.0158973141959693E-4</v>
      </c>
      <c r="M270" s="206"/>
      <c r="N270" s="160">
        <v>0</v>
      </c>
      <c r="O270" s="160"/>
      <c r="P270" s="160">
        <v>-1597849653</v>
      </c>
      <c r="Q270" s="160"/>
      <c r="R270" s="160">
        <v>0</v>
      </c>
      <c r="S270" s="160"/>
      <c r="T270" s="182">
        <f t="shared" si="14"/>
        <v>-1597849653</v>
      </c>
      <c r="U270" s="178"/>
      <c r="V270" s="206">
        <f>T270/درآمدها!$J$5</f>
        <v>-5.1745117407185691E-4</v>
      </c>
    </row>
    <row r="271" spans="1:22" s="28" customFormat="1" ht="42.75" customHeight="1">
      <c r="A271" s="25"/>
      <c r="B271" s="216" t="s">
        <v>192</v>
      </c>
      <c r="C271" s="212"/>
      <c r="D271" s="160">
        <v>0</v>
      </c>
      <c r="E271" s="160"/>
      <c r="F271" s="160">
        <v>-339862155</v>
      </c>
      <c r="G271" s="160"/>
      <c r="H271" s="160">
        <v>23913502</v>
      </c>
      <c r="I271" s="160"/>
      <c r="J271" s="182">
        <f t="shared" si="12"/>
        <v>-315948653</v>
      </c>
      <c r="K271" s="182"/>
      <c r="L271" s="206">
        <f t="shared" si="13"/>
        <v>-1.7827463345242121E-4</v>
      </c>
      <c r="M271" s="206"/>
      <c r="N271" s="160">
        <v>0</v>
      </c>
      <c r="O271" s="160"/>
      <c r="P271" s="160">
        <v>1838264382</v>
      </c>
      <c r="Q271" s="160"/>
      <c r="R271" s="160">
        <v>-1068760747</v>
      </c>
      <c r="S271" s="160"/>
      <c r="T271" s="182">
        <f t="shared" si="14"/>
        <v>769503635</v>
      </c>
      <c r="U271" s="178"/>
      <c r="V271" s="206">
        <f>T271/درآمدها!$J$5</f>
        <v>2.4919776315357228E-4</v>
      </c>
    </row>
    <row r="272" spans="1:22" s="28" customFormat="1" ht="42.75" customHeight="1">
      <c r="A272" s="25"/>
      <c r="B272" s="216" t="s">
        <v>102</v>
      </c>
      <c r="C272" s="212"/>
      <c r="D272" s="160">
        <v>0</v>
      </c>
      <c r="E272" s="160"/>
      <c r="F272" s="160">
        <v>48607676101</v>
      </c>
      <c r="G272" s="160"/>
      <c r="H272" s="160">
        <v>11700480659</v>
      </c>
      <c r="I272" s="160"/>
      <c r="J272" s="182">
        <f t="shared" si="12"/>
        <v>60308156760</v>
      </c>
      <c r="K272" s="182"/>
      <c r="L272" s="206">
        <f t="shared" si="13"/>
        <v>3.4028993124335806E-2</v>
      </c>
      <c r="M272" s="206"/>
      <c r="N272" s="160">
        <v>0</v>
      </c>
      <c r="O272" s="160"/>
      <c r="P272" s="160">
        <v>46028812306</v>
      </c>
      <c r="Q272" s="160"/>
      <c r="R272" s="160">
        <v>10896417762</v>
      </c>
      <c r="S272" s="160"/>
      <c r="T272" s="182">
        <f t="shared" si="14"/>
        <v>56925230068</v>
      </c>
      <c r="U272" s="178"/>
      <c r="V272" s="206">
        <f>T272/درآمدها!$J$5</f>
        <v>1.8434792708871446E-2</v>
      </c>
    </row>
    <row r="273" spans="1:22" s="28" customFormat="1" ht="42.75" customHeight="1">
      <c r="A273" s="25"/>
      <c r="B273" s="216" t="s">
        <v>225</v>
      </c>
      <c r="C273" s="212"/>
      <c r="D273" s="160">
        <v>0</v>
      </c>
      <c r="E273" s="160"/>
      <c r="F273" s="160">
        <v>3514640039</v>
      </c>
      <c r="G273" s="160"/>
      <c r="H273" s="160">
        <v>-6392109</v>
      </c>
      <c r="I273" s="160"/>
      <c r="J273" s="182">
        <f t="shared" si="12"/>
        <v>3508247930</v>
      </c>
      <c r="K273" s="182"/>
      <c r="L273" s="206">
        <f t="shared" si="13"/>
        <v>1.9795356234070271E-3</v>
      </c>
      <c r="M273" s="206"/>
      <c r="N273" s="160">
        <v>0</v>
      </c>
      <c r="O273" s="160"/>
      <c r="P273" s="160">
        <v>1048955451</v>
      </c>
      <c r="Q273" s="160"/>
      <c r="R273" s="160">
        <v>-1070903190</v>
      </c>
      <c r="S273" s="160"/>
      <c r="T273" s="182">
        <f t="shared" si="14"/>
        <v>-21947739</v>
      </c>
      <c r="U273" s="178"/>
      <c r="V273" s="206">
        <f>T273/درآمدها!$J$5</f>
        <v>-7.1076044560574708E-6</v>
      </c>
    </row>
    <row r="274" spans="1:22" s="28" customFormat="1" ht="42.75" customHeight="1">
      <c r="A274" s="25"/>
      <c r="B274" s="216" t="s">
        <v>122</v>
      </c>
      <c r="C274" s="212"/>
      <c r="D274" s="160">
        <v>0</v>
      </c>
      <c r="E274" s="160"/>
      <c r="F274" s="160">
        <v>4561591719</v>
      </c>
      <c r="G274" s="160"/>
      <c r="H274" s="160">
        <v>-2366051</v>
      </c>
      <c r="I274" s="160"/>
      <c r="J274" s="182">
        <f t="shared" si="12"/>
        <v>4559225668</v>
      </c>
      <c r="K274" s="182"/>
      <c r="L274" s="206">
        <f t="shared" si="13"/>
        <v>2.5725518278742914E-3</v>
      </c>
      <c r="M274" s="206"/>
      <c r="N274" s="160">
        <v>0</v>
      </c>
      <c r="O274" s="160"/>
      <c r="P274" s="160">
        <v>1923096653</v>
      </c>
      <c r="Q274" s="160"/>
      <c r="R274" s="160">
        <v>-840923482</v>
      </c>
      <c r="S274" s="160"/>
      <c r="T274" s="182">
        <f t="shared" si="14"/>
        <v>1082173171</v>
      </c>
      <c r="U274" s="178"/>
      <c r="V274" s="206">
        <f>T274/درآمدها!$J$5</f>
        <v>3.5045335888245449E-4</v>
      </c>
    </row>
    <row r="275" spans="1:22" s="28" customFormat="1" ht="42.75" customHeight="1">
      <c r="A275" s="25"/>
      <c r="B275" s="216" t="s">
        <v>293</v>
      </c>
      <c r="C275" s="212"/>
      <c r="D275" s="160">
        <v>0</v>
      </c>
      <c r="E275" s="160"/>
      <c r="F275" s="160">
        <v>1684143926</v>
      </c>
      <c r="G275" s="160"/>
      <c r="H275" s="160">
        <v>-23405779</v>
      </c>
      <c r="I275" s="160"/>
      <c r="J275" s="182">
        <f t="shared" si="12"/>
        <v>1660738147</v>
      </c>
      <c r="K275" s="182"/>
      <c r="L275" s="206">
        <f t="shared" si="13"/>
        <v>9.3707468478075205E-4</v>
      </c>
      <c r="M275" s="206"/>
      <c r="N275" s="160">
        <v>57231896</v>
      </c>
      <c r="O275" s="160"/>
      <c r="P275" s="160">
        <v>-2134974669</v>
      </c>
      <c r="Q275" s="160"/>
      <c r="R275" s="160">
        <v>-196418809</v>
      </c>
      <c r="S275" s="160"/>
      <c r="T275" s="182">
        <f t="shared" si="14"/>
        <v>-2274161582</v>
      </c>
      <c r="U275" s="178"/>
      <c r="V275" s="206">
        <f>T275/درآمدها!$J$5</f>
        <v>-7.3646952854769716E-4</v>
      </c>
    </row>
    <row r="276" spans="1:22" s="28" customFormat="1" ht="42.75" customHeight="1">
      <c r="A276" s="25"/>
      <c r="B276" s="216" t="s">
        <v>301</v>
      </c>
      <c r="C276" s="212"/>
      <c r="D276" s="160">
        <v>1912474507</v>
      </c>
      <c r="E276" s="160"/>
      <c r="F276" s="160">
        <v>-392502314</v>
      </c>
      <c r="G276" s="160"/>
      <c r="H276" s="160">
        <v>16908058</v>
      </c>
      <c r="I276" s="160"/>
      <c r="J276" s="182">
        <f t="shared" si="12"/>
        <v>1536880251</v>
      </c>
      <c r="K276" s="182"/>
      <c r="L276" s="206">
        <f t="shared" si="13"/>
        <v>8.6718762940030678E-4</v>
      </c>
      <c r="M276" s="206"/>
      <c r="N276" s="160">
        <v>1912474507</v>
      </c>
      <c r="O276" s="160"/>
      <c r="P276" s="160">
        <v>1395579916</v>
      </c>
      <c r="Q276" s="160"/>
      <c r="R276" s="160">
        <v>-450817053</v>
      </c>
      <c r="S276" s="160"/>
      <c r="T276" s="182">
        <f t="shared" si="14"/>
        <v>2857237370</v>
      </c>
      <c r="U276" s="178"/>
      <c r="V276" s="206">
        <f>T276/درآمدها!$J$5</f>
        <v>9.2529408441689265E-4</v>
      </c>
    </row>
    <row r="277" spans="1:22" s="28" customFormat="1" ht="42.75" customHeight="1">
      <c r="A277" s="25"/>
      <c r="B277" s="216" t="s">
        <v>166</v>
      </c>
      <c r="C277" s="212"/>
      <c r="D277" s="160">
        <v>0</v>
      </c>
      <c r="E277" s="160"/>
      <c r="F277" s="160">
        <v>19528861537</v>
      </c>
      <c r="G277" s="160"/>
      <c r="H277" s="160">
        <v>0</v>
      </c>
      <c r="I277" s="160"/>
      <c r="J277" s="182">
        <f t="shared" si="12"/>
        <v>19528861537</v>
      </c>
      <c r="K277" s="182"/>
      <c r="L277" s="206">
        <f t="shared" si="13"/>
        <v>1.101919757908182E-2</v>
      </c>
      <c r="M277" s="206"/>
      <c r="N277" s="160">
        <v>3349567000</v>
      </c>
      <c r="O277" s="160"/>
      <c r="P277" s="160">
        <v>46816321013</v>
      </c>
      <c r="Q277" s="160"/>
      <c r="R277" s="160">
        <v>126307347</v>
      </c>
      <c r="S277" s="160"/>
      <c r="T277" s="182">
        <f t="shared" si="14"/>
        <v>50292195360</v>
      </c>
      <c r="U277" s="178"/>
      <c r="V277" s="206">
        <f>T277/درآمدها!$J$5</f>
        <v>1.6286736043546392E-2</v>
      </c>
    </row>
    <row r="278" spans="1:22" s="28" customFormat="1" ht="42.75" customHeight="1">
      <c r="A278" s="25"/>
      <c r="B278" s="216" t="s">
        <v>369</v>
      </c>
      <c r="C278" s="212"/>
      <c r="D278" s="160">
        <v>0</v>
      </c>
      <c r="E278" s="160"/>
      <c r="F278" s="160">
        <v>2646850891</v>
      </c>
      <c r="G278" s="160"/>
      <c r="H278" s="160">
        <v>-34600526</v>
      </c>
      <c r="I278" s="160"/>
      <c r="J278" s="182">
        <f t="shared" si="12"/>
        <v>2612250365</v>
      </c>
      <c r="K278" s="182"/>
      <c r="L278" s="206">
        <f t="shared" si="13"/>
        <v>1.4739672788107393E-3</v>
      </c>
      <c r="M278" s="206"/>
      <c r="N278" s="160">
        <v>0</v>
      </c>
      <c r="O278" s="160"/>
      <c r="P278" s="160">
        <v>50760675</v>
      </c>
      <c r="Q278" s="160"/>
      <c r="R278" s="160">
        <v>-1345555831</v>
      </c>
      <c r="S278" s="160"/>
      <c r="T278" s="182">
        <f t="shared" si="14"/>
        <v>-1294795156</v>
      </c>
      <c r="U278" s="178"/>
      <c r="V278" s="206">
        <f>T278/درآمدها!$J$5</f>
        <v>-4.1930933388934633E-4</v>
      </c>
    </row>
    <row r="279" spans="1:22" s="28" customFormat="1" ht="42.75" customHeight="1">
      <c r="A279" s="25"/>
      <c r="B279" s="216" t="s">
        <v>144</v>
      </c>
      <c r="C279" s="212"/>
      <c r="D279" s="160">
        <v>0</v>
      </c>
      <c r="E279" s="160"/>
      <c r="F279" s="160">
        <v>1756985096</v>
      </c>
      <c r="G279" s="160"/>
      <c r="H279" s="160">
        <v>0</v>
      </c>
      <c r="I279" s="160"/>
      <c r="J279" s="182">
        <f t="shared" si="12"/>
        <v>1756985096</v>
      </c>
      <c r="K279" s="182"/>
      <c r="L279" s="206">
        <f t="shared" si="13"/>
        <v>9.9138221035798219E-4</v>
      </c>
      <c r="M279" s="206"/>
      <c r="N279" s="160">
        <v>0</v>
      </c>
      <c r="O279" s="160"/>
      <c r="P279" s="160">
        <v>2994156063</v>
      </c>
      <c r="Q279" s="160"/>
      <c r="R279" s="160">
        <v>-438122074</v>
      </c>
      <c r="S279" s="160"/>
      <c r="T279" s="182">
        <f t="shared" si="14"/>
        <v>2556033989</v>
      </c>
      <c r="U279" s="178"/>
      <c r="V279" s="206">
        <f>T279/درآمدها!$J$5</f>
        <v>8.2775171374375978E-4</v>
      </c>
    </row>
    <row r="280" spans="1:22" s="28" customFormat="1" ht="42.75" customHeight="1">
      <c r="A280" s="25"/>
      <c r="B280" s="216" t="s">
        <v>86</v>
      </c>
      <c r="C280" s="212"/>
      <c r="D280" s="160">
        <v>0</v>
      </c>
      <c r="E280" s="160"/>
      <c r="F280" s="160">
        <v>1130314513</v>
      </c>
      <c r="G280" s="160"/>
      <c r="H280" s="160">
        <v>44276392</v>
      </c>
      <c r="I280" s="160"/>
      <c r="J280" s="182">
        <f t="shared" si="12"/>
        <v>1174590905</v>
      </c>
      <c r="K280" s="182"/>
      <c r="L280" s="206">
        <f t="shared" si="13"/>
        <v>6.6276517104006357E-4</v>
      </c>
      <c r="M280" s="206"/>
      <c r="N280" s="160">
        <v>1000</v>
      </c>
      <c r="O280" s="160"/>
      <c r="P280" s="160">
        <v>5303476904</v>
      </c>
      <c r="Q280" s="160"/>
      <c r="R280" s="160">
        <v>-22284638</v>
      </c>
      <c r="S280" s="160"/>
      <c r="T280" s="182">
        <f t="shared" si="14"/>
        <v>5281193266</v>
      </c>
      <c r="U280" s="178"/>
      <c r="V280" s="206">
        <f>T280/درآمدها!$J$5</f>
        <v>1.7102733357054368E-3</v>
      </c>
    </row>
    <row r="281" spans="1:22" s="28" customFormat="1" ht="42.75" customHeight="1">
      <c r="A281" s="25"/>
      <c r="B281" s="216" t="s">
        <v>100</v>
      </c>
      <c r="C281" s="212"/>
      <c r="D281" s="160">
        <v>0</v>
      </c>
      <c r="E281" s="160"/>
      <c r="F281" s="160">
        <v>4659021077</v>
      </c>
      <c r="G281" s="160"/>
      <c r="H281" s="160">
        <v>617264588</v>
      </c>
      <c r="I281" s="160"/>
      <c r="J281" s="182">
        <f t="shared" si="12"/>
        <v>5276285665</v>
      </c>
      <c r="K281" s="182"/>
      <c r="L281" s="206">
        <f t="shared" si="13"/>
        <v>2.9771543065199887E-3</v>
      </c>
      <c r="M281" s="206"/>
      <c r="N281" s="160">
        <v>0</v>
      </c>
      <c r="O281" s="160"/>
      <c r="P281" s="160">
        <v>7474160070</v>
      </c>
      <c r="Q281" s="160"/>
      <c r="R281" s="160">
        <v>1769456529</v>
      </c>
      <c r="S281" s="160"/>
      <c r="T281" s="182">
        <f t="shared" si="14"/>
        <v>9243616599</v>
      </c>
      <c r="U281" s="178"/>
      <c r="V281" s="206">
        <f>T281/درآمدها!$J$5</f>
        <v>2.9934732925855916E-3</v>
      </c>
    </row>
    <row r="282" spans="1:22" s="28" customFormat="1" ht="42.75" customHeight="1">
      <c r="A282" s="25"/>
      <c r="B282" s="216" t="s">
        <v>235</v>
      </c>
      <c r="C282" s="212"/>
      <c r="D282" s="160">
        <v>0</v>
      </c>
      <c r="E282" s="160"/>
      <c r="F282" s="160">
        <v>73798554055</v>
      </c>
      <c r="G282" s="160"/>
      <c r="H282" s="160">
        <v>0</v>
      </c>
      <c r="I282" s="160"/>
      <c r="J282" s="182">
        <f t="shared" si="12"/>
        <v>73798554055</v>
      </c>
      <c r="K282" s="182"/>
      <c r="L282" s="206">
        <f t="shared" si="13"/>
        <v>4.1640975672948409E-2</v>
      </c>
      <c r="M282" s="206"/>
      <c r="N282" s="160">
        <v>32053255920</v>
      </c>
      <c r="O282" s="160"/>
      <c r="P282" s="160">
        <v>65332890595</v>
      </c>
      <c r="Q282" s="160"/>
      <c r="R282" s="160">
        <v>-7713474943</v>
      </c>
      <c r="S282" s="160"/>
      <c r="T282" s="182">
        <f t="shared" si="14"/>
        <v>89672671572</v>
      </c>
      <c r="U282" s="178"/>
      <c r="V282" s="206">
        <f>T282/درآمدها!$J$5</f>
        <v>2.9039796766843512E-2</v>
      </c>
    </row>
    <row r="283" spans="1:22" s="28" customFormat="1" ht="42.75" customHeight="1">
      <c r="A283" s="25"/>
      <c r="B283" s="216" t="s">
        <v>310</v>
      </c>
      <c r="C283" s="212"/>
      <c r="D283" s="160">
        <v>0</v>
      </c>
      <c r="E283" s="160"/>
      <c r="F283" s="160">
        <v>11287468653</v>
      </c>
      <c r="G283" s="160"/>
      <c r="H283" s="160">
        <v>-16210883</v>
      </c>
      <c r="I283" s="160"/>
      <c r="J283" s="182">
        <f t="shared" si="12"/>
        <v>11271257770</v>
      </c>
      <c r="K283" s="182"/>
      <c r="L283" s="206">
        <f t="shared" si="13"/>
        <v>6.3598288152679813E-3</v>
      </c>
      <c r="M283" s="206"/>
      <c r="N283" s="160">
        <v>1345095000</v>
      </c>
      <c r="O283" s="160"/>
      <c r="P283" s="160">
        <v>8409401310</v>
      </c>
      <c r="Q283" s="160"/>
      <c r="R283" s="160">
        <v>-1914444207</v>
      </c>
      <c r="S283" s="160"/>
      <c r="T283" s="182">
        <f t="shared" si="14"/>
        <v>7840052103</v>
      </c>
      <c r="U283" s="178"/>
      <c r="V283" s="206">
        <f>T283/درآمدها!$J$5</f>
        <v>2.538939854488225E-3</v>
      </c>
    </row>
    <row r="284" spans="1:22" s="28" customFormat="1" ht="42.75" customHeight="1">
      <c r="A284" s="25"/>
      <c r="B284" s="216" t="s">
        <v>258</v>
      </c>
      <c r="C284" s="212"/>
      <c r="D284" s="160">
        <v>0</v>
      </c>
      <c r="E284" s="160"/>
      <c r="F284" s="160">
        <v>6166253342</v>
      </c>
      <c r="G284" s="160"/>
      <c r="H284" s="160">
        <v>-42982154</v>
      </c>
      <c r="I284" s="160"/>
      <c r="J284" s="182">
        <f t="shared" si="12"/>
        <v>6123271188</v>
      </c>
      <c r="K284" s="182"/>
      <c r="L284" s="206">
        <f t="shared" si="13"/>
        <v>3.4550675124114922E-3</v>
      </c>
      <c r="M284" s="206"/>
      <c r="N284" s="160">
        <v>0</v>
      </c>
      <c r="O284" s="160"/>
      <c r="P284" s="160">
        <v>-520582624</v>
      </c>
      <c r="Q284" s="160"/>
      <c r="R284" s="160">
        <v>-443341871</v>
      </c>
      <c r="S284" s="160"/>
      <c r="T284" s="182">
        <f t="shared" si="14"/>
        <v>-963924495</v>
      </c>
      <c r="U284" s="178"/>
      <c r="V284" s="206">
        <f>T284/درآمدها!$J$5</f>
        <v>-3.1215944548843721E-4</v>
      </c>
    </row>
    <row r="285" spans="1:22" s="28" customFormat="1" ht="42.75" customHeight="1">
      <c r="A285" s="25"/>
      <c r="B285" s="216" t="s">
        <v>174</v>
      </c>
      <c r="C285" s="212"/>
      <c r="D285" s="160">
        <v>0</v>
      </c>
      <c r="E285" s="160"/>
      <c r="F285" s="160">
        <v>706503716</v>
      </c>
      <c r="G285" s="160"/>
      <c r="H285" s="160">
        <v>4027474648</v>
      </c>
      <c r="I285" s="160"/>
      <c r="J285" s="182">
        <f t="shared" si="12"/>
        <v>4733978364</v>
      </c>
      <c r="K285" s="182"/>
      <c r="L285" s="206">
        <f t="shared" si="13"/>
        <v>2.6711563717721964E-3</v>
      </c>
      <c r="M285" s="206"/>
      <c r="N285" s="160">
        <v>10117417800</v>
      </c>
      <c r="O285" s="160"/>
      <c r="P285" s="160">
        <v>20604427697</v>
      </c>
      <c r="Q285" s="160"/>
      <c r="R285" s="160">
        <v>9144862981</v>
      </c>
      <c r="S285" s="160"/>
      <c r="T285" s="182">
        <f t="shared" si="14"/>
        <v>39866708478</v>
      </c>
      <c r="U285" s="178"/>
      <c r="V285" s="206">
        <f>T285/درآمدها!$J$5</f>
        <v>1.291052325829904E-2</v>
      </c>
    </row>
    <row r="286" spans="1:22" s="28" customFormat="1" ht="42.75" customHeight="1">
      <c r="A286" s="25"/>
      <c r="B286" s="216" t="s">
        <v>173</v>
      </c>
      <c r="C286" s="212"/>
      <c r="D286" s="160">
        <v>0</v>
      </c>
      <c r="E286" s="160"/>
      <c r="F286" s="160">
        <v>-9306589371</v>
      </c>
      <c r="G286" s="160"/>
      <c r="H286" s="160">
        <v>15623243232</v>
      </c>
      <c r="I286" s="160"/>
      <c r="J286" s="182">
        <f t="shared" si="12"/>
        <v>6316653861</v>
      </c>
      <c r="K286" s="182"/>
      <c r="L286" s="206">
        <f t="shared" si="13"/>
        <v>3.5641840565643944E-3</v>
      </c>
      <c r="M286" s="206"/>
      <c r="N286" s="160">
        <v>199040216</v>
      </c>
      <c r="O286" s="160"/>
      <c r="P286" s="160">
        <v>0</v>
      </c>
      <c r="Q286" s="160"/>
      <c r="R286" s="160">
        <v>15865674635</v>
      </c>
      <c r="S286" s="160"/>
      <c r="T286" s="182">
        <f>N286+P286+R286</f>
        <v>16064714851</v>
      </c>
      <c r="U286" s="178"/>
      <c r="V286" s="206">
        <f>T286/درآمدها!$J$5</f>
        <v>5.2024328729378556E-3</v>
      </c>
    </row>
    <row r="287" spans="1:22" s="28" customFormat="1" ht="42.75" customHeight="1">
      <c r="A287" s="25"/>
      <c r="B287" s="216" t="s">
        <v>216</v>
      </c>
      <c r="C287" s="212"/>
      <c r="D287" s="160">
        <v>0</v>
      </c>
      <c r="E287" s="160"/>
      <c r="F287" s="160">
        <v>8072973689</v>
      </c>
      <c r="G287" s="160"/>
      <c r="H287" s="160">
        <v>453363236</v>
      </c>
      <c r="I287" s="160"/>
      <c r="J287" s="182">
        <f t="shared" si="12"/>
        <v>8526336925</v>
      </c>
      <c r="K287" s="182"/>
      <c r="L287" s="206">
        <f t="shared" si="13"/>
        <v>4.8110019636520467E-3</v>
      </c>
      <c r="M287" s="206"/>
      <c r="N287" s="160">
        <v>305052100</v>
      </c>
      <c r="O287" s="160"/>
      <c r="P287" s="160">
        <v>8216679511</v>
      </c>
      <c r="Q287" s="160"/>
      <c r="R287" s="160">
        <v>60261317</v>
      </c>
      <c r="S287" s="160"/>
      <c r="T287" s="182">
        <f t="shared" si="14"/>
        <v>8581992928</v>
      </c>
      <c r="U287" s="178"/>
      <c r="V287" s="206">
        <f>T287/درآمدها!$J$5</f>
        <v>2.7792116161444464E-3</v>
      </c>
    </row>
    <row r="288" spans="1:22" s="28" customFormat="1" ht="42.75" customHeight="1">
      <c r="A288" s="25"/>
      <c r="B288" s="216" t="s">
        <v>429</v>
      </c>
      <c r="C288" s="212"/>
      <c r="D288" s="160">
        <v>0</v>
      </c>
      <c r="E288" s="160"/>
      <c r="F288" s="160">
        <v>3116626850</v>
      </c>
      <c r="G288" s="160"/>
      <c r="H288" s="160">
        <v>-38461177</v>
      </c>
      <c r="I288" s="160"/>
      <c r="J288" s="182">
        <f t="shared" si="12"/>
        <v>3078165673</v>
      </c>
      <c r="K288" s="182"/>
      <c r="L288" s="206">
        <f t="shared" si="13"/>
        <v>1.7368608849865881E-3</v>
      </c>
      <c r="M288" s="206"/>
      <c r="N288" s="160">
        <v>2553885000</v>
      </c>
      <c r="O288" s="160"/>
      <c r="P288" s="160">
        <v>-2857572070</v>
      </c>
      <c r="Q288" s="160"/>
      <c r="R288" s="160">
        <v>-175615457</v>
      </c>
      <c r="S288" s="160"/>
      <c r="T288" s="182">
        <f t="shared" si="14"/>
        <v>-479302527</v>
      </c>
      <c r="U288" s="178"/>
      <c r="V288" s="206">
        <f>T288/درآمدها!$J$5</f>
        <v>-1.5521839296087883E-4</v>
      </c>
    </row>
    <row r="289" spans="1:22" s="28" customFormat="1" ht="42.75" customHeight="1">
      <c r="A289" s="25"/>
      <c r="B289" s="216" t="s">
        <v>220</v>
      </c>
      <c r="C289" s="212"/>
      <c r="D289" s="160">
        <v>0</v>
      </c>
      <c r="E289" s="160"/>
      <c r="F289" s="160">
        <v>2633127348</v>
      </c>
      <c r="G289" s="160"/>
      <c r="H289" s="160">
        <v>-6021263</v>
      </c>
      <c r="I289" s="160"/>
      <c r="J289" s="182">
        <f t="shared" si="12"/>
        <v>2627106085</v>
      </c>
      <c r="K289" s="182"/>
      <c r="L289" s="206">
        <f t="shared" si="13"/>
        <v>1.4823496473143703E-3</v>
      </c>
      <c r="M289" s="206"/>
      <c r="N289" s="160">
        <v>630550727</v>
      </c>
      <c r="O289" s="160"/>
      <c r="P289" s="160">
        <v>-1852170051</v>
      </c>
      <c r="Q289" s="160"/>
      <c r="R289" s="160">
        <v>-568313387</v>
      </c>
      <c r="S289" s="160"/>
      <c r="T289" s="182">
        <f t="shared" si="14"/>
        <v>-1789932711</v>
      </c>
      <c r="U289" s="178"/>
      <c r="V289" s="206">
        <f>T289/درآمدها!$J$5</f>
        <v>-5.796557774241177E-4</v>
      </c>
    </row>
    <row r="290" spans="1:22" s="28" customFormat="1" ht="42.75" customHeight="1">
      <c r="A290" s="25"/>
      <c r="B290" s="216" t="s">
        <v>182</v>
      </c>
      <c r="C290" s="212"/>
      <c r="D290" s="160">
        <v>0</v>
      </c>
      <c r="E290" s="160"/>
      <c r="F290" s="160">
        <v>1948763338</v>
      </c>
      <c r="G290" s="160"/>
      <c r="H290" s="160">
        <v>408879144</v>
      </c>
      <c r="I290" s="160"/>
      <c r="J290" s="182">
        <f t="shared" si="12"/>
        <v>2357642482</v>
      </c>
      <c r="K290" s="182"/>
      <c r="L290" s="206">
        <f t="shared" si="13"/>
        <v>1.3303042924839011E-3</v>
      </c>
      <c r="M290" s="206"/>
      <c r="N290" s="160">
        <v>0</v>
      </c>
      <c r="O290" s="160"/>
      <c r="P290" s="160">
        <v>4852163943</v>
      </c>
      <c r="Q290" s="160"/>
      <c r="R290" s="160">
        <v>1001913800</v>
      </c>
      <c r="S290" s="160"/>
      <c r="T290" s="182">
        <f t="shared" si="14"/>
        <v>5854077743</v>
      </c>
      <c r="U290" s="178"/>
      <c r="V290" s="206">
        <f>T290/درآمدها!$J$5</f>
        <v>1.8957975148261813E-3</v>
      </c>
    </row>
    <row r="291" spans="1:22" s="28" customFormat="1" ht="42.75" customHeight="1">
      <c r="A291" s="25"/>
      <c r="B291" s="216" t="s">
        <v>302</v>
      </c>
      <c r="C291" s="212"/>
      <c r="D291" s="160">
        <v>0</v>
      </c>
      <c r="E291" s="160"/>
      <c r="F291" s="160">
        <v>8920775861</v>
      </c>
      <c r="G291" s="160"/>
      <c r="H291" s="160">
        <v>29740682</v>
      </c>
      <c r="I291" s="160"/>
      <c r="J291" s="182">
        <f t="shared" si="12"/>
        <v>8950516543</v>
      </c>
      <c r="K291" s="182"/>
      <c r="L291" s="206">
        <f t="shared" si="13"/>
        <v>5.0503461266953311E-3</v>
      </c>
      <c r="M291" s="206"/>
      <c r="N291" s="160">
        <v>0</v>
      </c>
      <c r="O291" s="160"/>
      <c r="P291" s="160">
        <v>10340160836</v>
      </c>
      <c r="Q291" s="160"/>
      <c r="R291" s="160">
        <v>-679169073</v>
      </c>
      <c r="S291" s="160"/>
      <c r="T291" s="182">
        <f t="shared" si="14"/>
        <v>9660991763</v>
      </c>
      <c r="U291" s="178"/>
      <c r="V291" s="206">
        <f>T291/درآمدها!$J$5</f>
        <v>3.128636991019135E-3</v>
      </c>
    </row>
    <row r="292" spans="1:22" s="28" customFormat="1" ht="42.75" customHeight="1">
      <c r="A292" s="25"/>
      <c r="B292" s="216" t="s">
        <v>289</v>
      </c>
      <c r="C292" s="212"/>
      <c r="D292" s="160">
        <v>0</v>
      </c>
      <c r="E292" s="160"/>
      <c r="F292" s="160">
        <v>8275401894</v>
      </c>
      <c r="G292" s="160"/>
      <c r="H292" s="160">
        <v>0</v>
      </c>
      <c r="I292" s="160"/>
      <c r="J292" s="182">
        <f t="shared" si="12"/>
        <v>8275401894</v>
      </c>
      <c r="K292" s="182"/>
      <c r="L292" s="206">
        <f t="shared" si="13"/>
        <v>4.6694113911108278E-3</v>
      </c>
      <c r="M292" s="206"/>
      <c r="N292" s="160">
        <v>0</v>
      </c>
      <c r="O292" s="160"/>
      <c r="P292" s="160">
        <v>23078818170</v>
      </c>
      <c r="Q292" s="160"/>
      <c r="R292" s="160">
        <v>1003705493</v>
      </c>
      <c r="S292" s="160"/>
      <c r="T292" s="182">
        <f t="shared" si="14"/>
        <v>24082523663</v>
      </c>
      <c r="U292" s="178"/>
      <c r="V292" s="206">
        <f>T292/درآمدها!$J$5</f>
        <v>7.7989378541565612E-3</v>
      </c>
    </row>
    <row r="293" spans="1:22" s="28" customFormat="1" ht="42.75" customHeight="1">
      <c r="A293" s="25"/>
      <c r="B293" s="216" t="s">
        <v>217</v>
      </c>
      <c r="C293" s="212"/>
      <c r="D293" s="160">
        <v>0</v>
      </c>
      <c r="E293" s="160"/>
      <c r="F293" s="160">
        <v>4898656619</v>
      </c>
      <c r="G293" s="160"/>
      <c r="H293" s="160">
        <v>986542023</v>
      </c>
      <c r="I293" s="160"/>
      <c r="J293" s="182">
        <f t="shared" si="12"/>
        <v>5885198642</v>
      </c>
      <c r="K293" s="182"/>
      <c r="L293" s="206">
        <f t="shared" si="13"/>
        <v>3.320734621702081E-3</v>
      </c>
      <c r="M293" s="206"/>
      <c r="N293" s="160">
        <v>483853060</v>
      </c>
      <c r="O293" s="160"/>
      <c r="P293" s="160">
        <v>11893794730</v>
      </c>
      <c r="Q293" s="160"/>
      <c r="R293" s="160">
        <v>2697399675</v>
      </c>
      <c r="S293" s="160"/>
      <c r="T293" s="182">
        <f t="shared" si="14"/>
        <v>15075047465</v>
      </c>
      <c r="U293" s="178"/>
      <c r="V293" s="206">
        <f>T293/درآمدها!$J$5</f>
        <v>4.8819367925558013E-3</v>
      </c>
    </row>
    <row r="294" spans="1:22" s="28" customFormat="1" ht="42.75" customHeight="1">
      <c r="A294" s="25"/>
      <c r="B294" s="216" t="s">
        <v>287</v>
      </c>
      <c r="C294" s="212"/>
      <c r="D294" s="160">
        <v>0</v>
      </c>
      <c r="E294" s="160"/>
      <c r="F294" s="160">
        <v>-2508011825</v>
      </c>
      <c r="G294" s="160"/>
      <c r="H294" s="160">
        <v>-3735341</v>
      </c>
      <c r="I294" s="160"/>
      <c r="J294" s="182">
        <f t="shared" si="12"/>
        <v>-2511747166</v>
      </c>
      <c r="K294" s="182"/>
      <c r="L294" s="206">
        <f t="shared" si="13"/>
        <v>-1.4172581560074186E-3</v>
      </c>
      <c r="M294" s="206"/>
      <c r="N294" s="160">
        <v>0</v>
      </c>
      <c r="O294" s="160"/>
      <c r="P294" s="160">
        <v>-1753655948</v>
      </c>
      <c r="Q294" s="160"/>
      <c r="R294" s="160">
        <v>25278642</v>
      </c>
      <c r="S294" s="160"/>
      <c r="T294" s="182">
        <f t="shared" si="14"/>
        <v>-1728377306</v>
      </c>
      <c r="U294" s="178"/>
      <c r="V294" s="206">
        <f>T294/درآمدها!$J$5</f>
        <v>-5.5972153860013585E-4</v>
      </c>
    </row>
    <row r="295" spans="1:22" s="28" customFormat="1" ht="42.75" customHeight="1">
      <c r="A295" s="25"/>
      <c r="B295" s="216" t="s">
        <v>223</v>
      </c>
      <c r="C295" s="212"/>
      <c r="D295" s="160">
        <v>0</v>
      </c>
      <c r="E295" s="160"/>
      <c r="F295" s="160">
        <v>7095516192</v>
      </c>
      <c r="G295" s="160"/>
      <c r="H295" s="160">
        <v>55804414</v>
      </c>
      <c r="I295" s="160"/>
      <c r="J295" s="182">
        <f t="shared" si="12"/>
        <v>7151320606</v>
      </c>
      <c r="K295" s="182"/>
      <c r="L295" s="206">
        <f t="shared" si="13"/>
        <v>4.0351463683416834E-3</v>
      </c>
      <c r="M295" s="206"/>
      <c r="N295" s="160">
        <v>0</v>
      </c>
      <c r="O295" s="160"/>
      <c r="P295" s="160">
        <v>11945867139</v>
      </c>
      <c r="Q295" s="160"/>
      <c r="R295" s="160">
        <v>761976624</v>
      </c>
      <c r="S295" s="160"/>
      <c r="T295" s="182">
        <f t="shared" si="14"/>
        <v>12707843763</v>
      </c>
      <c r="U295" s="178"/>
      <c r="V295" s="206">
        <f>T295/درآمدها!$J$5</f>
        <v>4.1153362975922458E-3</v>
      </c>
    </row>
    <row r="296" spans="1:22" s="28" customFormat="1" ht="42.75" customHeight="1">
      <c r="A296" s="25"/>
      <c r="B296" s="216" t="s">
        <v>353</v>
      </c>
      <c r="C296" s="212"/>
      <c r="D296" s="160">
        <v>0</v>
      </c>
      <c r="E296" s="160"/>
      <c r="F296" s="160">
        <v>21059457410</v>
      </c>
      <c r="G296" s="160"/>
      <c r="H296" s="160">
        <v>1572216724</v>
      </c>
      <c r="I296" s="160"/>
      <c r="J296" s="182">
        <f t="shared" si="12"/>
        <v>22631674134</v>
      </c>
      <c r="K296" s="182"/>
      <c r="L296" s="206">
        <f t="shared" si="13"/>
        <v>1.2769965538208807E-2</v>
      </c>
      <c r="M296" s="206"/>
      <c r="N296" s="160">
        <v>0</v>
      </c>
      <c r="O296" s="160"/>
      <c r="P296" s="160">
        <v>20143333175</v>
      </c>
      <c r="Q296" s="160"/>
      <c r="R296" s="160">
        <v>1420390626</v>
      </c>
      <c r="S296" s="160"/>
      <c r="T296" s="182">
        <f t="shared" si="14"/>
        <v>21563723801</v>
      </c>
      <c r="U296" s="178"/>
      <c r="V296" s="206">
        <f>T296/درآمدها!$J$5</f>
        <v>6.9832441226488125E-3</v>
      </c>
    </row>
    <row r="297" spans="1:22" s="28" customFormat="1" ht="42.75" customHeight="1">
      <c r="A297" s="25"/>
      <c r="B297" s="216" t="s">
        <v>219</v>
      </c>
      <c r="C297" s="212"/>
      <c r="D297" s="160">
        <v>0</v>
      </c>
      <c r="E297" s="160"/>
      <c r="F297" s="160">
        <v>7836878789</v>
      </c>
      <c r="G297" s="160"/>
      <c r="H297" s="160">
        <v>29427846</v>
      </c>
      <c r="I297" s="160"/>
      <c r="J297" s="182">
        <f t="shared" si="12"/>
        <v>7866306635</v>
      </c>
      <c r="K297" s="182"/>
      <c r="L297" s="206">
        <f t="shared" si="13"/>
        <v>4.4385786065654596E-3</v>
      </c>
      <c r="M297" s="206"/>
      <c r="N297" s="160">
        <v>1702037520</v>
      </c>
      <c r="O297" s="160"/>
      <c r="P297" s="160">
        <v>8501041359</v>
      </c>
      <c r="Q297" s="160"/>
      <c r="R297" s="160">
        <v>-434535538</v>
      </c>
      <c r="S297" s="160"/>
      <c r="T297" s="182">
        <f t="shared" si="14"/>
        <v>9768543341</v>
      </c>
      <c r="U297" s="178"/>
      <c r="V297" s="206">
        <f>T297/درآمدها!$J$5</f>
        <v>3.1634667324812881E-3</v>
      </c>
    </row>
    <row r="298" spans="1:22" s="28" customFormat="1" ht="42.75" customHeight="1">
      <c r="A298" s="25"/>
      <c r="B298" s="216" t="s">
        <v>261</v>
      </c>
      <c r="C298" s="212"/>
      <c r="D298" s="160">
        <v>0</v>
      </c>
      <c r="E298" s="160"/>
      <c r="F298" s="160">
        <v>1637415133</v>
      </c>
      <c r="G298" s="160"/>
      <c r="H298" s="160">
        <v>-4803162</v>
      </c>
      <c r="I298" s="160"/>
      <c r="J298" s="182">
        <f t="shared" si="12"/>
        <v>1632611971</v>
      </c>
      <c r="K298" s="182"/>
      <c r="L298" s="206">
        <f t="shared" si="13"/>
        <v>9.2120443602606509E-4</v>
      </c>
      <c r="M298" s="206"/>
      <c r="N298" s="160">
        <v>430159268</v>
      </c>
      <c r="O298" s="160"/>
      <c r="P298" s="160">
        <v>726533055</v>
      </c>
      <c r="Q298" s="160"/>
      <c r="R298" s="160">
        <v>-557671355</v>
      </c>
      <c r="S298" s="160"/>
      <c r="T298" s="182">
        <f t="shared" si="14"/>
        <v>599020968</v>
      </c>
      <c r="U298" s="178"/>
      <c r="V298" s="206">
        <f>T298/درآمدها!$J$5</f>
        <v>1.9398827831097588E-4</v>
      </c>
    </row>
    <row r="299" spans="1:22" s="28" customFormat="1" ht="42.75" customHeight="1">
      <c r="A299" s="25"/>
      <c r="B299" s="216" t="s">
        <v>160</v>
      </c>
      <c r="C299" s="212"/>
      <c r="D299" s="160">
        <v>0</v>
      </c>
      <c r="E299" s="160"/>
      <c r="F299" s="160">
        <v>4897622244</v>
      </c>
      <c r="G299" s="160"/>
      <c r="H299" s="160">
        <v>2005253</v>
      </c>
      <c r="I299" s="160"/>
      <c r="J299" s="182">
        <f t="shared" si="12"/>
        <v>4899627497</v>
      </c>
      <c r="K299" s="182"/>
      <c r="L299" s="206">
        <f t="shared" si="13"/>
        <v>2.7646242127864966E-3</v>
      </c>
      <c r="M299" s="206"/>
      <c r="N299" s="160">
        <v>0</v>
      </c>
      <c r="O299" s="160"/>
      <c r="P299" s="160">
        <v>2086084944</v>
      </c>
      <c r="Q299" s="160"/>
      <c r="R299" s="160">
        <v>-1385151992</v>
      </c>
      <c r="S299" s="160"/>
      <c r="T299" s="182">
        <f t="shared" si="14"/>
        <v>700932952</v>
      </c>
      <c r="U299" s="178"/>
      <c r="V299" s="206">
        <f>T299/درآمدها!$J$5</f>
        <v>2.2699168114914784E-4</v>
      </c>
    </row>
    <row r="300" spans="1:22" s="28" customFormat="1" ht="42.75" customHeight="1">
      <c r="A300" s="25"/>
      <c r="B300" s="216" t="s">
        <v>275</v>
      </c>
      <c r="C300" s="212"/>
      <c r="D300" s="160">
        <v>0</v>
      </c>
      <c r="E300" s="160"/>
      <c r="F300" s="160">
        <v>11917652540</v>
      </c>
      <c r="G300" s="160"/>
      <c r="H300" s="160">
        <v>0</v>
      </c>
      <c r="I300" s="160"/>
      <c r="J300" s="182">
        <f t="shared" si="12"/>
        <v>11917652540</v>
      </c>
      <c r="K300" s="182"/>
      <c r="L300" s="206">
        <f t="shared" si="13"/>
        <v>6.7245583040413106E-3</v>
      </c>
      <c r="M300" s="206"/>
      <c r="N300" s="160">
        <v>4546223000</v>
      </c>
      <c r="O300" s="160"/>
      <c r="P300" s="160">
        <v>17135966153</v>
      </c>
      <c r="Q300" s="160"/>
      <c r="R300" s="160">
        <v>-29967270</v>
      </c>
      <c r="S300" s="160"/>
      <c r="T300" s="182">
        <f t="shared" si="14"/>
        <v>21652221883</v>
      </c>
      <c r="U300" s="178"/>
      <c r="V300" s="206">
        <f>T300/درآمدها!$J$5</f>
        <v>7.0119035377245861E-3</v>
      </c>
    </row>
    <row r="301" spans="1:22" s="28" customFormat="1" ht="42.75" customHeight="1">
      <c r="A301" s="25"/>
      <c r="B301" s="216" t="s">
        <v>233</v>
      </c>
      <c r="C301" s="212"/>
      <c r="D301" s="160">
        <v>0</v>
      </c>
      <c r="E301" s="160"/>
      <c r="F301" s="160">
        <v>2350739779</v>
      </c>
      <c r="G301" s="160"/>
      <c r="H301" s="160">
        <v>22514255</v>
      </c>
      <c r="I301" s="160"/>
      <c r="J301" s="182">
        <f t="shared" si="12"/>
        <v>2373254034</v>
      </c>
      <c r="K301" s="182"/>
      <c r="L301" s="206">
        <f t="shared" si="13"/>
        <v>1.3391131406432361E-3</v>
      </c>
      <c r="M301" s="206"/>
      <c r="N301" s="160">
        <v>839967800</v>
      </c>
      <c r="O301" s="160"/>
      <c r="P301" s="160">
        <v>2885570481</v>
      </c>
      <c r="Q301" s="160"/>
      <c r="R301" s="160">
        <v>-444420551</v>
      </c>
      <c r="S301" s="160"/>
      <c r="T301" s="182">
        <f t="shared" si="14"/>
        <v>3281117730</v>
      </c>
      <c r="U301" s="178"/>
      <c r="V301" s="206">
        <f>T301/درآمدها!$J$5</f>
        <v>1.062564439945143E-3</v>
      </c>
    </row>
    <row r="302" spans="1:22" s="28" customFormat="1" ht="42.75" customHeight="1">
      <c r="A302" s="25"/>
      <c r="B302" s="216" t="s">
        <v>85</v>
      </c>
      <c r="C302" s="212"/>
      <c r="D302" s="160">
        <v>0</v>
      </c>
      <c r="E302" s="160"/>
      <c r="F302" s="160">
        <v>2995360445</v>
      </c>
      <c r="G302" s="160"/>
      <c r="H302" s="160">
        <v>586640113</v>
      </c>
      <c r="I302" s="160"/>
      <c r="J302" s="182">
        <f t="shared" si="12"/>
        <v>3582000558</v>
      </c>
      <c r="K302" s="182"/>
      <c r="L302" s="206">
        <f t="shared" si="13"/>
        <v>2.0211506852153543E-3</v>
      </c>
      <c r="M302" s="206"/>
      <c r="N302" s="160">
        <v>0</v>
      </c>
      <c r="O302" s="160"/>
      <c r="P302" s="160">
        <v>7656070724</v>
      </c>
      <c r="Q302" s="160"/>
      <c r="R302" s="160">
        <v>196320031</v>
      </c>
      <c r="S302" s="160"/>
      <c r="T302" s="182">
        <f t="shared" si="14"/>
        <v>7852390755</v>
      </c>
      <c r="U302" s="178"/>
      <c r="V302" s="206">
        <f>T302/درآمدها!$J$5</f>
        <v>2.5429356309067865E-3</v>
      </c>
    </row>
    <row r="303" spans="1:22" s="28" customFormat="1" ht="42.75" customHeight="1">
      <c r="A303" s="25"/>
      <c r="B303" s="216" t="s">
        <v>309</v>
      </c>
      <c r="C303" s="212"/>
      <c r="D303" s="160">
        <v>0</v>
      </c>
      <c r="E303" s="160"/>
      <c r="F303" s="160">
        <v>3963752471</v>
      </c>
      <c r="G303" s="160"/>
      <c r="H303" s="160">
        <v>12374414</v>
      </c>
      <c r="I303" s="160"/>
      <c r="J303" s="182">
        <f t="shared" si="12"/>
        <v>3976126885</v>
      </c>
      <c r="K303" s="182"/>
      <c r="L303" s="206">
        <f t="shared" si="13"/>
        <v>2.2435372211689485E-3</v>
      </c>
      <c r="M303" s="206"/>
      <c r="N303" s="160">
        <v>218297017</v>
      </c>
      <c r="O303" s="160"/>
      <c r="P303" s="160">
        <v>4661414537</v>
      </c>
      <c r="Q303" s="160"/>
      <c r="R303" s="160">
        <v>136844061</v>
      </c>
      <c r="S303" s="160"/>
      <c r="T303" s="182">
        <f t="shared" si="14"/>
        <v>5016555615</v>
      </c>
      <c r="U303" s="178"/>
      <c r="V303" s="206">
        <f>T303/درآمدها!$J$5</f>
        <v>1.624572492101994E-3</v>
      </c>
    </row>
    <row r="304" spans="1:22" s="28" customFormat="1" ht="42.75" customHeight="1">
      <c r="A304" s="25"/>
      <c r="B304" s="216" t="s">
        <v>349</v>
      </c>
      <c r="C304" s="212"/>
      <c r="D304" s="160">
        <v>0</v>
      </c>
      <c r="E304" s="160"/>
      <c r="F304" s="160">
        <v>1726642712</v>
      </c>
      <c r="G304" s="160"/>
      <c r="H304" s="160">
        <v>9023353</v>
      </c>
      <c r="I304" s="160"/>
      <c r="J304" s="182">
        <f t="shared" si="12"/>
        <v>1735666065</v>
      </c>
      <c r="K304" s="182"/>
      <c r="L304" s="206">
        <f t="shared" si="13"/>
        <v>9.7935290622581418E-4</v>
      </c>
      <c r="M304" s="206"/>
      <c r="N304" s="160">
        <v>3130332375</v>
      </c>
      <c r="O304" s="160"/>
      <c r="P304" s="160">
        <v>4743927643</v>
      </c>
      <c r="Q304" s="160"/>
      <c r="R304" s="160">
        <v>-1204554292</v>
      </c>
      <c r="S304" s="160"/>
      <c r="T304" s="182">
        <f t="shared" si="14"/>
        <v>6669705726</v>
      </c>
      <c r="U304" s="178"/>
      <c r="V304" s="206">
        <f>T304/درآمدها!$J$5</f>
        <v>2.1599322890940896E-3</v>
      </c>
    </row>
    <row r="305" spans="1:22" s="28" customFormat="1" ht="42.75" customHeight="1">
      <c r="A305" s="25"/>
      <c r="B305" s="216" t="s">
        <v>163</v>
      </c>
      <c r="C305" s="212"/>
      <c r="D305" s="160">
        <v>0</v>
      </c>
      <c r="E305" s="160"/>
      <c r="F305" s="160">
        <v>2752202104</v>
      </c>
      <c r="G305" s="160"/>
      <c r="H305" s="160">
        <v>140034679</v>
      </c>
      <c r="I305" s="160"/>
      <c r="J305" s="182">
        <f t="shared" si="12"/>
        <v>2892236783</v>
      </c>
      <c r="K305" s="182"/>
      <c r="L305" s="206">
        <f t="shared" si="13"/>
        <v>1.6319501521879726E-3</v>
      </c>
      <c r="M305" s="206"/>
      <c r="N305" s="160">
        <v>0</v>
      </c>
      <c r="O305" s="160"/>
      <c r="P305" s="160">
        <v>15192343075</v>
      </c>
      <c r="Q305" s="160"/>
      <c r="R305" s="160">
        <v>421580871</v>
      </c>
      <c r="S305" s="160"/>
      <c r="T305" s="182">
        <f t="shared" si="14"/>
        <v>15613923946</v>
      </c>
      <c r="U305" s="178"/>
      <c r="V305" s="206">
        <f>T305/درآمدها!$J$5</f>
        <v>5.0564477468559308E-3</v>
      </c>
    </row>
    <row r="306" spans="1:22" s="28" customFormat="1" ht="42.75" customHeight="1">
      <c r="A306" s="25"/>
      <c r="B306" s="216" t="s">
        <v>250</v>
      </c>
      <c r="C306" s="212"/>
      <c r="D306" s="160">
        <v>0</v>
      </c>
      <c r="E306" s="160"/>
      <c r="F306" s="160">
        <v>13778327880</v>
      </c>
      <c r="G306" s="160"/>
      <c r="H306" s="160">
        <v>105606641</v>
      </c>
      <c r="I306" s="160"/>
      <c r="J306" s="182">
        <f t="shared" si="12"/>
        <v>13883934521</v>
      </c>
      <c r="K306" s="182"/>
      <c r="L306" s="206">
        <f t="shared" si="13"/>
        <v>7.8340366831970397E-3</v>
      </c>
      <c r="M306" s="206"/>
      <c r="N306" s="160">
        <v>0</v>
      </c>
      <c r="O306" s="160"/>
      <c r="P306" s="160">
        <v>20767682401</v>
      </c>
      <c r="Q306" s="160"/>
      <c r="R306" s="160">
        <v>1629667385</v>
      </c>
      <c r="S306" s="160"/>
      <c r="T306" s="182">
        <f t="shared" si="14"/>
        <v>22397349786</v>
      </c>
      <c r="U306" s="178"/>
      <c r="V306" s="206">
        <f>T306/درآمدها!$J$5</f>
        <v>7.2532074097861029E-3</v>
      </c>
    </row>
    <row r="307" spans="1:22" s="28" customFormat="1" ht="42.75" customHeight="1">
      <c r="A307" s="25"/>
      <c r="B307" s="216" t="s">
        <v>272</v>
      </c>
      <c r="C307" s="212"/>
      <c r="D307" s="160">
        <v>0</v>
      </c>
      <c r="E307" s="160"/>
      <c r="F307" s="160">
        <v>0</v>
      </c>
      <c r="G307" s="160"/>
      <c r="H307" s="160">
        <v>0</v>
      </c>
      <c r="I307" s="160"/>
      <c r="J307" s="182">
        <f t="shared" si="12"/>
        <v>0</v>
      </c>
      <c r="K307" s="182"/>
      <c r="L307" s="206">
        <f t="shared" si="13"/>
        <v>0</v>
      </c>
      <c r="M307" s="206"/>
      <c r="N307" s="160">
        <v>4153919623</v>
      </c>
      <c r="O307" s="160"/>
      <c r="P307" s="160">
        <v>0</v>
      </c>
      <c r="Q307" s="160"/>
      <c r="R307" s="160">
        <v>8723121145</v>
      </c>
      <c r="S307" s="160"/>
      <c r="T307" s="182">
        <f t="shared" si="14"/>
        <v>12877040768</v>
      </c>
      <c r="U307" s="178"/>
      <c r="V307" s="206">
        <f>T307/درآمدها!$J$5</f>
        <v>4.1701294308024396E-3</v>
      </c>
    </row>
    <row r="308" spans="1:22" s="28" customFormat="1" ht="42.75" customHeight="1">
      <c r="A308" s="25"/>
      <c r="B308" s="216" t="s">
        <v>415</v>
      </c>
      <c r="C308" s="212"/>
      <c r="D308" s="160">
        <v>0</v>
      </c>
      <c r="E308" s="160"/>
      <c r="F308" s="160">
        <v>8416632030</v>
      </c>
      <c r="G308" s="160"/>
      <c r="H308" s="160">
        <v>1450117519</v>
      </c>
      <c r="I308" s="160"/>
      <c r="J308" s="182">
        <f t="shared" si="12"/>
        <v>9866749549</v>
      </c>
      <c r="K308" s="182"/>
      <c r="L308" s="206">
        <f t="shared" si="13"/>
        <v>5.5673323576879352E-3</v>
      </c>
      <c r="M308" s="206"/>
      <c r="N308" s="160">
        <v>0</v>
      </c>
      <c r="O308" s="160"/>
      <c r="P308" s="160">
        <v>18297543455</v>
      </c>
      <c r="Q308" s="160"/>
      <c r="R308" s="160">
        <v>1496608098</v>
      </c>
      <c r="S308" s="160"/>
      <c r="T308" s="182">
        <f t="shared" si="14"/>
        <v>19794151553</v>
      </c>
      <c r="U308" s="178"/>
      <c r="V308" s="206">
        <f>T308/درآمدها!$J$5</f>
        <v>6.4101819227019106E-3</v>
      </c>
    </row>
    <row r="309" spans="1:22" s="28" customFormat="1" ht="42.75" customHeight="1">
      <c r="A309" s="25"/>
      <c r="B309" s="216" t="s">
        <v>303</v>
      </c>
      <c r="C309" s="212"/>
      <c r="D309" s="160">
        <v>0</v>
      </c>
      <c r="E309" s="160"/>
      <c r="F309" s="160">
        <v>5776580948</v>
      </c>
      <c r="G309" s="160"/>
      <c r="H309" s="160">
        <v>536208968</v>
      </c>
      <c r="I309" s="160"/>
      <c r="J309" s="182">
        <f t="shared" si="12"/>
        <v>6312789916</v>
      </c>
      <c r="K309" s="182"/>
      <c r="L309" s="206">
        <f t="shared" si="13"/>
        <v>3.562003818187004E-3</v>
      </c>
      <c r="M309" s="206"/>
      <c r="N309" s="160">
        <v>0</v>
      </c>
      <c r="O309" s="160"/>
      <c r="P309" s="160">
        <v>6358186552</v>
      </c>
      <c r="Q309" s="160"/>
      <c r="R309" s="160">
        <v>-233726139</v>
      </c>
      <c r="S309" s="160"/>
      <c r="T309" s="182">
        <f t="shared" si="14"/>
        <v>6124460413</v>
      </c>
      <c r="U309" s="178"/>
      <c r="V309" s="206">
        <f>T309/درآمدها!$J$5</f>
        <v>1.9833588381193332E-3</v>
      </c>
    </row>
    <row r="310" spans="1:22" s="28" customFormat="1" ht="42.75" customHeight="1">
      <c r="A310" s="25"/>
      <c r="B310" s="216" t="s">
        <v>106</v>
      </c>
      <c r="C310" s="212"/>
      <c r="D310" s="160">
        <v>0</v>
      </c>
      <c r="E310" s="160"/>
      <c r="F310" s="160">
        <v>2583583145</v>
      </c>
      <c r="G310" s="160"/>
      <c r="H310" s="160">
        <v>596996855</v>
      </c>
      <c r="I310" s="160"/>
      <c r="J310" s="182">
        <f t="shared" si="12"/>
        <v>3180580000</v>
      </c>
      <c r="K310" s="182"/>
      <c r="L310" s="206">
        <f t="shared" si="13"/>
        <v>1.7946483654294985E-3</v>
      </c>
      <c r="M310" s="206"/>
      <c r="N310" s="160">
        <v>3289964000</v>
      </c>
      <c r="O310" s="160"/>
      <c r="P310" s="160">
        <v>7034372380</v>
      </c>
      <c r="Q310" s="160"/>
      <c r="R310" s="160">
        <v>1916541529</v>
      </c>
      <c r="S310" s="160"/>
      <c r="T310" s="182">
        <f t="shared" si="14"/>
        <v>12240877909</v>
      </c>
      <c r="U310" s="178"/>
      <c r="V310" s="206">
        <f>T310/درآمدها!$J$5</f>
        <v>3.9641130401661812E-3</v>
      </c>
    </row>
    <row r="311" spans="1:22" s="28" customFormat="1" ht="42.75" customHeight="1">
      <c r="A311" s="25"/>
      <c r="B311" s="216" t="s">
        <v>474</v>
      </c>
      <c r="C311" s="212"/>
      <c r="D311" s="160">
        <v>0</v>
      </c>
      <c r="E311" s="160"/>
      <c r="F311" s="160">
        <v>3120422109</v>
      </c>
      <c r="G311" s="160"/>
      <c r="H311" s="160">
        <v>0</v>
      </c>
      <c r="I311" s="160"/>
      <c r="J311" s="182">
        <f t="shared" si="12"/>
        <v>3120422109</v>
      </c>
      <c r="K311" s="182"/>
      <c r="L311" s="206">
        <f t="shared" si="13"/>
        <v>1.7607041600484561E-3</v>
      </c>
      <c r="M311" s="206"/>
      <c r="N311" s="160">
        <v>0</v>
      </c>
      <c r="O311" s="160"/>
      <c r="P311" s="160">
        <v>3120422109</v>
      </c>
      <c r="Q311" s="160"/>
      <c r="R311" s="160">
        <v>0</v>
      </c>
      <c r="S311" s="160"/>
      <c r="T311" s="182">
        <f t="shared" si="14"/>
        <v>3120422109</v>
      </c>
      <c r="U311" s="178"/>
      <c r="V311" s="206">
        <f>T311/درآمدها!$J$5</f>
        <v>1.0105244137771389E-3</v>
      </c>
    </row>
    <row r="312" spans="1:22" s="28" customFormat="1" ht="42.75" customHeight="1">
      <c r="A312" s="25"/>
      <c r="B312" s="216" t="s">
        <v>337</v>
      </c>
      <c r="C312" s="212"/>
      <c r="D312" s="160">
        <v>0</v>
      </c>
      <c r="E312" s="160"/>
      <c r="F312" s="160">
        <v>383032347</v>
      </c>
      <c r="G312" s="160"/>
      <c r="H312" s="160">
        <v>8322631</v>
      </c>
      <c r="I312" s="160"/>
      <c r="J312" s="182">
        <f t="shared" si="12"/>
        <v>391354978</v>
      </c>
      <c r="K312" s="182"/>
      <c r="L312" s="206">
        <f t="shared" si="13"/>
        <v>2.2082279696482949E-4</v>
      </c>
      <c r="M312" s="206"/>
      <c r="N312" s="160">
        <v>556956260</v>
      </c>
      <c r="O312" s="160"/>
      <c r="P312" s="160">
        <v>189616903</v>
      </c>
      <c r="Q312" s="160"/>
      <c r="R312" s="160">
        <v>-160261843</v>
      </c>
      <c r="S312" s="160"/>
      <c r="T312" s="182">
        <f t="shared" si="14"/>
        <v>586311320</v>
      </c>
      <c r="U312" s="178"/>
      <c r="V312" s="206">
        <f>T312/درآمدها!$J$5</f>
        <v>1.8987235772527356E-4</v>
      </c>
    </row>
    <row r="313" spans="1:22" s="28" customFormat="1" ht="42.75" customHeight="1">
      <c r="A313" s="25"/>
      <c r="B313" s="216" t="s">
        <v>151</v>
      </c>
      <c r="C313" s="212"/>
      <c r="D313" s="160">
        <v>0</v>
      </c>
      <c r="E313" s="160"/>
      <c r="F313" s="160">
        <v>5887299300</v>
      </c>
      <c r="G313" s="160"/>
      <c r="H313" s="160">
        <v>1299639953</v>
      </c>
      <c r="I313" s="160"/>
      <c r="J313" s="182">
        <f t="shared" si="12"/>
        <v>7186939253</v>
      </c>
      <c r="K313" s="182"/>
      <c r="L313" s="206">
        <f t="shared" si="13"/>
        <v>4.0552442582288614E-3</v>
      </c>
      <c r="M313" s="206"/>
      <c r="N313" s="160">
        <v>4671252600</v>
      </c>
      <c r="O313" s="160"/>
      <c r="P313" s="160">
        <v>16404732089</v>
      </c>
      <c r="Q313" s="160"/>
      <c r="R313" s="160">
        <v>4299390085</v>
      </c>
      <c r="S313" s="160"/>
      <c r="T313" s="182">
        <f t="shared" si="14"/>
        <v>25375374774</v>
      </c>
      <c r="U313" s="178"/>
      <c r="V313" s="206">
        <f>T313/درآمدها!$J$5</f>
        <v>8.2176176242031457E-3</v>
      </c>
    </row>
    <row r="314" spans="1:22" s="28" customFormat="1" ht="42.75" customHeight="1">
      <c r="A314" s="25"/>
      <c r="B314" s="216" t="s">
        <v>347</v>
      </c>
      <c r="C314" s="212"/>
      <c r="D314" s="160">
        <v>0</v>
      </c>
      <c r="E314" s="160"/>
      <c r="F314" s="160">
        <v>7901989286</v>
      </c>
      <c r="G314" s="160"/>
      <c r="H314" s="160">
        <v>49034070</v>
      </c>
      <c r="I314" s="160"/>
      <c r="J314" s="182">
        <f t="shared" si="12"/>
        <v>7951023356</v>
      </c>
      <c r="K314" s="182"/>
      <c r="L314" s="206">
        <f t="shared" si="13"/>
        <v>4.4863801788784328E-3</v>
      </c>
      <c r="M314" s="206"/>
      <c r="N314" s="160">
        <v>0</v>
      </c>
      <c r="O314" s="160"/>
      <c r="P314" s="160">
        <v>11030592262</v>
      </c>
      <c r="Q314" s="160"/>
      <c r="R314" s="160">
        <v>950803644</v>
      </c>
      <c r="S314" s="160"/>
      <c r="T314" s="182">
        <f t="shared" si="14"/>
        <v>11981395906</v>
      </c>
      <c r="U314" s="178"/>
      <c r="V314" s="206">
        <f>T314/درآمدها!$J$5</f>
        <v>3.880081813041167E-3</v>
      </c>
    </row>
    <row r="315" spans="1:22" s="28" customFormat="1" ht="42.75" customHeight="1">
      <c r="A315" s="25"/>
      <c r="B315" s="216" t="s">
        <v>121</v>
      </c>
      <c r="C315" s="212"/>
      <c r="D315" s="160">
        <v>0</v>
      </c>
      <c r="E315" s="160"/>
      <c r="F315" s="160">
        <v>0</v>
      </c>
      <c r="G315" s="160"/>
      <c r="H315" s="160">
        <v>0</v>
      </c>
      <c r="I315" s="160"/>
      <c r="J315" s="182">
        <f t="shared" si="12"/>
        <v>0</v>
      </c>
      <c r="K315" s="182"/>
      <c r="L315" s="206">
        <f t="shared" si="13"/>
        <v>0</v>
      </c>
      <c r="M315" s="206"/>
      <c r="N315" s="160">
        <v>0</v>
      </c>
      <c r="O315" s="160"/>
      <c r="P315" s="160">
        <v>0</v>
      </c>
      <c r="Q315" s="160"/>
      <c r="R315" s="160">
        <v>-53044234</v>
      </c>
      <c r="S315" s="160"/>
      <c r="T315" s="182">
        <f t="shared" si="14"/>
        <v>-53044234</v>
      </c>
      <c r="U315" s="178"/>
      <c r="V315" s="206">
        <f>T315/درآمدها!$J$5</f>
        <v>-1.7177962338013732E-5</v>
      </c>
    </row>
    <row r="316" spans="1:22" s="28" customFormat="1" ht="42.75" customHeight="1">
      <c r="A316" s="25"/>
      <c r="B316" s="216" t="s">
        <v>311</v>
      </c>
      <c r="C316" s="212"/>
      <c r="D316" s="160">
        <v>0</v>
      </c>
      <c r="E316" s="160"/>
      <c r="F316" s="160">
        <v>35526957246</v>
      </c>
      <c r="G316" s="160"/>
      <c r="H316" s="160">
        <v>3364196010</v>
      </c>
      <c r="I316" s="160"/>
      <c r="J316" s="182">
        <f t="shared" ref="J316:J351" si="15">D316+F316+H316</f>
        <v>38891153256</v>
      </c>
      <c r="K316" s="182"/>
      <c r="L316" s="206">
        <f t="shared" si="13"/>
        <v>2.1944407818872195E-2</v>
      </c>
      <c r="M316" s="206"/>
      <c r="N316" s="160">
        <v>21614610780</v>
      </c>
      <c r="O316" s="160"/>
      <c r="P316" s="160">
        <v>46267347953</v>
      </c>
      <c r="Q316" s="160"/>
      <c r="R316" s="160">
        <v>3822737938</v>
      </c>
      <c r="S316" s="160"/>
      <c r="T316" s="182">
        <f t="shared" si="14"/>
        <v>71704696671</v>
      </c>
      <c r="U316" s="178"/>
      <c r="V316" s="206">
        <f>T316/درآمدها!$J$5</f>
        <v>2.3221007939772241E-2</v>
      </c>
    </row>
    <row r="317" spans="1:22" s="28" customFormat="1" ht="42.75" customHeight="1">
      <c r="A317" s="25"/>
      <c r="B317" s="216" t="s">
        <v>238</v>
      </c>
      <c r="C317" s="212"/>
      <c r="D317" s="160">
        <v>0</v>
      </c>
      <c r="E317" s="160"/>
      <c r="F317" s="160">
        <v>-3610722426</v>
      </c>
      <c r="G317" s="160"/>
      <c r="H317" s="160">
        <v>16731801803</v>
      </c>
      <c r="I317" s="160"/>
      <c r="J317" s="182">
        <f t="shared" si="15"/>
        <v>13121079377</v>
      </c>
      <c r="K317" s="182"/>
      <c r="L317" s="206">
        <f t="shared" si="13"/>
        <v>7.4035942050203907E-3</v>
      </c>
      <c r="M317" s="206"/>
      <c r="N317" s="160">
        <v>6282731700</v>
      </c>
      <c r="O317" s="160"/>
      <c r="P317" s="160">
        <v>3493710839</v>
      </c>
      <c r="Q317" s="160"/>
      <c r="R317" s="160">
        <v>19804636912</v>
      </c>
      <c r="S317" s="160"/>
      <c r="T317" s="182">
        <f t="shared" si="14"/>
        <v>29581079451</v>
      </c>
      <c r="U317" s="178"/>
      <c r="V317" s="206">
        <f>T317/درآمدها!$J$5</f>
        <v>9.5796023508807754E-3</v>
      </c>
    </row>
    <row r="318" spans="1:22" s="28" customFormat="1" ht="42.75" customHeight="1">
      <c r="A318" s="25"/>
      <c r="B318" s="216" t="s">
        <v>230</v>
      </c>
      <c r="C318" s="212"/>
      <c r="D318" s="160">
        <v>0</v>
      </c>
      <c r="E318" s="160"/>
      <c r="F318" s="160">
        <v>4668974084</v>
      </c>
      <c r="G318" s="160"/>
      <c r="H318" s="160">
        <v>-3620683</v>
      </c>
      <c r="I318" s="160"/>
      <c r="J318" s="182">
        <f t="shared" si="15"/>
        <v>4665353401</v>
      </c>
      <c r="K318" s="182"/>
      <c r="L318" s="206">
        <f t="shared" si="13"/>
        <v>2.6324346047751045E-3</v>
      </c>
      <c r="M318" s="206"/>
      <c r="N318" s="160">
        <v>598990886</v>
      </c>
      <c r="O318" s="160"/>
      <c r="P318" s="160">
        <v>1693701833</v>
      </c>
      <c r="Q318" s="160"/>
      <c r="R318" s="160">
        <v>-734731975</v>
      </c>
      <c r="S318" s="160"/>
      <c r="T318" s="182">
        <f t="shared" si="14"/>
        <v>1557960744</v>
      </c>
      <c r="U318" s="178"/>
      <c r="V318" s="206">
        <f>T318/درآمدها!$J$5</f>
        <v>5.0453346134729472E-4</v>
      </c>
    </row>
    <row r="319" spans="1:22" s="28" customFormat="1" ht="42.75" customHeight="1">
      <c r="A319" s="25"/>
      <c r="B319" s="216" t="s">
        <v>375</v>
      </c>
      <c r="C319" s="212"/>
      <c r="D319" s="160">
        <v>0</v>
      </c>
      <c r="E319" s="160"/>
      <c r="F319" s="160">
        <v>10077164869</v>
      </c>
      <c r="G319" s="160"/>
      <c r="H319" s="160">
        <v>45655794</v>
      </c>
      <c r="I319" s="160"/>
      <c r="J319" s="182">
        <f t="shared" si="15"/>
        <v>10122820663</v>
      </c>
      <c r="K319" s="182"/>
      <c r="L319" s="206">
        <f t="shared" si="13"/>
        <v>5.711820974913036E-3</v>
      </c>
      <c r="M319" s="206"/>
      <c r="N319" s="160">
        <v>1505256750</v>
      </c>
      <c r="O319" s="160"/>
      <c r="P319" s="160">
        <v>12887507251</v>
      </c>
      <c r="Q319" s="160"/>
      <c r="R319" s="160">
        <v>-155118320</v>
      </c>
      <c r="S319" s="160"/>
      <c r="T319" s="182">
        <f t="shared" si="14"/>
        <v>14237645681</v>
      </c>
      <c r="U319" s="178"/>
      <c r="V319" s="206">
        <f>T319/درآمدها!$J$5</f>
        <v>4.6107507422993776E-3</v>
      </c>
    </row>
    <row r="320" spans="1:22" s="28" customFormat="1" ht="42.75" customHeight="1">
      <c r="A320" s="25"/>
      <c r="B320" s="216" t="s">
        <v>98</v>
      </c>
      <c r="C320" s="212"/>
      <c r="D320" s="160">
        <v>0</v>
      </c>
      <c r="E320" s="160"/>
      <c r="F320" s="160">
        <v>6795847331</v>
      </c>
      <c r="G320" s="160"/>
      <c r="H320" s="160">
        <v>41236969</v>
      </c>
      <c r="I320" s="160"/>
      <c r="J320" s="182">
        <f t="shared" si="15"/>
        <v>6837084300</v>
      </c>
      <c r="K320" s="182"/>
      <c r="L320" s="206">
        <f t="shared" si="13"/>
        <v>3.8578379299683352E-3</v>
      </c>
      <c r="M320" s="206"/>
      <c r="N320" s="160">
        <v>0</v>
      </c>
      <c r="O320" s="160"/>
      <c r="P320" s="160">
        <v>7014277610</v>
      </c>
      <c r="Q320" s="160"/>
      <c r="R320" s="160">
        <v>-1035099503</v>
      </c>
      <c r="S320" s="160"/>
      <c r="T320" s="182">
        <f t="shared" si="14"/>
        <v>5979178107</v>
      </c>
      <c r="U320" s="178"/>
      <c r="V320" s="206">
        <f>T320/درآمدها!$J$5</f>
        <v>1.9363102940523609E-3</v>
      </c>
    </row>
    <row r="321" spans="1:22" s="28" customFormat="1" ht="42.75" customHeight="1">
      <c r="A321" s="25"/>
      <c r="B321" s="216" t="s">
        <v>172</v>
      </c>
      <c r="C321" s="212"/>
      <c r="D321" s="160">
        <v>0</v>
      </c>
      <c r="E321" s="160"/>
      <c r="F321" s="160">
        <v>3305195029</v>
      </c>
      <c r="G321" s="160"/>
      <c r="H321" s="160">
        <v>306050126</v>
      </c>
      <c r="I321" s="160"/>
      <c r="J321" s="182">
        <f t="shared" si="15"/>
        <v>3611245155</v>
      </c>
      <c r="K321" s="182"/>
      <c r="L321" s="206">
        <f t="shared" si="13"/>
        <v>2.0376520051644501E-3</v>
      </c>
      <c r="M321" s="206"/>
      <c r="N321" s="160">
        <v>2048894550</v>
      </c>
      <c r="O321" s="160"/>
      <c r="P321" s="160">
        <v>4061333127</v>
      </c>
      <c r="Q321" s="160"/>
      <c r="R321" s="160">
        <v>927533350</v>
      </c>
      <c r="S321" s="160"/>
      <c r="T321" s="182">
        <f t="shared" si="14"/>
        <v>7037761027</v>
      </c>
      <c r="U321" s="178"/>
      <c r="V321" s="206">
        <f>T321/درآمدها!$J$5</f>
        <v>2.2791241337512171E-3</v>
      </c>
    </row>
    <row r="322" spans="1:22" s="28" customFormat="1" ht="42.75" customHeight="1">
      <c r="A322" s="25"/>
      <c r="B322" s="216" t="s">
        <v>184</v>
      </c>
      <c r="C322" s="212"/>
      <c r="D322" s="160">
        <v>0</v>
      </c>
      <c r="E322" s="160"/>
      <c r="F322" s="160">
        <v>6630512685</v>
      </c>
      <c r="G322" s="160"/>
      <c r="H322" s="160">
        <v>812008697</v>
      </c>
      <c r="I322" s="160"/>
      <c r="J322" s="182">
        <f t="shared" si="15"/>
        <v>7442521382</v>
      </c>
      <c r="K322" s="182"/>
      <c r="L322" s="206">
        <f t="shared" si="13"/>
        <v>4.1994569647298271E-3</v>
      </c>
      <c r="M322" s="206"/>
      <c r="N322" s="160">
        <v>0</v>
      </c>
      <c r="O322" s="160"/>
      <c r="P322" s="160">
        <v>10101387840</v>
      </c>
      <c r="Q322" s="160"/>
      <c r="R322" s="160">
        <v>1075443324</v>
      </c>
      <c r="S322" s="160"/>
      <c r="T322" s="182">
        <f t="shared" si="14"/>
        <v>11176831164</v>
      </c>
      <c r="U322" s="178"/>
      <c r="V322" s="206">
        <f>T322/درآمدها!$J$5</f>
        <v>3.6195297832659849E-3</v>
      </c>
    </row>
    <row r="323" spans="1:22" s="28" customFormat="1" ht="42.75" customHeight="1">
      <c r="A323" s="25"/>
      <c r="B323" s="216" t="s">
        <v>175</v>
      </c>
      <c r="C323" s="212"/>
      <c r="D323" s="160">
        <v>0</v>
      </c>
      <c r="E323" s="160"/>
      <c r="F323" s="160">
        <v>5377584879</v>
      </c>
      <c r="G323" s="160"/>
      <c r="H323" s="160">
        <v>399052666</v>
      </c>
      <c r="I323" s="160"/>
      <c r="J323" s="182">
        <f t="shared" si="15"/>
        <v>5776637545</v>
      </c>
      <c r="K323" s="182"/>
      <c r="L323" s="206">
        <f t="shared" si="13"/>
        <v>3.2594788144970168E-3</v>
      </c>
      <c r="M323" s="206"/>
      <c r="N323" s="160">
        <v>0</v>
      </c>
      <c r="O323" s="160"/>
      <c r="P323" s="160">
        <v>3902610395</v>
      </c>
      <c r="Q323" s="160"/>
      <c r="R323" s="160">
        <v>-542317207</v>
      </c>
      <c r="S323" s="160"/>
      <c r="T323" s="182">
        <f t="shared" si="14"/>
        <v>3360293188</v>
      </c>
      <c r="U323" s="178"/>
      <c r="V323" s="206">
        <f>T323/درآمدها!$J$5</f>
        <v>1.0882047957964309E-3</v>
      </c>
    </row>
    <row r="324" spans="1:22" s="28" customFormat="1" ht="42.75" customHeight="1">
      <c r="A324" s="25"/>
      <c r="B324" s="216" t="s">
        <v>128</v>
      </c>
      <c r="C324" s="212"/>
      <c r="D324" s="160">
        <v>0</v>
      </c>
      <c r="E324" s="160"/>
      <c r="F324" s="160">
        <v>1136732832</v>
      </c>
      <c r="G324" s="160"/>
      <c r="H324" s="160">
        <v>-17847248</v>
      </c>
      <c r="I324" s="160"/>
      <c r="J324" s="182">
        <f t="shared" si="15"/>
        <v>1118885584</v>
      </c>
      <c r="K324" s="182"/>
      <c r="L324" s="206">
        <f t="shared" si="13"/>
        <v>6.3133333682165833E-4</v>
      </c>
      <c r="M324" s="206"/>
      <c r="N324" s="160">
        <v>0</v>
      </c>
      <c r="O324" s="160"/>
      <c r="P324" s="160">
        <v>-1576419736</v>
      </c>
      <c r="Q324" s="160"/>
      <c r="R324" s="160">
        <v>-127230235</v>
      </c>
      <c r="S324" s="160"/>
      <c r="T324" s="182">
        <f t="shared" si="14"/>
        <v>-1703649971</v>
      </c>
      <c r="U324" s="178"/>
      <c r="V324" s="206">
        <f>T324/درآمدها!$J$5</f>
        <v>-5.5171378361305369E-4</v>
      </c>
    </row>
    <row r="325" spans="1:22" s="28" customFormat="1" ht="42.75" customHeight="1">
      <c r="A325" s="25"/>
      <c r="B325" s="216" t="s">
        <v>257</v>
      </c>
      <c r="C325" s="212"/>
      <c r="D325" s="160">
        <v>0</v>
      </c>
      <c r="E325" s="160"/>
      <c r="F325" s="160">
        <v>3031345276</v>
      </c>
      <c r="G325" s="160"/>
      <c r="H325" s="160">
        <v>43482064</v>
      </c>
      <c r="I325" s="160"/>
      <c r="J325" s="182">
        <f t="shared" si="15"/>
        <v>3074827340</v>
      </c>
      <c r="K325" s="182"/>
      <c r="L325" s="206">
        <f t="shared" si="13"/>
        <v>1.7349772241883345E-3</v>
      </c>
      <c r="M325" s="206"/>
      <c r="N325" s="160">
        <v>1970951100</v>
      </c>
      <c r="O325" s="160"/>
      <c r="P325" s="160">
        <v>6535591699</v>
      </c>
      <c r="Q325" s="160"/>
      <c r="R325" s="160">
        <v>1913512319</v>
      </c>
      <c r="S325" s="160"/>
      <c r="T325" s="182">
        <f t="shared" si="14"/>
        <v>10420055118</v>
      </c>
      <c r="U325" s="178"/>
      <c r="V325" s="206">
        <f>T325/درآمدها!$J$5</f>
        <v>3.3744537507513304E-3</v>
      </c>
    </row>
    <row r="326" spans="1:22" s="28" customFormat="1" ht="42.75" customHeight="1">
      <c r="A326" s="25"/>
      <c r="B326" s="216" t="s">
        <v>252</v>
      </c>
      <c r="C326" s="212"/>
      <c r="D326" s="160">
        <v>0</v>
      </c>
      <c r="E326" s="160"/>
      <c r="F326" s="160">
        <v>956074406</v>
      </c>
      <c r="G326" s="160"/>
      <c r="H326" s="160">
        <v>0</v>
      </c>
      <c r="I326" s="160"/>
      <c r="J326" s="182">
        <f t="shared" si="15"/>
        <v>956074406</v>
      </c>
      <c r="K326" s="182"/>
      <c r="L326" s="206">
        <f t="shared" si="13"/>
        <v>5.3946681735937436E-4</v>
      </c>
      <c r="M326" s="206"/>
      <c r="N326" s="160">
        <v>0</v>
      </c>
      <c r="O326" s="160"/>
      <c r="P326" s="160">
        <v>-2824765295</v>
      </c>
      <c r="Q326" s="160"/>
      <c r="R326" s="160">
        <v>-439095032</v>
      </c>
      <c r="S326" s="160"/>
      <c r="T326" s="182">
        <f t="shared" si="14"/>
        <v>-3263860327</v>
      </c>
      <c r="U326" s="178"/>
      <c r="V326" s="206">
        <f>T326/درآمدها!$J$5</f>
        <v>-1.0569757642978346E-3</v>
      </c>
    </row>
    <row r="327" spans="1:22" s="28" customFormat="1" ht="42.75" customHeight="1">
      <c r="A327" s="25"/>
      <c r="B327" s="216" t="s">
        <v>323</v>
      </c>
      <c r="C327" s="212"/>
      <c r="D327" s="160">
        <v>0</v>
      </c>
      <c r="E327" s="160"/>
      <c r="F327" s="160">
        <v>0</v>
      </c>
      <c r="G327" s="160"/>
      <c r="H327" s="160">
        <v>0</v>
      </c>
      <c r="I327" s="160"/>
      <c r="J327" s="182">
        <f t="shared" si="15"/>
        <v>0</v>
      </c>
      <c r="K327" s="182"/>
      <c r="L327" s="206">
        <f t="shared" si="13"/>
        <v>0</v>
      </c>
      <c r="M327" s="206"/>
      <c r="N327" s="160">
        <v>969225103</v>
      </c>
      <c r="O327" s="160"/>
      <c r="P327" s="160">
        <v>0</v>
      </c>
      <c r="Q327" s="160"/>
      <c r="R327" s="160">
        <v>-2644951504</v>
      </c>
      <c r="S327" s="160"/>
      <c r="T327" s="182">
        <f t="shared" si="14"/>
        <v>-1675726401</v>
      </c>
      <c r="U327" s="178"/>
      <c r="V327" s="206">
        <f>T327/درآمدها!$J$5</f>
        <v>-5.426709527974954E-4</v>
      </c>
    </row>
    <row r="328" spans="1:22" s="28" customFormat="1" ht="42.75" customHeight="1">
      <c r="A328" s="25"/>
      <c r="B328" s="216" t="s">
        <v>334</v>
      </c>
      <c r="C328" s="212"/>
      <c r="D328" s="160">
        <v>0</v>
      </c>
      <c r="E328" s="160"/>
      <c r="F328" s="160">
        <v>2758794489</v>
      </c>
      <c r="G328" s="160"/>
      <c r="H328" s="160">
        <v>665689012</v>
      </c>
      <c r="I328" s="160"/>
      <c r="J328" s="182">
        <f t="shared" si="15"/>
        <v>3424483501</v>
      </c>
      <c r="K328" s="182"/>
      <c r="L328" s="206">
        <f t="shared" si="13"/>
        <v>1.9322713836815728E-3</v>
      </c>
      <c r="M328" s="206"/>
      <c r="N328" s="160">
        <v>4576825000</v>
      </c>
      <c r="O328" s="160"/>
      <c r="P328" s="160">
        <v>8357891596</v>
      </c>
      <c r="Q328" s="160"/>
      <c r="R328" s="160">
        <v>-1301931412</v>
      </c>
      <c r="S328" s="160"/>
      <c r="T328" s="182">
        <f t="shared" si="14"/>
        <v>11632785184</v>
      </c>
      <c r="U328" s="178"/>
      <c r="V328" s="206">
        <f>T328/درآمدها!$J$5</f>
        <v>3.7671869439561733E-3</v>
      </c>
    </row>
    <row r="329" spans="1:22" s="28" customFormat="1" ht="42.75" customHeight="1">
      <c r="A329" s="25"/>
      <c r="B329" s="216" t="s">
        <v>242</v>
      </c>
      <c r="C329" s="212"/>
      <c r="D329" s="160">
        <v>0</v>
      </c>
      <c r="E329" s="160"/>
      <c r="F329" s="160">
        <v>2627099780</v>
      </c>
      <c r="G329" s="160"/>
      <c r="H329" s="160">
        <v>23719003</v>
      </c>
      <c r="I329" s="160"/>
      <c r="J329" s="182">
        <f t="shared" si="15"/>
        <v>2650818783</v>
      </c>
      <c r="K329" s="182"/>
      <c r="L329" s="206">
        <f t="shared" si="13"/>
        <v>1.4957295826423995E-3</v>
      </c>
      <c r="M329" s="206"/>
      <c r="N329" s="160">
        <v>0</v>
      </c>
      <c r="O329" s="160"/>
      <c r="P329" s="160">
        <v>4249532460</v>
      </c>
      <c r="Q329" s="160"/>
      <c r="R329" s="160">
        <v>-36351700</v>
      </c>
      <c r="S329" s="160"/>
      <c r="T329" s="182">
        <f t="shared" si="14"/>
        <v>4213180760</v>
      </c>
      <c r="U329" s="178"/>
      <c r="V329" s="206">
        <f>T329/درآمدها!$J$5</f>
        <v>1.3644057979708799E-3</v>
      </c>
    </row>
    <row r="330" spans="1:22" s="28" customFormat="1" ht="42.75" customHeight="1">
      <c r="A330" s="25"/>
      <c r="B330" s="216" t="s">
        <v>483</v>
      </c>
      <c r="C330" s="212"/>
      <c r="D330" s="160">
        <v>0</v>
      </c>
      <c r="E330" s="160"/>
      <c r="F330" s="160">
        <v>1192421981</v>
      </c>
      <c r="G330" s="160"/>
      <c r="H330" s="160">
        <v>0</v>
      </c>
      <c r="I330" s="160"/>
      <c r="J330" s="182">
        <f t="shared" si="15"/>
        <v>1192421981</v>
      </c>
      <c r="K330" s="182"/>
      <c r="L330" s="206">
        <f t="shared" si="13"/>
        <v>6.7282638987349944E-4</v>
      </c>
      <c r="M330" s="206"/>
      <c r="N330" s="160">
        <v>0</v>
      </c>
      <c r="O330" s="160"/>
      <c r="P330" s="160">
        <v>1192421981</v>
      </c>
      <c r="Q330" s="160"/>
      <c r="R330" s="160">
        <v>0</v>
      </c>
      <c r="S330" s="160"/>
      <c r="T330" s="182">
        <f t="shared" si="14"/>
        <v>1192421981</v>
      </c>
      <c r="U330" s="178"/>
      <c r="V330" s="206">
        <f>T330/درآمدها!$J$5</f>
        <v>3.8615657793527052E-4</v>
      </c>
    </row>
    <row r="331" spans="1:22" s="28" customFormat="1" ht="42.75" customHeight="1">
      <c r="A331" s="25"/>
      <c r="B331" s="216" t="s">
        <v>276</v>
      </c>
      <c r="C331" s="212"/>
      <c r="D331" s="160">
        <v>0</v>
      </c>
      <c r="E331" s="160"/>
      <c r="F331" s="160">
        <v>0</v>
      </c>
      <c r="G331" s="160"/>
      <c r="H331" s="160">
        <v>0</v>
      </c>
      <c r="I331" s="160"/>
      <c r="J331" s="182">
        <f t="shared" si="15"/>
        <v>0</v>
      </c>
      <c r="K331" s="182"/>
      <c r="L331" s="206">
        <f t="shared" si="13"/>
        <v>0</v>
      </c>
      <c r="M331" s="206"/>
      <c r="N331" s="160">
        <v>0</v>
      </c>
      <c r="O331" s="160"/>
      <c r="P331" s="160">
        <v>0</v>
      </c>
      <c r="Q331" s="160"/>
      <c r="R331" s="160">
        <v>26789332534</v>
      </c>
      <c r="S331" s="160"/>
      <c r="T331" s="182">
        <f t="shared" si="14"/>
        <v>26789332534</v>
      </c>
      <c r="U331" s="178"/>
      <c r="V331" s="206">
        <f>T331/درآمدها!$J$5</f>
        <v>8.6755168399562151E-3</v>
      </c>
    </row>
    <row r="332" spans="1:22" s="28" customFormat="1" ht="42.75" customHeight="1">
      <c r="A332" s="25"/>
      <c r="B332" s="216" t="s">
        <v>445</v>
      </c>
      <c r="C332" s="212"/>
      <c r="D332" s="160">
        <v>0</v>
      </c>
      <c r="E332" s="160"/>
      <c r="F332" s="160">
        <v>0</v>
      </c>
      <c r="G332" s="160"/>
      <c r="H332" s="160">
        <v>0</v>
      </c>
      <c r="I332" s="160"/>
      <c r="J332" s="182">
        <f t="shared" si="15"/>
        <v>0</v>
      </c>
      <c r="K332" s="182"/>
      <c r="L332" s="206">
        <f t="shared" ref="L332:L351" si="16">J332/1772258043006</f>
        <v>0</v>
      </c>
      <c r="M332" s="206"/>
      <c r="N332" s="160">
        <v>0</v>
      </c>
      <c r="O332" s="160"/>
      <c r="P332" s="160">
        <v>0</v>
      </c>
      <c r="Q332" s="160"/>
      <c r="R332" s="160">
        <v>-224127335</v>
      </c>
      <c r="S332" s="160"/>
      <c r="T332" s="182">
        <f t="shared" ref="T332:T351" si="17">N332+P332+R332</f>
        <v>-224127335</v>
      </c>
      <c r="U332" s="178"/>
      <c r="V332" s="206">
        <f>T332/درآمدها!$J$5</f>
        <v>-7.2581893058336688E-5</v>
      </c>
    </row>
    <row r="333" spans="1:22" s="28" customFormat="1" ht="42.75" customHeight="1">
      <c r="A333" s="25"/>
      <c r="B333" s="216" t="s">
        <v>329</v>
      </c>
      <c r="C333" s="212"/>
      <c r="D333" s="160">
        <v>0</v>
      </c>
      <c r="E333" s="160"/>
      <c r="F333" s="160">
        <v>0</v>
      </c>
      <c r="G333" s="160"/>
      <c r="H333" s="160">
        <v>0</v>
      </c>
      <c r="I333" s="160"/>
      <c r="J333" s="182">
        <f t="shared" si="15"/>
        <v>0</v>
      </c>
      <c r="K333" s="182"/>
      <c r="L333" s="206">
        <f t="shared" si="16"/>
        <v>0</v>
      </c>
      <c r="M333" s="206"/>
      <c r="N333" s="160">
        <v>2852569440</v>
      </c>
      <c r="O333" s="160"/>
      <c r="P333" s="160">
        <v>0</v>
      </c>
      <c r="Q333" s="160"/>
      <c r="R333" s="160">
        <v>4414435773</v>
      </c>
      <c r="S333" s="160"/>
      <c r="T333" s="182">
        <f t="shared" si="17"/>
        <v>7267005213</v>
      </c>
      <c r="U333" s="178"/>
      <c r="V333" s="206">
        <f>T333/درآمدها!$J$5</f>
        <v>2.3533630791814897E-3</v>
      </c>
    </row>
    <row r="334" spans="1:22" s="28" customFormat="1" ht="42.75" customHeight="1">
      <c r="A334" s="25"/>
      <c r="B334" s="216" t="s">
        <v>290</v>
      </c>
      <c r="C334" s="212"/>
      <c r="D334" s="160">
        <v>0</v>
      </c>
      <c r="E334" s="160"/>
      <c r="F334" s="160">
        <v>3767166276</v>
      </c>
      <c r="G334" s="160"/>
      <c r="H334" s="160">
        <v>45078452</v>
      </c>
      <c r="I334" s="160"/>
      <c r="J334" s="182">
        <f t="shared" si="15"/>
        <v>3812244728</v>
      </c>
      <c r="K334" s="182"/>
      <c r="L334" s="206">
        <f t="shared" si="16"/>
        <v>2.1510663997517509E-3</v>
      </c>
      <c r="M334" s="206"/>
      <c r="N334" s="160">
        <v>0</v>
      </c>
      <c r="O334" s="160"/>
      <c r="P334" s="160">
        <v>4670378335</v>
      </c>
      <c r="Q334" s="160"/>
      <c r="R334" s="160">
        <v>-845436888</v>
      </c>
      <c r="S334" s="160"/>
      <c r="T334" s="182">
        <f t="shared" si="17"/>
        <v>3824941447</v>
      </c>
      <c r="U334" s="178"/>
      <c r="V334" s="206">
        <f>T334/درآمدها!$J$5</f>
        <v>1.2386775181195708E-3</v>
      </c>
    </row>
    <row r="335" spans="1:22" s="28" customFormat="1" ht="42.75" customHeight="1">
      <c r="A335" s="25"/>
      <c r="B335" s="216" t="s">
        <v>255</v>
      </c>
      <c r="C335" s="212"/>
      <c r="D335" s="160">
        <v>0</v>
      </c>
      <c r="E335" s="160"/>
      <c r="F335" s="160">
        <v>6072535245</v>
      </c>
      <c r="G335" s="160"/>
      <c r="H335" s="160">
        <v>20198304</v>
      </c>
      <c r="I335" s="160"/>
      <c r="J335" s="182">
        <f t="shared" si="15"/>
        <v>6092733549</v>
      </c>
      <c r="K335" s="182"/>
      <c r="L335" s="206">
        <f t="shared" si="16"/>
        <v>3.437836591033811E-3</v>
      </c>
      <c r="M335" s="206"/>
      <c r="N335" s="160">
        <v>0</v>
      </c>
      <c r="O335" s="160"/>
      <c r="P335" s="160">
        <v>7276912105</v>
      </c>
      <c r="Q335" s="160"/>
      <c r="R335" s="160">
        <v>-493272219</v>
      </c>
      <c r="S335" s="160"/>
      <c r="T335" s="182">
        <f t="shared" si="17"/>
        <v>6783639886</v>
      </c>
      <c r="U335" s="178"/>
      <c r="V335" s="206">
        <f>T335/درآمدها!$J$5</f>
        <v>2.1968289800613533E-3</v>
      </c>
    </row>
    <row r="336" spans="1:22" s="28" customFormat="1" ht="42.75" customHeight="1">
      <c r="A336" s="25"/>
      <c r="B336" s="216" t="s">
        <v>343</v>
      </c>
      <c r="C336" s="212"/>
      <c r="D336" s="160">
        <v>0</v>
      </c>
      <c r="E336" s="160"/>
      <c r="F336" s="160">
        <v>5088964001</v>
      </c>
      <c r="G336" s="160"/>
      <c r="H336" s="160">
        <v>436043895</v>
      </c>
      <c r="I336" s="160"/>
      <c r="J336" s="182">
        <f t="shared" si="15"/>
        <v>5525007896</v>
      </c>
      <c r="K336" s="182"/>
      <c r="L336" s="206">
        <f t="shared" si="16"/>
        <v>3.1174963024170037E-3</v>
      </c>
      <c r="M336" s="206"/>
      <c r="N336" s="160">
        <v>0</v>
      </c>
      <c r="O336" s="160"/>
      <c r="P336" s="160">
        <v>5379347160</v>
      </c>
      <c r="Q336" s="160"/>
      <c r="R336" s="160">
        <v>412892425</v>
      </c>
      <c r="S336" s="160"/>
      <c r="T336" s="182">
        <f t="shared" si="17"/>
        <v>5792239585</v>
      </c>
      <c r="U336" s="178"/>
      <c r="V336" s="206">
        <f>T336/درآمدها!$J$5</f>
        <v>1.875771708643814E-3</v>
      </c>
    </row>
    <row r="337" spans="1:22" s="28" customFormat="1" ht="42.75" customHeight="1">
      <c r="A337" s="25"/>
      <c r="B337" s="216" t="s">
        <v>403</v>
      </c>
      <c r="C337" s="212"/>
      <c r="D337" s="160">
        <v>0</v>
      </c>
      <c r="E337" s="160"/>
      <c r="F337" s="160">
        <v>1109457541</v>
      </c>
      <c r="G337" s="160"/>
      <c r="H337" s="160">
        <v>91962335</v>
      </c>
      <c r="I337" s="160"/>
      <c r="J337" s="182">
        <f t="shared" si="15"/>
        <v>1201419876</v>
      </c>
      <c r="K337" s="182"/>
      <c r="L337" s="206">
        <f t="shared" si="16"/>
        <v>6.7790346938543004E-4</v>
      </c>
      <c r="M337" s="206"/>
      <c r="N337" s="160">
        <v>0</v>
      </c>
      <c r="O337" s="160"/>
      <c r="P337" s="160">
        <v>1231942968</v>
      </c>
      <c r="Q337" s="160"/>
      <c r="R337" s="160">
        <v>158052339</v>
      </c>
      <c r="S337" s="160"/>
      <c r="T337" s="182">
        <f t="shared" si="17"/>
        <v>1389995307</v>
      </c>
      <c r="U337" s="178"/>
      <c r="V337" s="206">
        <f>T337/درآمدها!$J$5</f>
        <v>4.5013916184861557E-4</v>
      </c>
    </row>
    <row r="338" spans="1:22" s="28" customFormat="1" ht="42.75" customHeight="1">
      <c r="A338" s="25"/>
      <c r="B338" s="216" t="s">
        <v>449</v>
      </c>
      <c r="C338" s="212"/>
      <c r="D338" s="160">
        <v>0</v>
      </c>
      <c r="E338" s="160"/>
      <c r="F338" s="160">
        <v>1346006366</v>
      </c>
      <c r="G338" s="160"/>
      <c r="H338" s="160">
        <v>2846273</v>
      </c>
      <c r="I338" s="160"/>
      <c r="J338" s="182">
        <f t="shared" si="15"/>
        <v>1348852639</v>
      </c>
      <c r="K338" s="182"/>
      <c r="L338" s="206">
        <f t="shared" si="16"/>
        <v>7.6109268868779136E-4</v>
      </c>
      <c r="M338" s="206"/>
      <c r="N338" s="160">
        <v>0</v>
      </c>
      <c r="O338" s="160"/>
      <c r="P338" s="160">
        <v>1113344490</v>
      </c>
      <c r="Q338" s="160"/>
      <c r="R338" s="160">
        <v>2846273</v>
      </c>
      <c r="S338" s="160"/>
      <c r="T338" s="182">
        <f t="shared" si="17"/>
        <v>1116190763</v>
      </c>
      <c r="U338" s="178"/>
      <c r="V338" s="206">
        <f>T338/درآمدها!$J$5</f>
        <v>3.6146969129298412E-4</v>
      </c>
    </row>
    <row r="339" spans="1:22" s="28" customFormat="1" ht="42.75" customHeight="1">
      <c r="A339" s="25"/>
      <c r="B339" s="216" t="s">
        <v>351</v>
      </c>
      <c r="C339" s="212"/>
      <c r="D339" s="160">
        <v>0</v>
      </c>
      <c r="E339" s="160"/>
      <c r="F339" s="160">
        <v>0</v>
      </c>
      <c r="G339" s="160"/>
      <c r="H339" s="160">
        <v>0</v>
      </c>
      <c r="I339" s="160"/>
      <c r="J339" s="182">
        <f t="shared" si="15"/>
        <v>0</v>
      </c>
      <c r="K339" s="182"/>
      <c r="L339" s="206">
        <f t="shared" si="16"/>
        <v>0</v>
      </c>
      <c r="M339" s="206"/>
      <c r="N339" s="160">
        <v>0</v>
      </c>
      <c r="O339" s="160"/>
      <c r="P339" s="160">
        <v>0</v>
      </c>
      <c r="Q339" s="160"/>
      <c r="R339" s="160">
        <v>-189460399</v>
      </c>
      <c r="S339" s="160"/>
      <c r="T339" s="182">
        <f t="shared" si="17"/>
        <v>-189460399</v>
      </c>
      <c r="U339" s="178"/>
      <c r="V339" s="206">
        <f>T339/درآمدها!$J$5</f>
        <v>-6.1355275647246684E-5</v>
      </c>
    </row>
    <row r="340" spans="1:22" s="28" customFormat="1" ht="42.75" customHeight="1">
      <c r="A340" s="25"/>
      <c r="B340" s="216" t="s">
        <v>416</v>
      </c>
      <c r="C340" s="212"/>
      <c r="D340" s="160">
        <v>0</v>
      </c>
      <c r="E340" s="160"/>
      <c r="F340" s="160">
        <v>-1781297790</v>
      </c>
      <c r="G340" s="160"/>
      <c r="H340" s="160">
        <v>2039998517</v>
      </c>
      <c r="I340" s="160"/>
      <c r="J340" s="182">
        <f t="shared" si="15"/>
        <v>258700727</v>
      </c>
      <c r="K340" s="182"/>
      <c r="L340" s="206">
        <f t="shared" si="16"/>
        <v>1.4597238140401215E-4</v>
      </c>
      <c r="M340" s="206"/>
      <c r="N340" s="160">
        <v>0</v>
      </c>
      <c r="O340" s="160"/>
      <c r="P340" s="160">
        <v>85915553</v>
      </c>
      <c r="Q340" s="160"/>
      <c r="R340" s="160">
        <v>2065474310</v>
      </c>
      <c r="S340" s="160"/>
      <c r="T340" s="182">
        <f t="shared" si="17"/>
        <v>2151389863</v>
      </c>
      <c r="U340" s="178"/>
      <c r="V340" s="206">
        <f>T340/درآمدها!$J$5</f>
        <v>6.9671086288094054E-4</v>
      </c>
    </row>
    <row r="341" spans="1:22" s="28" customFormat="1" ht="42.75" customHeight="1">
      <c r="A341" s="25"/>
      <c r="B341" s="216" t="s">
        <v>481</v>
      </c>
      <c r="C341" s="212"/>
      <c r="D341" s="160">
        <v>0</v>
      </c>
      <c r="E341" s="160"/>
      <c r="F341" s="160">
        <v>1471165200</v>
      </c>
      <c r="G341" s="160"/>
      <c r="H341" s="160">
        <v>0</v>
      </c>
      <c r="I341" s="160"/>
      <c r="J341" s="182">
        <f t="shared" si="15"/>
        <v>1471165200</v>
      </c>
      <c r="K341" s="182"/>
      <c r="L341" s="206">
        <f t="shared" si="16"/>
        <v>8.3010778583049677E-4</v>
      </c>
      <c r="M341" s="206"/>
      <c r="N341" s="160">
        <v>0</v>
      </c>
      <c r="O341" s="160"/>
      <c r="P341" s="160">
        <v>1471165200</v>
      </c>
      <c r="Q341" s="160"/>
      <c r="R341" s="160">
        <v>0</v>
      </c>
      <c r="S341" s="160"/>
      <c r="T341" s="182">
        <f t="shared" si="17"/>
        <v>1471165200</v>
      </c>
      <c r="U341" s="178"/>
      <c r="V341" s="206">
        <f>T341/درآمدها!$J$5</f>
        <v>4.7642539995198049E-4</v>
      </c>
    </row>
    <row r="342" spans="1:22" s="28" customFormat="1" ht="42.75" customHeight="1">
      <c r="A342" s="25"/>
      <c r="B342" s="216" t="s">
        <v>380</v>
      </c>
      <c r="C342" s="212"/>
      <c r="D342" s="160">
        <v>0</v>
      </c>
      <c r="E342" s="160"/>
      <c r="F342" s="160">
        <v>0</v>
      </c>
      <c r="G342" s="160"/>
      <c r="H342" s="160">
        <v>0</v>
      </c>
      <c r="I342" s="160"/>
      <c r="J342" s="182">
        <f t="shared" si="15"/>
        <v>0</v>
      </c>
      <c r="K342" s="182"/>
      <c r="L342" s="206">
        <f t="shared" si="16"/>
        <v>0</v>
      </c>
      <c r="M342" s="206"/>
      <c r="N342" s="160">
        <v>0</v>
      </c>
      <c r="O342" s="160"/>
      <c r="P342" s="160">
        <v>0</v>
      </c>
      <c r="Q342" s="160"/>
      <c r="R342" s="160">
        <v>-36530415</v>
      </c>
      <c r="S342" s="160"/>
      <c r="T342" s="182">
        <f t="shared" si="17"/>
        <v>-36530415</v>
      </c>
      <c r="U342" s="178"/>
      <c r="V342" s="206">
        <f>T342/درآمدها!$J$5</f>
        <v>-1.1830090581796543E-5</v>
      </c>
    </row>
    <row r="343" spans="1:22" s="28" customFormat="1" ht="42.75" customHeight="1">
      <c r="A343" s="25"/>
      <c r="B343" s="216" t="s">
        <v>336</v>
      </c>
      <c r="C343" s="212"/>
      <c r="D343" s="160">
        <v>0</v>
      </c>
      <c r="E343" s="160"/>
      <c r="F343" s="160">
        <v>0</v>
      </c>
      <c r="G343" s="160"/>
      <c r="H343" s="160">
        <v>0</v>
      </c>
      <c r="I343" s="160"/>
      <c r="J343" s="182">
        <f t="shared" si="15"/>
        <v>0</v>
      </c>
      <c r="K343" s="182"/>
      <c r="L343" s="206">
        <f t="shared" si="16"/>
        <v>0</v>
      </c>
      <c r="M343" s="206"/>
      <c r="N343" s="160">
        <v>0</v>
      </c>
      <c r="O343" s="160"/>
      <c r="P343" s="160">
        <v>10530785636</v>
      </c>
      <c r="Q343" s="160"/>
      <c r="R343" s="160">
        <v>-963</v>
      </c>
      <c r="S343" s="160"/>
      <c r="T343" s="182">
        <f t="shared" si="17"/>
        <v>10530784673</v>
      </c>
      <c r="U343" s="178"/>
      <c r="V343" s="206">
        <f>T343/درآمدها!$J$5</f>
        <v>3.4103126553307614E-3</v>
      </c>
    </row>
    <row r="344" spans="1:22" s="28" customFormat="1" ht="42.75" customHeight="1">
      <c r="A344" s="25"/>
      <c r="B344" s="216" t="s">
        <v>371</v>
      </c>
      <c r="C344" s="212"/>
      <c r="D344" s="160">
        <v>0</v>
      </c>
      <c r="E344" s="160"/>
      <c r="F344" s="160">
        <v>0</v>
      </c>
      <c r="G344" s="160"/>
      <c r="H344" s="160">
        <v>0</v>
      </c>
      <c r="I344" s="160"/>
      <c r="J344" s="182">
        <f t="shared" si="15"/>
        <v>0</v>
      </c>
      <c r="K344" s="182"/>
      <c r="L344" s="206">
        <f t="shared" si="16"/>
        <v>0</v>
      </c>
      <c r="M344" s="206"/>
      <c r="N344" s="160">
        <v>0</v>
      </c>
      <c r="O344" s="160"/>
      <c r="P344" s="160">
        <v>421071286</v>
      </c>
      <c r="Q344" s="160"/>
      <c r="R344" s="160">
        <v>-13883992</v>
      </c>
      <c r="S344" s="160"/>
      <c r="T344" s="182">
        <f t="shared" si="17"/>
        <v>407187294</v>
      </c>
      <c r="U344" s="178"/>
      <c r="V344" s="206">
        <f>T344/درآمدها!$J$5</f>
        <v>1.318644360261612E-4</v>
      </c>
    </row>
    <row r="345" spans="1:22" s="28" customFormat="1" ht="42.75" customHeight="1">
      <c r="A345" s="25"/>
      <c r="B345" s="216" t="s">
        <v>379</v>
      </c>
      <c r="C345" s="212"/>
      <c r="D345" s="160">
        <v>0</v>
      </c>
      <c r="E345" s="160"/>
      <c r="F345" s="160">
        <v>0</v>
      </c>
      <c r="G345" s="160"/>
      <c r="H345" s="160">
        <v>0</v>
      </c>
      <c r="I345" s="160"/>
      <c r="J345" s="182">
        <f t="shared" si="15"/>
        <v>0</v>
      </c>
      <c r="K345" s="182"/>
      <c r="L345" s="206">
        <f t="shared" si="16"/>
        <v>0</v>
      </c>
      <c r="M345" s="206"/>
      <c r="N345" s="160">
        <v>0</v>
      </c>
      <c r="O345" s="160"/>
      <c r="P345" s="160">
        <v>0</v>
      </c>
      <c r="Q345" s="160"/>
      <c r="R345" s="160">
        <v>-1536</v>
      </c>
      <c r="S345" s="160"/>
      <c r="T345" s="182">
        <f t="shared" si="17"/>
        <v>-1536</v>
      </c>
      <c r="U345" s="178"/>
      <c r="V345" s="206">
        <f>T345/درآمدها!$J$5</f>
        <v>-4.9742164532320502E-10</v>
      </c>
    </row>
    <row r="346" spans="1:22" s="28" customFormat="1" ht="42.75" customHeight="1">
      <c r="A346" s="25"/>
      <c r="B346" s="216" t="s">
        <v>378</v>
      </c>
      <c r="C346" s="212"/>
      <c r="D346" s="160">
        <v>0</v>
      </c>
      <c r="E346" s="160"/>
      <c r="F346" s="160">
        <v>146774800</v>
      </c>
      <c r="G346" s="160"/>
      <c r="H346" s="160">
        <v>1559493149</v>
      </c>
      <c r="I346" s="160"/>
      <c r="J346" s="182">
        <f t="shared" si="15"/>
        <v>1706267949</v>
      </c>
      <c r="K346" s="182"/>
      <c r="L346" s="206">
        <f t="shared" si="16"/>
        <v>9.6276496288651538E-4</v>
      </c>
      <c r="M346" s="206"/>
      <c r="N346" s="160">
        <v>0</v>
      </c>
      <c r="O346" s="160"/>
      <c r="P346" s="160">
        <v>0</v>
      </c>
      <c r="Q346" s="160"/>
      <c r="R346" s="160">
        <v>1542175086</v>
      </c>
      <c r="S346" s="160"/>
      <c r="T346" s="182">
        <f t="shared" si="17"/>
        <v>1542175086</v>
      </c>
      <c r="U346" s="178"/>
      <c r="V346" s="206">
        <f>T346/درآمدها!$J$5</f>
        <v>4.9942139886365576E-4</v>
      </c>
    </row>
    <row r="347" spans="1:22" s="28" customFormat="1" ht="42.75" customHeight="1">
      <c r="A347" s="25"/>
      <c r="B347" s="216" t="s">
        <v>463</v>
      </c>
      <c r="C347" s="212"/>
      <c r="D347" s="160">
        <v>0</v>
      </c>
      <c r="E347" s="160"/>
      <c r="F347" s="160">
        <v>2641035910</v>
      </c>
      <c r="G347" s="160"/>
      <c r="H347" s="160"/>
      <c r="I347" s="160"/>
      <c r="J347" s="182">
        <f t="shared" si="15"/>
        <v>2641035910</v>
      </c>
      <c r="K347" s="182"/>
      <c r="L347" s="206">
        <f t="shared" si="16"/>
        <v>1.490209577788362E-3</v>
      </c>
      <c r="M347" s="206"/>
      <c r="N347" s="160"/>
      <c r="O347" s="160"/>
      <c r="P347" s="160">
        <v>6560962558</v>
      </c>
      <c r="Q347" s="160"/>
      <c r="R347" s="160"/>
      <c r="S347" s="160"/>
      <c r="T347" s="182">
        <f t="shared" si="17"/>
        <v>6560962558</v>
      </c>
      <c r="U347" s="178"/>
      <c r="V347" s="206">
        <f>T347/درآمدها!$J$5</f>
        <v>2.1247166604845729E-3</v>
      </c>
    </row>
    <row r="348" spans="1:22" s="28" customFormat="1" ht="42.75" customHeight="1">
      <c r="A348" s="25"/>
      <c r="B348" s="216" t="s">
        <v>498</v>
      </c>
      <c r="C348" s="212"/>
      <c r="D348" s="160">
        <v>0</v>
      </c>
      <c r="E348" s="160"/>
      <c r="F348" s="160">
        <v>544880588</v>
      </c>
      <c r="G348" s="160"/>
      <c r="H348" s="160"/>
      <c r="I348" s="160"/>
      <c r="J348" s="182">
        <f t="shared" si="15"/>
        <v>544880588</v>
      </c>
      <c r="K348" s="182"/>
      <c r="L348" s="206">
        <f t="shared" si="16"/>
        <v>3.0744991687316908E-4</v>
      </c>
      <c r="M348" s="206"/>
      <c r="N348" s="160"/>
      <c r="O348" s="160"/>
      <c r="P348" s="160"/>
      <c r="Q348" s="160"/>
      <c r="R348" s="160"/>
      <c r="S348" s="160"/>
      <c r="T348" s="182">
        <f t="shared" si="17"/>
        <v>0</v>
      </c>
      <c r="U348" s="178"/>
      <c r="V348" s="206">
        <f>T348/درآمدها!$J$5</f>
        <v>0</v>
      </c>
    </row>
    <row r="349" spans="1:22" s="28" customFormat="1" ht="42.75" customHeight="1">
      <c r="A349" s="25"/>
      <c r="B349" s="216" t="s">
        <v>372</v>
      </c>
      <c r="C349" s="212"/>
      <c r="D349" s="160">
        <v>0</v>
      </c>
      <c r="E349" s="160"/>
      <c r="F349" s="160">
        <v>0</v>
      </c>
      <c r="G349" s="160"/>
      <c r="H349" s="160">
        <v>0</v>
      </c>
      <c r="I349" s="160"/>
      <c r="J349" s="182">
        <f t="shared" si="15"/>
        <v>0</v>
      </c>
      <c r="K349" s="182"/>
      <c r="L349" s="206">
        <f t="shared" si="16"/>
        <v>0</v>
      </c>
      <c r="M349" s="206"/>
      <c r="N349" s="160">
        <v>0</v>
      </c>
      <c r="O349" s="160"/>
      <c r="P349" s="160">
        <v>-2483242682</v>
      </c>
      <c r="Q349" s="160"/>
      <c r="R349" s="160">
        <v>0</v>
      </c>
      <c r="S349" s="160"/>
      <c r="T349" s="182">
        <f t="shared" si="17"/>
        <v>-2483242682</v>
      </c>
      <c r="U349" s="178"/>
      <c r="V349" s="206">
        <f>T349/درآمدها!$J$5</f>
        <v>-8.0417881550602112E-4</v>
      </c>
    </row>
    <row r="350" spans="1:22" s="28" customFormat="1" ht="42.75" customHeight="1">
      <c r="A350" s="25"/>
      <c r="B350" s="216" t="s">
        <v>497</v>
      </c>
      <c r="C350" s="212"/>
      <c r="D350" s="160">
        <v>0</v>
      </c>
      <c r="E350" s="160"/>
      <c r="F350" s="160"/>
      <c r="G350" s="160"/>
      <c r="H350" s="160"/>
      <c r="I350" s="160"/>
      <c r="J350" s="182">
        <f t="shared" si="15"/>
        <v>0</v>
      </c>
      <c r="K350" s="182"/>
      <c r="L350" s="206">
        <f t="shared" si="16"/>
        <v>0</v>
      </c>
      <c r="M350" s="206"/>
      <c r="N350" s="160"/>
      <c r="O350" s="160"/>
      <c r="P350" s="160"/>
      <c r="Q350" s="160"/>
      <c r="R350" s="160">
        <v>-1113463</v>
      </c>
      <c r="S350" s="160"/>
      <c r="T350" s="182">
        <f t="shared" si="17"/>
        <v>-1113463</v>
      </c>
      <c r="U350" s="178"/>
      <c r="V350" s="206">
        <f>T350/درآمدها!$J$5</f>
        <v>-3.6058632647559364E-7</v>
      </c>
    </row>
    <row r="351" spans="1:22" s="28" customFormat="1" ht="42.75" customHeight="1">
      <c r="A351" s="25"/>
      <c r="B351" s="216" t="s">
        <v>335</v>
      </c>
      <c r="C351" s="212"/>
      <c r="D351" s="160">
        <v>0</v>
      </c>
      <c r="E351" s="160"/>
      <c r="F351" s="160">
        <v>0</v>
      </c>
      <c r="G351" s="160"/>
      <c r="H351" s="160">
        <v>0</v>
      </c>
      <c r="I351" s="160"/>
      <c r="J351" s="182">
        <f t="shared" si="15"/>
        <v>0</v>
      </c>
      <c r="K351" s="182"/>
      <c r="L351" s="206">
        <f t="shared" si="16"/>
        <v>0</v>
      </c>
      <c r="M351" s="206"/>
      <c r="N351" s="160">
        <v>0</v>
      </c>
      <c r="O351" s="160"/>
      <c r="P351" s="160">
        <v>1098506074</v>
      </c>
      <c r="Q351" s="160"/>
      <c r="R351" s="160">
        <v>-1424784821</v>
      </c>
      <c r="S351" s="160"/>
      <c r="T351" s="182">
        <f t="shared" si="17"/>
        <v>-326278747</v>
      </c>
      <c r="U351" s="178"/>
      <c r="V351" s="206">
        <f>T351/درآمدها!$J$5</f>
        <v>-1.0566283279084229E-4</v>
      </c>
    </row>
    <row r="352" spans="1:22" s="31" customFormat="1" ht="33.6" thickBot="1">
      <c r="A352" s="30"/>
      <c r="B352" s="219" t="s">
        <v>2</v>
      </c>
      <c r="C352" s="220"/>
      <c r="D352" s="183">
        <f>SUM(D11:D351)</f>
        <v>30919968542</v>
      </c>
      <c r="E352" s="183"/>
      <c r="F352" s="183">
        <f>SUM(F11:F351)</f>
        <v>1527240240908</v>
      </c>
      <c r="G352" s="184"/>
      <c r="H352" s="183">
        <f>SUM(H11:H351)</f>
        <v>205475297269</v>
      </c>
      <c r="I352" s="184"/>
      <c r="J352" s="183">
        <f>SUM(J11:J351)</f>
        <v>1763635506719</v>
      </c>
      <c r="K352" s="184"/>
      <c r="L352" s="221">
        <f>SUM(L11:L291)</f>
        <v>0.84747628718642265</v>
      </c>
      <c r="M352" s="222"/>
      <c r="N352" s="183">
        <f>SUM(N11:N351)</f>
        <v>496787371773</v>
      </c>
      <c r="O352" s="183"/>
      <c r="P352" s="183">
        <f>SUM(P11:P351)</f>
        <v>2271494365994</v>
      </c>
      <c r="Q352" s="184"/>
      <c r="R352" s="183">
        <f>SUM(R11:R351)</f>
        <v>264331829432</v>
      </c>
      <c r="S352" s="184"/>
      <c r="T352" s="183">
        <f>SUM(T11:T351)</f>
        <v>3032613567199</v>
      </c>
      <c r="U352" s="185"/>
      <c r="V352" s="221">
        <f>SUM(V11:V291)</f>
        <v>0.82174870121083643</v>
      </c>
    </row>
    <row r="353" spans="2:21" ht="25.5" customHeight="1" thickTop="1">
      <c r="B353" s="216"/>
      <c r="I353" s="160"/>
      <c r="K353" s="182"/>
      <c r="M353" s="206"/>
      <c r="P353" s="223"/>
      <c r="Q353" s="160"/>
      <c r="R353" s="223"/>
      <c r="S353" s="160"/>
      <c r="T353" s="223"/>
      <c r="U353" s="178"/>
    </row>
    <row r="354" spans="2:21" s="160" customFormat="1"/>
    <row r="355" spans="2:21" s="160" customFormat="1"/>
  </sheetData>
  <autoFilter ref="B8:B352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6"/>
  <sheetViews>
    <sheetView rightToLeft="1" view="pageBreakPreview" zoomScale="90" zoomScaleNormal="100" zoomScaleSheetLayoutView="90" workbookViewId="0">
      <selection activeCell="A16" sqref="A16"/>
    </sheetView>
  </sheetViews>
  <sheetFormatPr defaultColWidth="9.109375" defaultRowHeight="21"/>
  <cols>
    <col min="1" max="1" width="34.44140625" style="39" bestFit="1" customWidth="1"/>
    <col min="2" max="2" width="0.44140625" style="39" customWidth="1"/>
    <col min="3" max="3" width="18.109375" style="39" bestFit="1" customWidth="1"/>
    <col min="4" max="4" width="0.6640625" style="39" customWidth="1"/>
    <col min="5" max="5" width="20" style="39" bestFit="1" customWidth="1"/>
    <col min="6" max="6" width="0.5546875" style="39" customWidth="1"/>
    <col min="7" max="7" width="17" style="39" bestFit="1" customWidth="1"/>
    <col min="8" max="8" width="0.5546875" style="39" customWidth="1"/>
    <col min="9" max="9" width="20.44140625" style="39" bestFit="1" customWidth="1"/>
    <col min="10" max="10" width="0.44140625" style="39" customWidth="1"/>
    <col min="11" max="11" width="18.109375" style="39" bestFit="1" customWidth="1"/>
    <col min="12" max="12" width="0.5546875" style="39" customWidth="1"/>
    <col min="13" max="13" width="17.6640625" style="39" bestFit="1" customWidth="1"/>
    <col min="14" max="14" width="0.88671875" style="39" customWidth="1"/>
    <col min="15" max="15" width="19.33203125" style="39" bestFit="1" customWidth="1"/>
    <col min="16" max="16" width="0.5546875" style="39" customWidth="1"/>
    <col min="17" max="17" width="19.33203125" style="39" bestFit="1" customWidth="1"/>
    <col min="18" max="18" width="9.109375" style="39"/>
    <col min="19" max="19" width="12.6640625" style="1" bestFit="1" customWidth="1"/>
    <col min="20" max="16384" width="9.109375" style="1"/>
  </cols>
  <sheetData>
    <row r="1" spans="1:17" ht="21" customHeight="1">
      <c r="A1" s="298" t="s">
        <v>78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18" customHeight="1">
      <c r="A2" s="298" t="s">
        <v>49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9.5" customHeight="1">
      <c r="A3" s="298" t="str">
        <f>' سهام'!B3</f>
        <v>برای ماه منتهی به 1403/09/30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19.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>
      <c r="A5" s="277" t="s">
        <v>26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</row>
    <row r="6" spans="1:17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22.5" customHeight="1" thickBot="1">
      <c r="A7" s="110"/>
      <c r="B7" s="111"/>
      <c r="C7" s="299" t="str">
        <f>'درآمد سود سهام'!$I$7</f>
        <v>طی آذر  ماه</v>
      </c>
      <c r="D7" s="278"/>
      <c r="E7" s="278"/>
      <c r="F7" s="278"/>
      <c r="G7" s="278"/>
      <c r="H7" s="278"/>
      <c r="I7" s="278"/>
      <c r="J7" s="113"/>
      <c r="K7" s="300" t="str">
        <f>'درآمد سود سهام'!$O$7</f>
        <v>از ابتدای سال مالی تا پایان آذر ماه</v>
      </c>
      <c r="L7" s="278"/>
      <c r="M7" s="278"/>
      <c r="N7" s="278"/>
      <c r="O7" s="278"/>
      <c r="P7" s="278"/>
      <c r="Q7" s="278"/>
    </row>
    <row r="8" spans="1:17" ht="15.75" customHeight="1">
      <c r="A8" s="294"/>
      <c r="B8" s="295"/>
      <c r="C8" s="296" t="s">
        <v>12</v>
      </c>
      <c r="D8" s="296"/>
      <c r="E8" s="296" t="s">
        <v>10</v>
      </c>
      <c r="F8" s="294"/>
      <c r="G8" s="296" t="s">
        <v>11</v>
      </c>
      <c r="H8" s="294"/>
      <c r="I8" s="296" t="s">
        <v>2</v>
      </c>
      <c r="J8" s="114"/>
      <c r="K8" s="296" t="s">
        <v>12</v>
      </c>
      <c r="L8" s="296"/>
      <c r="M8" s="296" t="s">
        <v>10</v>
      </c>
      <c r="N8" s="294"/>
      <c r="O8" s="296" t="s">
        <v>11</v>
      </c>
      <c r="P8" s="294"/>
      <c r="Q8" s="296" t="s">
        <v>2</v>
      </c>
    </row>
    <row r="9" spans="1:17" ht="12" customHeight="1">
      <c r="A9" s="295"/>
      <c r="B9" s="295"/>
      <c r="C9" s="297"/>
      <c r="D9" s="297"/>
      <c r="E9" s="297"/>
      <c r="F9" s="295"/>
      <c r="G9" s="297"/>
      <c r="H9" s="295"/>
      <c r="I9" s="297"/>
      <c r="J9" s="114"/>
      <c r="K9" s="297"/>
      <c r="L9" s="297"/>
      <c r="M9" s="297"/>
      <c r="N9" s="295"/>
      <c r="O9" s="297"/>
      <c r="P9" s="295"/>
      <c r="Q9" s="297"/>
    </row>
    <row r="10" spans="1:17" ht="14.25" customHeight="1" thickBot="1">
      <c r="A10" s="295"/>
      <c r="B10" s="295"/>
      <c r="C10" s="131" t="s">
        <v>55</v>
      </c>
      <c r="D10" s="297"/>
      <c r="E10" s="131" t="s">
        <v>53</v>
      </c>
      <c r="F10" s="295"/>
      <c r="G10" s="131" t="s">
        <v>54</v>
      </c>
      <c r="H10" s="295"/>
      <c r="I10" s="278"/>
      <c r="J10" s="115"/>
      <c r="K10" s="131" t="s">
        <v>55</v>
      </c>
      <c r="L10" s="297"/>
      <c r="M10" s="131" t="s">
        <v>53</v>
      </c>
      <c r="N10" s="295"/>
      <c r="O10" s="131" t="s">
        <v>54</v>
      </c>
      <c r="P10" s="295"/>
      <c r="Q10" s="278"/>
    </row>
    <row r="11" spans="1:17" ht="21" customHeight="1">
      <c r="A11" s="132"/>
      <c r="B11" s="73"/>
      <c r="C11" s="75">
        <v>0</v>
      </c>
      <c r="D11" s="75"/>
      <c r="E11" s="75">
        <v>0</v>
      </c>
      <c r="F11" s="75"/>
      <c r="G11" s="75">
        <v>0</v>
      </c>
      <c r="H11" s="75"/>
      <c r="I11" s="75">
        <f>C11+E11+G11</f>
        <v>0</v>
      </c>
      <c r="J11" s="75"/>
      <c r="K11" s="75">
        <v>0</v>
      </c>
      <c r="L11" s="75"/>
      <c r="M11" s="75">
        <v>0</v>
      </c>
      <c r="N11" s="75"/>
      <c r="O11" s="75">
        <v>0</v>
      </c>
      <c r="P11" s="75">
        <v>1228793</v>
      </c>
      <c r="Q11" s="75">
        <f>O11+M11+K11</f>
        <v>0</v>
      </c>
    </row>
    <row r="12" spans="1:17" ht="21" customHeight="1" thickBot="1">
      <c r="A12" s="128" t="s">
        <v>2</v>
      </c>
      <c r="B12" s="129"/>
      <c r="C12" s="76">
        <f>SUM(C11:C11)</f>
        <v>0</v>
      </c>
      <c r="D12" s="77" t="e">
        <f>SUM(#REF!)</f>
        <v>#REF!</v>
      </c>
      <c r="E12" s="76">
        <f>SUM(E11:E11)</f>
        <v>0</v>
      </c>
      <c r="F12" s="77" t="e">
        <f>SUM(#REF!)</f>
        <v>#REF!</v>
      </c>
      <c r="G12" s="76">
        <f>SUM(G11:G11)</f>
        <v>0</v>
      </c>
      <c r="H12" s="77" t="e">
        <f>SUM(#REF!)</f>
        <v>#REF!</v>
      </c>
      <c r="I12" s="76">
        <f>SUM(I11:I11)</f>
        <v>0</v>
      </c>
      <c r="J12" s="77" t="e">
        <f>SUM(#REF!)</f>
        <v>#REF!</v>
      </c>
      <c r="K12" s="76">
        <v>0</v>
      </c>
      <c r="L12" s="77" t="e">
        <v>#REF!</v>
      </c>
      <c r="M12" s="76">
        <f>SUM(M11)</f>
        <v>0</v>
      </c>
      <c r="N12" s="77" t="e">
        <v>#REF!</v>
      </c>
      <c r="O12" s="76">
        <f>SUM(O11)</f>
        <v>0</v>
      </c>
      <c r="P12" s="77" t="e">
        <v>#REF!</v>
      </c>
      <c r="Q12" s="76">
        <f>SUM(Q11)</f>
        <v>0</v>
      </c>
    </row>
    <row r="13" spans="1:17" ht="21.6" thickTop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>
      <c r="I14" s="133"/>
      <c r="O14" s="134"/>
      <c r="Q14" s="134"/>
    </row>
    <row r="15" spans="1:17">
      <c r="O15" s="133"/>
      <c r="Q15" s="133"/>
    </row>
    <row r="16" spans="1:17">
      <c r="I16" s="133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  <mergeCell ref="A8:A10"/>
    <mergeCell ref="B8:B10"/>
    <mergeCell ref="D8:D10"/>
    <mergeCell ref="Q8:Q10"/>
    <mergeCell ref="I8:I10"/>
    <mergeCell ref="P8:P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K14"/>
  <sheetViews>
    <sheetView rightToLeft="1" view="pageBreakPreview" topLeftCell="A4" zoomScale="90" zoomScaleNormal="100" zoomScaleSheetLayoutView="90" workbookViewId="0">
      <selection activeCell="A21" sqref="A21"/>
    </sheetView>
  </sheetViews>
  <sheetFormatPr defaultColWidth="9.109375" defaultRowHeight="21"/>
  <cols>
    <col min="1" max="1" width="40.33203125" style="39" bestFit="1" customWidth="1"/>
    <col min="2" max="2" width="0.6640625" style="39" customWidth="1"/>
    <col min="3" max="3" width="18.44140625" style="100" customWidth="1"/>
    <col min="4" max="4" width="1.44140625" style="100" customWidth="1"/>
    <col min="5" max="5" width="21.6640625" style="100" customWidth="1"/>
    <col min="6" max="6" width="1.44140625" style="100" customWidth="1"/>
    <col min="7" max="7" width="20" style="100" customWidth="1"/>
    <col min="8" max="8" width="1.33203125" style="39" customWidth="1"/>
    <col min="9" max="9" width="17.6640625" style="39" customWidth="1"/>
    <col min="10" max="10" width="0.6640625" style="39" customWidth="1"/>
    <col min="11" max="11" width="9.109375" style="39"/>
    <col min="12" max="16384" width="9.109375" style="1"/>
  </cols>
  <sheetData>
    <row r="1" spans="1:10" ht="21.6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ht="21.6">
      <c r="A2" s="298" t="s">
        <v>49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10" ht="21.6">
      <c r="A3" s="298" t="str">
        <f>' سهام'!B3</f>
        <v>برای ماه منتهی به 1403/09/30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0" ht="21.6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>
      <c r="A5" s="277" t="s">
        <v>27</v>
      </c>
      <c r="B5" s="277"/>
      <c r="C5" s="277"/>
      <c r="D5" s="277"/>
      <c r="E5" s="277"/>
      <c r="F5" s="277"/>
      <c r="G5" s="277"/>
      <c r="H5" s="277"/>
      <c r="I5" s="277"/>
      <c r="J5" s="277"/>
    </row>
    <row r="6" spans="1:10" ht="21.6" thickBot="1">
      <c r="A6" s="121"/>
      <c r="B6" s="121"/>
      <c r="C6" s="43"/>
      <c r="D6" s="43"/>
      <c r="E6" s="43"/>
      <c r="F6" s="43"/>
      <c r="G6" s="43"/>
      <c r="H6" s="121"/>
      <c r="I6" s="121"/>
      <c r="J6" s="121"/>
    </row>
    <row r="7" spans="1:10" ht="37.5" customHeight="1" thickBot="1">
      <c r="A7" s="301" t="s">
        <v>17</v>
      </c>
      <c r="B7" s="301"/>
      <c r="C7" s="302" t="str">
        <f>'درآمد سود سهام'!$I$7</f>
        <v>طی آذر  ماه</v>
      </c>
      <c r="D7" s="302"/>
      <c r="E7" s="302"/>
      <c r="F7" s="302"/>
      <c r="G7" s="303" t="str">
        <f>'درآمد سود سهام'!$O$7</f>
        <v>از ابتدای سال مالی تا پایان آذر ماه</v>
      </c>
      <c r="H7" s="301"/>
      <c r="I7" s="301"/>
      <c r="J7" s="301"/>
    </row>
    <row r="8" spans="1:10" ht="37.200000000000003">
      <c r="A8" s="122" t="s">
        <v>13</v>
      </c>
      <c r="B8" s="113"/>
      <c r="C8" s="123" t="s">
        <v>14</v>
      </c>
      <c r="D8" s="124"/>
      <c r="E8" s="123" t="s">
        <v>15</v>
      </c>
      <c r="F8" s="125"/>
      <c r="G8" s="123" t="s">
        <v>14</v>
      </c>
      <c r="H8" s="113"/>
      <c r="I8" s="122" t="s">
        <v>15</v>
      </c>
      <c r="J8" s="113"/>
    </row>
    <row r="9" spans="1:10" ht="27" customHeight="1">
      <c r="A9" s="126" t="s">
        <v>361</v>
      </c>
      <c r="B9" s="73"/>
      <c r="C9" s="51">
        <v>17580</v>
      </c>
      <c r="D9" s="73"/>
      <c r="E9" s="127">
        <f>C9/$C$13</f>
        <v>0.46997807838314709</v>
      </c>
      <c r="F9" s="73"/>
      <c r="G9" s="51">
        <v>315481587</v>
      </c>
      <c r="H9" s="73"/>
      <c r="I9" s="127">
        <f>G9/$G$13</f>
        <v>0.75108458539775202</v>
      </c>
      <c r="J9" s="113"/>
    </row>
    <row r="10" spans="1:10" ht="27" customHeight="1">
      <c r="A10" s="126" t="s">
        <v>358</v>
      </c>
      <c r="B10" s="73"/>
      <c r="C10" s="51">
        <v>1660</v>
      </c>
      <c r="D10" s="73"/>
      <c r="E10" s="127">
        <f>C10/$C$13</f>
        <v>4.4377907287600916E-2</v>
      </c>
      <c r="F10" s="73"/>
      <c r="G10" s="51">
        <v>10263</v>
      </c>
      <c r="H10" s="73"/>
      <c r="I10" s="127">
        <f>G10/$G$13</f>
        <v>2.4433695713395562E-5</v>
      </c>
      <c r="J10" s="113"/>
    </row>
    <row r="11" spans="1:10" ht="27" customHeight="1">
      <c r="A11" s="126" t="s">
        <v>359</v>
      </c>
      <c r="B11" s="73"/>
      <c r="C11" s="51">
        <v>4313</v>
      </c>
      <c r="D11" s="73"/>
      <c r="E11" s="127">
        <f>C11/$C$13</f>
        <v>0.11530235791049565</v>
      </c>
      <c r="F11" s="73"/>
      <c r="G11" s="51">
        <v>26179</v>
      </c>
      <c r="H11" s="73"/>
      <c r="I11" s="127">
        <f>G11/$G$13</f>
        <v>6.2325803379224633E-5</v>
      </c>
      <c r="J11" s="113"/>
    </row>
    <row r="12" spans="1:10" ht="27" customHeight="1" thickBot="1">
      <c r="A12" s="126" t="s">
        <v>360</v>
      </c>
      <c r="B12" s="73"/>
      <c r="C12" s="51">
        <v>13853</v>
      </c>
      <c r="D12" s="73"/>
      <c r="E12" s="127">
        <f>C12/$C$13</f>
        <v>0.37034165641875633</v>
      </c>
      <c r="F12" s="73"/>
      <c r="G12" s="51">
        <v>104516669</v>
      </c>
      <c r="H12" s="73"/>
      <c r="I12" s="127">
        <f>G12/$G$13</f>
        <v>0.2488286551031553</v>
      </c>
      <c r="J12" s="113"/>
    </row>
    <row r="13" spans="1:10" ht="21.6" thickBot="1">
      <c r="A13" s="128" t="s">
        <v>2</v>
      </c>
      <c r="B13" s="129"/>
      <c r="C13" s="78">
        <f>SUM(C9:C12)</f>
        <v>37406</v>
      </c>
      <c r="D13" s="73"/>
      <c r="E13" s="130">
        <f>SUM(E9:E12)</f>
        <v>1</v>
      </c>
      <c r="F13" s="73"/>
      <c r="G13" s="78">
        <f>SUM(G9:G12)</f>
        <v>420034698</v>
      </c>
      <c r="H13" s="73"/>
      <c r="I13" s="130">
        <f>SUM(I9:I12)</f>
        <v>0.99999999999999989</v>
      </c>
      <c r="J13" s="113"/>
    </row>
    <row r="14" spans="1:10" ht="21.6" thickTop="1">
      <c r="D14" s="73"/>
      <c r="F14" s="73"/>
      <c r="H14" s="73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4"/>
  <sheetViews>
    <sheetView rightToLeft="1" view="pageBreakPreview" zoomScaleNormal="100" zoomScaleSheetLayoutView="100" workbookViewId="0">
      <selection activeCell="C14" sqref="C14"/>
    </sheetView>
  </sheetViews>
  <sheetFormatPr defaultColWidth="9.109375" defaultRowHeight="18"/>
  <cols>
    <col min="1" max="1" width="32.44140625" style="42" customWidth="1"/>
    <col min="2" max="2" width="1.44140625" style="42" customWidth="1"/>
    <col min="3" max="3" width="19" style="42" bestFit="1" customWidth="1"/>
    <col min="4" max="4" width="0.88671875" style="42" customWidth="1"/>
    <col min="5" max="5" width="19" style="42" bestFit="1" customWidth="1"/>
    <col min="6" max="6" width="10.6640625" style="42" bestFit="1" customWidth="1"/>
    <col min="7" max="16384" width="9.109375" style="2"/>
  </cols>
  <sheetData>
    <row r="1" spans="1:6" s="32" customFormat="1" ht="18.600000000000001">
      <c r="A1" s="274" t="s">
        <v>77</v>
      </c>
      <c r="B1" s="274"/>
      <c r="C1" s="274"/>
      <c r="D1" s="274"/>
      <c r="E1" s="274"/>
      <c r="F1" s="120"/>
    </row>
    <row r="2" spans="1:6" s="32" customFormat="1" ht="18.600000000000001">
      <c r="A2" s="274" t="s">
        <v>49</v>
      </c>
      <c r="B2" s="274"/>
      <c r="C2" s="274"/>
      <c r="D2" s="274"/>
      <c r="E2" s="274"/>
      <c r="F2" s="120"/>
    </row>
    <row r="3" spans="1:6" s="32" customFormat="1" ht="18.600000000000001">
      <c r="A3" s="274" t="str">
        <f>' سهام'!B3</f>
        <v>برای ماه منتهی به 1403/09/30</v>
      </c>
      <c r="B3" s="274"/>
      <c r="C3" s="274"/>
      <c r="D3" s="274"/>
      <c r="E3" s="274"/>
      <c r="F3" s="120"/>
    </row>
    <row r="4" spans="1:6" s="32" customFormat="1" ht="18.600000000000001">
      <c r="A4" s="41"/>
      <c r="B4" s="41"/>
      <c r="C4" s="41"/>
      <c r="D4" s="41"/>
      <c r="E4" s="41"/>
      <c r="F4" s="120"/>
    </row>
    <row r="5" spans="1:6" ht="18.600000000000001">
      <c r="A5" s="277" t="s">
        <v>28</v>
      </c>
      <c r="B5" s="277"/>
      <c r="C5" s="277"/>
      <c r="D5" s="277"/>
      <c r="E5" s="277"/>
    </row>
    <row r="6" spans="1:6" ht="37.799999999999997" thickBot="1">
      <c r="A6" s="110"/>
      <c r="B6" s="111"/>
      <c r="C6" s="112" t="str">
        <f>'درآمد سود سهام'!$I$7</f>
        <v>طی آذر  ماه</v>
      </c>
      <c r="D6" s="113"/>
      <c r="E6" s="112" t="str">
        <f>'درآمد سود سهام'!$O$7</f>
        <v>از ابتدای سال مالی تا پایان آذر ماه</v>
      </c>
    </row>
    <row r="7" spans="1:6" ht="16.5" customHeight="1">
      <c r="A7" s="294"/>
      <c r="B7" s="295"/>
      <c r="C7" s="296" t="s">
        <v>6</v>
      </c>
      <c r="D7" s="114"/>
      <c r="E7" s="296" t="s">
        <v>6</v>
      </c>
    </row>
    <row r="8" spans="1:6" ht="18.600000000000001" thickBot="1">
      <c r="A8" s="295"/>
      <c r="B8" s="295"/>
      <c r="C8" s="278"/>
      <c r="D8" s="115"/>
      <c r="E8" s="278"/>
    </row>
    <row r="9" spans="1:6">
      <c r="A9" s="116" t="s">
        <v>29</v>
      </c>
      <c r="B9" s="73"/>
      <c r="C9" s="51">
        <v>523511506</v>
      </c>
      <c r="D9" s="51"/>
      <c r="E9" s="51">
        <v>16807115759</v>
      </c>
      <c r="F9" s="119"/>
    </row>
    <row r="10" spans="1:6">
      <c r="A10" s="116" t="s">
        <v>75</v>
      </c>
      <c r="B10" s="73"/>
      <c r="C10" s="51">
        <v>995854770</v>
      </c>
      <c r="D10" s="51"/>
      <c r="E10" s="51">
        <v>2994208140</v>
      </c>
      <c r="F10" s="119"/>
    </row>
    <row r="11" spans="1:6" ht="18.600000000000001" thickBot="1">
      <c r="A11" s="117" t="s">
        <v>2</v>
      </c>
      <c r="B11" s="113"/>
      <c r="C11" s="78">
        <f>SUM(C9:C10)</f>
        <v>1519366276</v>
      </c>
      <c r="D11" s="51"/>
      <c r="E11" s="78">
        <f>SUM(E9:E10)</f>
        <v>19801323899</v>
      </c>
    </row>
    <row r="12" spans="1:6" ht="18.600000000000001" thickTop="1">
      <c r="D12" s="51"/>
    </row>
    <row r="13" spans="1:6">
      <c r="C13" s="118"/>
      <c r="E13" s="119"/>
    </row>
    <row r="14" spans="1:6">
      <c r="C14" s="119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T167"/>
  <sheetViews>
    <sheetView rightToLeft="1" view="pageBreakPreview" topLeftCell="A137" zoomScale="80" zoomScaleNormal="100" zoomScaleSheetLayoutView="80" workbookViewId="0">
      <selection activeCell="I159" sqref="I159"/>
    </sheetView>
  </sheetViews>
  <sheetFormatPr defaultColWidth="9.109375" defaultRowHeight="16.2"/>
  <cols>
    <col min="1" max="1" width="35.109375" style="73" customWidth="1"/>
    <col min="2" max="2" width="0.5546875" style="73" customWidth="1"/>
    <col min="3" max="3" width="11.33203125" style="73" customWidth="1"/>
    <col min="4" max="4" width="0.88671875" style="73" customWidth="1"/>
    <col min="5" max="5" width="16" style="232" customWidth="1"/>
    <col min="6" max="6" width="0.6640625" style="73" customWidth="1"/>
    <col min="7" max="7" width="9.44140625" style="73" bestFit="1" customWidth="1"/>
    <col min="8" max="8" width="0.5546875" style="73" customWidth="1"/>
    <col min="9" max="9" width="15.88671875" style="73" bestFit="1" customWidth="1"/>
    <col min="10" max="10" width="1" style="73" customWidth="1"/>
    <col min="11" max="11" width="13.5546875" style="73" customWidth="1"/>
    <col min="12" max="12" width="1.109375" style="73" customWidth="1"/>
    <col min="13" max="13" width="15.44140625" style="73" customWidth="1"/>
    <col min="14" max="14" width="1" style="73" customWidth="1"/>
    <col min="15" max="15" width="18.88671875" style="73" bestFit="1" customWidth="1"/>
    <col min="16" max="16" width="1.109375" style="73" customWidth="1"/>
    <col min="17" max="17" width="16.33203125" style="73" bestFit="1" customWidth="1"/>
    <col min="18" max="18" width="1.109375" style="73" customWidth="1"/>
    <col min="19" max="19" width="16.6640625" style="73" bestFit="1" customWidth="1"/>
    <col min="20" max="20" width="9.109375" style="73"/>
    <col min="21" max="16384" width="9.109375" style="11"/>
  </cols>
  <sheetData>
    <row r="1" spans="1:19" ht="21.6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19" ht="21.6">
      <c r="A2" s="298" t="s">
        <v>49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</row>
    <row r="3" spans="1:19" ht="21.6">
      <c r="A3" s="298" t="str">
        <f>روکش!B18</f>
        <v>منتهی به 1403/09/30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</row>
    <row r="4" spans="1:19" ht="21.6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19" ht="21.6">
      <c r="A5" s="306" t="s">
        <v>65</v>
      </c>
      <c r="B5" s="306"/>
      <c r="C5" s="306"/>
      <c r="D5" s="306"/>
      <c r="E5" s="306"/>
      <c r="F5" s="306"/>
      <c r="G5" s="306"/>
      <c r="H5" s="306"/>
      <c r="I5" s="307"/>
      <c r="J5" s="307"/>
      <c r="K5" s="307"/>
      <c r="L5" s="307"/>
      <c r="M5" s="307"/>
      <c r="N5" s="307"/>
      <c r="O5" s="307"/>
      <c r="P5" s="307"/>
      <c r="Q5" s="306"/>
      <c r="R5" s="306"/>
      <c r="S5" s="306"/>
    </row>
    <row r="6" spans="1:19">
      <c r="E6" s="73"/>
    </row>
    <row r="7" spans="1:19" ht="18.600000000000001">
      <c r="C7" s="304" t="s">
        <v>66</v>
      </c>
      <c r="D7" s="305"/>
      <c r="E7" s="305"/>
      <c r="F7" s="305"/>
      <c r="G7" s="305"/>
      <c r="I7" s="304" t="s">
        <v>471</v>
      </c>
      <c r="J7" s="305"/>
      <c r="K7" s="305"/>
      <c r="L7" s="305"/>
      <c r="M7" s="305"/>
      <c r="O7" s="304" t="s">
        <v>472</v>
      </c>
      <c r="P7" s="305"/>
      <c r="Q7" s="305"/>
      <c r="R7" s="305"/>
      <c r="S7" s="305"/>
    </row>
    <row r="8" spans="1:19" ht="55.8">
      <c r="A8" s="224" t="s">
        <v>67</v>
      </c>
      <c r="C8" s="225" t="s">
        <v>213</v>
      </c>
      <c r="E8" s="226" t="s">
        <v>214</v>
      </c>
      <c r="G8" s="225" t="s">
        <v>68</v>
      </c>
      <c r="I8" s="225" t="s">
        <v>69</v>
      </c>
      <c r="K8" s="225" t="s">
        <v>70</v>
      </c>
      <c r="M8" s="225" t="s">
        <v>71</v>
      </c>
      <c r="O8" s="225" t="s">
        <v>69</v>
      </c>
      <c r="Q8" s="225" t="s">
        <v>70</v>
      </c>
      <c r="S8" s="225" t="s">
        <v>71</v>
      </c>
    </row>
    <row r="9" spans="1:19" ht="21">
      <c r="A9" s="227" t="s">
        <v>86</v>
      </c>
      <c r="B9" s="228"/>
      <c r="C9" s="229" t="s">
        <v>406</v>
      </c>
      <c r="D9" s="230"/>
      <c r="E9" s="231">
        <v>0</v>
      </c>
      <c r="F9" s="230"/>
      <c r="G9" s="79">
        <v>100</v>
      </c>
      <c r="H9" s="230"/>
      <c r="I9" s="51">
        <v>0</v>
      </c>
      <c r="J9" s="51"/>
      <c r="K9" s="51">
        <v>0</v>
      </c>
      <c r="L9" s="51"/>
      <c r="M9" s="51">
        <f>I9+K9</f>
        <v>0</v>
      </c>
      <c r="N9" s="51"/>
      <c r="O9" s="51">
        <v>1000</v>
      </c>
      <c r="P9" s="51"/>
      <c r="Q9" s="51">
        <v>0</v>
      </c>
      <c r="R9" s="51"/>
      <c r="S9" s="51">
        <f t="shared" ref="S9:S72" si="0">O9+Q9</f>
        <v>1000</v>
      </c>
    </row>
    <row r="10" spans="1:19" ht="21">
      <c r="A10" s="227" t="s">
        <v>217</v>
      </c>
      <c r="B10" s="228"/>
      <c r="C10" s="229" t="s">
        <v>491</v>
      </c>
      <c r="D10" s="230"/>
      <c r="E10" s="231">
        <v>0</v>
      </c>
      <c r="F10" s="230"/>
      <c r="G10" s="79">
        <v>350</v>
      </c>
      <c r="H10" s="230"/>
      <c r="I10" s="51">
        <v>0</v>
      </c>
      <c r="J10" s="51"/>
      <c r="K10" s="51">
        <v>0</v>
      </c>
      <c r="L10" s="51"/>
      <c r="M10" s="51">
        <f t="shared" ref="M10:M73" si="1">I10+K10</f>
        <v>0</v>
      </c>
      <c r="N10" s="51"/>
      <c r="O10" s="51">
        <v>2110</v>
      </c>
      <c r="P10" s="51"/>
      <c r="Q10" s="51">
        <v>0</v>
      </c>
      <c r="R10" s="51"/>
      <c r="S10" s="51">
        <f t="shared" si="0"/>
        <v>2110</v>
      </c>
    </row>
    <row r="11" spans="1:19" ht="21">
      <c r="A11" s="227" t="s">
        <v>176</v>
      </c>
      <c r="B11" s="228"/>
      <c r="C11" s="229" t="s">
        <v>407</v>
      </c>
      <c r="D11" s="230">
        <v>2821</v>
      </c>
      <c r="E11" s="231">
        <v>0</v>
      </c>
      <c r="F11" s="230"/>
      <c r="G11" s="79">
        <v>1250</v>
      </c>
      <c r="H11" s="230"/>
      <c r="I11" s="51">
        <v>0</v>
      </c>
      <c r="J11" s="51"/>
      <c r="K11" s="51">
        <v>0</v>
      </c>
      <c r="L11" s="51"/>
      <c r="M11" s="51">
        <f t="shared" si="1"/>
        <v>0</v>
      </c>
      <c r="N11" s="51"/>
      <c r="O11" s="51">
        <v>3901</v>
      </c>
      <c r="P11" s="51"/>
      <c r="Q11" s="51">
        <v>0</v>
      </c>
      <c r="R11" s="51"/>
      <c r="S11" s="51">
        <f t="shared" si="0"/>
        <v>3901</v>
      </c>
    </row>
    <row r="12" spans="1:19" ht="21">
      <c r="A12" s="227" t="s">
        <v>464</v>
      </c>
      <c r="B12" s="228"/>
      <c r="C12" s="229"/>
      <c r="D12" s="230">
        <v>1290936</v>
      </c>
      <c r="E12" s="231"/>
      <c r="F12" s="230"/>
      <c r="G12" s="79"/>
      <c r="H12" s="230"/>
      <c r="I12" s="51"/>
      <c r="J12" s="51"/>
      <c r="K12" s="51">
        <v>0</v>
      </c>
      <c r="L12" s="51"/>
      <c r="M12" s="51">
        <f t="shared" si="1"/>
        <v>0</v>
      </c>
      <c r="N12" s="51"/>
      <c r="O12" s="51">
        <v>8517</v>
      </c>
      <c r="P12" s="51"/>
      <c r="Q12" s="51"/>
      <c r="R12" s="51"/>
      <c r="S12" s="51">
        <f t="shared" si="0"/>
        <v>8517</v>
      </c>
    </row>
    <row r="13" spans="1:19" ht="21">
      <c r="A13" s="227" t="s">
        <v>272</v>
      </c>
      <c r="B13" s="228"/>
      <c r="C13" s="229" t="s">
        <v>381</v>
      </c>
      <c r="D13" s="230"/>
      <c r="E13" s="231">
        <v>2591341</v>
      </c>
      <c r="F13" s="230"/>
      <c r="G13" s="79">
        <v>1603</v>
      </c>
      <c r="H13" s="230"/>
      <c r="I13" s="51">
        <v>0</v>
      </c>
      <c r="J13" s="51"/>
      <c r="K13" s="51">
        <v>0</v>
      </c>
      <c r="L13" s="51"/>
      <c r="M13" s="51">
        <f t="shared" si="1"/>
        <v>0</v>
      </c>
      <c r="N13" s="51"/>
      <c r="O13" s="51">
        <v>4153919623</v>
      </c>
      <c r="P13" s="51"/>
      <c r="Q13" s="51">
        <v>0</v>
      </c>
      <c r="R13" s="51"/>
      <c r="S13" s="51">
        <f t="shared" si="0"/>
        <v>4153919623</v>
      </c>
    </row>
    <row r="14" spans="1:19" ht="21">
      <c r="A14" s="227" t="s">
        <v>271</v>
      </c>
      <c r="B14" s="228"/>
      <c r="C14" s="229" t="s">
        <v>382</v>
      </c>
      <c r="D14" s="230"/>
      <c r="E14" s="231">
        <v>632580</v>
      </c>
      <c r="F14" s="230"/>
      <c r="G14" s="79">
        <v>3700</v>
      </c>
      <c r="H14" s="230"/>
      <c r="I14" s="51">
        <v>0</v>
      </c>
      <c r="J14" s="51"/>
      <c r="K14" s="51">
        <v>0</v>
      </c>
      <c r="L14" s="51"/>
      <c r="M14" s="51">
        <f t="shared" si="1"/>
        <v>0</v>
      </c>
      <c r="N14" s="51"/>
      <c r="O14" s="51">
        <v>2340546000</v>
      </c>
      <c r="P14" s="51"/>
      <c r="Q14" s="51">
        <v>0</v>
      </c>
      <c r="R14" s="51"/>
      <c r="S14" s="51">
        <f t="shared" si="0"/>
        <v>2340546000</v>
      </c>
    </row>
    <row r="15" spans="1:19" ht="21">
      <c r="A15" s="227" t="s">
        <v>273</v>
      </c>
      <c r="B15" s="228"/>
      <c r="C15" s="229" t="s">
        <v>382</v>
      </c>
      <c r="D15" s="230"/>
      <c r="E15" s="231">
        <v>3919551</v>
      </c>
      <c r="F15" s="230"/>
      <c r="G15" s="79">
        <v>470</v>
      </c>
      <c r="H15" s="230"/>
      <c r="I15" s="51">
        <v>0</v>
      </c>
      <c r="J15" s="51"/>
      <c r="K15" s="51">
        <v>0</v>
      </c>
      <c r="L15" s="51"/>
      <c r="M15" s="51">
        <f t="shared" si="1"/>
        <v>0</v>
      </c>
      <c r="N15" s="51"/>
      <c r="O15" s="51">
        <v>1842188970</v>
      </c>
      <c r="P15" s="51"/>
      <c r="Q15" s="51">
        <v>0</v>
      </c>
      <c r="R15" s="51"/>
      <c r="S15" s="51">
        <f t="shared" si="0"/>
        <v>1842188970</v>
      </c>
    </row>
    <row r="16" spans="1:19" ht="21">
      <c r="A16" s="227" t="s">
        <v>257</v>
      </c>
      <c r="B16" s="228"/>
      <c r="C16" s="229" t="s">
        <v>382</v>
      </c>
      <c r="D16" s="230">
        <v>1119769</v>
      </c>
      <c r="E16" s="231">
        <v>2318766</v>
      </c>
      <c r="F16" s="230"/>
      <c r="G16" s="79">
        <v>850</v>
      </c>
      <c r="H16" s="230"/>
      <c r="I16" s="51">
        <v>0</v>
      </c>
      <c r="J16" s="51"/>
      <c r="K16" s="51">
        <v>0</v>
      </c>
      <c r="L16" s="51"/>
      <c r="M16" s="51">
        <f t="shared" si="1"/>
        <v>0</v>
      </c>
      <c r="N16" s="51"/>
      <c r="O16" s="51">
        <v>1970951100</v>
      </c>
      <c r="P16" s="51"/>
      <c r="Q16" s="51">
        <v>0</v>
      </c>
      <c r="R16" s="51"/>
      <c r="S16" s="51">
        <f t="shared" si="0"/>
        <v>1970951100</v>
      </c>
    </row>
    <row r="17" spans="1:19" ht="21">
      <c r="A17" s="227" t="s">
        <v>197</v>
      </c>
      <c r="B17" s="228"/>
      <c r="C17" s="229" t="s">
        <v>383</v>
      </c>
      <c r="D17" s="230"/>
      <c r="E17" s="231">
        <v>4210671</v>
      </c>
      <c r="F17" s="230"/>
      <c r="G17" s="79">
        <v>480</v>
      </c>
      <c r="H17" s="230"/>
      <c r="I17" s="51">
        <v>0</v>
      </c>
      <c r="J17" s="51"/>
      <c r="K17" s="51">
        <v>0</v>
      </c>
      <c r="L17" s="51"/>
      <c r="M17" s="51">
        <f t="shared" si="1"/>
        <v>0</v>
      </c>
      <c r="N17" s="51"/>
      <c r="O17" s="51">
        <v>2021122080</v>
      </c>
      <c r="P17" s="51"/>
      <c r="Q17" s="51">
        <v>0</v>
      </c>
      <c r="R17" s="51"/>
      <c r="S17" s="51">
        <f t="shared" si="0"/>
        <v>2021122080</v>
      </c>
    </row>
    <row r="18" spans="1:19" ht="21">
      <c r="A18" s="227" t="s">
        <v>141</v>
      </c>
      <c r="B18" s="228"/>
      <c r="C18" s="229" t="s">
        <v>384</v>
      </c>
      <c r="D18" s="230">
        <v>125122</v>
      </c>
      <c r="E18" s="231">
        <v>5731292</v>
      </c>
      <c r="F18" s="230"/>
      <c r="G18" s="79">
        <v>380</v>
      </c>
      <c r="H18" s="230"/>
      <c r="I18" s="51">
        <v>0</v>
      </c>
      <c r="J18" s="51"/>
      <c r="K18" s="51">
        <v>0</v>
      </c>
      <c r="L18" s="51"/>
      <c r="M18" s="51">
        <f t="shared" si="1"/>
        <v>0</v>
      </c>
      <c r="N18" s="51"/>
      <c r="O18" s="51">
        <v>2177890960</v>
      </c>
      <c r="P18" s="51"/>
      <c r="Q18" s="51">
        <v>0</v>
      </c>
      <c r="R18" s="51"/>
      <c r="S18" s="51">
        <f t="shared" si="0"/>
        <v>2177890960</v>
      </c>
    </row>
    <row r="19" spans="1:19" ht="21">
      <c r="A19" s="227" t="s">
        <v>159</v>
      </c>
      <c r="B19" s="228"/>
      <c r="C19" s="229" t="s">
        <v>384</v>
      </c>
      <c r="D19" s="230">
        <v>302497</v>
      </c>
      <c r="E19" s="231">
        <v>25806200</v>
      </c>
      <c r="F19" s="230"/>
      <c r="G19" s="80">
        <v>575</v>
      </c>
      <c r="H19" s="230"/>
      <c r="I19" s="81">
        <v>0</v>
      </c>
      <c r="J19" s="81"/>
      <c r="K19" s="81">
        <v>0</v>
      </c>
      <c r="L19" s="81"/>
      <c r="M19" s="51">
        <f t="shared" si="1"/>
        <v>0</v>
      </c>
      <c r="N19" s="81"/>
      <c r="O19" s="81">
        <v>14838565000</v>
      </c>
      <c r="P19" s="81"/>
      <c r="Q19" s="81">
        <v>0</v>
      </c>
      <c r="R19" s="81"/>
      <c r="S19" s="51">
        <f t="shared" si="0"/>
        <v>14838565000</v>
      </c>
    </row>
    <row r="20" spans="1:19" ht="21">
      <c r="A20" s="227" t="s">
        <v>326</v>
      </c>
      <c r="B20" s="228"/>
      <c r="C20" s="229" t="s">
        <v>384</v>
      </c>
      <c r="D20" s="230">
        <v>4644799</v>
      </c>
      <c r="E20" s="231">
        <v>1329667</v>
      </c>
      <c r="F20" s="230"/>
      <c r="G20" s="79">
        <v>620</v>
      </c>
      <c r="H20" s="230"/>
      <c r="I20" s="51">
        <v>0</v>
      </c>
      <c r="J20" s="51"/>
      <c r="K20" s="51">
        <v>0</v>
      </c>
      <c r="L20" s="51"/>
      <c r="M20" s="51">
        <f t="shared" si="1"/>
        <v>0</v>
      </c>
      <c r="N20" s="51"/>
      <c r="O20" s="51">
        <v>824393540</v>
      </c>
      <c r="P20" s="51"/>
      <c r="Q20" s="51">
        <v>0</v>
      </c>
      <c r="R20" s="51"/>
      <c r="S20" s="51">
        <f t="shared" si="0"/>
        <v>824393540</v>
      </c>
    </row>
    <row r="21" spans="1:19" ht="21">
      <c r="A21" s="227" t="s">
        <v>319</v>
      </c>
      <c r="B21" s="228"/>
      <c r="C21" s="229" t="s">
        <v>385</v>
      </c>
      <c r="D21" s="230"/>
      <c r="E21" s="231">
        <v>4593195</v>
      </c>
      <c r="F21" s="230"/>
      <c r="G21" s="79">
        <v>10</v>
      </c>
      <c r="H21" s="230"/>
      <c r="I21" s="51">
        <v>0</v>
      </c>
      <c r="J21" s="51"/>
      <c r="K21" s="51">
        <v>0</v>
      </c>
      <c r="L21" s="51"/>
      <c r="M21" s="51">
        <f t="shared" si="1"/>
        <v>0</v>
      </c>
      <c r="N21" s="51"/>
      <c r="O21" s="51">
        <v>45931950</v>
      </c>
      <c r="P21" s="51"/>
      <c r="Q21" s="51">
        <v>0</v>
      </c>
      <c r="R21" s="51"/>
      <c r="S21" s="51">
        <f t="shared" si="0"/>
        <v>45931950</v>
      </c>
    </row>
    <row r="22" spans="1:19" ht="21">
      <c r="A22" s="227" t="s">
        <v>265</v>
      </c>
      <c r="B22" s="228"/>
      <c r="C22" s="229" t="s">
        <v>385</v>
      </c>
      <c r="D22" s="230">
        <v>521923</v>
      </c>
      <c r="E22" s="231">
        <v>15699391</v>
      </c>
      <c r="F22" s="230"/>
      <c r="G22" s="79">
        <v>48</v>
      </c>
      <c r="H22" s="230"/>
      <c r="I22" s="51">
        <v>0</v>
      </c>
      <c r="J22" s="51"/>
      <c r="K22" s="51">
        <v>0</v>
      </c>
      <c r="L22" s="51"/>
      <c r="M22" s="51">
        <f t="shared" si="1"/>
        <v>0</v>
      </c>
      <c r="N22" s="51"/>
      <c r="O22" s="51">
        <v>753572084</v>
      </c>
      <c r="P22" s="51"/>
      <c r="Q22" s="51">
        <v>0</v>
      </c>
      <c r="R22" s="51"/>
      <c r="S22" s="51">
        <f t="shared" si="0"/>
        <v>753572084</v>
      </c>
    </row>
    <row r="23" spans="1:19" ht="21">
      <c r="A23" s="227" t="s">
        <v>151</v>
      </c>
      <c r="B23" s="228"/>
      <c r="C23" s="229" t="s">
        <v>385</v>
      </c>
      <c r="D23" s="230"/>
      <c r="E23" s="231">
        <v>6673218</v>
      </c>
      <c r="F23" s="230"/>
      <c r="G23" s="79">
        <v>700</v>
      </c>
      <c r="H23" s="230"/>
      <c r="I23" s="51">
        <v>0</v>
      </c>
      <c r="J23" s="51"/>
      <c r="K23" s="51">
        <v>0</v>
      </c>
      <c r="L23" s="51"/>
      <c r="M23" s="51">
        <f t="shared" si="1"/>
        <v>0</v>
      </c>
      <c r="N23" s="51"/>
      <c r="O23" s="51">
        <v>4671252600</v>
      </c>
      <c r="P23" s="51"/>
      <c r="Q23" s="51">
        <v>0</v>
      </c>
      <c r="R23" s="51"/>
      <c r="S23" s="51">
        <f t="shared" si="0"/>
        <v>4671252600</v>
      </c>
    </row>
    <row r="24" spans="1:19" ht="21">
      <c r="A24" s="227" t="s">
        <v>164</v>
      </c>
      <c r="B24" s="228"/>
      <c r="C24" s="229" t="s">
        <v>385</v>
      </c>
      <c r="D24" s="230"/>
      <c r="E24" s="231">
        <v>7889190</v>
      </c>
      <c r="F24" s="230"/>
      <c r="G24" s="79">
        <v>70</v>
      </c>
      <c r="H24" s="230"/>
      <c r="I24" s="51">
        <v>0</v>
      </c>
      <c r="J24" s="51"/>
      <c r="K24" s="51">
        <v>0</v>
      </c>
      <c r="L24" s="51"/>
      <c r="M24" s="51">
        <f t="shared" si="1"/>
        <v>0</v>
      </c>
      <c r="N24" s="51"/>
      <c r="O24" s="51">
        <v>552243300</v>
      </c>
      <c r="P24" s="51"/>
      <c r="Q24" s="51">
        <v>0</v>
      </c>
      <c r="R24" s="51"/>
      <c r="S24" s="51">
        <f t="shared" si="0"/>
        <v>552243300</v>
      </c>
    </row>
    <row r="25" spans="1:19" ht="21">
      <c r="A25" s="227" t="s">
        <v>89</v>
      </c>
      <c r="B25" s="228"/>
      <c r="C25" s="229" t="s">
        <v>385</v>
      </c>
      <c r="D25" s="230"/>
      <c r="E25" s="231">
        <v>1425676</v>
      </c>
      <c r="F25" s="230"/>
      <c r="G25" s="79">
        <v>320</v>
      </c>
      <c r="H25" s="230"/>
      <c r="I25" s="51">
        <v>0</v>
      </c>
      <c r="J25" s="51"/>
      <c r="K25" s="51">
        <v>0</v>
      </c>
      <c r="L25" s="51"/>
      <c r="M25" s="51">
        <f t="shared" si="1"/>
        <v>0</v>
      </c>
      <c r="N25" s="51"/>
      <c r="O25" s="51">
        <v>456216320</v>
      </c>
      <c r="P25" s="51"/>
      <c r="Q25" s="51">
        <v>0</v>
      </c>
      <c r="R25" s="51"/>
      <c r="S25" s="51">
        <f t="shared" si="0"/>
        <v>456216320</v>
      </c>
    </row>
    <row r="26" spans="1:19" ht="21">
      <c r="A26" s="227" t="s">
        <v>183</v>
      </c>
      <c r="B26" s="228"/>
      <c r="C26" s="229" t="s">
        <v>386</v>
      </c>
      <c r="D26" s="230"/>
      <c r="E26" s="231">
        <v>9142565</v>
      </c>
      <c r="F26" s="230"/>
      <c r="G26" s="79">
        <v>146</v>
      </c>
      <c r="H26" s="230"/>
      <c r="I26" s="51">
        <v>0</v>
      </c>
      <c r="J26" s="51"/>
      <c r="K26" s="51">
        <v>0</v>
      </c>
      <c r="L26" s="51"/>
      <c r="M26" s="51">
        <f t="shared" si="1"/>
        <v>0</v>
      </c>
      <c r="N26" s="51"/>
      <c r="O26" s="51">
        <v>1334814490</v>
      </c>
      <c r="P26" s="51"/>
      <c r="Q26" s="51">
        <v>0</v>
      </c>
      <c r="R26" s="51"/>
      <c r="S26" s="51">
        <f t="shared" si="0"/>
        <v>1334814490</v>
      </c>
    </row>
    <row r="27" spans="1:19" ht="21">
      <c r="A27" s="227" t="s">
        <v>292</v>
      </c>
      <c r="B27" s="228"/>
      <c r="C27" s="229" t="s">
        <v>386</v>
      </c>
      <c r="D27" s="230">
        <v>105355</v>
      </c>
      <c r="E27" s="231">
        <v>1277982</v>
      </c>
      <c r="F27" s="230"/>
      <c r="G27" s="79">
        <v>150</v>
      </c>
      <c r="H27" s="230"/>
      <c r="I27" s="51">
        <v>0</v>
      </c>
      <c r="J27" s="51"/>
      <c r="K27" s="51">
        <v>0</v>
      </c>
      <c r="L27" s="51"/>
      <c r="M27" s="51">
        <f t="shared" si="1"/>
        <v>0</v>
      </c>
      <c r="N27" s="51"/>
      <c r="O27" s="51">
        <v>191697300</v>
      </c>
      <c r="P27" s="51"/>
      <c r="Q27" s="51">
        <v>0</v>
      </c>
      <c r="R27" s="51"/>
      <c r="S27" s="51">
        <f t="shared" si="0"/>
        <v>191697300</v>
      </c>
    </row>
    <row r="28" spans="1:19" ht="21">
      <c r="A28" s="227" t="s">
        <v>274</v>
      </c>
      <c r="B28" s="228"/>
      <c r="C28" s="229" t="s">
        <v>386</v>
      </c>
      <c r="D28" s="230">
        <v>870763</v>
      </c>
      <c r="E28" s="231">
        <v>614146</v>
      </c>
      <c r="F28" s="230"/>
      <c r="G28" s="79">
        <v>2950</v>
      </c>
      <c r="H28" s="230"/>
      <c r="I28" s="51">
        <v>0</v>
      </c>
      <c r="J28" s="51"/>
      <c r="K28" s="51">
        <v>0</v>
      </c>
      <c r="L28" s="51"/>
      <c r="M28" s="51">
        <f t="shared" si="1"/>
        <v>0</v>
      </c>
      <c r="N28" s="51"/>
      <c r="O28" s="51">
        <v>1811730700</v>
      </c>
      <c r="P28" s="51"/>
      <c r="Q28" s="51">
        <v>0</v>
      </c>
      <c r="R28" s="51"/>
      <c r="S28" s="51">
        <f t="shared" si="0"/>
        <v>1811730700</v>
      </c>
    </row>
    <row r="29" spans="1:19" ht="21">
      <c r="A29" s="227" t="s">
        <v>153</v>
      </c>
      <c r="B29" s="228"/>
      <c r="C29" s="229" t="s">
        <v>386</v>
      </c>
      <c r="D29" s="230"/>
      <c r="E29" s="231">
        <v>701083</v>
      </c>
      <c r="F29" s="230"/>
      <c r="G29" s="79">
        <v>4660</v>
      </c>
      <c r="H29" s="230"/>
      <c r="I29" s="51">
        <v>0</v>
      </c>
      <c r="J29" s="51"/>
      <c r="K29" s="51">
        <v>0</v>
      </c>
      <c r="L29" s="51"/>
      <c r="M29" s="51">
        <f t="shared" si="1"/>
        <v>0</v>
      </c>
      <c r="N29" s="51"/>
      <c r="O29" s="51">
        <v>3267046780</v>
      </c>
      <c r="P29" s="51"/>
      <c r="Q29" s="51">
        <v>0</v>
      </c>
      <c r="R29" s="51"/>
      <c r="S29" s="51">
        <f t="shared" si="0"/>
        <v>3267046780</v>
      </c>
    </row>
    <row r="30" spans="1:19" ht="21">
      <c r="A30" s="227" t="s">
        <v>247</v>
      </c>
      <c r="B30" s="228"/>
      <c r="C30" s="229" t="s">
        <v>386</v>
      </c>
      <c r="D30" s="230">
        <v>6436755</v>
      </c>
      <c r="E30" s="231">
        <v>4601737</v>
      </c>
      <c r="F30" s="230"/>
      <c r="G30" s="79">
        <v>125</v>
      </c>
      <c r="H30" s="230"/>
      <c r="I30" s="51">
        <v>0</v>
      </c>
      <c r="J30" s="51"/>
      <c r="K30" s="51">
        <v>0</v>
      </c>
      <c r="L30" s="51"/>
      <c r="M30" s="51">
        <f t="shared" si="1"/>
        <v>0</v>
      </c>
      <c r="N30" s="51"/>
      <c r="O30" s="51">
        <v>575217125</v>
      </c>
      <c r="P30" s="51"/>
      <c r="Q30" s="51">
        <v>0</v>
      </c>
      <c r="R30" s="51"/>
      <c r="S30" s="51">
        <f t="shared" si="0"/>
        <v>575217125</v>
      </c>
    </row>
    <row r="31" spans="1:19" ht="21">
      <c r="A31" s="227" t="s">
        <v>349</v>
      </c>
      <c r="B31" s="228"/>
      <c r="C31" s="229" t="s">
        <v>387</v>
      </c>
      <c r="D31" s="230">
        <v>922577</v>
      </c>
      <c r="E31" s="231">
        <v>11812575</v>
      </c>
      <c r="F31" s="230"/>
      <c r="G31" s="79">
        <v>265</v>
      </c>
      <c r="H31" s="230"/>
      <c r="I31" s="51">
        <v>0</v>
      </c>
      <c r="J31" s="51"/>
      <c r="K31" s="51">
        <v>0</v>
      </c>
      <c r="L31" s="51"/>
      <c r="M31" s="51">
        <f t="shared" si="1"/>
        <v>0</v>
      </c>
      <c r="N31" s="51"/>
      <c r="O31" s="51">
        <v>3130332375</v>
      </c>
      <c r="P31" s="51"/>
      <c r="Q31" s="51">
        <v>0</v>
      </c>
      <c r="R31" s="51"/>
      <c r="S31" s="51">
        <f t="shared" si="0"/>
        <v>3130332375</v>
      </c>
    </row>
    <row r="32" spans="1:19" ht="21">
      <c r="A32" s="227" t="s">
        <v>94</v>
      </c>
      <c r="B32" s="228"/>
      <c r="C32" s="229" t="s">
        <v>388</v>
      </c>
      <c r="D32" s="230">
        <v>69093</v>
      </c>
      <c r="E32" s="231">
        <v>779474</v>
      </c>
      <c r="F32" s="230"/>
      <c r="G32" s="79">
        <v>5550</v>
      </c>
      <c r="H32" s="230"/>
      <c r="I32" s="51">
        <v>0</v>
      </c>
      <c r="J32" s="51"/>
      <c r="K32" s="51">
        <v>0</v>
      </c>
      <c r="L32" s="51"/>
      <c r="M32" s="51">
        <f t="shared" si="1"/>
        <v>0</v>
      </c>
      <c r="N32" s="51"/>
      <c r="O32" s="51">
        <v>4326080700</v>
      </c>
      <c r="P32" s="51"/>
      <c r="Q32" s="51">
        <v>-173498306</v>
      </c>
      <c r="R32" s="51"/>
      <c r="S32" s="51">
        <f t="shared" si="0"/>
        <v>4152582394</v>
      </c>
    </row>
    <row r="33" spans="1:19" ht="21">
      <c r="A33" s="227" t="s">
        <v>134</v>
      </c>
      <c r="B33" s="228"/>
      <c r="C33" s="229" t="s">
        <v>388</v>
      </c>
      <c r="D33" s="230"/>
      <c r="E33" s="231">
        <v>6753112</v>
      </c>
      <c r="F33" s="230"/>
      <c r="G33" s="79">
        <v>36</v>
      </c>
      <c r="H33" s="230"/>
      <c r="I33" s="51">
        <v>0</v>
      </c>
      <c r="J33" s="51"/>
      <c r="K33" s="51">
        <v>0</v>
      </c>
      <c r="L33" s="51"/>
      <c r="M33" s="51">
        <f t="shared" si="1"/>
        <v>0</v>
      </c>
      <c r="N33" s="51"/>
      <c r="O33" s="51">
        <v>243112032</v>
      </c>
      <c r="P33" s="51"/>
      <c r="Q33" s="51">
        <v>0</v>
      </c>
      <c r="R33" s="51"/>
      <c r="S33" s="51">
        <f t="shared" si="0"/>
        <v>243112032</v>
      </c>
    </row>
    <row r="34" spans="1:19" ht="21">
      <c r="A34" s="227" t="s">
        <v>253</v>
      </c>
      <c r="B34" s="228"/>
      <c r="C34" s="229" t="s">
        <v>388</v>
      </c>
      <c r="D34" s="230"/>
      <c r="E34" s="231">
        <v>9561918</v>
      </c>
      <c r="F34" s="230"/>
      <c r="G34" s="79">
        <v>52</v>
      </c>
      <c r="H34" s="230"/>
      <c r="I34" s="51">
        <v>0</v>
      </c>
      <c r="J34" s="51"/>
      <c r="K34" s="51">
        <v>0</v>
      </c>
      <c r="L34" s="51"/>
      <c r="M34" s="51">
        <f t="shared" si="1"/>
        <v>0</v>
      </c>
      <c r="N34" s="51"/>
      <c r="O34" s="51">
        <v>497219736</v>
      </c>
      <c r="P34" s="51"/>
      <c r="Q34" s="51">
        <v>0</v>
      </c>
      <c r="R34" s="51"/>
      <c r="S34" s="51">
        <f t="shared" si="0"/>
        <v>497219736</v>
      </c>
    </row>
    <row r="35" spans="1:19" ht="21">
      <c r="A35" s="227" t="s">
        <v>220</v>
      </c>
      <c r="B35" s="228"/>
      <c r="C35" s="229" t="s">
        <v>388</v>
      </c>
      <c r="D35" s="230">
        <v>727710</v>
      </c>
      <c r="E35" s="231">
        <v>6276715</v>
      </c>
      <c r="F35" s="230"/>
      <c r="G35" s="79">
        <v>105</v>
      </c>
      <c r="H35" s="230"/>
      <c r="I35" s="51">
        <v>0</v>
      </c>
      <c r="J35" s="51"/>
      <c r="K35" s="51">
        <v>0</v>
      </c>
      <c r="L35" s="51"/>
      <c r="M35" s="51">
        <f t="shared" si="1"/>
        <v>0</v>
      </c>
      <c r="N35" s="51"/>
      <c r="O35" s="51">
        <v>659055075</v>
      </c>
      <c r="P35" s="51"/>
      <c r="Q35" s="51">
        <v>-28504348</v>
      </c>
      <c r="R35" s="51"/>
      <c r="S35" s="51">
        <f t="shared" si="0"/>
        <v>630550727</v>
      </c>
    </row>
    <row r="36" spans="1:19" ht="21">
      <c r="A36" s="227" t="s">
        <v>325</v>
      </c>
      <c r="B36" s="228"/>
      <c r="C36" s="229" t="s">
        <v>388</v>
      </c>
      <c r="D36" s="230">
        <v>882636</v>
      </c>
      <c r="E36" s="231">
        <v>10571471</v>
      </c>
      <c r="F36" s="230"/>
      <c r="G36" s="79">
        <v>82</v>
      </c>
      <c r="H36" s="230"/>
      <c r="I36" s="51">
        <v>0</v>
      </c>
      <c r="J36" s="51"/>
      <c r="K36" s="51">
        <v>0</v>
      </c>
      <c r="L36" s="51"/>
      <c r="M36" s="51">
        <f t="shared" si="1"/>
        <v>0</v>
      </c>
      <c r="N36" s="51"/>
      <c r="O36" s="51">
        <v>866860622</v>
      </c>
      <c r="P36" s="51"/>
      <c r="Q36" s="51">
        <v>0</v>
      </c>
      <c r="R36" s="51"/>
      <c r="S36" s="51">
        <f t="shared" si="0"/>
        <v>866860622</v>
      </c>
    </row>
    <row r="37" spans="1:19" ht="21">
      <c r="A37" s="227" t="s">
        <v>178</v>
      </c>
      <c r="B37" s="228"/>
      <c r="C37" s="229" t="s">
        <v>389</v>
      </c>
      <c r="D37" s="230"/>
      <c r="E37" s="231">
        <v>7773028</v>
      </c>
      <c r="F37" s="230"/>
      <c r="G37" s="79">
        <v>300</v>
      </c>
      <c r="H37" s="230"/>
      <c r="I37" s="51">
        <v>0</v>
      </c>
      <c r="J37" s="51"/>
      <c r="K37" s="51">
        <v>0</v>
      </c>
      <c r="L37" s="51"/>
      <c r="M37" s="51">
        <f t="shared" si="1"/>
        <v>0</v>
      </c>
      <c r="N37" s="51"/>
      <c r="O37" s="51">
        <v>2331908400</v>
      </c>
      <c r="P37" s="51"/>
      <c r="Q37" s="51">
        <v>0</v>
      </c>
      <c r="R37" s="51"/>
      <c r="S37" s="51">
        <f t="shared" si="0"/>
        <v>2331908400</v>
      </c>
    </row>
    <row r="38" spans="1:19" ht="21">
      <c r="A38" s="227" t="s">
        <v>266</v>
      </c>
      <c r="B38" s="228"/>
      <c r="C38" s="229" t="s">
        <v>388</v>
      </c>
      <c r="D38" s="230"/>
      <c r="E38" s="231">
        <v>4272788</v>
      </c>
      <c r="F38" s="230"/>
      <c r="G38" s="79">
        <v>1420</v>
      </c>
      <c r="H38" s="230"/>
      <c r="I38" s="51">
        <v>0</v>
      </c>
      <c r="J38" s="51"/>
      <c r="K38" s="51">
        <v>0</v>
      </c>
      <c r="L38" s="51"/>
      <c r="M38" s="51">
        <f t="shared" si="1"/>
        <v>0</v>
      </c>
      <c r="N38" s="51"/>
      <c r="O38" s="51">
        <v>6067358960</v>
      </c>
      <c r="P38" s="51"/>
      <c r="Q38" s="51">
        <v>0</v>
      </c>
      <c r="R38" s="51"/>
      <c r="S38" s="51">
        <f t="shared" si="0"/>
        <v>6067358960</v>
      </c>
    </row>
    <row r="39" spans="1:19" ht="21">
      <c r="A39" s="227" t="s">
        <v>114</v>
      </c>
      <c r="B39" s="228"/>
      <c r="C39" s="229" t="s">
        <v>389</v>
      </c>
      <c r="D39" s="230"/>
      <c r="E39" s="231">
        <v>858513</v>
      </c>
      <c r="F39" s="230"/>
      <c r="G39" s="79">
        <v>270</v>
      </c>
      <c r="H39" s="230"/>
      <c r="I39" s="51">
        <v>0</v>
      </c>
      <c r="J39" s="51"/>
      <c r="K39" s="51">
        <v>0</v>
      </c>
      <c r="L39" s="51"/>
      <c r="M39" s="51">
        <f t="shared" si="1"/>
        <v>0</v>
      </c>
      <c r="N39" s="51"/>
      <c r="O39" s="51">
        <v>231798510</v>
      </c>
      <c r="P39" s="51"/>
      <c r="Q39" s="51">
        <v>0</v>
      </c>
      <c r="R39" s="51"/>
      <c r="S39" s="51">
        <f t="shared" si="0"/>
        <v>231798510</v>
      </c>
    </row>
    <row r="40" spans="1:19" ht="21">
      <c r="A40" s="227" t="s">
        <v>264</v>
      </c>
      <c r="B40" s="228"/>
      <c r="C40" s="229" t="s">
        <v>389</v>
      </c>
      <c r="D40" s="230">
        <v>1045247</v>
      </c>
      <c r="E40" s="231">
        <v>12791433</v>
      </c>
      <c r="F40" s="230"/>
      <c r="G40" s="79">
        <v>86</v>
      </c>
      <c r="H40" s="230"/>
      <c r="I40" s="51">
        <v>0</v>
      </c>
      <c r="J40" s="51"/>
      <c r="K40" s="51">
        <v>0</v>
      </c>
      <c r="L40" s="51"/>
      <c r="M40" s="51">
        <f t="shared" si="1"/>
        <v>0</v>
      </c>
      <c r="N40" s="51"/>
      <c r="O40" s="51">
        <v>1100063238</v>
      </c>
      <c r="P40" s="51"/>
      <c r="Q40" s="51">
        <v>0</v>
      </c>
      <c r="R40" s="51"/>
      <c r="S40" s="51">
        <f t="shared" si="0"/>
        <v>1100063238</v>
      </c>
    </row>
    <row r="41" spans="1:19" ht="21">
      <c r="A41" s="227" t="s">
        <v>203</v>
      </c>
      <c r="B41" s="228"/>
      <c r="C41" s="229" t="s">
        <v>389</v>
      </c>
      <c r="D41" s="230">
        <v>642599</v>
      </c>
      <c r="E41" s="231">
        <v>10206403</v>
      </c>
      <c r="F41" s="230"/>
      <c r="G41" s="79">
        <v>400</v>
      </c>
      <c r="H41" s="230"/>
      <c r="I41" s="51">
        <v>0</v>
      </c>
      <c r="J41" s="51"/>
      <c r="K41" s="51">
        <v>0</v>
      </c>
      <c r="L41" s="51"/>
      <c r="M41" s="51">
        <f t="shared" si="1"/>
        <v>0</v>
      </c>
      <c r="N41" s="51"/>
      <c r="O41" s="51">
        <v>4082561200</v>
      </c>
      <c r="P41" s="51"/>
      <c r="Q41" s="51">
        <v>0</v>
      </c>
      <c r="R41" s="51"/>
      <c r="S41" s="51">
        <f t="shared" si="0"/>
        <v>4082561200</v>
      </c>
    </row>
    <row r="42" spans="1:19" ht="21">
      <c r="A42" s="227" t="s">
        <v>337</v>
      </c>
      <c r="B42" s="228"/>
      <c r="C42" s="229" t="s">
        <v>390</v>
      </c>
      <c r="D42" s="230"/>
      <c r="E42" s="231">
        <v>831278</v>
      </c>
      <c r="F42" s="230"/>
      <c r="G42" s="79">
        <v>670</v>
      </c>
      <c r="H42" s="230"/>
      <c r="I42" s="51">
        <v>0</v>
      </c>
      <c r="J42" s="51"/>
      <c r="K42" s="51">
        <v>0</v>
      </c>
      <c r="L42" s="51"/>
      <c r="M42" s="51">
        <f t="shared" si="1"/>
        <v>0</v>
      </c>
      <c r="N42" s="51"/>
      <c r="O42" s="51">
        <v>556956260</v>
      </c>
      <c r="P42" s="51"/>
      <c r="Q42" s="51">
        <v>0</v>
      </c>
      <c r="R42" s="51"/>
      <c r="S42" s="51">
        <f t="shared" si="0"/>
        <v>556956260</v>
      </c>
    </row>
    <row r="43" spans="1:19" ht="21">
      <c r="A43" s="227" t="s">
        <v>217</v>
      </c>
      <c r="B43" s="228"/>
      <c r="C43" s="229" t="s">
        <v>390</v>
      </c>
      <c r="D43" s="230"/>
      <c r="E43" s="231">
        <v>4398645</v>
      </c>
      <c r="F43" s="230"/>
      <c r="G43" s="79">
        <v>110</v>
      </c>
      <c r="H43" s="230"/>
      <c r="I43" s="51">
        <v>0</v>
      </c>
      <c r="J43" s="51"/>
      <c r="K43" s="51">
        <v>0</v>
      </c>
      <c r="L43" s="51"/>
      <c r="M43" s="51">
        <f t="shared" si="1"/>
        <v>0</v>
      </c>
      <c r="N43" s="51"/>
      <c r="O43" s="51">
        <v>483850950</v>
      </c>
      <c r="P43" s="51"/>
      <c r="Q43" s="51">
        <v>0</v>
      </c>
      <c r="R43" s="51"/>
      <c r="S43" s="51">
        <f t="shared" si="0"/>
        <v>483850950</v>
      </c>
    </row>
    <row r="44" spans="1:19" ht="21">
      <c r="A44" s="227" t="s">
        <v>170</v>
      </c>
      <c r="B44" s="228"/>
      <c r="C44" s="229" t="s">
        <v>390</v>
      </c>
      <c r="D44" s="230">
        <v>3166253</v>
      </c>
      <c r="E44" s="231">
        <v>4277459</v>
      </c>
      <c r="F44" s="230"/>
      <c r="G44" s="79">
        <v>187</v>
      </c>
      <c r="H44" s="230"/>
      <c r="I44" s="51">
        <v>0</v>
      </c>
      <c r="J44" s="51"/>
      <c r="K44" s="51">
        <v>0</v>
      </c>
      <c r="L44" s="51"/>
      <c r="M44" s="51">
        <f t="shared" si="1"/>
        <v>0</v>
      </c>
      <c r="N44" s="51"/>
      <c r="O44" s="51">
        <v>799884833</v>
      </c>
      <c r="P44" s="51"/>
      <c r="Q44" s="51">
        <v>0</v>
      </c>
      <c r="R44" s="51"/>
      <c r="S44" s="51">
        <f t="shared" si="0"/>
        <v>799884833</v>
      </c>
    </row>
    <row r="45" spans="1:19" ht="21">
      <c r="A45" s="227" t="s">
        <v>377</v>
      </c>
      <c r="B45" s="228"/>
      <c r="C45" s="229" t="s">
        <v>390</v>
      </c>
      <c r="D45" s="230"/>
      <c r="E45" s="231">
        <v>11947406</v>
      </c>
      <c r="F45" s="230"/>
      <c r="G45" s="79">
        <v>50</v>
      </c>
      <c r="H45" s="230"/>
      <c r="I45" s="51">
        <v>0</v>
      </c>
      <c r="J45" s="51"/>
      <c r="K45" s="51">
        <v>0</v>
      </c>
      <c r="L45" s="51"/>
      <c r="M45" s="51">
        <f t="shared" si="1"/>
        <v>0</v>
      </c>
      <c r="N45" s="51"/>
      <c r="O45" s="51">
        <v>597370300</v>
      </c>
      <c r="P45" s="51"/>
      <c r="Q45" s="51">
        <v>0</v>
      </c>
      <c r="R45" s="51"/>
      <c r="S45" s="51">
        <f t="shared" si="0"/>
        <v>597370300</v>
      </c>
    </row>
    <row r="46" spans="1:19" ht="21">
      <c r="A46" s="227" t="s">
        <v>93</v>
      </c>
      <c r="B46" s="228"/>
      <c r="C46" s="229" t="s">
        <v>390</v>
      </c>
      <c r="D46" s="230">
        <v>240173</v>
      </c>
      <c r="E46" s="231">
        <v>2961129</v>
      </c>
      <c r="F46" s="230"/>
      <c r="G46" s="79">
        <v>6350</v>
      </c>
      <c r="H46" s="230"/>
      <c r="I46" s="51">
        <v>0</v>
      </c>
      <c r="J46" s="51"/>
      <c r="K46" s="51">
        <v>0</v>
      </c>
      <c r="L46" s="51"/>
      <c r="M46" s="51">
        <f t="shared" si="1"/>
        <v>0</v>
      </c>
      <c r="N46" s="51"/>
      <c r="O46" s="51">
        <v>18803169150</v>
      </c>
      <c r="P46" s="51"/>
      <c r="Q46" s="51">
        <v>0</v>
      </c>
      <c r="R46" s="51"/>
      <c r="S46" s="51">
        <f t="shared" si="0"/>
        <v>18803169150</v>
      </c>
    </row>
    <row r="47" spans="1:19" ht="21">
      <c r="A47" s="227" t="s">
        <v>318</v>
      </c>
      <c r="B47" s="228"/>
      <c r="C47" s="229" t="s">
        <v>390</v>
      </c>
      <c r="D47" s="230"/>
      <c r="E47" s="231">
        <v>4171905</v>
      </c>
      <c r="F47" s="230"/>
      <c r="G47" s="79">
        <v>70</v>
      </c>
      <c r="H47" s="230"/>
      <c r="I47" s="51">
        <v>0</v>
      </c>
      <c r="J47" s="51"/>
      <c r="K47" s="51">
        <v>0</v>
      </c>
      <c r="L47" s="51"/>
      <c r="M47" s="51">
        <f t="shared" si="1"/>
        <v>0</v>
      </c>
      <c r="N47" s="51"/>
      <c r="O47" s="51">
        <v>292033350</v>
      </c>
      <c r="P47" s="51"/>
      <c r="Q47" s="51">
        <v>0</v>
      </c>
      <c r="R47" s="51"/>
      <c r="S47" s="51">
        <f t="shared" si="0"/>
        <v>292033350</v>
      </c>
    </row>
    <row r="48" spans="1:19" ht="21">
      <c r="A48" s="227" t="s">
        <v>129</v>
      </c>
      <c r="B48" s="228"/>
      <c r="C48" s="229" t="s">
        <v>390</v>
      </c>
      <c r="D48" s="230"/>
      <c r="E48" s="231">
        <v>6222812</v>
      </c>
      <c r="F48" s="230"/>
      <c r="G48" s="79">
        <v>630</v>
      </c>
      <c r="H48" s="230"/>
      <c r="I48" s="51">
        <v>0</v>
      </c>
      <c r="J48" s="51"/>
      <c r="K48" s="51">
        <v>0</v>
      </c>
      <c r="L48" s="51"/>
      <c r="M48" s="51">
        <f t="shared" si="1"/>
        <v>0</v>
      </c>
      <c r="N48" s="51"/>
      <c r="O48" s="51">
        <v>3920371560</v>
      </c>
      <c r="P48" s="51"/>
      <c r="Q48" s="51">
        <v>0</v>
      </c>
      <c r="R48" s="51"/>
      <c r="S48" s="51">
        <f t="shared" si="0"/>
        <v>3920371560</v>
      </c>
    </row>
    <row r="49" spans="1:19" ht="21">
      <c r="A49" s="227" t="s">
        <v>216</v>
      </c>
      <c r="B49" s="228"/>
      <c r="C49" s="229" t="s">
        <v>390</v>
      </c>
      <c r="D49" s="230"/>
      <c r="E49" s="231">
        <v>6101042</v>
      </c>
      <c r="F49" s="230"/>
      <c r="G49" s="79">
        <v>50</v>
      </c>
      <c r="H49" s="230"/>
      <c r="I49" s="51">
        <v>0</v>
      </c>
      <c r="J49" s="51"/>
      <c r="K49" s="51">
        <v>0</v>
      </c>
      <c r="L49" s="51"/>
      <c r="M49" s="51">
        <f t="shared" si="1"/>
        <v>0</v>
      </c>
      <c r="N49" s="51"/>
      <c r="O49" s="51">
        <v>305052100</v>
      </c>
      <c r="P49" s="51"/>
      <c r="Q49" s="51">
        <v>0</v>
      </c>
      <c r="R49" s="51"/>
      <c r="S49" s="51">
        <f t="shared" si="0"/>
        <v>305052100</v>
      </c>
    </row>
    <row r="50" spans="1:19" ht="21">
      <c r="A50" s="227" t="s">
        <v>334</v>
      </c>
      <c r="B50" s="228"/>
      <c r="C50" s="229" t="s">
        <v>390</v>
      </c>
      <c r="D50" s="230"/>
      <c r="E50" s="231">
        <v>2080375</v>
      </c>
      <c r="F50" s="230"/>
      <c r="G50" s="79">
        <v>2200</v>
      </c>
      <c r="H50" s="230"/>
      <c r="I50" s="51">
        <v>0</v>
      </c>
      <c r="J50" s="51"/>
      <c r="K50" s="51">
        <v>0</v>
      </c>
      <c r="L50" s="51"/>
      <c r="M50" s="51">
        <f t="shared" si="1"/>
        <v>0</v>
      </c>
      <c r="N50" s="51"/>
      <c r="O50" s="51">
        <v>4576825000</v>
      </c>
      <c r="P50" s="51"/>
      <c r="Q50" s="51">
        <v>0</v>
      </c>
      <c r="R50" s="51"/>
      <c r="S50" s="51">
        <f t="shared" si="0"/>
        <v>4576825000</v>
      </c>
    </row>
    <row r="51" spans="1:19" ht="21">
      <c r="A51" s="227" t="s">
        <v>193</v>
      </c>
      <c r="B51" s="228"/>
      <c r="C51" s="229" t="s">
        <v>391</v>
      </c>
      <c r="D51" s="230"/>
      <c r="E51" s="231">
        <v>5360181</v>
      </c>
      <c r="F51" s="230"/>
      <c r="G51" s="79">
        <v>200</v>
      </c>
      <c r="H51" s="230"/>
      <c r="I51" s="51">
        <v>0</v>
      </c>
      <c r="J51" s="51"/>
      <c r="K51" s="51">
        <v>0</v>
      </c>
      <c r="L51" s="51"/>
      <c r="M51" s="51">
        <f t="shared" si="1"/>
        <v>0</v>
      </c>
      <c r="N51" s="51"/>
      <c r="O51" s="51">
        <v>1072036200</v>
      </c>
      <c r="P51" s="51"/>
      <c r="Q51" s="51">
        <v>0</v>
      </c>
      <c r="R51" s="51"/>
      <c r="S51" s="51">
        <f t="shared" si="0"/>
        <v>1072036200</v>
      </c>
    </row>
    <row r="52" spans="1:19" ht="21">
      <c r="A52" s="227" t="s">
        <v>215</v>
      </c>
      <c r="B52" s="228"/>
      <c r="C52" s="229" t="s">
        <v>391</v>
      </c>
      <c r="D52" s="230"/>
      <c r="E52" s="231">
        <v>1529069</v>
      </c>
      <c r="F52" s="230"/>
      <c r="G52" s="79">
        <v>30</v>
      </c>
      <c r="H52" s="230"/>
      <c r="I52" s="51">
        <v>0</v>
      </c>
      <c r="J52" s="51"/>
      <c r="K52" s="51">
        <v>0</v>
      </c>
      <c r="L52" s="51"/>
      <c r="M52" s="51">
        <f t="shared" si="1"/>
        <v>0</v>
      </c>
      <c r="N52" s="51"/>
      <c r="O52" s="51">
        <v>45872070</v>
      </c>
      <c r="P52" s="51"/>
      <c r="Q52" s="51">
        <v>0</v>
      </c>
      <c r="R52" s="51"/>
      <c r="S52" s="51">
        <f t="shared" si="0"/>
        <v>45872070</v>
      </c>
    </row>
    <row r="53" spans="1:19" ht="21">
      <c r="A53" s="227" t="s">
        <v>227</v>
      </c>
      <c r="B53" s="228"/>
      <c r="C53" s="229" t="s">
        <v>391</v>
      </c>
      <c r="D53" s="230"/>
      <c r="E53" s="231">
        <v>531592</v>
      </c>
      <c r="F53" s="230"/>
      <c r="G53" s="79">
        <v>1540</v>
      </c>
      <c r="H53" s="230"/>
      <c r="I53" s="51">
        <v>0</v>
      </c>
      <c r="J53" s="51"/>
      <c r="K53" s="51">
        <v>0</v>
      </c>
      <c r="L53" s="51"/>
      <c r="M53" s="51">
        <f t="shared" si="1"/>
        <v>0</v>
      </c>
      <c r="N53" s="51"/>
      <c r="O53" s="51">
        <v>818651680</v>
      </c>
      <c r="P53" s="51"/>
      <c r="Q53" s="51">
        <v>0</v>
      </c>
      <c r="R53" s="51"/>
      <c r="S53" s="51">
        <f t="shared" si="0"/>
        <v>818651680</v>
      </c>
    </row>
    <row r="54" spans="1:19" ht="21">
      <c r="A54" s="227" t="s">
        <v>136</v>
      </c>
      <c r="B54" s="228"/>
      <c r="C54" s="229" t="s">
        <v>391</v>
      </c>
      <c r="D54" s="230"/>
      <c r="E54" s="231">
        <v>2838930</v>
      </c>
      <c r="F54" s="230"/>
      <c r="G54" s="79">
        <v>2000</v>
      </c>
      <c r="H54" s="230"/>
      <c r="I54" s="51">
        <v>0</v>
      </c>
      <c r="J54" s="51"/>
      <c r="K54" s="51">
        <v>0</v>
      </c>
      <c r="L54" s="51"/>
      <c r="M54" s="51">
        <f t="shared" si="1"/>
        <v>0</v>
      </c>
      <c r="N54" s="51"/>
      <c r="O54" s="51">
        <v>5677860000</v>
      </c>
      <c r="P54" s="51"/>
      <c r="Q54" s="51">
        <v>0</v>
      </c>
      <c r="R54" s="51"/>
      <c r="S54" s="51">
        <f t="shared" si="0"/>
        <v>5677860000</v>
      </c>
    </row>
    <row r="55" spans="1:19" ht="21">
      <c r="A55" s="227" t="s">
        <v>82</v>
      </c>
      <c r="B55" s="228"/>
      <c r="C55" s="229" t="s">
        <v>391</v>
      </c>
      <c r="D55" s="230"/>
      <c r="E55" s="231">
        <v>9597207</v>
      </c>
      <c r="F55" s="230"/>
      <c r="G55" s="79">
        <v>500</v>
      </c>
      <c r="H55" s="230"/>
      <c r="I55" s="51">
        <v>0</v>
      </c>
      <c r="J55" s="51"/>
      <c r="K55" s="51">
        <v>0</v>
      </c>
      <c r="L55" s="51"/>
      <c r="M55" s="51">
        <f t="shared" si="1"/>
        <v>0</v>
      </c>
      <c r="N55" s="51"/>
      <c r="O55" s="51">
        <v>4798603500</v>
      </c>
      <c r="P55" s="51"/>
      <c r="Q55" s="51">
        <v>0</v>
      </c>
      <c r="R55" s="51"/>
      <c r="S55" s="51">
        <f t="shared" si="0"/>
        <v>4798603500</v>
      </c>
    </row>
    <row r="56" spans="1:19" ht="21">
      <c r="A56" s="227" t="s">
        <v>310</v>
      </c>
      <c r="B56" s="228"/>
      <c r="C56" s="229" t="s">
        <v>391</v>
      </c>
      <c r="D56" s="230">
        <v>1677595</v>
      </c>
      <c r="E56" s="231">
        <v>8967300</v>
      </c>
      <c r="F56" s="230"/>
      <c r="G56" s="79">
        <v>150</v>
      </c>
      <c r="H56" s="230"/>
      <c r="I56" s="51">
        <v>0</v>
      </c>
      <c r="J56" s="51"/>
      <c r="K56" s="51">
        <v>0</v>
      </c>
      <c r="L56" s="51"/>
      <c r="M56" s="51">
        <f t="shared" si="1"/>
        <v>0</v>
      </c>
      <c r="N56" s="51"/>
      <c r="O56" s="51">
        <v>1345095000</v>
      </c>
      <c r="P56" s="51"/>
      <c r="Q56" s="51">
        <v>0</v>
      </c>
      <c r="R56" s="51"/>
      <c r="S56" s="51">
        <f t="shared" si="0"/>
        <v>1345095000</v>
      </c>
    </row>
    <row r="57" spans="1:19" ht="21">
      <c r="A57" s="227" t="s">
        <v>315</v>
      </c>
      <c r="B57" s="228"/>
      <c r="C57" s="229" t="s">
        <v>391</v>
      </c>
      <c r="D57" s="230"/>
      <c r="E57" s="231">
        <v>18707017</v>
      </c>
      <c r="F57" s="230"/>
      <c r="G57" s="79">
        <v>57</v>
      </c>
      <c r="H57" s="230"/>
      <c r="I57" s="51">
        <v>0</v>
      </c>
      <c r="J57" s="51"/>
      <c r="K57" s="51">
        <v>0</v>
      </c>
      <c r="L57" s="51"/>
      <c r="M57" s="51">
        <f t="shared" si="1"/>
        <v>0</v>
      </c>
      <c r="N57" s="51"/>
      <c r="O57" s="51">
        <v>1066299969</v>
      </c>
      <c r="P57" s="51"/>
      <c r="Q57" s="51">
        <v>0</v>
      </c>
      <c r="R57" s="51"/>
      <c r="S57" s="51">
        <f t="shared" si="0"/>
        <v>1066299969</v>
      </c>
    </row>
    <row r="58" spans="1:19" ht="21">
      <c r="A58" s="227" t="s">
        <v>233</v>
      </c>
      <c r="B58" s="228"/>
      <c r="C58" s="229" t="s">
        <v>392</v>
      </c>
      <c r="D58" s="230"/>
      <c r="E58" s="231">
        <v>4199839</v>
      </c>
      <c r="F58" s="230"/>
      <c r="G58" s="79">
        <v>200</v>
      </c>
      <c r="H58" s="230"/>
      <c r="I58" s="51">
        <v>0</v>
      </c>
      <c r="J58" s="51"/>
      <c r="K58" s="51">
        <v>0</v>
      </c>
      <c r="L58" s="51"/>
      <c r="M58" s="51">
        <f t="shared" si="1"/>
        <v>0</v>
      </c>
      <c r="N58" s="51"/>
      <c r="O58" s="51">
        <v>839967800</v>
      </c>
      <c r="P58" s="51"/>
      <c r="Q58" s="51">
        <v>0</v>
      </c>
      <c r="R58" s="51"/>
      <c r="S58" s="51">
        <f t="shared" si="0"/>
        <v>839967800</v>
      </c>
    </row>
    <row r="59" spans="1:19" ht="21">
      <c r="A59" s="227" t="s">
        <v>90</v>
      </c>
      <c r="B59" s="228"/>
      <c r="C59" s="229" t="s">
        <v>392</v>
      </c>
      <c r="D59" s="230"/>
      <c r="E59" s="231">
        <v>30815491</v>
      </c>
      <c r="F59" s="230"/>
      <c r="G59" s="79">
        <v>450</v>
      </c>
      <c r="H59" s="230"/>
      <c r="I59" s="51">
        <v>0</v>
      </c>
      <c r="J59" s="51"/>
      <c r="K59" s="51">
        <v>0</v>
      </c>
      <c r="L59" s="51"/>
      <c r="M59" s="51">
        <f t="shared" si="1"/>
        <v>0</v>
      </c>
      <c r="N59" s="51"/>
      <c r="O59" s="51">
        <v>13866970950</v>
      </c>
      <c r="P59" s="51"/>
      <c r="Q59" s="51">
        <v>0</v>
      </c>
      <c r="R59" s="51"/>
      <c r="S59" s="51">
        <f t="shared" si="0"/>
        <v>13866970950</v>
      </c>
    </row>
    <row r="60" spans="1:19" ht="21">
      <c r="A60" s="227" t="s">
        <v>285</v>
      </c>
      <c r="B60" s="228"/>
      <c r="C60" s="229" t="s">
        <v>393</v>
      </c>
      <c r="D60" s="230"/>
      <c r="E60" s="231">
        <v>10744950</v>
      </c>
      <c r="F60" s="230"/>
      <c r="G60" s="79">
        <v>66</v>
      </c>
      <c r="H60" s="230"/>
      <c r="I60" s="51">
        <v>0</v>
      </c>
      <c r="J60" s="51"/>
      <c r="K60" s="51">
        <v>0</v>
      </c>
      <c r="L60" s="51"/>
      <c r="M60" s="51">
        <f t="shared" si="1"/>
        <v>0</v>
      </c>
      <c r="N60" s="51"/>
      <c r="O60" s="51">
        <v>709166700</v>
      </c>
      <c r="P60" s="51"/>
      <c r="Q60" s="51">
        <v>0</v>
      </c>
      <c r="R60" s="51"/>
      <c r="S60" s="51">
        <f t="shared" si="0"/>
        <v>709166700</v>
      </c>
    </row>
    <row r="61" spans="1:19" ht="21">
      <c r="A61" s="227" t="s">
        <v>188</v>
      </c>
      <c r="B61" s="228"/>
      <c r="C61" s="229" t="s">
        <v>393</v>
      </c>
      <c r="D61" s="230"/>
      <c r="E61" s="231">
        <v>87647961</v>
      </c>
      <c r="F61" s="230"/>
      <c r="G61" s="79">
        <v>40</v>
      </c>
      <c r="H61" s="230"/>
      <c r="I61" s="51">
        <v>0</v>
      </c>
      <c r="J61" s="51"/>
      <c r="K61" s="51">
        <v>0</v>
      </c>
      <c r="L61" s="51"/>
      <c r="M61" s="51">
        <f t="shared" si="1"/>
        <v>0</v>
      </c>
      <c r="N61" s="51"/>
      <c r="O61" s="51">
        <v>3505918440</v>
      </c>
      <c r="P61" s="51"/>
      <c r="Q61" s="51">
        <v>0</v>
      </c>
      <c r="R61" s="51"/>
      <c r="S61" s="51">
        <f t="shared" si="0"/>
        <v>3505918440</v>
      </c>
    </row>
    <row r="62" spans="1:19" ht="21">
      <c r="A62" s="227" t="s">
        <v>166</v>
      </c>
      <c r="B62" s="228"/>
      <c r="C62" s="229" t="s">
        <v>393</v>
      </c>
      <c r="D62" s="230"/>
      <c r="E62" s="231">
        <v>515318</v>
      </c>
      <c r="F62" s="230"/>
      <c r="G62" s="79">
        <v>6500</v>
      </c>
      <c r="H62" s="230"/>
      <c r="I62" s="51">
        <v>0</v>
      </c>
      <c r="J62" s="51"/>
      <c r="K62" s="51">
        <v>0</v>
      </c>
      <c r="L62" s="51"/>
      <c r="M62" s="51">
        <f t="shared" si="1"/>
        <v>0</v>
      </c>
      <c r="N62" s="51"/>
      <c r="O62" s="51">
        <v>3349567000</v>
      </c>
      <c r="P62" s="51"/>
      <c r="Q62" s="51">
        <v>0</v>
      </c>
      <c r="R62" s="51"/>
      <c r="S62" s="51">
        <f t="shared" si="0"/>
        <v>3349567000</v>
      </c>
    </row>
    <row r="63" spans="1:19" ht="21">
      <c r="A63" s="227" t="s">
        <v>296</v>
      </c>
      <c r="B63" s="228"/>
      <c r="C63" s="229" t="s">
        <v>393</v>
      </c>
      <c r="D63" s="230"/>
      <c r="E63" s="231">
        <v>32724199</v>
      </c>
      <c r="F63" s="230"/>
      <c r="G63" s="79">
        <v>360</v>
      </c>
      <c r="H63" s="230"/>
      <c r="I63" s="51">
        <v>0</v>
      </c>
      <c r="J63" s="51"/>
      <c r="K63" s="51">
        <v>0</v>
      </c>
      <c r="L63" s="51"/>
      <c r="M63" s="51">
        <f t="shared" si="1"/>
        <v>0</v>
      </c>
      <c r="N63" s="51"/>
      <c r="O63" s="51">
        <v>11780711640</v>
      </c>
      <c r="P63" s="51"/>
      <c r="Q63" s="51">
        <v>0</v>
      </c>
      <c r="R63" s="51"/>
      <c r="S63" s="51">
        <f t="shared" si="0"/>
        <v>11780711640</v>
      </c>
    </row>
    <row r="64" spans="1:19" ht="21">
      <c r="A64" s="227" t="s">
        <v>109</v>
      </c>
      <c r="B64" s="228"/>
      <c r="C64" s="229" t="s">
        <v>394</v>
      </c>
      <c r="D64" s="230">
        <v>4047359</v>
      </c>
      <c r="E64" s="231">
        <v>14382789</v>
      </c>
      <c r="F64" s="230"/>
      <c r="G64" s="79">
        <v>19</v>
      </c>
      <c r="H64" s="230"/>
      <c r="I64" s="51">
        <v>0</v>
      </c>
      <c r="J64" s="51"/>
      <c r="K64" s="51">
        <v>0</v>
      </c>
      <c r="L64" s="51"/>
      <c r="M64" s="51">
        <f t="shared" si="1"/>
        <v>0</v>
      </c>
      <c r="N64" s="51"/>
      <c r="O64" s="51">
        <v>273272991</v>
      </c>
      <c r="P64" s="51"/>
      <c r="Q64" s="51">
        <v>0</v>
      </c>
      <c r="R64" s="51"/>
      <c r="S64" s="51">
        <f t="shared" si="0"/>
        <v>273272991</v>
      </c>
    </row>
    <row r="65" spans="1:19" ht="21">
      <c r="A65" s="227" t="s">
        <v>124</v>
      </c>
      <c r="B65" s="228"/>
      <c r="C65" s="229" t="s">
        <v>395</v>
      </c>
      <c r="D65" s="230">
        <v>355050</v>
      </c>
      <c r="E65" s="231">
        <v>18382789</v>
      </c>
      <c r="F65" s="230"/>
      <c r="G65" s="79">
        <v>90</v>
      </c>
      <c r="H65" s="230"/>
      <c r="I65" s="51">
        <v>0</v>
      </c>
      <c r="J65" s="51"/>
      <c r="K65" s="51">
        <v>0</v>
      </c>
      <c r="L65" s="51"/>
      <c r="M65" s="51">
        <f t="shared" si="1"/>
        <v>0</v>
      </c>
      <c r="N65" s="51"/>
      <c r="O65" s="51">
        <v>1654451639</v>
      </c>
      <c r="P65" s="51"/>
      <c r="Q65" s="51">
        <v>0</v>
      </c>
      <c r="R65" s="51"/>
      <c r="S65" s="51">
        <f t="shared" si="0"/>
        <v>1654451639</v>
      </c>
    </row>
    <row r="66" spans="1:19" ht="21">
      <c r="A66" s="227" t="s">
        <v>105</v>
      </c>
      <c r="B66" s="228"/>
      <c r="C66" s="229" t="s">
        <v>395</v>
      </c>
      <c r="D66" s="230"/>
      <c r="E66" s="231">
        <v>930626</v>
      </c>
      <c r="F66" s="230"/>
      <c r="G66" s="79">
        <v>3570</v>
      </c>
      <c r="H66" s="230"/>
      <c r="I66" s="51">
        <v>0</v>
      </c>
      <c r="J66" s="51"/>
      <c r="K66" s="51">
        <v>0</v>
      </c>
      <c r="L66" s="51"/>
      <c r="M66" s="51">
        <f t="shared" si="1"/>
        <v>0</v>
      </c>
      <c r="N66" s="51"/>
      <c r="O66" s="51">
        <v>3322334820</v>
      </c>
      <c r="P66" s="51"/>
      <c r="Q66" s="51">
        <v>0</v>
      </c>
      <c r="R66" s="51"/>
      <c r="S66" s="51">
        <f t="shared" si="0"/>
        <v>3322334820</v>
      </c>
    </row>
    <row r="67" spans="1:19" ht="21">
      <c r="A67" s="227" t="s">
        <v>126</v>
      </c>
      <c r="B67" s="228"/>
      <c r="C67" s="229" t="s">
        <v>396</v>
      </c>
      <c r="D67" s="230"/>
      <c r="E67" s="231">
        <v>13269896</v>
      </c>
      <c r="F67" s="230"/>
      <c r="G67" s="79">
        <v>34</v>
      </c>
      <c r="H67" s="230"/>
      <c r="I67" s="51">
        <v>0</v>
      </c>
      <c r="J67" s="51"/>
      <c r="K67" s="51">
        <v>0</v>
      </c>
      <c r="L67" s="51"/>
      <c r="M67" s="51">
        <f t="shared" si="1"/>
        <v>0</v>
      </c>
      <c r="N67" s="51"/>
      <c r="O67" s="51">
        <v>451176464</v>
      </c>
      <c r="P67" s="51"/>
      <c r="Q67" s="51">
        <v>0</v>
      </c>
      <c r="R67" s="51"/>
      <c r="S67" s="51">
        <f t="shared" si="0"/>
        <v>451176464</v>
      </c>
    </row>
    <row r="68" spans="1:19" ht="21">
      <c r="A68" s="227" t="s">
        <v>118</v>
      </c>
      <c r="B68" s="228"/>
      <c r="C68" s="229" t="s">
        <v>396</v>
      </c>
      <c r="D68" s="230"/>
      <c r="E68" s="231">
        <v>7819089</v>
      </c>
      <c r="F68" s="230"/>
      <c r="G68" s="79">
        <v>9</v>
      </c>
      <c r="H68" s="230"/>
      <c r="I68" s="51">
        <v>0</v>
      </c>
      <c r="J68" s="51"/>
      <c r="K68" s="51">
        <v>0</v>
      </c>
      <c r="L68" s="51"/>
      <c r="M68" s="51">
        <f t="shared" si="1"/>
        <v>0</v>
      </c>
      <c r="N68" s="51"/>
      <c r="O68" s="51">
        <v>70371801</v>
      </c>
      <c r="P68" s="51"/>
      <c r="Q68" s="51">
        <v>0</v>
      </c>
      <c r="R68" s="51"/>
      <c r="S68" s="51">
        <f t="shared" si="0"/>
        <v>70371801</v>
      </c>
    </row>
    <row r="69" spans="1:19" ht="21">
      <c r="A69" s="227" t="s">
        <v>246</v>
      </c>
      <c r="B69" s="228"/>
      <c r="C69" s="229" t="s">
        <v>396</v>
      </c>
      <c r="D69" s="230">
        <v>7379981</v>
      </c>
      <c r="E69" s="231">
        <v>2091178</v>
      </c>
      <c r="F69" s="230"/>
      <c r="G69" s="79">
        <v>1650</v>
      </c>
      <c r="H69" s="230"/>
      <c r="I69" s="51">
        <v>0</v>
      </c>
      <c r="J69" s="51"/>
      <c r="K69" s="51">
        <v>0</v>
      </c>
      <c r="L69" s="51"/>
      <c r="M69" s="51">
        <f t="shared" si="1"/>
        <v>0</v>
      </c>
      <c r="N69" s="51"/>
      <c r="O69" s="51">
        <v>3450443700</v>
      </c>
      <c r="P69" s="51"/>
      <c r="Q69" s="51">
        <v>0</v>
      </c>
      <c r="R69" s="51"/>
      <c r="S69" s="51">
        <f t="shared" si="0"/>
        <v>3450443700</v>
      </c>
    </row>
    <row r="70" spans="1:19" ht="21">
      <c r="A70" s="227" t="s">
        <v>232</v>
      </c>
      <c r="B70" s="228"/>
      <c r="C70" s="229" t="s">
        <v>396</v>
      </c>
      <c r="D70" s="230"/>
      <c r="E70" s="231">
        <v>7554680</v>
      </c>
      <c r="F70" s="230"/>
      <c r="G70" s="79">
        <v>10</v>
      </c>
      <c r="H70" s="230"/>
      <c r="I70" s="51">
        <v>0</v>
      </c>
      <c r="J70" s="51"/>
      <c r="K70" s="51">
        <v>0</v>
      </c>
      <c r="L70" s="51"/>
      <c r="M70" s="51">
        <f t="shared" si="1"/>
        <v>0</v>
      </c>
      <c r="N70" s="51"/>
      <c r="O70" s="51">
        <v>75546800</v>
      </c>
      <c r="P70" s="51"/>
      <c r="Q70" s="51">
        <v>0</v>
      </c>
      <c r="R70" s="51"/>
      <c r="S70" s="51">
        <f t="shared" si="0"/>
        <v>75546800</v>
      </c>
    </row>
    <row r="71" spans="1:19" ht="21">
      <c r="A71" s="227" t="s">
        <v>172</v>
      </c>
      <c r="B71" s="228"/>
      <c r="C71" s="229" t="s">
        <v>396</v>
      </c>
      <c r="D71" s="230"/>
      <c r="E71" s="231">
        <v>4553099</v>
      </c>
      <c r="F71" s="230"/>
      <c r="G71" s="79">
        <v>450</v>
      </c>
      <c r="H71" s="230"/>
      <c r="I71" s="51">
        <v>0</v>
      </c>
      <c r="J71" s="51"/>
      <c r="K71" s="51">
        <v>0</v>
      </c>
      <c r="L71" s="51"/>
      <c r="M71" s="51">
        <f t="shared" si="1"/>
        <v>0</v>
      </c>
      <c r="N71" s="51"/>
      <c r="O71" s="51">
        <v>2048894550</v>
      </c>
      <c r="P71" s="51"/>
      <c r="Q71" s="51">
        <v>0</v>
      </c>
      <c r="R71" s="51"/>
      <c r="S71" s="51">
        <f t="shared" si="0"/>
        <v>2048894550</v>
      </c>
    </row>
    <row r="72" spans="1:19" ht="21">
      <c r="A72" s="227" t="s">
        <v>221</v>
      </c>
      <c r="B72" s="228"/>
      <c r="C72" s="229" t="s">
        <v>396</v>
      </c>
      <c r="D72" s="230"/>
      <c r="E72" s="231">
        <v>16026151</v>
      </c>
      <c r="F72" s="230"/>
      <c r="G72" s="79">
        <v>103</v>
      </c>
      <c r="H72" s="230"/>
      <c r="I72" s="51">
        <v>0</v>
      </c>
      <c r="J72" s="51"/>
      <c r="K72" s="51">
        <v>0</v>
      </c>
      <c r="L72" s="51"/>
      <c r="M72" s="51">
        <f t="shared" si="1"/>
        <v>0</v>
      </c>
      <c r="N72" s="51"/>
      <c r="O72" s="51">
        <v>1650693553</v>
      </c>
      <c r="P72" s="51"/>
      <c r="Q72" s="51">
        <v>0</v>
      </c>
      <c r="R72" s="51"/>
      <c r="S72" s="51">
        <f t="shared" si="0"/>
        <v>1650693553</v>
      </c>
    </row>
    <row r="73" spans="1:19" ht="21">
      <c r="A73" s="227" t="s">
        <v>123</v>
      </c>
      <c r="B73" s="228"/>
      <c r="C73" s="229" t="s">
        <v>397</v>
      </c>
      <c r="D73" s="230"/>
      <c r="E73" s="231">
        <v>15132135</v>
      </c>
      <c r="F73" s="230"/>
      <c r="G73" s="79">
        <v>600</v>
      </c>
      <c r="H73" s="230"/>
      <c r="I73" s="51">
        <v>0</v>
      </c>
      <c r="J73" s="51"/>
      <c r="K73" s="51">
        <v>0</v>
      </c>
      <c r="L73" s="51"/>
      <c r="M73" s="51">
        <f t="shared" si="1"/>
        <v>0</v>
      </c>
      <c r="N73" s="51"/>
      <c r="O73" s="51">
        <v>9079281000</v>
      </c>
      <c r="P73" s="51"/>
      <c r="Q73" s="51">
        <v>0</v>
      </c>
      <c r="R73" s="51"/>
      <c r="S73" s="51">
        <f t="shared" ref="S73:S112" si="2">O73+Q73</f>
        <v>9079281000</v>
      </c>
    </row>
    <row r="74" spans="1:19" ht="21">
      <c r="A74" s="227" t="s">
        <v>201</v>
      </c>
      <c r="B74" s="228"/>
      <c r="C74" s="229" t="s">
        <v>397</v>
      </c>
      <c r="D74" s="230"/>
      <c r="E74" s="231">
        <v>42841</v>
      </c>
      <c r="F74" s="230"/>
      <c r="G74" s="79">
        <v>11000</v>
      </c>
      <c r="H74" s="230"/>
      <c r="I74" s="51">
        <v>0</v>
      </c>
      <c r="J74" s="51"/>
      <c r="K74" s="51">
        <v>0</v>
      </c>
      <c r="L74" s="51"/>
      <c r="M74" s="51">
        <f t="shared" ref="M74:M137" si="3">I74+K74</f>
        <v>0</v>
      </c>
      <c r="N74" s="51"/>
      <c r="O74" s="51">
        <v>471251000</v>
      </c>
      <c r="P74" s="51"/>
      <c r="Q74" s="51">
        <v>0</v>
      </c>
      <c r="R74" s="51"/>
      <c r="S74" s="51">
        <f t="shared" si="2"/>
        <v>471251000</v>
      </c>
    </row>
    <row r="75" spans="1:19" ht="21">
      <c r="A75" s="227" t="s">
        <v>191</v>
      </c>
      <c r="B75" s="228"/>
      <c r="C75" s="229" t="s">
        <v>397</v>
      </c>
      <c r="D75" s="230">
        <v>2009331</v>
      </c>
      <c r="E75" s="231">
        <v>3753010</v>
      </c>
      <c r="F75" s="230"/>
      <c r="G75" s="79">
        <v>450</v>
      </c>
      <c r="H75" s="230"/>
      <c r="I75" s="51">
        <v>0</v>
      </c>
      <c r="J75" s="51"/>
      <c r="K75" s="51">
        <v>0</v>
      </c>
      <c r="L75" s="51"/>
      <c r="M75" s="51">
        <f t="shared" si="3"/>
        <v>0</v>
      </c>
      <c r="N75" s="51"/>
      <c r="O75" s="51">
        <v>1688854500</v>
      </c>
      <c r="P75" s="51"/>
      <c r="Q75" s="51">
        <v>0</v>
      </c>
      <c r="R75" s="51"/>
      <c r="S75" s="51">
        <f t="shared" si="2"/>
        <v>1688854500</v>
      </c>
    </row>
    <row r="76" spans="1:19" ht="21">
      <c r="A76" s="227" t="s">
        <v>108</v>
      </c>
      <c r="B76" s="228"/>
      <c r="C76" s="229" t="s">
        <v>397</v>
      </c>
      <c r="D76" s="230"/>
      <c r="E76" s="231">
        <v>3190014</v>
      </c>
      <c r="F76" s="230"/>
      <c r="G76" s="79">
        <v>2150</v>
      </c>
      <c r="H76" s="230"/>
      <c r="I76" s="51">
        <v>0</v>
      </c>
      <c r="J76" s="51"/>
      <c r="K76" s="51">
        <v>0</v>
      </c>
      <c r="L76" s="51"/>
      <c r="M76" s="51">
        <f t="shared" si="3"/>
        <v>0</v>
      </c>
      <c r="N76" s="51"/>
      <c r="O76" s="51">
        <v>6858530100</v>
      </c>
      <c r="P76" s="51"/>
      <c r="Q76" s="51">
        <v>0</v>
      </c>
      <c r="R76" s="51"/>
      <c r="S76" s="51">
        <f t="shared" si="2"/>
        <v>6858530100</v>
      </c>
    </row>
    <row r="77" spans="1:19" ht="21">
      <c r="A77" s="227" t="s">
        <v>133</v>
      </c>
      <c r="B77" s="228"/>
      <c r="C77" s="229" t="s">
        <v>397</v>
      </c>
      <c r="D77" s="230"/>
      <c r="E77" s="231">
        <v>3582834</v>
      </c>
      <c r="F77" s="230"/>
      <c r="G77" s="79">
        <v>96</v>
      </c>
      <c r="H77" s="230"/>
      <c r="I77" s="51">
        <v>0</v>
      </c>
      <c r="J77" s="51"/>
      <c r="K77" s="51">
        <v>0</v>
      </c>
      <c r="L77" s="51"/>
      <c r="M77" s="51">
        <f t="shared" si="3"/>
        <v>0</v>
      </c>
      <c r="N77" s="51"/>
      <c r="O77" s="51">
        <v>343952064</v>
      </c>
      <c r="P77" s="51"/>
      <c r="Q77" s="51">
        <v>0</v>
      </c>
      <c r="R77" s="51"/>
      <c r="S77" s="51">
        <f t="shared" si="2"/>
        <v>343952064</v>
      </c>
    </row>
    <row r="78" spans="1:19" ht="21">
      <c r="A78" s="227" t="s">
        <v>198</v>
      </c>
      <c r="B78" s="228"/>
      <c r="C78" s="229" t="s">
        <v>398</v>
      </c>
      <c r="D78" s="230">
        <v>707643</v>
      </c>
      <c r="E78" s="231">
        <v>9948652</v>
      </c>
      <c r="F78" s="230"/>
      <c r="G78" s="79">
        <v>30</v>
      </c>
      <c r="H78" s="230"/>
      <c r="I78" s="51">
        <v>0</v>
      </c>
      <c r="J78" s="51"/>
      <c r="K78" s="51">
        <v>0</v>
      </c>
      <c r="L78" s="51"/>
      <c r="M78" s="51">
        <f t="shared" si="3"/>
        <v>0</v>
      </c>
      <c r="N78" s="51"/>
      <c r="O78" s="51">
        <v>298459560</v>
      </c>
      <c r="P78" s="51"/>
      <c r="Q78" s="51">
        <v>0</v>
      </c>
      <c r="R78" s="51"/>
      <c r="S78" s="51">
        <f t="shared" si="2"/>
        <v>298459560</v>
      </c>
    </row>
    <row r="79" spans="1:19" ht="21">
      <c r="A79" s="227" t="s">
        <v>80</v>
      </c>
      <c r="B79" s="228"/>
      <c r="C79" s="229" t="s">
        <v>398</v>
      </c>
      <c r="D79" s="230"/>
      <c r="E79" s="231">
        <v>10823361</v>
      </c>
      <c r="F79" s="230"/>
      <c r="G79" s="79">
        <v>150</v>
      </c>
      <c r="H79" s="230"/>
      <c r="I79" s="51">
        <v>0</v>
      </c>
      <c r="J79" s="51"/>
      <c r="K79" s="51">
        <v>0</v>
      </c>
      <c r="L79" s="51"/>
      <c r="M79" s="51">
        <f t="shared" si="3"/>
        <v>0</v>
      </c>
      <c r="N79" s="51"/>
      <c r="O79" s="51">
        <v>1623504150</v>
      </c>
      <c r="P79" s="51"/>
      <c r="Q79" s="51">
        <v>0</v>
      </c>
      <c r="R79" s="51"/>
      <c r="S79" s="51">
        <f t="shared" si="2"/>
        <v>1623504150</v>
      </c>
    </row>
    <row r="80" spans="1:19" ht="21">
      <c r="A80" s="227" t="s">
        <v>286</v>
      </c>
      <c r="B80" s="228"/>
      <c r="C80" s="229" t="s">
        <v>399</v>
      </c>
      <c r="D80" s="230"/>
      <c r="E80" s="231">
        <v>223648</v>
      </c>
      <c r="F80" s="230"/>
      <c r="G80" s="79">
        <v>1500</v>
      </c>
      <c r="H80" s="230"/>
      <c r="I80" s="51">
        <v>0</v>
      </c>
      <c r="J80" s="51"/>
      <c r="K80" s="51">
        <v>0</v>
      </c>
      <c r="L80" s="51"/>
      <c r="M80" s="51">
        <f t="shared" si="3"/>
        <v>0</v>
      </c>
      <c r="N80" s="51"/>
      <c r="O80" s="51">
        <v>335472000</v>
      </c>
      <c r="P80" s="51"/>
      <c r="Q80" s="51">
        <v>0</v>
      </c>
      <c r="R80" s="51"/>
      <c r="S80" s="51">
        <f t="shared" si="2"/>
        <v>335472000</v>
      </c>
    </row>
    <row r="81" spans="1:19" ht="21">
      <c r="A81" s="227" t="s">
        <v>174</v>
      </c>
      <c r="B81" s="228"/>
      <c r="C81" s="229" t="s">
        <v>399</v>
      </c>
      <c r="D81" s="230">
        <v>3293765</v>
      </c>
      <c r="E81" s="231">
        <v>33724726</v>
      </c>
      <c r="F81" s="230"/>
      <c r="G81" s="80">
        <v>300</v>
      </c>
      <c r="H81" s="230"/>
      <c r="I81" s="81">
        <v>0</v>
      </c>
      <c r="J81" s="81"/>
      <c r="K81" s="81">
        <v>0</v>
      </c>
      <c r="L81" s="81"/>
      <c r="M81" s="51">
        <f t="shared" si="3"/>
        <v>0</v>
      </c>
      <c r="N81" s="81"/>
      <c r="O81" s="81">
        <v>10117417800</v>
      </c>
      <c r="P81" s="81"/>
      <c r="Q81" s="81">
        <v>0</v>
      </c>
      <c r="R81" s="81"/>
      <c r="S81" s="51">
        <f t="shared" si="2"/>
        <v>10117417800</v>
      </c>
    </row>
    <row r="82" spans="1:19" ht="21">
      <c r="A82" s="227" t="s">
        <v>254</v>
      </c>
      <c r="B82" s="228"/>
      <c r="C82" s="229" t="s">
        <v>399</v>
      </c>
      <c r="D82" s="230"/>
      <c r="E82" s="231">
        <v>2361793</v>
      </c>
      <c r="F82" s="230"/>
      <c r="G82" s="79">
        <v>6500</v>
      </c>
      <c r="H82" s="230"/>
      <c r="I82" s="51">
        <v>0</v>
      </c>
      <c r="J82" s="51"/>
      <c r="K82" s="51">
        <v>0</v>
      </c>
      <c r="L82" s="51"/>
      <c r="M82" s="51">
        <f t="shared" si="3"/>
        <v>0</v>
      </c>
      <c r="N82" s="51"/>
      <c r="O82" s="51">
        <v>15351654500</v>
      </c>
      <c r="P82" s="51"/>
      <c r="Q82" s="51">
        <v>0</v>
      </c>
      <c r="R82" s="51"/>
      <c r="S82" s="51">
        <f t="shared" si="2"/>
        <v>15351654500</v>
      </c>
    </row>
    <row r="83" spans="1:19" ht="21">
      <c r="A83" s="227" t="s">
        <v>235</v>
      </c>
      <c r="B83" s="228"/>
      <c r="C83" s="229" t="s">
        <v>399</v>
      </c>
      <c r="D83" s="230">
        <v>813670</v>
      </c>
      <c r="E83" s="231">
        <v>19079319</v>
      </c>
      <c r="F83" s="230"/>
      <c r="G83" s="79">
        <v>1680</v>
      </c>
      <c r="H83" s="230"/>
      <c r="I83" s="51">
        <v>0</v>
      </c>
      <c r="J83" s="51"/>
      <c r="K83" s="51">
        <v>0</v>
      </c>
      <c r="L83" s="51"/>
      <c r="M83" s="51">
        <f t="shared" si="3"/>
        <v>0</v>
      </c>
      <c r="N83" s="51"/>
      <c r="O83" s="51">
        <v>32053255920</v>
      </c>
      <c r="P83" s="51"/>
      <c r="Q83" s="51">
        <v>0</v>
      </c>
      <c r="R83" s="51"/>
      <c r="S83" s="51">
        <f t="shared" si="2"/>
        <v>32053255920</v>
      </c>
    </row>
    <row r="84" spans="1:19" ht="21">
      <c r="A84" s="227" t="s">
        <v>168</v>
      </c>
      <c r="B84" s="228"/>
      <c r="C84" s="229" t="s">
        <v>399</v>
      </c>
      <c r="D84" s="230">
        <v>271970</v>
      </c>
      <c r="E84" s="231">
        <v>11233173</v>
      </c>
      <c r="F84" s="230"/>
      <c r="G84" s="79">
        <v>200</v>
      </c>
      <c r="H84" s="230"/>
      <c r="I84" s="51">
        <v>0</v>
      </c>
      <c r="J84" s="51"/>
      <c r="K84" s="51">
        <v>0</v>
      </c>
      <c r="L84" s="51"/>
      <c r="M84" s="51">
        <f t="shared" si="3"/>
        <v>0</v>
      </c>
      <c r="N84" s="51"/>
      <c r="O84" s="51">
        <v>2246634600</v>
      </c>
      <c r="P84" s="51"/>
      <c r="Q84" s="51">
        <v>0</v>
      </c>
      <c r="R84" s="51"/>
      <c r="S84" s="51">
        <f t="shared" si="2"/>
        <v>2246634600</v>
      </c>
    </row>
    <row r="85" spans="1:19" ht="21">
      <c r="A85" s="227" t="s">
        <v>340</v>
      </c>
      <c r="B85" s="228"/>
      <c r="C85" s="229" t="s">
        <v>399</v>
      </c>
      <c r="D85" s="230">
        <v>1048281</v>
      </c>
      <c r="E85" s="231">
        <v>856640</v>
      </c>
      <c r="F85" s="230"/>
      <c r="G85" s="79">
        <v>2470</v>
      </c>
      <c r="H85" s="230"/>
      <c r="I85" s="51">
        <v>0</v>
      </c>
      <c r="J85" s="51"/>
      <c r="K85" s="51">
        <v>0</v>
      </c>
      <c r="L85" s="51"/>
      <c r="M85" s="51">
        <f t="shared" si="3"/>
        <v>0</v>
      </c>
      <c r="N85" s="51"/>
      <c r="O85" s="51">
        <v>2115900800</v>
      </c>
      <c r="P85" s="51"/>
      <c r="Q85" s="51">
        <v>0</v>
      </c>
      <c r="R85" s="51"/>
      <c r="S85" s="51">
        <f t="shared" si="2"/>
        <v>2115900800</v>
      </c>
    </row>
    <row r="86" spans="1:19" ht="21">
      <c r="A86" s="227" t="s">
        <v>219</v>
      </c>
      <c r="B86" s="228"/>
      <c r="C86" s="229" t="s">
        <v>399</v>
      </c>
      <c r="D86" s="230"/>
      <c r="E86" s="231">
        <v>14183646</v>
      </c>
      <c r="F86" s="230"/>
      <c r="G86" s="79">
        <v>120</v>
      </c>
      <c r="H86" s="230"/>
      <c r="I86" s="51">
        <v>0</v>
      </c>
      <c r="J86" s="51"/>
      <c r="K86" s="51">
        <v>0</v>
      </c>
      <c r="L86" s="51"/>
      <c r="M86" s="51">
        <f t="shared" si="3"/>
        <v>0</v>
      </c>
      <c r="N86" s="51"/>
      <c r="O86" s="51">
        <v>1702037520</v>
      </c>
      <c r="P86" s="51"/>
      <c r="Q86" s="51">
        <v>0</v>
      </c>
      <c r="R86" s="51"/>
      <c r="S86" s="51">
        <f t="shared" si="2"/>
        <v>1702037520</v>
      </c>
    </row>
    <row r="87" spans="1:19" ht="21">
      <c r="A87" s="227" t="s">
        <v>323</v>
      </c>
      <c r="B87" s="228"/>
      <c r="C87" s="229" t="s">
        <v>399</v>
      </c>
      <c r="D87" s="230"/>
      <c r="E87" s="231">
        <v>12587339</v>
      </c>
      <c r="F87" s="230"/>
      <c r="G87" s="79">
        <v>77</v>
      </c>
      <c r="H87" s="230"/>
      <c r="I87" s="51">
        <v>0</v>
      </c>
      <c r="J87" s="51"/>
      <c r="K87" s="51">
        <v>0</v>
      </c>
      <c r="L87" s="51"/>
      <c r="M87" s="51">
        <f t="shared" si="3"/>
        <v>0</v>
      </c>
      <c r="N87" s="51"/>
      <c r="O87" s="51">
        <v>969225103</v>
      </c>
      <c r="P87" s="51"/>
      <c r="Q87" s="51">
        <v>0</v>
      </c>
      <c r="R87" s="51"/>
      <c r="S87" s="51">
        <f t="shared" si="2"/>
        <v>969225103</v>
      </c>
    </row>
    <row r="88" spans="1:19" ht="21">
      <c r="A88" s="227" t="s">
        <v>249</v>
      </c>
      <c r="B88" s="228"/>
      <c r="C88" s="229" t="s">
        <v>400</v>
      </c>
      <c r="D88" s="230">
        <v>221685</v>
      </c>
      <c r="E88" s="231">
        <v>1134986</v>
      </c>
      <c r="F88" s="230"/>
      <c r="G88" s="79">
        <v>1330</v>
      </c>
      <c r="H88" s="230"/>
      <c r="I88" s="51">
        <v>0</v>
      </c>
      <c r="J88" s="51"/>
      <c r="K88" s="51">
        <v>0</v>
      </c>
      <c r="L88" s="51"/>
      <c r="M88" s="51">
        <f t="shared" si="3"/>
        <v>0</v>
      </c>
      <c r="N88" s="51"/>
      <c r="O88" s="51">
        <v>1509531380</v>
      </c>
      <c r="P88" s="51"/>
      <c r="Q88" s="51">
        <v>0</v>
      </c>
      <c r="R88" s="51"/>
      <c r="S88" s="51">
        <f t="shared" si="2"/>
        <v>1509531380</v>
      </c>
    </row>
    <row r="89" spans="1:19" ht="21">
      <c r="A89" s="227" t="s">
        <v>342</v>
      </c>
      <c r="B89" s="228"/>
      <c r="C89" s="229" t="s">
        <v>401</v>
      </c>
      <c r="D89" s="230"/>
      <c r="E89" s="231">
        <v>4024896</v>
      </c>
      <c r="F89" s="230"/>
      <c r="G89" s="79">
        <v>630</v>
      </c>
      <c r="H89" s="230"/>
      <c r="I89" s="51">
        <v>0</v>
      </c>
      <c r="J89" s="51"/>
      <c r="K89" s="51">
        <v>0</v>
      </c>
      <c r="L89" s="51"/>
      <c r="M89" s="51">
        <f t="shared" si="3"/>
        <v>0</v>
      </c>
      <c r="N89" s="51"/>
      <c r="O89" s="51">
        <v>2535684480</v>
      </c>
      <c r="P89" s="51"/>
      <c r="Q89" s="51">
        <v>0</v>
      </c>
      <c r="R89" s="51"/>
      <c r="S89" s="51">
        <f t="shared" si="2"/>
        <v>2535684480</v>
      </c>
    </row>
    <row r="90" spans="1:19" ht="21">
      <c r="A90" s="227" t="s">
        <v>293</v>
      </c>
      <c r="B90" s="228"/>
      <c r="C90" s="229" t="s">
        <v>401</v>
      </c>
      <c r="D90" s="230"/>
      <c r="E90" s="231">
        <v>773404</v>
      </c>
      <c r="F90" s="230"/>
      <c r="G90" s="79">
        <v>74</v>
      </c>
      <c r="H90" s="230"/>
      <c r="I90" s="51">
        <v>0</v>
      </c>
      <c r="J90" s="51"/>
      <c r="K90" s="51">
        <v>0</v>
      </c>
      <c r="L90" s="51"/>
      <c r="M90" s="51">
        <f t="shared" si="3"/>
        <v>0</v>
      </c>
      <c r="N90" s="51"/>
      <c r="O90" s="51">
        <v>57231896</v>
      </c>
      <c r="P90" s="51"/>
      <c r="Q90" s="51">
        <v>0</v>
      </c>
      <c r="R90" s="51"/>
      <c r="S90" s="51">
        <f t="shared" si="2"/>
        <v>57231896</v>
      </c>
    </row>
    <row r="91" spans="1:19" ht="21">
      <c r="A91" s="227" t="s">
        <v>101</v>
      </c>
      <c r="B91" s="228"/>
      <c r="C91" s="229" t="s">
        <v>401</v>
      </c>
      <c r="D91" s="230"/>
      <c r="E91" s="231">
        <v>7059446</v>
      </c>
      <c r="F91" s="230"/>
      <c r="G91" s="79">
        <v>537</v>
      </c>
      <c r="H91" s="230"/>
      <c r="I91" s="51">
        <v>0</v>
      </c>
      <c r="J91" s="51"/>
      <c r="K91" s="51">
        <v>0</v>
      </c>
      <c r="L91" s="51"/>
      <c r="M91" s="51">
        <f t="shared" si="3"/>
        <v>0</v>
      </c>
      <c r="N91" s="51"/>
      <c r="O91" s="51">
        <v>3790922502</v>
      </c>
      <c r="P91" s="51"/>
      <c r="Q91" s="51">
        <v>0</v>
      </c>
      <c r="R91" s="51"/>
      <c r="S91" s="51">
        <f t="shared" si="2"/>
        <v>3790922502</v>
      </c>
    </row>
    <row r="92" spans="1:19" ht="21">
      <c r="A92" s="227" t="s">
        <v>83</v>
      </c>
      <c r="B92" s="228"/>
      <c r="C92" s="229" t="s">
        <v>401</v>
      </c>
      <c r="D92" s="230">
        <v>633854</v>
      </c>
      <c r="E92" s="231">
        <v>19600800</v>
      </c>
      <c r="F92" s="230"/>
      <c r="G92" s="79">
        <v>278</v>
      </c>
      <c r="H92" s="230"/>
      <c r="I92" s="51">
        <v>0</v>
      </c>
      <c r="J92" s="51"/>
      <c r="K92" s="51">
        <v>0</v>
      </c>
      <c r="L92" s="51"/>
      <c r="M92" s="51">
        <f t="shared" si="3"/>
        <v>0</v>
      </c>
      <c r="N92" s="51"/>
      <c r="O92" s="51">
        <v>5449022400</v>
      </c>
      <c r="P92" s="51"/>
      <c r="Q92" s="51">
        <v>-262860272</v>
      </c>
      <c r="R92" s="51"/>
      <c r="S92" s="51">
        <f t="shared" si="2"/>
        <v>5186162128</v>
      </c>
    </row>
    <row r="93" spans="1:19" ht="21">
      <c r="A93" s="227" t="s">
        <v>275</v>
      </c>
      <c r="B93" s="228"/>
      <c r="C93" s="229" t="s">
        <v>401</v>
      </c>
      <c r="D93" s="230"/>
      <c r="E93" s="231">
        <v>10332325</v>
      </c>
      <c r="F93" s="230"/>
      <c r="G93" s="79">
        <v>440</v>
      </c>
      <c r="H93" s="230"/>
      <c r="I93" s="51">
        <v>0</v>
      </c>
      <c r="J93" s="51"/>
      <c r="K93" s="51">
        <v>0</v>
      </c>
      <c r="L93" s="51"/>
      <c r="M93" s="51">
        <f t="shared" si="3"/>
        <v>0</v>
      </c>
      <c r="N93" s="51"/>
      <c r="O93" s="51">
        <v>4546223000</v>
      </c>
      <c r="P93" s="51"/>
      <c r="Q93" s="51">
        <v>0</v>
      </c>
      <c r="R93" s="51"/>
      <c r="S93" s="51">
        <f t="shared" si="2"/>
        <v>4546223000</v>
      </c>
    </row>
    <row r="94" spans="1:19" ht="21">
      <c r="A94" s="227" t="s">
        <v>138</v>
      </c>
      <c r="B94" s="228"/>
      <c r="C94" s="229" t="s">
        <v>401</v>
      </c>
      <c r="D94" s="230"/>
      <c r="E94" s="231">
        <v>1139835</v>
      </c>
      <c r="F94" s="230"/>
      <c r="G94" s="79">
        <v>1200</v>
      </c>
      <c r="H94" s="230"/>
      <c r="I94" s="51">
        <v>0</v>
      </c>
      <c r="J94" s="51"/>
      <c r="K94" s="51">
        <v>0</v>
      </c>
      <c r="L94" s="51"/>
      <c r="M94" s="51">
        <f t="shared" si="3"/>
        <v>0</v>
      </c>
      <c r="N94" s="51"/>
      <c r="O94" s="51">
        <v>1367802000</v>
      </c>
      <c r="P94" s="51"/>
      <c r="Q94" s="51">
        <v>-936209</v>
      </c>
      <c r="R94" s="51"/>
      <c r="S94" s="51">
        <f t="shared" si="2"/>
        <v>1366865791</v>
      </c>
    </row>
    <row r="95" spans="1:19" ht="21">
      <c r="A95" s="227" t="s">
        <v>241</v>
      </c>
      <c r="B95" s="228"/>
      <c r="C95" s="229" t="s">
        <v>401</v>
      </c>
      <c r="D95" s="230"/>
      <c r="E95" s="231">
        <v>5617827</v>
      </c>
      <c r="F95" s="230"/>
      <c r="G95" s="79">
        <v>960</v>
      </c>
      <c r="H95" s="230"/>
      <c r="I95" s="51">
        <v>0</v>
      </c>
      <c r="J95" s="51"/>
      <c r="K95" s="51">
        <v>0</v>
      </c>
      <c r="L95" s="51"/>
      <c r="M95" s="51">
        <f t="shared" si="3"/>
        <v>0</v>
      </c>
      <c r="N95" s="51"/>
      <c r="O95" s="51">
        <v>5393113920</v>
      </c>
      <c r="P95" s="51"/>
      <c r="Q95" s="51">
        <v>0</v>
      </c>
      <c r="R95" s="51"/>
      <c r="S95" s="51">
        <f t="shared" si="2"/>
        <v>5393113920</v>
      </c>
    </row>
    <row r="96" spans="1:19" ht="21">
      <c r="A96" s="227" t="s">
        <v>366</v>
      </c>
      <c r="B96" s="228"/>
      <c r="C96" s="229" t="s">
        <v>401</v>
      </c>
      <c r="D96" s="230"/>
      <c r="E96" s="231">
        <v>1193652</v>
      </c>
      <c r="F96" s="230"/>
      <c r="G96" s="79">
        <v>140</v>
      </c>
      <c r="H96" s="230"/>
      <c r="I96" s="51">
        <v>0</v>
      </c>
      <c r="J96" s="51"/>
      <c r="K96" s="51">
        <v>0</v>
      </c>
      <c r="L96" s="51"/>
      <c r="M96" s="51">
        <f t="shared" si="3"/>
        <v>0</v>
      </c>
      <c r="N96" s="51"/>
      <c r="O96" s="51">
        <v>167111280</v>
      </c>
      <c r="P96" s="51"/>
      <c r="Q96" s="51">
        <v>0</v>
      </c>
      <c r="R96" s="51"/>
      <c r="S96" s="51">
        <f t="shared" si="2"/>
        <v>167111280</v>
      </c>
    </row>
    <row r="97" spans="1:19" ht="21">
      <c r="A97" s="227" t="s">
        <v>365</v>
      </c>
      <c r="B97" s="228"/>
      <c r="C97" s="229" t="s">
        <v>401</v>
      </c>
      <c r="D97" s="230"/>
      <c r="E97" s="231">
        <v>1227322</v>
      </c>
      <c r="F97" s="230"/>
      <c r="G97" s="79">
        <v>500</v>
      </c>
      <c r="H97" s="230"/>
      <c r="I97" s="51">
        <v>0</v>
      </c>
      <c r="J97" s="51"/>
      <c r="K97" s="51">
        <v>0</v>
      </c>
      <c r="L97" s="51"/>
      <c r="M97" s="51">
        <f t="shared" si="3"/>
        <v>0</v>
      </c>
      <c r="N97" s="51"/>
      <c r="O97" s="51">
        <v>613661000</v>
      </c>
      <c r="P97" s="51"/>
      <c r="Q97" s="51">
        <v>0</v>
      </c>
      <c r="R97" s="51"/>
      <c r="S97" s="51">
        <f t="shared" si="2"/>
        <v>613661000</v>
      </c>
    </row>
    <row r="98" spans="1:19" ht="21">
      <c r="A98" s="227" t="s">
        <v>157</v>
      </c>
      <c r="B98" s="228"/>
      <c r="C98" s="229" t="s">
        <v>401</v>
      </c>
      <c r="D98" s="230"/>
      <c r="E98" s="231">
        <v>15285930</v>
      </c>
      <c r="F98" s="230"/>
      <c r="G98" s="79">
        <v>400</v>
      </c>
      <c r="H98" s="230"/>
      <c r="I98" s="51">
        <v>0</v>
      </c>
      <c r="J98" s="51"/>
      <c r="K98" s="51">
        <v>0</v>
      </c>
      <c r="L98" s="51"/>
      <c r="M98" s="51">
        <f t="shared" si="3"/>
        <v>0</v>
      </c>
      <c r="N98" s="51"/>
      <c r="O98" s="51">
        <v>6114372000</v>
      </c>
      <c r="P98" s="51"/>
      <c r="Q98" s="51">
        <v>0</v>
      </c>
      <c r="R98" s="51"/>
      <c r="S98" s="51">
        <f t="shared" si="2"/>
        <v>6114372000</v>
      </c>
    </row>
    <row r="99" spans="1:19" ht="21">
      <c r="A99" s="227" t="s">
        <v>87</v>
      </c>
      <c r="B99" s="228"/>
      <c r="C99" s="229" t="s">
        <v>401</v>
      </c>
      <c r="D99" s="230"/>
      <c r="E99" s="231">
        <v>11982911</v>
      </c>
      <c r="F99" s="230"/>
      <c r="G99" s="79">
        <v>300</v>
      </c>
      <c r="H99" s="230"/>
      <c r="I99" s="51">
        <v>0</v>
      </c>
      <c r="J99" s="51"/>
      <c r="K99" s="51">
        <v>0</v>
      </c>
      <c r="L99" s="51"/>
      <c r="M99" s="51">
        <f t="shared" si="3"/>
        <v>0</v>
      </c>
      <c r="N99" s="51"/>
      <c r="O99" s="51">
        <v>3594873300</v>
      </c>
      <c r="P99" s="51"/>
      <c r="Q99" s="51">
        <v>0</v>
      </c>
      <c r="R99" s="51"/>
      <c r="S99" s="51">
        <f t="shared" si="2"/>
        <v>3594873300</v>
      </c>
    </row>
    <row r="100" spans="1:19" ht="21">
      <c r="A100" s="227" t="s">
        <v>348</v>
      </c>
      <c r="B100" s="228"/>
      <c r="C100" s="229" t="s">
        <v>401</v>
      </c>
      <c r="D100" s="230"/>
      <c r="E100" s="231">
        <v>19060509</v>
      </c>
      <c r="F100" s="230"/>
      <c r="G100" s="79">
        <v>255</v>
      </c>
      <c r="H100" s="230"/>
      <c r="I100" s="51">
        <v>0</v>
      </c>
      <c r="J100" s="51"/>
      <c r="K100" s="51">
        <v>0</v>
      </c>
      <c r="L100" s="51"/>
      <c r="M100" s="51">
        <f t="shared" si="3"/>
        <v>0</v>
      </c>
      <c r="N100" s="51"/>
      <c r="O100" s="51">
        <v>4860429795</v>
      </c>
      <c r="P100" s="51"/>
      <c r="Q100" s="51">
        <v>0</v>
      </c>
      <c r="R100" s="51"/>
      <c r="S100" s="51">
        <f t="shared" si="2"/>
        <v>4860429795</v>
      </c>
    </row>
    <row r="101" spans="1:19" ht="21">
      <c r="A101" s="227" t="s">
        <v>230</v>
      </c>
      <c r="B101" s="228"/>
      <c r="C101" s="229" t="s">
        <v>401</v>
      </c>
      <c r="D101" s="230">
        <v>357051</v>
      </c>
      <c r="E101" s="231">
        <v>17617379</v>
      </c>
      <c r="F101" s="230"/>
      <c r="G101" s="79">
        <v>34</v>
      </c>
      <c r="H101" s="230"/>
      <c r="I101" s="51">
        <v>0</v>
      </c>
      <c r="J101" s="51"/>
      <c r="K101" s="51">
        <v>0</v>
      </c>
      <c r="L101" s="51"/>
      <c r="M101" s="51">
        <f t="shared" si="3"/>
        <v>0</v>
      </c>
      <c r="N101" s="51"/>
      <c r="O101" s="51">
        <v>598990886</v>
      </c>
      <c r="P101" s="51"/>
      <c r="Q101" s="51">
        <v>0</v>
      </c>
      <c r="R101" s="51"/>
      <c r="S101" s="51">
        <f t="shared" si="2"/>
        <v>598990886</v>
      </c>
    </row>
    <row r="102" spans="1:19" ht="21">
      <c r="A102" s="227" t="s">
        <v>177</v>
      </c>
      <c r="B102" s="228"/>
      <c r="C102" s="229" t="s">
        <v>401</v>
      </c>
      <c r="D102" s="230"/>
      <c r="E102" s="231">
        <v>20989371</v>
      </c>
      <c r="F102" s="230"/>
      <c r="G102" s="79">
        <v>70</v>
      </c>
      <c r="H102" s="230"/>
      <c r="I102" s="51">
        <v>0</v>
      </c>
      <c r="J102" s="51"/>
      <c r="K102" s="51">
        <v>0</v>
      </c>
      <c r="L102" s="51"/>
      <c r="M102" s="51">
        <f t="shared" si="3"/>
        <v>0</v>
      </c>
      <c r="N102" s="51"/>
      <c r="O102" s="51">
        <v>1469255970</v>
      </c>
      <c r="P102" s="51"/>
      <c r="Q102" s="51">
        <v>0</v>
      </c>
      <c r="R102" s="51"/>
      <c r="S102" s="51">
        <f t="shared" si="2"/>
        <v>1469255970</v>
      </c>
    </row>
    <row r="103" spans="1:19" ht="21">
      <c r="A103" s="227" t="s">
        <v>243</v>
      </c>
      <c r="B103" s="228"/>
      <c r="C103" s="229" t="s">
        <v>373</v>
      </c>
      <c r="D103" s="230"/>
      <c r="E103" s="231">
        <v>8960008</v>
      </c>
      <c r="F103" s="230"/>
      <c r="G103" s="79">
        <v>75</v>
      </c>
      <c r="H103" s="230"/>
      <c r="I103" s="51">
        <v>0</v>
      </c>
      <c r="J103" s="51"/>
      <c r="K103" s="51">
        <v>0</v>
      </c>
      <c r="L103" s="51"/>
      <c r="M103" s="51">
        <f t="shared" si="3"/>
        <v>0</v>
      </c>
      <c r="N103" s="51"/>
      <c r="O103" s="51">
        <v>672000600</v>
      </c>
      <c r="P103" s="51"/>
      <c r="Q103" s="51">
        <v>-36970907</v>
      </c>
      <c r="R103" s="51"/>
      <c r="S103" s="51">
        <f t="shared" si="2"/>
        <v>635029693</v>
      </c>
    </row>
    <row r="104" spans="1:19" ht="21">
      <c r="A104" s="227" t="s">
        <v>299</v>
      </c>
      <c r="B104" s="228"/>
      <c r="C104" s="229" t="s">
        <v>373</v>
      </c>
      <c r="D104" s="230"/>
      <c r="E104" s="231">
        <v>1135697</v>
      </c>
      <c r="F104" s="230"/>
      <c r="G104" s="79">
        <v>580</v>
      </c>
      <c r="H104" s="230"/>
      <c r="I104" s="51">
        <v>0</v>
      </c>
      <c r="J104" s="51"/>
      <c r="K104" s="51">
        <v>0</v>
      </c>
      <c r="L104" s="51"/>
      <c r="M104" s="51">
        <f t="shared" si="3"/>
        <v>0</v>
      </c>
      <c r="N104" s="51"/>
      <c r="O104" s="51">
        <v>658704260</v>
      </c>
      <c r="P104" s="51"/>
      <c r="Q104" s="51">
        <v>0</v>
      </c>
      <c r="R104" s="51"/>
      <c r="S104" s="51">
        <f t="shared" si="2"/>
        <v>658704260</v>
      </c>
    </row>
    <row r="105" spans="1:19" ht="21">
      <c r="A105" s="227" t="s">
        <v>263</v>
      </c>
      <c r="B105" s="228"/>
      <c r="C105" s="229" t="s">
        <v>401</v>
      </c>
      <c r="D105" s="230"/>
      <c r="E105" s="231">
        <v>12043428</v>
      </c>
      <c r="F105" s="230"/>
      <c r="G105" s="79">
        <v>160</v>
      </c>
      <c r="H105" s="230"/>
      <c r="I105" s="51">
        <v>0</v>
      </c>
      <c r="J105" s="51"/>
      <c r="K105" s="51">
        <v>0</v>
      </c>
      <c r="L105" s="51"/>
      <c r="M105" s="51">
        <f t="shared" si="3"/>
        <v>0</v>
      </c>
      <c r="N105" s="51"/>
      <c r="O105" s="51">
        <v>1926948480</v>
      </c>
      <c r="P105" s="51"/>
      <c r="Q105" s="51">
        <v>0</v>
      </c>
      <c r="R105" s="51"/>
      <c r="S105" s="51">
        <f t="shared" si="2"/>
        <v>1926948480</v>
      </c>
    </row>
    <row r="106" spans="1:19" ht="21">
      <c r="A106" s="227" t="s">
        <v>116</v>
      </c>
      <c r="B106" s="228"/>
      <c r="C106" s="229" t="s">
        <v>373</v>
      </c>
      <c r="D106" s="230"/>
      <c r="E106" s="231">
        <v>10212925</v>
      </c>
      <c r="F106" s="230"/>
      <c r="G106" s="79">
        <v>680</v>
      </c>
      <c r="H106" s="230"/>
      <c r="I106" s="51">
        <v>0</v>
      </c>
      <c r="J106" s="51"/>
      <c r="K106" s="51">
        <v>0</v>
      </c>
      <c r="L106" s="51"/>
      <c r="M106" s="51">
        <f t="shared" si="3"/>
        <v>0</v>
      </c>
      <c r="N106" s="51"/>
      <c r="O106" s="51">
        <v>6944789000</v>
      </c>
      <c r="P106" s="51"/>
      <c r="Q106" s="51">
        <v>0</v>
      </c>
      <c r="R106" s="51"/>
      <c r="S106" s="51">
        <f t="shared" si="2"/>
        <v>6944789000</v>
      </c>
    </row>
    <row r="107" spans="1:19" ht="21">
      <c r="A107" s="227" t="s">
        <v>240</v>
      </c>
      <c r="B107" s="228"/>
      <c r="C107" s="229" t="s">
        <v>373</v>
      </c>
      <c r="D107" s="230"/>
      <c r="E107" s="231">
        <v>4289312</v>
      </c>
      <c r="F107" s="230"/>
      <c r="G107" s="79">
        <v>1780</v>
      </c>
      <c r="H107" s="230"/>
      <c r="I107" s="51">
        <v>0</v>
      </c>
      <c r="J107" s="51"/>
      <c r="K107" s="51">
        <v>0</v>
      </c>
      <c r="L107" s="51"/>
      <c r="M107" s="51">
        <f t="shared" si="3"/>
        <v>0</v>
      </c>
      <c r="N107" s="51"/>
      <c r="O107" s="51">
        <v>7634975360</v>
      </c>
      <c r="P107" s="51"/>
      <c r="Q107" s="51">
        <v>0</v>
      </c>
      <c r="R107" s="51"/>
      <c r="S107" s="51">
        <f t="shared" si="2"/>
        <v>7634975360</v>
      </c>
    </row>
    <row r="108" spans="1:19" ht="21">
      <c r="A108" s="227" t="s">
        <v>262</v>
      </c>
      <c r="B108" s="228"/>
      <c r="C108" s="229" t="s">
        <v>373</v>
      </c>
      <c r="D108" s="230">
        <v>139761</v>
      </c>
      <c r="E108" s="231">
        <v>815839</v>
      </c>
      <c r="F108" s="230"/>
      <c r="G108" s="79">
        <v>500</v>
      </c>
      <c r="H108" s="230"/>
      <c r="I108" s="51">
        <v>0</v>
      </c>
      <c r="J108" s="51"/>
      <c r="K108" s="51">
        <v>0</v>
      </c>
      <c r="L108" s="51"/>
      <c r="M108" s="51">
        <f t="shared" si="3"/>
        <v>0</v>
      </c>
      <c r="N108" s="51"/>
      <c r="O108" s="51">
        <v>407919500</v>
      </c>
      <c r="P108" s="51"/>
      <c r="Q108" s="51">
        <v>0</v>
      </c>
      <c r="R108" s="51"/>
      <c r="S108" s="51">
        <f t="shared" si="2"/>
        <v>407919500</v>
      </c>
    </row>
    <row r="109" spans="1:19" ht="21">
      <c r="A109" s="227" t="s">
        <v>173</v>
      </c>
      <c r="B109" s="228"/>
      <c r="C109" s="229" t="s">
        <v>373</v>
      </c>
      <c r="D109" s="230"/>
      <c r="E109" s="231">
        <v>2927062</v>
      </c>
      <c r="F109" s="230"/>
      <c r="G109" s="79">
        <v>68</v>
      </c>
      <c r="H109" s="230"/>
      <c r="I109" s="51">
        <v>0</v>
      </c>
      <c r="J109" s="51"/>
      <c r="K109" s="51">
        <v>0</v>
      </c>
      <c r="L109" s="51"/>
      <c r="M109" s="51">
        <f t="shared" si="3"/>
        <v>0</v>
      </c>
      <c r="N109" s="51"/>
      <c r="O109" s="51">
        <v>199040216</v>
      </c>
      <c r="P109" s="51"/>
      <c r="Q109" s="51">
        <v>0</v>
      </c>
      <c r="R109" s="51"/>
      <c r="S109" s="51">
        <f t="shared" si="2"/>
        <v>199040216</v>
      </c>
    </row>
    <row r="110" spans="1:19" ht="21">
      <c r="A110" s="227" t="s">
        <v>131</v>
      </c>
      <c r="B110" s="228"/>
      <c r="C110" s="229" t="s">
        <v>401</v>
      </c>
      <c r="D110" s="230"/>
      <c r="E110" s="231">
        <v>8391433</v>
      </c>
      <c r="F110" s="230"/>
      <c r="G110" s="79">
        <v>2920</v>
      </c>
      <c r="H110" s="230"/>
      <c r="I110" s="51">
        <v>0</v>
      </c>
      <c r="J110" s="51"/>
      <c r="K110" s="51">
        <v>0</v>
      </c>
      <c r="L110" s="51"/>
      <c r="M110" s="51">
        <f t="shared" si="3"/>
        <v>0</v>
      </c>
      <c r="N110" s="51"/>
      <c r="O110" s="51">
        <v>24502984360</v>
      </c>
      <c r="P110" s="51"/>
      <c r="Q110" s="51">
        <v>0</v>
      </c>
      <c r="R110" s="51"/>
      <c r="S110" s="51">
        <f t="shared" si="2"/>
        <v>24502984360</v>
      </c>
    </row>
    <row r="111" spans="1:19" ht="21">
      <c r="A111" s="227" t="s">
        <v>261</v>
      </c>
      <c r="B111" s="228"/>
      <c r="C111" s="229" t="s">
        <v>373</v>
      </c>
      <c r="D111" s="230">
        <v>216299</v>
      </c>
      <c r="E111" s="231">
        <v>19552694</v>
      </c>
      <c r="F111" s="230"/>
      <c r="G111" s="79">
        <v>22</v>
      </c>
      <c r="H111" s="230"/>
      <c r="I111" s="51">
        <v>0</v>
      </c>
      <c r="J111" s="51"/>
      <c r="K111" s="51">
        <v>0</v>
      </c>
      <c r="L111" s="51"/>
      <c r="M111" s="51">
        <f t="shared" si="3"/>
        <v>0</v>
      </c>
      <c r="N111" s="51"/>
      <c r="O111" s="51">
        <v>430159268</v>
      </c>
      <c r="P111" s="51"/>
      <c r="Q111" s="51">
        <v>0</v>
      </c>
      <c r="R111" s="51"/>
      <c r="S111" s="51">
        <f t="shared" si="2"/>
        <v>430159268</v>
      </c>
    </row>
    <row r="112" spans="1:19" ht="21">
      <c r="A112" s="227" t="s">
        <v>234</v>
      </c>
      <c r="B112" s="228"/>
      <c r="C112" s="229" t="s">
        <v>373</v>
      </c>
      <c r="D112" s="230"/>
      <c r="E112" s="231">
        <v>2815854</v>
      </c>
      <c r="F112" s="230"/>
      <c r="G112" s="79">
        <v>354</v>
      </c>
      <c r="H112" s="230"/>
      <c r="I112" s="51">
        <v>0</v>
      </c>
      <c r="J112" s="51"/>
      <c r="K112" s="51">
        <v>0</v>
      </c>
      <c r="L112" s="51"/>
      <c r="M112" s="51">
        <f t="shared" si="3"/>
        <v>0</v>
      </c>
      <c r="N112" s="51"/>
      <c r="O112" s="51">
        <v>996812316</v>
      </c>
      <c r="P112" s="51"/>
      <c r="Q112" s="51">
        <v>0</v>
      </c>
      <c r="R112" s="51"/>
      <c r="S112" s="51">
        <f t="shared" si="2"/>
        <v>996812316</v>
      </c>
    </row>
    <row r="113" spans="1:19" ht="21">
      <c r="A113" s="227" t="s">
        <v>145</v>
      </c>
      <c r="B113" s="228"/>
      <c r="C113" s="229" t="s">
        <v>373</v>
      </c>
      <c r="D113" s="230">
        <v>4147582</v>
      </c>
      <c r="E113" s="231">
        <v>4234760</v>
      </c>
      <c r="F113" s="230"/>
      <c r="G113" s="79">
        <v>750</v>
      </c>
      <c r="H113" s="230"/>
      <c r="I113" s="51">
        <v>0</v>
      </c>
      <c r="J113" s="51"/>
      <c r="K113" s="51">
        <v>0</v>
      </c>
      <c r="L113" s="51"/>
      <c r="M113" s="51">
        <f t="shared" si="3"/>
        <v>0</v>
      </c>
      <c r="N113" s="51"/>
      <c r="O113" s="51">
        <v>3176070000</v>
      </c>
      <c r="P113" s="51"/>
      <c r="Q113" s="51">
        <v>0</v>
      </c>
      <c r="R113" s="51"/>
      <c r="S113" s="51">
        <f t="shared" ref="S113:S152" si="4">O113+Q113</f>
        <v>3176070000</v>
      </c>
    </row>
    <row r="114" spans="1:19" ht="21">
      <c r="A114" s="227" t="s">
        <v>147</v>
      </c>
      <c r="B114" s="228"/>
      <c r="C114" s="229" t="s">
        <v>373</v>
      </c>
      <c r="D114" s="230"/>
      <c r="E114" s="231">
        <v>1920387</v>
      </c>
      <c r="F114" s="230"/>
      <c r="G114" s="79">
        <v>200</v>
      </c>
      <c r="H114" s="230"/>
      <c r="I114" s="51">
        <v>0</v>
      </c>
      <c r="J114" s="51"/>
      <c r="K114" s="51">
        <v>0</v>
      </c>
      <c r="L114" s="51"/>
      <c r="M114" s="51">
        <f t="shared" si="3"/>
        <v>0</v>
      </c>
      <c r="N114" s="51"/>
      <c r="O114" s="51">
        <v>384077400</v>
      </c>
      <c r="P114" s="51"/>
      <c r="Q114" s="51">
        <v>0</v>
      </c>
      <c r="R114" s="51"/>
      <c r="S114" s="51">
        <f t="shared" si="4"/>
        <v>384077400</v>
      </c>
    </row>
    <row r="115" spans="1:19" ht="21">
      <c r="A115" s="227" t="s">
        <v>309</v>
      </c>
      <c r="B115" s="228"/>
      <c r="C115" s="229" t="s">
        <v>373</v>
      </c>
      <c r="D115" s="230"/>
      <c r="E115" s="231">
        <v>755353</v>
      </c>
      <c r="F115" s="230"/>
      <c r="G115" s="79">
        <v>289</v>
      </c>
      <c r="H115" s="230"/>
      <c r="I115" s="51">
        <v>0</v>
      </c>
      <c r="J115" s="51"/>
      <c r="K115" s="51">
        <v>0</v>
      </c>
      <c r="L115" s="51"/>
      <c r="M115" s="51">
        <f t="shared" si="3"/>
        <v>0</v>
      </c>
      <c r="N115" s="51"/>
      <c r="O115" s="51">
        <v>218297017</v>
      </c>
      <c r="P115" s="51"/>
      <c r="Q115" s="51">
        <v>0</v>
      </c>
      <c r="R115" s="51"/>
      <c r="S115" s="51">
        <f t="shared" si="4"/>
        <v>218297017</v>
      </c>
    </row>
    <row r="116" spans="1:19" ht="21">
      <c r="A116" s="227" t="s">
        <v>329</v>
      </c>
      <c r="B116" s="228"/>
      <c r="C116" s="229" t="s">
        <v>373</v>
      </c>
      <c r="D116" s="230"/>
      <c r="E116" s="231">
        <v>5942853</v>
      </c>
      <c r="F116" s="230"/>
      <c r="G116" s="79">
        <v>480</v>
      </c>
      <c r="H116" s="230"/>
      <c r="I116" s="51">
        <v>0</v>
      </c>
      <c r="J116" s="51"/>
      <c r="K116" s="51">
        <v>0</v>
      </c>
      <c r="L116" s="51"/>
      <c r="M116" s="51">
        <f t="shared" si="3"/>
        <v>0</v>
      </c>
      <c r="N116" s="51"/>
      <c r="O116" s="51">
        <v>2852569440</v>
      </c>
      <c r="P116" s="51"/>
      <c r="Q116" s="51">
        <v>0</v>
      </c>
      <c r="R116" s="51"/>
      <c r="S116" s="51">
        <f t="shared" si="4"/>
        <v>2852569440</v>
      </c>
    </row>
    <row r="117" spans="1:19" ht="21">
      <c r="A117" s="227" t="s">
        <v>81</v>
      </c>
      <c r="B117" s="228"/>
      <c r="C117" s="229" t="s">
        <v>373</v>
      </c>
      <c r="D117" s="230"/>
      <c r="E117" s="231">
        <v>24674797</v>
      </c>
      <c r="F117" s="230"/>
      <c r="G117" s="79">
        <v>40</v>
      </c>
      <c r="H117" s="230"/>
      <c r="I117" s="51">
        <v>0</v>
      </c>
      <c r="J117" s="51"/>
      <c r="K117" s="51">
        <v>0</v>
      </c>
      <c r="L117" s="51"/>
      <c r="M117" s="51">
        <f t="shared" si="3"/>
        <v>0</v>
      </c>
      <c r="N117" s="51"/>
      <c r="O117" s="51">
        <v>986991880</v>
      </c>
      <c r="P117" s="51"/>
      <c r="Q117" s="51">
        <v>0</v>
      </c>
      <c r="R117" s="51"/>
      <c r="S117" s="51">
        <f t="shared" si="4"/>
        <v>986991880</v>
      </c>
    </row>
    <row r="118" spans="1:19" ht="21">
      <c r="A118" s="227" t="s">
        <v>148</v>
      </c>
      <c r="B118" s="228"/>
      <c r="C118" s="229" t="s">
        <v>373</v>
      </c>
      <c r="D118" s="230"/>
      <c r="E118" s="231">
        <v>2218484</v>
      </c>
      <c r="F118" s="230"/>
      <c r="G118" s="79">
        <v>380</v>
      </c>
      <c r="H118" s="230"/>
      <c r="I118" s="51">
        <v>0</v>
      </c>
      <c r="J118" s="51"/>
      <c r="K118" s="51">
        <v>0</v>
      </c>
      <c r="L118" s="51"/>
      <c r="M118" s="51">
        <f t="shared" si="3"/>
        <v>0</v>
      </c>
      <c r="N118" s="51"/>
      <c r="O118" s="51">
        <v>843023920</v>
      </c>
      <c r="P118" s="51"/>
      <c r="Q118" s="51">
        <v>0</v>
      </c>
      <c r="R118" s="51"/>
      <c r="S118" s="51">
        <f t="shared" si="4"/>
        <v>843023920</v>
      </c>
    </row>
    <row r="119" spans="1:19" ht="21">
      <c r="A119" s="227" t="s">
        <v>248</v>
      </c>
      <c r="B119" s="228"/>
      <c r="C119" s="229" t="s">
        <v>373</v>
      </c>
      <c r="D119" s="230"/>
      <c r="E119" s="231">
        <v>11520174</v>
      </c>
      <c r="F119" s="230"/>
      <c r="G119" s="79">
        <v>40</v>
      </c>
      <c r="H119" s="230"/>
      <c r="I119" s="51">
        <v>0</v>
      </c>
      <c r="J119" s="51"/>
      <c r="K119" s="51">
        <v>0</v>
      </c>
      <c r="L119" s="51"/>
      <c r="M119" s="51">
        <f t="shared" si="3"/>
        <v>0</v>
      </c>
      <c r="N119" s="51"/>
      <c r="O119" s="51">
        <v>460806960</v>
      </c>
      <c r="P119" s="51"/>
      <c r="Q119" s="51">
        <v>0</v>
      </c>
      <c r="R119" s="51"/>
      <c r="S119" s="51">
        <f t="shared" si="4"/>
        <v>460806960</v>
      </c>
    </row>
    <row r="120" spans="1:19" ht="21">
      <c r="A120" s="227" t="s">
        <v>127</v>
      </c>
      <c r="B120" s="228"/>
      <c r="C120" s="229" t="s">
        <v>373</v>
      </c>
      <c r="D120" s="230"/>
      <c r="E120" s="231">
        <v>21541687</v>
      </c>
      <c r="F120" s="230"/>
      <c r="G120" s="79">
        <v>1000</v>
      </c>
      <c r="H120" s="230"/>
      <c r="I120" s="51">
        <v>0</v>
      </c>
      <c r="J120" s="51"/>
      <c r="K120" s="51">
        <v>0</v>
      </c>
      <c r="L120" s="51"/>
      <c r="M120" s="51">
        <f t="shared" si="3"/>
        <v>0</v>
      </c>
      <c r="N120" s="51"/>
      <c r="O120" s="51">
        <v>21541687000</v>
      </c>
      <c r="P120" s="51"/>
      <c r="Q120" s="51">
        <v>0</v>
      </c>
      <c r="R120" s="51"/>
      <c r="S120" s="51">
        <f t="shared" si="4"/>
        <v>21541687000</v>
      </c>
    </row>
    <row r="121" spans="1:19" ht="21">
      <c r="A121" s="227" t="s">
        <v>327</v>
      </c>
      <c r="B121" s="228"/>
      <c r="C121" s="229" t="s">
        <v>401</v>
      </c>
      <c r="D121" s="230"/>
      <c r="E121" s="231">
        <v>400609</v>
      </c>
      <c r="F121" s="230"/>
      <c r="G121" s="79">
        <v>280</v>
      </c>
      <c r="H121" s="230"/>
      <c r="I121" s="51">
        <v>0</v>
      </c>
      <c r="J121" s="51"/>
      <c r="K121" s="51">
        <v>0</v>
      </c>
      <c r="L121" s="51"/>
      <c r="M121" s="51">
        <f t="shared" si="3"/>
        <v>0</v>
      </c>
      <c r="N121" s="51"/>
      <c r="O121" s="51">
        <v>112170520</v>
      </c>
      <c r="P121" s="51"/>
      <c r="Q121" s="51">
        <v>0</v>
      </c>
      <c r="R121" s="51"/>
      <c r="S121" s="51">
        <f t="shared" si="4"/>
        <v>112170520</v>
      </c>
    </row>
    <row r="122" spans="1:19" ht="21">
      <c r="A122" s="227" t="s">
        <v>237</v>
      </c>
      <c r="B122" s="228"/>
      <c r="C122" s="229" t="s">
        <v>408</v>
      </c>
      <c r="D122" s="230"/>
      <c r="E122" s="231">
        <v>2471859</v>
      </c>
      <c r="F122" s="230"/>
      <c r="G122" s="79">
        <v>143</v>
      </c>
      <c r="H122" s="230"/>
      <c r="I122" s="51">
        <v>0</v>
      </c>
      <c r="J122" s="51"/>
      <c r="K122" s="51">
        <v>0</v>
      </c>
      <c r="L122" s="51"/>
      <c r="M122" s="51">
        <f t="shared" si="3"/>
        <v>0</v>
      </c>
      <c r="N122" s="51"/>
      <c r="O122" s="51">
        <v>353475837</v>
      </c>
      <c r="P122" s="51"/>
      <c r="Q122" s="51">
        <v>-19878732</v>
      </c>
      <c r="R122" s="51"/>
      <c r="S122" s="51">
        <f t="shared" si="4"/>
        <v>333597105</v>
      </c>
    </row>
    <row r="123" spans="1:19" ht="21">
      <c r="A123" s="227" t="s">
        <v>194</v>
      </c>
      <c r="B123" s="228"/>
      <c r="C123" s="229" t="s">
        <v>409</v>
      </c>
      <c r="D123" s="230"/>
      <c r="E123" s="231">
        <v>906984</v>
      </c>
      <c r="F123" s="230"/>
      <c r="G123" s="79">
        <v>800</v>
      </c>
      <c r="H123" s="230"/>
      <c r="I123" s="51">
        <v>0</v>
      </c>
      <c r="J123" s="51"/>
      <c r="K123" s="51">
        <v>0</v>
      </c>
      <c r="L123" s="51"/>
      <c r="M123" s="51">
        <f t="shared" si="3"/>
        <v>0</v>
      </c>
      <c r="N123" s="51"/>
      <c r="O123" s="51">
        <v>725587200</v>
      </c>
      <c r="P123" s="51"/>
      <c r="Q123" s="51">
        <v>0</v>
      </c>
      <c r="R123" s="51"/>
      <c r="S123" s="51">
        <f t="shared" si="4"/>
        <v>725587200</v>
      </c>
    </row>
    <row r="124" spans="1:19" ht="21">
      <c r="A124" s="227" t="s">
        <v>117</v>
      </c>
      <c r="B124" s="228"/>
      <c r="C124" s="229" t="s">
        <v>410</v>
      </c>
      <c r="D124" s="230"/>
      <c r="E124" s="231">
        <v>2867950</v>
      </c>
      <c r="F124" s="230"/>
      <c r="G124" s="79">
        <v>500</v>
      </c>
      <c r="H124" s="230"/>
      <c r="I124" s="51">
        <v>0</v>
      </c>
      <c r="J124" s="51"/>
      <c r="K124" s="51">
        <v>0</v>
      </c>
      <c r="L124" s="51"/>
      <c r="M124" s="51">
        <f t="shared" si="3"/>
        <v>0</v>
      </c>
      <c r="N124" s="51"/>
      <c r="O124" s="51">
        <v>1433975000</v>
      </c>
      <c r="P124" s="51"/>
      <c r="Q124" s="51">
        <v>0</v>
      </c>
      <c r="R124" s="51"/>
      <c r="S124" s="51">
        <f t="shared" si="4"/>
        <v>1433975000</v>
      </c>
    </row>
    <row r="125" spans="1:19" ht="21">
      <c r="A125" s="227" t="s">
        <v>333</v>
      </c>
      <c r="B125" s="228"/>
      <c r="C125" s="229" t="s">
        <v>434</v>
      </c>
      <c r="D125" s="230"/>
      <c r="E125" s="231">
        <v>9316956</v>
      </c>
      <c r="F125" s="230"/>
      <c r="G125" s="79">
        <v>450</v>
      </c>
      <c r="H125" s="230"/>
      <c r="I125" s="51">
        <v>0</v>
      </c>
      <c r="J125" s="51"/>
      <c r="K125" s="51">
        <v>0</v>
      </c>
      <c r="L125" s="51"/>
      <c r="M125" s="51">
        <f t="shared" si="3"/>
        <v>0</v>
      </c>
      <c r="N125" s="51"/>
      <c r="O125" s="51">
        <v>4192630200</v>
      </c>
      <c r="P125" s="51"/>
      <c r="Q125" s="51">
        <v>0</v>
      </c>
      <c r="R125" s="51"/>
      <c r="S125" s="51">
        <f t="shared" si="4"/>
        <v>4192630200</v>
      </c>
    </row>
    <row r="126" spans="1:19" ht="21">
      <c r="A126" s="227" t="s">
        <v>95</v>
      </c>
      <c r="B126" s="228"/>
      <c r="C126" s="229" t="s">
        <v>411</v>
      </c>
      <c r="D126" s="230"/>
      <c r="E126" s="231">
        <v>12262824</v>
      </c>
      <c r="F126" s="230"/>
      <c r="G126" s="79">
        <v>70</v>
      </c>
      <c r="H126" s="230"/>
      <c r="I126" s="51">
        <v>0</v>
      </c>
      <c r="J126" s="51"/>
      <c r="K126" s="51">
        <v>0</v>
      </c>
      <c r="L126" s="51"/>
      <c r="M126" s="51">
        <f t="shared" si="3"/>
        <v>0</v>
      </c>
      <c r="N126" s="51"/>
      <c r="O126" s="51">
        <v>858397680</v>
      </c>
      <c r="P126" s="51"/>
      <c r="Q126" s="51">
        <v>0</v>
      </c>
      <c r="R126" s="51"/>
      <c r="S126" s="51">
        <f t="shared" si="4"/>
        <v>858397680</v>
      </c>
    </row>
    <row r="127" spans="1:19" ht="21">
      <c r="A127" s="227" t="s">
        <v>404</v>
      </c>
      <c r="B127" s="228"/>
      <c r="C127" s="229" t="s">
        <v>412</v>
      </c>
      <c r="D127" s="230"/>
      <c r="E127" s="231">
        <v>843170</v>
      </c>
      <c r="F127" s="230"/>
      <c r="G127" s="79">
        <v>6500</v>
      </c>
      <c r="H127" s="230"/>
      <c r="I127" s="51">
        <v>0</v>
      </c>
      <c r="J127" s="51"/>
      <c r="K127" s="51">
        <v>0</v>
      </c>
      <c r="L127" s="51"/>
      <c r="M127" s="51">
        <f t="shared" si="3"/>
        <v>0</v>
      </c>
      <c r="N127" s="51"/>
      <c r="O127" s="51">
        <v>5480605000</v>
      </c>
      <c r="P127" s="51"/>
      <c r="Q127" s="51">
        <v>0</v>
      </c>
      <c r="R127" s="51"/>
      <c r="S127" s="51">
        <f t="shared" si="4"/>
        <v>5480605000</v>
      </c>
    </row>
    <row r="128" spans="1:19" ht="21">
      <c r="A128" s="227" t="s">
        <v>106</v>
      </c>
      <c r="B128" s="228"/>
      <c r="C128" s="229" t="s">
        <v>413</v>
      </c>
      <c r="D128" s="230"/>
      <c r="E128" s="231">
        <v>3463120</v>
      </c>
      <c r="F128" s="230"/>
      <c r="G128" s="79">
        <v>950</v>
      </c>
      <c r="H128" s="230"/>
      <c r="I128" s="51">
        <v>0</v>
      </c>
      <c r="J128" s="51"/>
      <c r="K128" s="51">
        <v>0</v>
      </c>
      <c r="L128" s="51"/>
      <c r="M128" s="51">
        <f t="shared" si="3"/>
        <v>0</v>
      </c>
      <c r="N128" s="51"/>
      <c r="O128" s="51">
        <v>3289964000</v>
      </c>
      <c r="P128" s="51"/>
      <c r="Q128" s="51">
        <v>0</v>
      </c>
      <c r="R128" s="51"/>
      <c r="S128" s="51">
        <f t="shared" si="4"/>
        <v>3289964000</v>
      </c>
    </row>
    <row r="129" spans="1:19" ht="21">
      <c r="A129" s="227" t="s">
        <v>375</v>
      </c>
      <c r="B129" s="228"/>
      <c r="C129" s="229" t="s">
        <v>435</v>
      </c>
      <c r="D129" s="230"/>
      <c r="E129" s="231">
        <v>1115005</v>
      </c>
      <c r="F129" s="230"/>
      <c r="G129" s="79">
        <v>1350</v>
      </c>
      <c r="H129" s="230"/>
      <c r="I129" s="51">
        <v>0</v>
      </c>
      <c r="J129" s="51"/>
      <c r="K129" s="51">
        <v>0</v>
      </c>
      <c r="L129" s="51"/>
      <c r="M129" s="51">
        <f t="shared" si="3"/>
        <v>0</v>
      </c>
      <c r="N129" s="51"/>
      <c r="O129" s="51">
        <v>1505256750</v>
      </c>
      <c r="P129" s="51"/>
      <c r="Q129" s="51">
        <v>0</v>
      </c>
      <c r="R129" s="51"/>
      <c r="S129" s="51">
        <f t="shared" si="4"/>
        <v>1505256750</v>
      </c>
    </row>
    <row r="130" spans="1:19" ht="21">
      <c r="A130" s="227" t="s">
        <v>132</v>
      </c>
      <c r="B130" s="228"/>
      <c r="C130" s="229" t="s">
        <v>436</v>
      </c>
      <c r="D130" s="230"/>
      <c r="E130" s="231">
        <v>1089030</v>
      </c>
      <c r="F130" s="230"/>
      <c r="G130" s="79">
        <v>3000</v>
      </c>
      <c r="H130" s="230"/>
      <c r="I130" s="51">
        <v>0</v>
      </c>
      <c r="J130" s="51"/>
      <c r="K130" s="51">
        <v>0</v>
      </c>
      <c r="L130" s="51"/>
      <c r="M130" s="51">
        <f t="shared" si="3"/>
        <v>0</v>
      </c>
      <c r="N130" s="51"/>
      <c r="O130" s="51">
        <v>3267090000</v>
      </c>
      <c r="P130" s="51"/>
      <c r="Q130" s="51">
        <v>-251950051</v>
      </c>
      <c r="R130" s="51"/>
      <c r="S130" s="51">
        <f t="shared" si="4"/>
        <v>3015139949</v>
      </c>
    </row>
    <row r="131" spans="1:19" ht="21">
      <c r="A131" s="227" t="s">
        <v>433</v>
      </c>
      <c r="B131" s="228"/>
      <c r="C131" s="229" t="s">
        <v>437</v>
      </c>
      <c r="D131" s="230"/>
      <c r="E131" s="231">
        <v>13232164</v>
      </c>
      <c r="F131" s="230"/>
      <c r="G131" s="79">
        <v>100</v>
      </c>
      <c r="H131" s="230"/>
      <c r="I131" s="51">
        <v>0</v>
      </c>
      <c r="J131" s="51"/>
      <c r="K131" s="51">
        <v>0</v>
      </c>
      <c r="L131" s="51"/>
      <c r="M131" s="51">
        <f t="shared" si="3"/>
        <v>0</v>
      </c>
      <c r="N131" s="51"/>
      <c r="O131" s="51">
        <v>1323216400</v>
      </c>
      <c r="P131" s="51"/>
      <c r="Q131" s="51">
        <v>0</v>
      </c>
      <c r="R131" s="51"/>
      <c r="S131" s="51">
        <f t="shared" si="4"/>
        <v>1323216400</v>
      </c>
    </row>
    <row r="132" spans="1:19" ht="21">
      <c r="A132" s="227" t="s">
        <v>311</v>
      </c>
      <c r="B132" s="228"/>
      <c r="C132" s="229" t="s">
        <v>437</v>
      </c>
      <c r="D132" s="230"/>
      <c r="E132" s="231">
        <v>51463359</v>
      </c>
      <c r="F132" s="230"/>
      <c r="G132" s="79">
        <v>420</v>
      </c>
      <c r="H132" s="230"/>
      <c r="I132" s="51">
        <v>0</v>
      </c>
      <c r="J132" s="51"/>
      <c r="K132" s="51">
        <v>0</v>
      </c>
      <c r="L132" s="51"/>
      <c r="M132" s="51">
        <f t="shared" si="3"/>
        <v>0</v>
      </c>
      <c r="N132" s="51"/>
      <c r="O132" s="51">
        <v>21614610780</v>
      </c>
      <c r="P132" s="51"/>
      <c r="Q132" s="51">
        <v>0</v>
      </c>
      <c r="R132" s="51"/>
      <c r="S132" s="51">
        <f t="shared" si="4"/>
        <v>21614610780</v>
      </c>
    </row>
    <row r="133" spans="1:19" ht="21">
      <c r="A133" s="227" t="s">
        <v>429</v>
      </c>
      <c r="B133" s="228"/>
      <c r="C133" s="229" t="s">
        <v>452</v>
      </c>
      <c r="D133" s="230"/>
      <c r="E133" s="231">
        <v>10215540</v>
      </c>
      <c r="F133" s="230"/>
      <c r="G133" s="79">
        <v>250</v>
      </c>
      <c r="H133" s="230"/>
      <c r="I133" s="51">
        <v>0</v>
      </c>
      <c r="J133" s="51"/>
      <c r="K133" s="51">
        <v>0</v>
      </c>
      <c r="L133" s="51"/>
      <c r="M133" s="51">
        <f t="shared" si="3"/>
        <v>0</v>
      </c>
      <c r="N133" s="51"/>
      <c r="O133" s="51">
        <v>2553885000</v>
      </c>
      <c r="P133" s="51"/>
      <c r="Q133" s="51">
        <v>0</v>
      </c>
      <c r="R133" s="51"/>
      <c r="S133" s="51">
        <f t="shared" si="4"/>
        <v>2553885000</v>
      </c>
    </row>
    <row r="134" spans="1:19" ht="21">
      <c r="A134" s="227" t="s">
        <v>304</v>
      </c>
      <c r="B134" s="228"/>
      <c r="C134" s="229" t="s">
        <v>453</v>
      </c>
      <c r="D134" s="230"/>
      <c r="E134" s="231">
        <v>453752</v>
      </c>
      <c r="F134" s="230"/>
      <c r="G134" s="79">
        <v>4500</v>
      </c>
      <c r="H134" s="230"/>
      <c r="I134" s="51">
        <v>0</v>
      </c>
      <c r="J134" s="51"/>
      <c r="K134" s="51">
        <v>0</v>
      </c>
      <c r="L134" s="51"/>
      <c r="M134" s="51">
        <f t="shared" si="3"/>
        <v>0</v>
      </c>
      <c r="N134" s="51"/>
      <c r="O134" s="51">
        <v>2041884000</v>
      </c>
      <c r="P134" s="51"/>
      <c r="Q134" s="51">
        <v>0</v>
      </c>
      <c r="R134" s="51"/>
      <c r="S134" s="51">
        <f t="shared" si="4"/>
        <v>2041884000</v>
      </c>
    </row>
    <row r="135" spans="1:19" ht="21" customHeight="1">
      <c r="A135" s="227" t="s">
        <v>155</v>
      </c>
      <c r="B135" s="228"/>
      <c r="C135" s="229" t="s">
        <v>454</v>
      </c>
      <c r="D135" s="230"/>
      <c r="E135" s="231">
        <v>17276537</v>
      </c>
      <c r="F135" s="230"/>
      <c r="G135" s="79">
        <v>1800</v>
      </c>
      <c r="H135" s="230"/>
      <c r="I135" s="51">
        <v>0</v>
      </c>
      <c r="J135" s="51"/>
      <c r="K135" s="51">
        <v>0</v>
      </c>
      <c r="L135" s="51"/>
      <c r="M135" s="51">
        <f t="shared" si="3"/>
        <v>0</v>
      </c>
      <c r="N135" s="51"/>
      <c r="O135" s="51">
        <v>31097766600</v>
      </c>
      <c r="P135" s="51"/>
      <c r="Q135" s="51">
        <v>-169470118</v>
      </c>
      <c r="R135" s="51"/>
      <c r="S135" s="51">
        <f t="shared" si="4"/>
        <v>30928296482</v>
      </c>
    </row>
    <row r="136" spans="1:19" ht="21">
      <c r="A136" s="227" t="s">
        <v>196</v>
      </c>
      <c r="B136" s="228"/>
      <c r="C136" s="229" t="s">
        <v>453</v>
      </c>
      <c r="D136" s="230"/>
      <c r="E136" s="231">
        <v>2312150</v>
      </c>
      <c r="F136" s="230"/>
      <c r="G136" s="79">
        <v>1100</v>
      </c>
      <c r="H136" s="230"/>
      <c r="I136" s="51">
        <v>0</v>
      </c>
      <c r="J136" s="51"/>
      <c r="K136" s="51">
        <v>0</v>
      </c>
      <c r="L136" s="51"/>
      <c r="M136" s="51">
        <f t="shared" si="3"/>
        <v>0</v>
      </c>
      <c r="N136" s="51"/>
      <c r="O136" s="51">
        <v>2543365000</v>
      </c>
      <c r="P136" s="51"/>
      <c r="Q136" s="51">
        <v>0</v>
      </c>
      <c r="R136" s="51"/>
      <c r="S136" s="51">
        <f t="shared" si="4"/>
        <v>2543365000</v>
      </c>
    </row>
    <row r="137" spans="1:19" ht="21">
      <c r="A137" s="227" t="s">
        <v>321</v>
      </c>
      <c r="B137" s="228"/>
      <c r="C137" s="229" t="s">
        <v>455</v>
      </c>
      <c r="D137" s="230"/>
      <c r="E137" s="231">
        <v>21827419</v>
      </c>
      <c r="F137" s="230"/>
      <c r="G137" s="79">
        <v>300</v>
      </c>
      <c r="H137" s="230"/>
      <c r="I137" s="51">
        <v>0</v>
      </c>
      <c r="J137" s="51"/>
      <c r="K137" s="51">
        <v>0</v>
      </c>
      <c r="L137" s="51"/>
      <c r="M137" s="51">
        <f t="shared" si="3"/>
        <v>0</v>
      </c>
      <c r="N137" s="51"/>
      <c r="O137" s="51">
        <v>6548225700</v>
      </c>
      <c r="P137" s="51"/>
      <c r="Q137" s="51">
        <v>0</v>
      </c>
      <c r="R137" s="51"/>
      <c r="S137" s="51">
        <f t="shared" si="4"/>
        <v>6548225700</v>
      </c>
    </row>
    <row r="138" spans="1:19" ht="21">
      <c r="A138" s="227" t="s">
        <v>180</v>
      </c>
      <c r="B138" s="228"/>
      <c r="C138" s="229" t="s">
        <v>456</v>
      </c>
      <c r="D138" s="230"/>
      <c r="E138" s="231">
        <v>10492108</v>
      </c>
      <c r="F138" s="230"/>
      <c r="G138" s="79">
        <v>125</v>
      </c>
      <c r="H138" s="230"/>
      <c r="I138" s="51">
        <v>0</v>
      </c>
      <c r="J138" s="51"/>
      <c r="K138" s="51">
        <v>0</v>
      </c>
      <c r="L138" s="51"/>
      <c r="M138" s="51">
        <f t="shared" ref="M138:M152" si="5">I138+K138</f>
        <v>0</v>
      </c>
      <c r="N138" s="51"/>
      <c r="O138" s="51">
        <v>1311513500</v>
      </c>
      <c r="P138" s="51"/>
      <c r="Q138" s="51">
        <v>-43427599</v>
      </c>
      <c r="R138" s="51"/>
      <c r="S138" s="51">
        <f t="shared" si="4"/>
        <v>1268085901</v>
      </c>
    </row>
    <row r="139" spans="1:19" ht="21" customHeight="1">
      <c r="A139" s="227" t="s">
        <v>238</v>
      </c>
      <c r="B139" s="228"/>
      <c r="C139" s="229" t="s">
        <v>456</v>
      </c>
      <c r="D139" s="230"/>
      <c r="E139" s="231">
        <v>41884878</v>
      </c>
      <c r="F139" s="230"/>
      <c r="G139" s="79">
        <v>150</v>
      </c>
      <c r="H139" s="230"/>
      <c r="I139" s="51">
        <v>0</v>
      </c>
      <c r="J139" s="51"/>
      <c r="K139" s="51">
        <v>0</v>
      </c>
      <c r="L139" s="51"/>
      <c r="M139" s="51">
        <f t="shared" si="5"/>
        <v>0</v>
      </c>
      <c r="N139" s="51"/>
      <c r="O139" s="51">
        <v>6282731700</v>
      </c>
      <c r="P139" s="51"/>
      <c r="Q139" s="51">
        <v>0</v>
      </c>
      <c r="R139" s="51"/>
      <c r="S139" s="51">
        <f t="shared" si="4"/>
        <v>6282731700</v>
      </c>
    </row>
    <row r="140" spans="1:19" ht="21">
      <c r="A140" s="227" t="s">
        <v>104</v>
      </c>
      <c r="B140" s="228"/>
      <c r="C140" s="229" t="s">
        <v>438</v>
      </c>
      <c r="D140" s="230"/>
      <c r="E140" s="231">
        <v>3049787</v>
      </c>
      <c r="F140" s="230"/>
      <c r="G140" s="79">
        <v>120</v>
      </c>
      <c r="H140" s="230"/>
      <c r="I140" s="51">
        <v>0</v>
      </c>
      <c r="J140" s="51"/>
      <c r="K140" s="51">
        <v>0</v>
      </c>
      <c r="L140" s="51"/>
      <c r="M140" s="51">
        <f t="shared" si="5"/>
        <v>0</v>
      </c>
      <c r="N140" s="51"/>
      <c r="O140" s="51">
        <v>365974440</v>
      </c>
      <c r="P140" s="51"/>
      <c r="Q140" s="51">
        <v>-12118359</v>
      </c>
      <c r="R140" s="51"/>
      <c r="S140" s="51">
        <f t="shared" si="4"/>
        <v>353856081</v>
      </c>
    </row>
    <row r="141" spans="1:19" ht="21">
      <c r="A141" s="227" t="s">
        <v>171</v>
      </c>
      <c r="B141" s="228"/>
      <c r="C141" s="229" t="s">
        <v>438</v>
      </c>
      <c r="D141" s="230"/>
      <c r="E141" s="231">
        <v>11253320</v>
      </c>
      <c r="F141" s="230"/>
      <c r="G141" s="79">
        <v>300</v>
      </c>
      <c r="H141" s="230"/>
      <c r="I141" s="51">
        <v>0</v>
      </c>
      <c r="J141" s="51"/>
      <c r="K141" s="51">
        <v>0</v>
      </c>
      <c r="L141" s="51"/>
      <c r="M141" s="51">
        <f t="shared" si="5"/>
        <v>0</v>
      </c>
      <c r="N141" s="51"/>
      <c r="O141" s="51">
        <v>3375996000</v>
      </c>
      <c r="P141" s="51"/>
      <c r="Q141" s="51">
        <v>-133263000</v>
      </c>
      <c r="R141" s="51"/>
      <c r="S141" s="51">
        <f t="shared" si="4"/>
        <v>3242733000</v>
      </c>
    </row>
    <row r="142" spans="1:19" ht="21">
      <c r="A142" s="227" t="s">
        <v>146</v>
      </c>
      <c r="B142" s="228"/>
      <c r="C142" s="229" t="s">
        <v>438</v>
      </c>
      <c r="D142" s="230"/>
      <c r="E142" s="231">
        <v>6284368</v>
      </c>
      <c r="F142" s="230"/>
      <c r="G142" s="79">
        <v>50</v>
      </c>
      <c r="H142" s="230"/>
      <c r="I142" s="51">
        <v>0</v>
      </c>
      <c r="J142" s="51"/>
      <c r="K142" s="51">
        <v>0</v>
      </c>
      <c r="L142" s="51"/>
      <c r="M142" s="51">
        <f t="shared" si="5"/>
        <v>0</v>
      </c>
      <c r="N142" s="51"/>
      <c r="O142" s="51">
        <v>314218400</v>
      </c>
      <c r="P142" s="51"/>
      <c r="Q142" s="51">
        <v>-10404583</v>
      </c>
      <c r="R142" s="51"/>
      <c r="S142" s="51">
        <f t="shared" si="4"/>
        <v>303813817</v>
      </c>
    </row>
    <row r="143" spans="1:19" ht="21">
      <c r="A143" s="227" t="s">
        <v>328</v>
      </c>
      <c r="B143" s="228"/>
      <c r="C143" s="229" t="s">
        <v>465</v>
      </c>
      <c r="D143" s="230"/>
      <c r="E143" s="231">
        <v>589495</v>
      </c>
      <c r="F143" s="230"/>
      <c r="G143" s="79">
        <v>600</v>
      </c>
      <c r="H143" s="230"/>
      <c r="I143" s="51">
        <v>0</v>
      </c>
      <c r="J143" s="51"/>
      <c r="K143" s="51">
        <v>0</v>
      </c>
      <c r="L143" s="51"/>
      <c r="M143" s="51">
        <f t="shared" si="5"/>
        <v>0</v>
      </c>
      <c r="N143" s="51"/>
      <c r="O143" s="51">
        <v>353697000</v>
      </c>
      <c r="P143" s="51"/>
      <c r="Q143" s="51">
        <v>-14185087</v>
      </c>
      <c r="R143" s="51"/>
      <c r="S143" s="51">
        <f t="shared" si="4"/>
        <v>339511913</v>
      </c>
    </row>
    <row r="144" spans="1:19" ht="21">
      <c r="A144" s="227" t="s">
        <v>185</v>
      </c>
      <c r="B144" s="228"/>
      <c r="C144" s="229" t="s">
        <v>466</v>
      </c>
      <c r="D144" s="230"/>
      <c r="E144" s="231">
        <v>3893997</v>
      </c>
      <c r="F144" s="230"/>
      <c r="G144" s="79">
        <v>700</v>
      </c>
      <c r="H144" s="230"/>
      <c r="I144" s="51">
        <v>0</v>
      </c>
      <c r="J144" s="51"/>
      <c r="K144" s="51">
        <v>0</v>
      </c>
      <c r="L144" s="51"/>
      <c r="M144" s="51">
        <f t="shared" si="5"/>
        <v>0</v>
      </c>
      <c r="N144" s="51"/>
      <c r="O144" s="51">
        <v>2725797900</v>
      </c>
      <c r="P144" s="51"/>
      <c r="Q144" s="51">
        <v>-138239425</v>
      </c>
      <c r="R144" s="51"/>
      <c r="S144" s="51">
        <f t="shared" si="4"/>
        <v>2587558475</v>
      </c>
    </row>
    <row r="145" spans="1:19" ht="21">
      <c r="A145" s="227" t="s">
        <v>376</v>
      </c>
      <c r="B145" s="228"/>
      <c r="C145" s="229" t="s">
        <v>467</v>
      </c>
      <c r="D145" s="230"/>
      <c r="E145" s="231">
        <v>7426477</v>
      </c>
      <c r="F145" s="230"/>
      <c r="G145" s="79">
        <v>250</v>
      </c>
      <c r="H145" s="230"/>
      <c r="I145" s="51">
        <v>0</v>
      </c>
      <c r="J145" s="51"/>
      <c r="K145" s="51">
        <v>0</v>
      </c>
      <c r="L145" s="51"/>
      <c r="M145" s="51">
        <f t="shared" si="5"/>
        <v>0</v>
      </c>
      <c r="N145" s="51"/>
      <c r="O145" s="51">
        <v>1856619250</v>
      </c>
      <c r="P145" s="51"/>
      <c r="Q145" s="51">
        <v>-102144101</v>
      </c>
      <c r="R145" s="51"/>
      <c r="S145" s="51">
        <f t="shared" si="4"/>
        <v>1754475149</v>
      </c>
    </row>
    <row r="146" spans="1:19" ht="21">
      <c r="A146" s="227" t="s">
        <v>295</v>
      </c>
      <c r="B146" s="228"/>
      <c r="C146" s="229" t="s">
        <v>492</v>
      </c>
      <c r="D146" s="230"/>
      <c r="E146" s="231">
        <v>9166725</v>
      </c>
      <c r="F146" s="230"/>
      <c r="G146" s="79">
        <v>120</v>
      </c>
      <c r="H146" s="230"/>
      <c r="I146" s="51">
        <v>1100007000</v>
      </c>
      <c r="J146" s="51"/>
      <c r="K146" s="51">
        <v>0</v>
      </c>
      <c r="L146" s="51"/>
      <c r="M146" s="51">
        <f t="shared" si="5"/>
        <v>1100007000</v>
      </c>
      <c r="N146" s="51"/>
      <c r="O146" s="51">
        <v>1100007000</v>
      </c>
      <c r="P146" s="51"/>
      <c r="Q146" s="51">
        <v>0</v>
      </c>
      <c r="R146" s="51"/>
      <c r="S146" s="51">
        <f t="shared" si="4"/>
        <v>1100007000</v>
      </c>
    </row>
    <row r="147" spans="1:19" ht="21">
      <c r="A147" s="227" t="s">
        <v>301</v>
      </c>
      <c r="B147" s="228"/>
      <c r="C147" s="229" t="s">
        <v>493</v>
      </c>
      <c r="D147" s="230"/>
      <c r="E147" s="231">
        <v>2379548</v>
      </c>
      <c r="F147" s="230"/>
      <c r="G147" s="79">
        <v>845</v>
      </c>
      <c r="H147" s="230"/>
      <c r="I147" s="51">
        <v>2010718060</v>
      </c>
      <c r="J147" s="51"/>
      <c r="K147" s="51">
        <v>-98243553</v>
      </c>
      <c r="L147" s="51"/>
      <c r="M147" s="51">
        <f t="shared" si="5"/>
        <v>1912474507</v>
      </c>
      <c r="N147" s="51"/>
      <c r="O147" s="51">
        <v>2010718060</v>
      </c>
      <c r="P147" s="51"/>
      <c r="Q147" s="51">
        <v>-98243553</v>
      </c>
      <c r="R147" s="51"/>
      <c r="S147" s="51">
        <f t="shared" si="4"/>
        <v>1912474507</v>
      </c>
    </row>
    <row r="148" spans="1:19" ht="21">
      <c r="A148" s="227" t="s">
        <v>244</v>
      </c>
      <c r="B148" s="228"/>
      <c r="C148" s="229" t="s">
        <v>494</v>
      </c>
      <c r="D148" s="230"/>
      <c r="E148" s="231">
        <v>2507340</v>
      </c>
      <c r="F148" s="230"/>
      <c r="G148" s="79">
        <v>1250</v>
      </c>
      <c r="H148" s="230"/>
      <c r="I148" s="51">
        <v>3134175000</v>
      </c>
      <c r="J148" s="51"/>
      <c r="K148" s="51">
        <v>-153135586</v>
      </c>
      <c r="L148" s="51"/>
      <c r="M148" s="51">
        <f t="shared" si="5"/>
        <v>2981039414</v>
      </c>
      <c r="N148" s="51"/>
      <c r="O148" s="51">
        <v>3134175000</v>
      </c>
      <c r="P148" s="51"/>
      <c r="Q148" s="51">
        <v>-153135586</v>
      </c>
      <c r="R148" s="51"/>
      <c r="S148" s="51">
        <f t="shared" si="4"/>
        <v>2981039414</v>
      </c>
    </row>
    <row r="149" spans="1:19" ht="21">
      <c r="A149" s="227" t="s">
        <v>424</v>
      </c>
      <c r="B149" s="228"/>
      <c r="C149" s="229" t="s">
        <v>495</v>
      </c>
      <c r="D149" s="230"/>
      <c r="E149" s="231">
        <v>2415036</v>
      </c>
      <c r="F149" s="230"/>
      <c r="G149" s="79">
        <v>30</v>
      </c>
      <c r="H149" s="230"/>
      <c r="I149" s="51">
        <v>72451080</v>
      </c>
      <c r="J149" s="51"/>
      <c r="K149" s="51">
        <v>-4644300</v>
      </c>
      <c r="L149" s="51"/>
      <c r="M149" s="51">
        <f t="shared" si="5"/>
        <v>67806780</v>
      </c>
      <c r="N149" s="51"/>
      <c r="O149" s="51">
        <v>72451080</v>
      </c>
      <c r="P149" s="51"/>
      <c r="Q149" s="51">
        <v>-4644300</v>
      </c>
      <c r="R149" s="51"/>
      <c r="S149" s="51">
        <f t="shared" si="4"/>
        <v>67806780</v>
      </c>
    </row>
    <row r="150" spans="1:19" ht="21">
      <c r="A150" s="227" t="s">
        <v>444</v>
      </c>
      <c r="B150" s="228"/>
      <c r="C150" s="229" t="s">
        <v>495</v>
      </c>
      <c r="D150" s="230"/>
      <c r="E150" s="231">
        <v>6068639</v>
      </c>
      <c r="F150" s="230"/>
      <c r="G150" s="79">
        <v>1380</v>
      </c>
      <c r="H150" s="230"/>
      <c r="I150" s="51">
        <v>8374721820</v>
      </c>
      <c r="J150" s="51"/>
      <c r="K150" s="51">
        <v>-556886873</v>
      </c>
      <c r="L150" s="51"/>
      <c r="M150" s="51">
        <f t="shared" si="5"/>
        <v>7817834947</v>
      </c>
      <c r="N150" s="51"/>
      <c r="O150" s="51">
        <v>8374721820</v>
      </c>
      <c r="P150" s="51"/>
      <c r="Q150" s="51">
        <v>-556886873</v>
      </c>
      <c r="R150" s="51"/>
      <c r="S150" s="51">
        <f t="shared" si="4"/>
        <v>7817834947</v>
      </c>
    </row>
    <row r="151" spans="1:19" ht="21">
      <c r="A151" s="227" t="s">
        <v>199</v>
      </c>
      <c r="B151" s="228"/>
      <c r="C151" s="229" t="s">
        <v>496</v>
      </c>
      <c r="D151" s="230"/>
      <c r="E151" s="231">
        <v>45308724</v>
      </c>
      <c r="F151" s="230"/>
      <c r="G151" s="79">
        <v>323</v>
      </c>
      <c r="H151" s="230"/>
      <c r="I151" s="51">
        <v>14634717852</v>
      </c>
      <c r="J151" s="51"/>
      <c r="K151" s="51">
        <v>-687793528</v>
      </c>
      <c r="L151" s="51"/>
      <c r="M151" s="51">
        <f t="shared" si="5"/>
        <v>13946924324</v>
      </c>
      <c r="N151" s="51"/>
      <c r="O151" s="51">
        <v>14634717852</v>
      </c>
      <c r="P151" s="51"/>
      <c r="Q151" s="51">
        <v>-687793528</v>
      </c>
      <c r="R151" s="51"/>
      <c r="S151" s="51">
        <f t="shared" si="4"/>
        <v>13946924324</v>
      </c>
    </row>
    <row r="152" spans="1:19" ht="21">
      <c r="A152" s="227" t="s">
        <v>149</v>
      </c>
      <c r="B152" s="228"/>
      <c r="C152" s="229" t="s">
        <v>496</v>
      </c>
      <c r="D152" s="230"/>
      <c r="E152" s="231">
        <v>23799089</v>
      </c>
      <c r="F152" s="230"/>
      <c r="G152" s="79">
        <v>130</v>
      </c>
      <c r="H152" s="230"/>
      <c r="I152" s="51">
        <v>3093881570</v>
      </c>
      <c r="J152" s="51"/>
      <c r="K152" s="51"/>
      <c r="L152" s="51"/>
      <c r="M152" s="51">
        <f t="shared" si="5"/>
        <v>3093881570</v>
      </c>
      <c r="N152" s="51"/>
      <c r="O152" s="51">
        <v>3093881570</v>
      </c>
      <c r="P152" s="51"/>
      <c r="Q152" s="51">
        <v>0</v>
      </c>
      <c r="R152" s="51"/>
      <c r="S152" s="51">
        <f t="shared" si="4"/>
        <v>3093881570</v>
      </c>
    </row>
    <row r="153" spans="1:19" ht="21.6" thickBot="1">
      <c r="A153" s="73" t="s">
        <v>2</v>
      </c>
      <c r="B153" s="228"/>
      <c r="C153" s="229"/>
      <c r="D153" s="230"/>
      <c r="E153" s="231"/>
      <c r="F153" s="230"/>
      <c r="G153" s="80"/>
      <c r="H153" s="230"/>
      <c r="I153" s="82">
        <f>SUM(I13:I152)</f>
        <v>32420672382</v>
      </c>
      <c r="J153" s="51"/>
      <c r="K153" s="82">
        <f>SUM(K9:K152)</f>
        <v>-1500703840</v>
      </c>
      <c r="L153" s="51"/>
      <c r="M153" s="82">
        <f>SUM(M9:M152)</f>
        <v>30919968542</v>
      </c>
      <c r="N153" s="51"/>
      <c r="O153" s="82">
        <f>SUM(O9:O152)</f>
        <v>499685926710</v>
      </c>
      <c r="P153" s="51"/>
      <c r="Q153" s="82">
        <f>SUM(Q13:Q152)</f>
        <v>-2898554937</v>
      </c>
      <c r="R153" s="51"/>
      <c r="S153" s="82">
        <f>SUM(S9:S152)</f>
        <v>496787371773</v>
      </c>
    </row>
    <row r="154" spans="1:19" ht="21.6" thickTop="1">
      <c r="A154" s="227"/>
      <c r="B154" s="228"/>
      <c r="C154" s="229"/>
      <c r="D154" s="230"/>
      <c r="E154" s="231"/>
      <c r="F154" s="230"/>
      <c r="G154" s="80"/>
      <c r="H154" s="230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</row>
    <row r="155" spans="1:19">
      <c r="K155" s="232"/>
    </row>
    <row r="156" spans="1:19">
      <c r="K156" s="232"/>
    </row>
    <row r="157" spans="1:19">
      <c r="K157" s="232"/>
    </row>
    <row r="158" spans="1:19">
      <c r="K158" s="232"/>
    </row>
    <row r="159" spans="1:19">
      <c r="K159" s="232"/>
    </row>
    <row r="160" spans="1:19">
      <c r="K160" s="232"/>
    </row>
    <row r="161" spans="11:11">
      <c r="K161" s="232"/>
    </row>
    <row r="162" spans="11:11">
      <c r="K162" s="232"/>
    </row>
    <row r="163" spans="11:11">
      <c r="K163" s="232"/>
    </row>
    <row r="164" spans="11:11">
      <c r="K164" s="232"/>
    </row>
    <row r="165" spans="11:11">
      <c r="K165" s="232"/>
    </row>
    <row r="166" spans="11:11">
      <c r="K166" s="233"/>
    </row>
    <row r="167" spans="11:11">
      <c r="K167" s="233"/>
    </row>
  </sheetData>
  <autoFilter ref="A8:A153" xr:uid="{00000000-0001-0000-0600-000000000000}">
    <sortState xmlns:xlrd2="http://schemas.microsoft.com/office/spreadsheetml/2017/richdata2" ref="A69">
      <sortCondition ref="A8:A153"/>
    </sortState>
  </autoFilter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honeticPr fontId="23" type="noConversion"/>
  <pageMargins left="0.7" right="6.8000000000000005E-2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A9" sqref="A9"/>
    </sheetView>
  </sheetViews>
  <sheetFormatPr defaultColWidth="9.109375" defaultRowHeight="21"/>
  <cols>
    <col min="1" max="1" width="50.88671875" style="42" customWidth="1"/>
    <col min="2" max="2" width="1" style="42" customWidth="1"/>
    <col min="3" max="3" width="13.109375" style="42" customWidth="1"/>
    <col min="4" max="4" width="1" style="42" customWidth="1"/>
    <col min="5" max="5" width="13" style="42" customWidth="1"/>
    <col min="6" max="6" width="1" style="42" customWidth="1"/>
    <col min="7" max="7" width="11.88671875" style="42" customWidth="1"/>
    <col min="8" max="8" width="1" style="42" customWidth="1"/>
    <col min="9" max="9" width="25" style="49" bestFit="1" customWidth="1"/>
    <col min="10" max="10" width="0.88671875" style="49" customWidth="1"/>
    <col min="11" max="11" width="25" style="49" bestFit="1" customWidth="1"/>
    <col min="12" max="12" width="0.6640625" style="49" customWidth="1"/>
    <col min="13" max="13" width="23.109375" style="49" bestFit="1" customWidth="1"/>
    <col min="14" max="14" width="0.6640625" style="49" customWidth="1"/>
    <col min="15" max="15" width="23.109375" style="49" bestFit="1" customWidth="1"/>
    <col min="16" max="16" width="0.5546875" style="49" customWidth="1"/>
    <col min="17" max="17" width="17" style="49" bestFit="1" customWidth="1"/>
    <col min="18" max="18" width="0.5546875" style="49" customWidth="1"/>
    <col min="19" max="19" width="23.109375" style="49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263" t="s">
        <v>77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22" ht="25.2">
      <c r="A2" s="263" t="s">
        <v>49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</row>
    <row r="3" spans="1:22" ht="25.2">
      <c r="A3" s="263" t="str">
        <f>' سهام'!B3</f>
        <v>برای ماه منتهی به 1403/09/30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22" ht="25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2" ht="25.2">
      <c r="A5" s="269" t="s">
        <v>356</v>
      </c>
      <c r="B5" s="269"/>
      <c r="C5" s="269"/>
      <c r="D5" s="269"/>
      <c r="E5" s="269"/>
      <c r="F5" s="269"/>
      <c r="G5" s="269"/>
      <c r="H5" s="269"/>
      <c r="I5" s="269"/>
      <c r="J5" s="83"/>
      <c r="K5" s="84"/>
      <c r="L5" s="84"/>
      <c r="M5" s="84"/>
      <c r="N5" s="84"/>
      <c r="O5" s="84"/>
      <c r="P5" s="84"/>
      <c r="Q5" s="84"/>
      <c r="R5" s="84"/>
      <c r="S5" s="84"/>
    </row>
    <row r="6" spans="1:22" ht="24.75" customHeight="1" thickBot="1">
      <c r="A6" s="103"/>
      <c r="B6" s="104"/>
      <c r="C6" s="104"/>
      <c r="D6" s="104"/>
      <c r="E6" s="104"/>
      <c r="F6" s="104"/>
      <c r="G6" s="104"/>
      <c r="H6" s="104"/>
      <c r="I6" s="308" t="str">
        <f>'درآمد سود سهام'!$I$7</f>
        <v>طی آذر  ماه</v>
      </c>
      <c r="J6" s="308"/>
      <c r="K6" s="308"/>
      <c r="L6" s="308"/>
      <c r="M6" s="308"/>
      <c r="N6" s="84"/>
      <c r="O6" s="308" t="str">
        <f>'درآمد سود سهام'!$O$7</f>
        <v>از ابتدای سال مالی تا پایان آذر ماه</v>
      </c>
      <c r="P6" s="308"/>
      <c r="Q6" s="308"/>
      <c r="R6" s="308"/>
      <c r="S6" s="308"/>
    </row>
    <row r="7" spans="1:22" ht="46.5" customHeight="1" thickBot="1">
      <c r="A7" s="105" t="s">
        <v>33</v>
      </c>
      <c r="B7" s="106"/>
      <c r="C7" s="85" t="s">
        <v>357</v>
      </c>
      <c r="D7" s="109"/>
      <c r="E7" s="85" t="s">
        <v>20</v>
      </c>
      <c r="F7" s="109"/>
      <c r="G7" s="85" t="s">
        <v>30</v>
      </c>
      <c r="H7" s="106"/>
      <c r="I7" s="85" t="s">
        <v>50</v>
      </c>
      <c r="J7" s="86"/>
      <c r="K7" s="85" t="s">
        <v>35</v>
      </c>
      <c r="L7" s="86"/>
      <c r="M7" s="85" t="s">
        <v>36</v>
      </c>
      <c r="N7" s="84"/>
      <c r="O7" s="85" t="s">
        <v>50</v>
      </c>
      <c r="P7" s="86"/>
      <c r="Q7" s="85" t="s">
        <v>35</v>
      </c>
      <c r="R7" s="86"/>
      <c r="S7" s="85" t="s">
        <v>36</v>
      </c>
    </row>
    <row r="8" spans="1:22" ht="24.6">
      <c r="A8" s="105"/>
      <c r="B8" s="106"/>
      <c r="C8" s="106"/>
      <c r="D8" s="106"/>
      <c r="E8" s="106"/>
      <c r="F8" s="106"/>
      <c r="G8" s="106"/>
      <c r="H8" s="106"/>
      <c r="I8" s="75">
        <v>0</v>
      </c>
      <c r="J8" s="75"/>
      <c r="K8" s="75">
        <v>0</v>
      </c>
      <c r="L8" s="75"/>
      <c r="M8" s="75">
        <v>0</v>
      </c>
      <c r="N8" s="75"/>
      <c r="O8" s="75">
        <v>0</v>
      </c>
      <c r="P8" s="75"/>
      <c r="Q8" s="75">
        <v>0</v>
      </c>
      <c r="R8" s="75"/>
      <c r="S8" s="75">
        <f>Q8+O8</f>
        <v>0</v>
      </c>
    </row>
    <row r="9" spans="1:22" s="1" customFormat="1" ht="25.2" thickBot="1">
      <c r="A9" s="107" t="s">
        <v>2</v>
      </c>
      <c r="B9" s="104"/>
      <c r="C9" s="104"/>
      <c r="D9" s="104"/>
      <c r="E9" s="104"/>
      <c r="F9" s="104"/>
      <c r="G9" s="104"/>
      <c r="H9" s="104"/>
      <c r="I9" s="87">
        <f>SUM(I8:I8)</f>
        <v>0</v>
      </c>
      <c r="J9" s="108"/>
      <c r="K9" s="87">
        <f>SUM(K8:K8)</f>
        <v>0</v>
      </c>
      <c r="L9" s="108"/>
      <c r="M9" s="87">
        <f>SUM(M8:M8)</f>
        <v>0</v>
      </c>
      <c r="N9" s="108"/>
      <c r="O9" s="87">
        <f>SUM(O8:O8)</f>
        <v>0</v>
      </c>
      <c r="P9" s="108"/>
      <c r="Q9" s="87">
        <f>SUM(Q8:Q8)</f>
        <v>0</v>
      </c>
      <c r="R9" s="88" t="e">
        <f>SUM(#REF!)</f>
        <v>#REF!</v>
      </c>
      <c r="S9" s="87">
        <f>SUM(S8:S8)</f>
        <v>0</v>
      </c>
      <c r="U9" s="10"/>
      <c r="V9" s="10"/>
    </row>
    <row r="10" spans="1:22" s="1" customFormat="1" ht="21.6" thickTop="1">
      <c r="A10" s="42"/>
      <c r="B10" s="42"/>
      <c r="C10" s="42"/>
      <c r="D10" s="42"/>
      <c r="E10" s="42"/>
      <c r="F10" s="42"/>
      <c r="G10" s="42"/>
      <c r="H10" s="42"/>
      <c r="I10" s="49"/>
      <c r="J10" s="39"/>
      <c r="K10" s="49"/>
      <c r="L10" s="39"/>
      <c r="M10" s="49"/>
      <c r="N10" s="39"/>
      <c r="O10" s="49"/>
      <c r="P10" s="39"/>
      <c r="Q10" s="49"/>
      <c r="R10" s="49"/>
      <c r="S10" s="49"/>
      <c r="T10" s="10"/>
      <c r="U10" s="10"/>
      <c r="V10" s="10"/>
    </row>
    <row r="11" spans="1:22" s="1" customFormat="1">
      <c r="A11" s="42"/>
      <c r="B11" s="42"/>
      <c r="C11" s="42"/>
      <c r="D11" s="42"/>
      <c r="E11" s="42"/>
      <c r="F11" s="42"/>
      <c r="G11" s="42"/>
      <c r="H11" s="42"/>
      <c r="I11" s="49"/>
      <c r="J11" s="39"/>
      <c r="K11" s="49"/>
      <c r="L11" s="39"/>
      <c r="M11" s="49"/>
      <c r="N11" s="39"/>
      <c r="O11" s="49"/>
      <c r="P11" s="39"/>
      <c r="Q11" s="49"/>
      <c r="R11" s="49"/>
      <c r="S11" s="49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4"/>
  <sheetViews>
    <sheetView rightToLeft="1" view="pageBreakPreview" topLeftCell="A4" zoomScale="80" zoomScaleNormal="100" zoomScaleSheetLayoutView="80" workbookViewId="0">
      <selection activeCell="G25" sqref="G24:G25"/>
    </sheetView>
  </sheetViews>
  <sheetFormatPr defaultColWidth="9.109375" defaultRowHeight="21"/>
  <cols>
    <col min="1" max="1" width="50.88671875" style="42" customWidth="1"/>
    <col min="2" max="2" width="1" style="42" customWidth="1"/>
    <col min="3" max="3" width="25" style="49" bestFit="1" customWidth="1"/>
    <col min="4" max="4" width="0.88671875" style="49" customWidth="1"/>
    <col min="5" max="5" width="25" style="49" bestFit="1" customWidth="1"/>
    <col min="6" max="6" width="0.6640625" style="49" customWidth="1"/>
    <col min="7" max="7" width="23.109375" style="49" bestFit="1" customWidth="1"/>
    <col min="8" max="8" width="0.6640625" style="49" customWidth="1"/>
    <col min="9" max="9" width="23.109375" style="49" bestFit="1" customWidth="1"/>
    <col min="10" max="10" width="0.5546875" style="49" customWidth="1"/>
    <col min="11" max="11" width="17" style="49" bestFit="1" customWidth="1"/>
    <col min="12" max="12" width="0.5546875" style="49" customWidth="1"/>
    <col min="13" max="13" width="23.109375" style="49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263" t="s">
        <v>77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6" ht="25.2">
      <c r="A2" s="263" t="s">
        <v>49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6" ht="25.2">
      <c r="A3" s="263" t="str">
        <f>' سهام'!B3</f>
        <v>برای ماه منتهی به 1403/09/30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6" ht="25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6" ht="25.2">
      <c r="A5" s="269" t="s">
        <v>355</v>
      </c>
      <c r="B5" s="269"/>
      <c r="C5" s="269"/>
      <c r="D5" s="83"/>
      <c r="E5" s="84"/>
      <c r="F5" s="84"/>
      <c r="G5" s="84"/>
      <c r="H5" s="84"/>
      <c r="I5" s="84"/>
      <c r="J5" s="84"/>
      <c r="K5" s="84"/>
      <c r="L5" s="84"/>
      <c r="M5" s="84"/>
    </row>
    <row r="6" spans="1:16" ht="24.75" customHeight="1" thickBot="1">
      <c r="A6" s="103"/>
      <c r="B6" s="104"/>
      <c r="C6" s="308" t="str">
        <f>'درآمد سود سهام'!$I$7</f>
        <v>طی آذر  ماه</v>
      </c>
      <c r="D6" s="308"/>
      <c r="E6" s="308"/>
      <c r="F6" s="308"/>
      <c r="G6" s="308"/>
      <c r="H6" s="84"/>
      <c r="I6" s="308" t="str">
        <f>'درآمد سود سهام'!$O$7</f>
        <v>از ابتدای سال مالی تا پایان آذر ماه</v>
      </c>
      <c r="J6" s="308"/>
      <c r="K6" s="308"/>
      <c r="L6" s="308"/>
      <c r="M6" s="308"/>
    </row>
    <row r="7" spans="1:16" ht="46.5" customHeight="1" thickBot="1">
      <c r="A7" s="105" t="s">
        <v>33</v>
      </c>
      <c r="B7" s="106"/>
      <c r="C7" s="85" t="s">
        <v>50</v>
      </c>
      <c r="D7" s="86"/>
      <c r="E7" s="85" t="s">
        <v>35</v>
      </c>
      <c r="F7" s="86"/>
      <c r="G7" s="85" t="s">
        <v>36</v>
      </c>
      <c r="H7" s="84"/>
      <c r="I7" s="85" t="s">
        <v>50</v>
      </c>
      <c r="J7" s="86"/>
      <c r="K7" s="85" t="s">
        <v>35</v>
      </c>
      <c r="L7" s="86"/>
      <c r="M7" s="85" t="s">
        <v>36</v>
      </c>
    </row>
    <row r="8" spans="1:16" ht="24.6">
      <c r="A8" s="105" t="s">
        <v>361</v>
      </c>
      <c r="B8" s="106"/>
      <c r="C8" s="75">
        <v>17580</v>
      </c>
      <c r="D8" s="75"/>
      <c r="E8" s="75">
        <v>0</v>
      </c>
      <c r="F8" s="75"/>
      <c r="G8" s="75">
        <f>C8+E8</f>
        <v>17580</v>
      </c>
      <c r="H8" s="75"/>
      <c r="I8" s="75">
        <v>315481587</v>
      </c>
      <c r="J8" s="75"/>
      <c r="K8" s="75">
        <v>0</v>
      </c>
      <c r="L8" s="75"/>
      <c r="M8" s="75">
        <f>I8+K8</f>
        <v>315481587</v>
      </c>
    </row>
    <row r="9" spans="1:16" ht="24.6">
      <c r="A9" s="105" t="s">
        <v>358</v>
      </c>
      <c r="B9" s="106"/>
      <c r="C9" s="75">
        <v>1660</v>
      </c>
      <c r="D9" s="75"/>
      <c r="E9" s="75">
        <v>0</v>
      </c>
      <c r="F9" s="75"/>
      <c r="G9" s="75">
        <f>C9+E9</f>
        <v>1660</v>
      </c>
      <c r="H9" s="75"/>
      <c r="I9" s="75">
        <v>10263</v>
      </c>
      <c r="J9" s="75"/>
      <c r="K9" s="75">
        <v>0</v>
      </c>
      <c r="L9" s="75"/>
      <c r="M9" s="75">
        <f>I9+K9</f>
        <v>10263</v>
      </c>
    </row>
    <row r="10" spans="1:16" ht="24.6">
      <c r="A10" s="105" t="s">
        <v>359</v>
      </c>
      <c r="B10" s="106"/>
      <c r="C10" s="75">
        <v>4313</v>
      </c>
      <c r="D10" s="75"/>
      <c r="E10" s="75">
        <v>0</v>
      </c>
      <c r="F10" s="75"/>
      <c r="G10" s="75">
        <f>C10+E10</f>
        <v>4313</v>
      </c>
      <c r="H10" s="75"/>
      <c r="I10" s="75">
        <v>26179</v>
      </c>
      <c r="J10" s="75"/>
      <c r="K10" s="75">
        <v>0</v>
      </c>
      <c r="L10" s="75"/>
      <c r="M10" s="75">
        <f>I10+K10</f>
        <v>26179</v>
      </c>
    </row>
    <row r="11" spans="1:16" s="1" customFormat="1" ht="24.6">
      <c r="A11" s="105" t="s">
        <v>360</v>
      </c>
      <c r="B11" s="39"/>
      <c r="C11" s="75">
        <v>13853</v>
      </c>
      <c r="D11" s="75"/>
      <c r="E11" s="75">
        <v>0</v>
      </c>
      <c r="F11" s="75"/>
      <c r="G11" s="75">
        <f>C11+E11</f>
        <v>13853</v>
      </c>
      <c r="H11" s="75"/>
      <c r="I11" s="75">
        <v>104516669</v>
      </c>
      <c r="J11" s="75"/>
      <c r="K11" s="75">
        <v>0</v>
      </c>
      <c r="L11" s="75"/>
      <c r="M11" s="75">
        <f>I11+K11</f>
        <v>104516669</v>
      </c>
      <c r="O11" s="10"/>
      <c r="P11" s="10"/>
    </row>
    <row r="12" spans="1:16" s="1" customFormat="1" ht="25.2" thickBot="1">
      <c r="A12" s="107" t="s">
        <v>2</v>
      </c>
      <c r="B12" s="104"/>
      <c r="C12" s="87">
        <f>SUM(C8:C11)</f>
        <v>37406</v>
      </c>
      <c r="D12" s="108"/>
      <c r="E12" s="87">
        <f>SUM(E8:E11)</f>
        <v>0</v>
      </c>
      <c r="F12" s="108"/>
      <c r="G12" s="87">
        <f>SUM(G8:G11)</f>
        <v>37406</v>
      </c>
      <c r="H12" s="108"/>
      <c r="I12" s="87">
        <f>SUM(I8:I11)</f>
        <v>420034698</v>
      </c>
      <c r="J12" s="108"/>
      <c r="K12" s="87">
        <f>SUM(K8:K11)</f>
        <v>0</v>
      </c>
      <c r="L12" s="88" t="e">
        <f>SUM(#REF!)</f>
        <v>#REF!</v>
      </c>
      <c r="M12" s="87">
        <f>SUM(M8:M11)</f>
        <v>420034698</v>
      </c>
      <c r="O12" s="10"/>
      <c r="P12" s="10"/>
    </row>
    <row r="13" spans="1:16" s="1" customFormat="1" ht="21.6" thickTop="1">
      <c r="A13" s="42"/>
      <c r="B13" s="42"/>
      <c r="C13" s="49"/>
      <c r="D13" s="39"/>
      <c r="E13" s="49"/>
      <c r="F13" s="39"/>
      <c r="G13" s="49"/>
      <c r="H13" s="39"/>
      <c r="I13" s="49"/>
      <c r="J13" s="39"/>
      <c r="K13" s="49"/>
      <c r="L13" s="49"/>
      <c r="M13" s="49"/>
      <c r="N13" s="10"/>
      <c r="O13" s="10"/>
      <c r="P13" s="10"/>
    </row>
    <row r="14" spans="1:16" s="1" customFormat="1">
      <c r="A14" s="42"/>
      <c r="B14" s="42"/>
      <c r="C14" s="49"/>
      <c r="D14" s="39"/>
      <c r="E14" s="49"/>
      <c r="F14" s="39"/>
      <c r="G14" s="49"/>
      <c r="H14" s="39"/>
      <c r="I14" s="49"/>
      <c r="J14" s="39"/>
      <c r="K14" s="49"/>
      <c r="L14" s="49"/>
      <c r="M14" s="49"/>
      <c r="O14" s="10"/>
      <c r="P14" s="10"/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339"/>
  <sheetViews>
    <sheetView rightToLeft="1" view="pageBreakPreview" zoomScale="70" zoomScaleNormal="100" zoomScaleSheetLayoutView="70" workbookViewId="0">
      <selection activeCell="B343" sqref="B343"/>
    </sheetView>
  </sheetViews>
  <sheetFormatPr defaultColWidth="9.109375" defaultRowHeight="16.2"/>
  <cols>
    <col min="1" max="1" width="37.88671875" style="73" bestFit="1" customWidth="1"/>
    <col min="2" max="2" width="1.33203125" style="73" customWidth="1"/>
    <col min="3" max="3" width="13.88671875" style="73" bestFit="1" customWidth="1"/>
    <col min="4" max="4" width="0.88671875" style="73" customWidth="1"/>
    <col min="5" max="5" width="30.33203125" style="74" bestFit="1" customWidth="1"/>
    <col min="6" max="6" width="0.5546875" style="74" customWidth="1"/>
    <col min="7" max="7" width="27.44140625" style="74" bestFit="1" customWidth="1"/>
    <col min="8" max="8" width="0.88671875" style="74" customWidth="1"/>
    <col min="9" max="9" width="25.44140625" style="99" bestFit="1" customWidth="1"/>
    <col min="10" max="10" width="0.5546875" style="99" customWidth="1"/>
    <col min="11" max="11" width="15.6640625" style="99" bestFit="1" customWidth="1"/>
    <col min="12" max="12" width="0.44140625" style="99" customWidth="1"/>
    <col min="13" max="13" width="20" style="99" bestFit="1" customWidth="1"/>
    <col min="14" max="14" width="0.44140625" style="99" customWidth="1"/>
    <col min="15" max="15" width="24.5546875" style="99" bestFit="1" customWidth="1"/>
    <col min="16" max="16" width="0.5546875" style="99" customWidth="1"/>
    <col min="17" max="17" width="23.6640625" style="99" bestFit="1" customWidth="1"/>
    <col min="18" max="18" width="19" style="11" customWidth="1"/>
    <col min="19" max="16384" width="9.109375" style="11"/>
  </cols>
  <sheetData>
    <row r="1" spans="1:17" ht="21.6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21.6">
      <c r="A2" s="298" t="s">
        <v>49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21.6">
      <c r="A3" s="298" t="str">
        <f>' سهام'!B3</f>
        <v>برای ماه منتهی به 1403/09/30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21.6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21.6">
      <c r="A5" s="234" t="s">
        <v>354</v>
      </c>
      <c r="B5" s="234"/>
      <c r="C5" s="234"/>
      <c r="D5" s="234"/>
      <c r="E5" s="234"/>
      <c r="F5" s="234"/>
      <c r="G5" s="234"/>
      <c r="H5" s="234"/>
      <c r="I5" s="234"/>
      <c r="J5" s="89"/>
      <c r="K5" s="89"/>
      <c r="L5" s="89"/>
      <c r="M5" s="89"/>
      <c r="N5" s="89"/>
      <c r="O5" s="89"/>
      <c r="P5" s="89"/>
      <c r="Q5" s="89"/>
    </row>
    <row r="6" spans="1:17" ht="22.2" thickBot="1">
      <c r="A6" s="39"/>
      <c r="B6" s="39"/>
      <c r="C6" s="313" t="str">
        <f>'درآمد سود سهام'!$I$7</f>
        <v>طی آذر  ماه</v>
      </c>
      <c r="D6" s="314"/>
      <c r="E6" s="314"/>
      <c r="F6" s="314"/>
      <c r="G6" s="314"/>
      <c r="H6" s="314"/>
      <c r="I6" s="314"/>
      <c r="J6" s="90"/>
      <c r="K6" s="312" t="str">
        <f>'درآمد سود سهام'!$O$7</f>
        <v>از ابتدای سال مالی تا پایان آذر ماه</v>
      </c>
      <c r="L6" s="312"/>
      <c r="M6" s="312"/>
      <c r="N6" s="312"/>
      <c r="O6" s="312"/>
      <c r="P6" s="312"/>
      <c r="Q6" s="312"/>
    </row>
    <row r="7" spans="1:17" ht="42.6" thickBot="1">
      <c r="A7" s="228" t="s">
        <v>33</v>
      </c>
      <c r="B7" s="228"/>
      <c r="C7" s="235" t="s">
        <v>3</v>
      </c>
      <c r="D7" s="228"/>
      <c r="E7" s="91" t="s">
        <v>208</v>
      </c>
      <c r="F7" s="92"/>
      <c r="G7" s="93" t="s">
        <v>37</v>
      </c>
      <c r="H7" s="92"/>
      <c r="I7" s="94" t="s">
        <v>207</v>
      </c>
      <c r="J7" s="90"/>
      <c r="K7" s="95" t="s">
        <v>3</v>
      </c>
      <c r="L7" s="96"/>
      <c r="M7" s="94" t="s">
        <v>208</v>
      </c>
      <c r="N7" s="96"/>
      <c r="O7" s="95" t="s">
        <v>37</v>
      </c>
      <c r="P7" s="96"/>
      <c r="Q7" s="94" t="s">
        <v>207</v>
      </c>
    </row>
    <row r="8" spans="1:17" ht="21">
      <c r="A8" s="236" t="s">
        <v>118</v>
      </c>
      <c r="B8" s="237"/>
      <c r="C8" s="97">
        <v>128599</v>
      </c>
      <c r="D8" s="237"/>
      <c r="E8" s="97">
        <v>522257899</v>
      </c>
      <c r="F8" s="75"/>
      <c r="G8" s="97">
        <v>-445284089</v>
      </c>
      <c r="H8" s="237"/>
      <c r="I8" s="97">
        <f>G8+E8</f>
        <v>76973810</v>
      </c>
      <c r="J8" s="97"/>
      <c r="K8" s="75">
        <v>6109621</v>
      </c>
      <c r="L8" s="97"/>
      <c r="M8" s="97">
        <v>21452161701</v>
      </c>
      <c r="N8" s="237"/>
      <c r="O8" s="97">
        <v>-22511932647</v>
      </c>
      <c r="P8" s="97"/>
      <c r="Q8" s="97">
        <f>M8+O8</f>
        <v>-1059770946</v>
      </c>
    </row>
    <row r="9" spans="1:17" ht="21">
      <c r="A9" s="236" t="s">
        <v>192</v>
      </c>
      <c r="B9" s="237"/>
      <c r="C9" s="97">
        <v>43003</v>
      </c>
      <c r="D9" s="237"/>
      <c r="E9" s="97">
        <v>181543562</v>
      </c>
      <c r="F9" s="75"/>
      <c r="G9" s="97">
        <v>-157630060</v>
      </c>
      <c r="H9" s="237"/>
      <c r="I9" s="97">
        <f t="shared" ref="I9:I72" si="0">G9+E9</f>
        <v>23913502</v>
      </c>
      <c r="J9" s="97"/>
      <c r="K9" s="75">
        <v>2623096</v>
      </c>
      <c r="L9" s="97"/>
      <c r="M9" s="97">
        <v>14099546102</v>
      </c>
      <c r="N9" s="237"/>
      <c r="O9" s="97">
        <v>-15168306849</v>
      </c>
      <c r="P9" s="97"/>
      <c r="Q9" s="97">
        <f t="shared" ref="Q9:Q72" si="1">M9+O9</f>
        <v>-1068760747</v>
      </c>
    </row>
    <row r="10" spans="1:17" ht="21">
      <c r="A10" s="236" t="s">
        <v>267</v>
      </c>
      <c r="B10" s="237"/>
      <c r="C10" s="97">
        <v>24908</v>
      </c>
      <c r="D10" s="237"/>
      <c r="E10" s="97">
        <v>267150438</v>
      </c>
      <c r="F10" s="75"/>
      <c r="G10" s="97">
        <v>-266415420</v>
      </c>
      <c r="H10" s="237"/>
      <c r="I10" s="97">
        <f t="shared" si="0"/>
        <v>735018</v>
      </c>
      <c r="J10" s="97"/>
      <c r="K10" s="75">
        <v>3685162</v>
      </c>
      <c r="L10" s="97"/>
      <c r="M10" s="97">
        <v>43559361902</v>
      </c>
      <c r="N10" s="237"/>
      <c r="O10" s="97">
        <v>-39416411680</v>
      </c>
      <c r="P10" s="97"/>
      <c r="Q10" s="97">
        <f t="shared" si="1"/>
        <v>4142950222</v>
      </c>
    </row>
    <row r="11" spans="1:17" ht="21">
      <c r="A11" s="236" t="s">
        <v>134</v>
      </c>
      <c r="B11" s="237"/>
      <c r="C11" s="97">
        <v>784293</v>
      </c>
      <c r="D11" s="237"/>
      <c r="E11" s="97">
        <v>3147953569</v>
      </c>
      <c r="F11" s="75"/>
      <c r="G11" s="97">
        <v>-2944949367</v>
      </c>
      <c r="H11" s="237"/>
      <c r="I11" s="97">
        <f t="shared" si="0"/>
        <v>203004202</v>
      </c>
      <c r="J11" s="97"/>
      <c r="K11" s="75">
        <v>4470905</v>
      </c>
      <c r="L11" s="97"/>
      <c r="M11" s="97">
        <v>16316008097</v>
      </c>
      <c r="N11" s="237"/>
      <c r="O11" s="97">
        <v>-17053004142</v>
      </c>
      <c r="P11" s="97"/>
      <c r="Q11" s="97">
        <f t="shared" si="1"/>
        <v>-736996045</v>
      </c>
    </row>
    <row r="12" spans="1:17" ht="21">
      <c r="A12" s="236" t="s">
        <v>147</v>
      </c>
      <c r="B12" s="237"/>
      <c r="C12" s="97">
        <v>18465</v>
      </c>
      <c r="D12" s="237"/>
      <c r="E12" s="97">
        <v>220647465</v>
      </c>
      <c r="F12" s="75"/>
      <c r="G12" s="97">
        <v>-251832427</v>
      </c>
      <c r="H12" s="237"/>
      <c r="I12" s="97">
        <f t="shared" si="0"/>
        <v>-31184962</v>
      </c>
      <c r="J12" s="97"/>
      <c r="K12" s="75">
        <v>861845</v>
      </c>
      <c r="L12" s="97"/>
      <c r="M12" s="97">
        <v>10803639145</v>
      </c>
      <c r="N12" s="237"/>
      <c r="O12" s="97">
        <v>-11754157548</v>
      </c>
      <c r="P12" s="97"/>
      <c r="Q12" s="97">
        <f t="shared" si="1"/>
        <v>-950518403</v>
      </c>
    </row>
    <row r="13" spans="1:17" ht="21">
      <c r="A13" s="236" t="s">
        <v>144</v>
      </c>
      <c r="B13" s="237"/>
      <c r="C13" s="97">
        <v>0</v>
      </c>
      <c r="D13" s="237"/>
      <c r="E13" s="97">
        <v>0</v>
      </c>
      <c r="F13" s="75"/>
      <c r="G13" s="97">
        <v>0</v>
      </c>
      <c r="H13" s="237"/>
      <c r="I13" s="97">
        <f t="shared" si="0"/>
        <v>0</v>
      </c>
      <c r="J13" s="97"/>
      <c r="K13" s="75">
        <v>698168</v>
      </c>
      <c r="L13" s="97"/>
      <c r="M13" s="97">
        <v>7340220624</v>
      </c>
      <c r="N13" s="237"/>
      <c r="O13" s="97">
        <v>-7778342698</v>
      </c>
      <c r="P13" s="97"/>
      <c r="Q13" s="97">
        <f t="shared" si="1"/>
        <v>-438122074</v>
      </c>
    </row>
    <row r="14" spans="1:17" ht="21">
      <c r="A14" s="236" t="s">
        <v>252</v>
      </c>
      <c r="B14" s="237"/>
      <c r="C14" s="97">
        <v>0</v>
      </c>
      <c r="D14" s="237"/>
      <c r="E14" s="97">
        <v>0</v>
      </c>
      <c r="F14" s="75"/>
      <c r="G14" s="97">
        <v>0</v>
      </c>
      <c r="H14" s="237"/>
      <c r="I14" s="97">
        <f t="shared" si="0"/>
        <v>0</v>
      </c>
      <c r="J14" s="97"/>
      <c r="K14" s="75">
        <v>706826</v>
      </c>
      <c r="L14" s="97"/>
      <c r="M14" s="97">
        <v>23625653166</v>
      </c>
      <c r="N14" s="237"/>
      <c r="O14" s="97">
        <v>-24064748198</v>
      </c>
      <c r="P14" s="97"/>
      <c r="Q14" s="97">
        <f t="shared" si="1"/>
        <v>-439095032</v>
      </c>
    </row>
    <row r="15" spans="1:17" ht="21">
      <c r="A15" s="236" t="s">
        <v>280</v>
      </c>
      <c r="B15" s="237"/>
      <c r="C15" s="97">
        <v>0</v>
      </c>
      <c r="D15" s="237"/>
      <c r="E15" s="97">
        <v>0</v>
      </c>
      <c r="F15" s="75"/>
      <c r="G15" s="97">
        <v>0</v>
      </c>
      <c r="H15" s="237"/>
      <c r="I15" s="97">
        <f t="shared" si="0"/>
        <v>0</v>
      </c>
      <c r="J15" s="97"/>
      <c r="K15" s="75">
        <v>2871252</v>
      </c>
      <c r="L15" s="97"/>
      <c r="M15" s="97">
        <v>17234818754</v>
      </c>
      <c r="N15" s="237"/>
      <c r="O15" s="97">
        <v>-17952717042</v>
      </c>
      <c r="P15" s="97"/>
      <c r="Q15" s="97">
        <f t="shared" si="1"/>
        <v>-717898288</v>
      </c>
    </row>
    <row r="16" spans="1:17" ht="21">
      <c r="A16" s="236" t="s">
        <v>160</v>
      </c>
      <c r="B16" s="237"/>
      <c r="C16" s="97">
        <v>8069</v>
      </c>
      <c r="D16" s="237"/>
      <c r="E16" s="97">
        <v>96091459</v>
      </c>
      <c r="F16" s="75"/>
      <c r="G16" s="97">
        <v>-94086206</v>
      </c>
      <c r="H16" s="237"/>
      <c r="I16" s="97">
        <f t="shared" si="0"/>
        <v>2005253</v>
      </c>
      <c r="J16" s="97"/>
      <c r="K16" s="75">
        <v>1688235</v>
      </c>
      <c r="L16" s="97"/>
      <c r="M16" s="97">
        <v>18300016729</v>
      </c>
      <c r="N16" s="237"/>
      <c r="O16" s="97">
        <v>-19685168721</v>
      </c>
      <c r="P16" s="97"/>
      <c r="Q16" s="97">
        <f t="shared" si="1"/>
        <v>-1385151992</v>
      </c>
    </row>
    <row r="17" spans="1:17" ht="21">
      <c r="A17" s="236" t="s">
        <v>138</v>
      </c>
      <c r="B17" s="237"/>
      <c r="C17" s="97">
        <v>0</v>
      </c>
      <c r="D17" s="237"/>
      <c r="E17" s="97">
        <v>0</v>
      </c>
      <c r="F17" s="75"/>
      <c r="G17" s="97">
        <v>0</v>
      </c>
      <c r="H17" s="237"/>
      <c r="I17" s="97">
        <f t="shared" si="0"/>
        <v>0</v>
      </c>
      <c r="J17" s="97"/>
      <c r="K17" s="75">
        <v>951163</v>
      </c>
      <c r="L17" s="97"/>
      <c r="M17" s="97">
        <v>12589292380</v>
      </c>
      <c r="N17" s="237"/>
      <c r="O17" s="97">
        <v>-14716452627</v>
      </c>
      <c r="P17" s="97"/>
      <c r="Q17" s="97">
        <f t="shared" si="1"/>
        <v>-2127160247</v>
      </c>
    </row>
    <row r="18" spans="1:17" ht="21">
      <c r="A18" s="236" t="s">
        <v>351</v>
      </c>
      <c r="B18" s="237"/>
      <c r="C18" s="97">
        <v>0</v>
      </c>
      <c r="D18" s="237"/>
      <c r="E18" s="97">
        <v>0</v>
      </c>
      <c r="F18" s="75"/>
      <c r="G18" s="97">
        <v>0</v>
      </c>
      <c r="H18" s="237"/>
      <c r="I18" s="97">
        <f t="shared" si="0"/>
        <v>0</v>
      </c>
      <c r="J18" s="97"/>
      <c r="K18" s="75">
        <v>615113</v>
      </c>
      <c r="L18" s="97"/>
      <c r="M18" s="97">
        <v>4977318109</v>
      </c>
      <c r="N18" s="237"/>
      <c r="O18" s="97">
        <v>-5166778508</v>
      </c>
      <c r="P18" s="97"/>
      <c r="Q18" s="97">
        <f t="shared" si="1"/>
        <v>-189460399</v>
      </c>
    </row>
    <row r="19" spans="1:17" ht="21">
      <c r="A19" s="236" t="s">
        <v>288</v>
      </c>
      <c r="B19" s="237"/>
      <c r="C19" s="97">
        <v>0</v>
      </c>
      <c r="D19" s="237"/>
      <c r="E19" s="97">
        <v>0</v>
      </c>
      <c r="F19" s="75"/>
      <c r="G19" s="97">
        <v>0</v>
      </c>
      <c r="H19" s="237"/>
      <c r="I19" s="97">
        <f t="shared" si="0"/>
        <v>0</v>
      </c>
      <c r="J19" s="97"/>
      <c r="K19" s="75">
        <v>3697049</v>
      </c>
      <c r="L19" s="97"/>
      <c r="M19" s="97">
        <v>36481845255</v>
      </c>
      <c r="N19" s="237"/>
      <c r="O19" s="97">
        <v>-35537748575</v>
      </c>
      <c r="P19" s="97"/>
      <c r="Q19" s="97">
        <f t="shared" si="1"/>
        <v>944096680</v>
      </c>
    </row>
    <row r="20" spans="1:17" ht="21">
      <c r="A20" s="236" t="s">
        <v>276</v>
      </c>
      <c r="B20" s="237"/>
      <c r="C20" s="97">
        <v>0</v>
      </c>
      <c r="D20" s="237"/>
      <c r="E20" s="97">
        <v>0</v>
      </c>
      <c r="F20" s="75"/>
      <c r="G20" s="97">
        <v>0</v>
      </c>
      <c r="H20" s="237"/>
      <c r="I20" s="97">
        <f t="shared" si="0"/>
        <v>0</v>
      </c>
      <c r="J20" s="97"/>
      <c r="K20" s="75">
        <v>11725822</v>
      </c>
      <c r="L20" s="97"/>
      <c r="M20" s="97">
        <v>104535208445</v>
      </c>
      <c r="N20" s="237"/>
      <c r="O20" s="97">
        <v>-77745875911</v>
      </c>
      <c r="P20" s="97"/>
      <c r="Q20" s="97">
        <f t="shared" si="1"/>
        <v>26789332534</v>
      </c>
    </row>
    <row r="21" spans="1:17" ht="21">
      <c r="A21" s="236" t="s">
        <v>196</v>
      </c>
      <c r="B21" s="237"/>
      <c r="C21" s="97">
        <v>5156461</v>
      </c>
      <c r="D21" s="237"/>
      <c r="E21" s="97">
        <v>50180032807</v>
      </c>
      <c r="F21" s="75"/>
      <c r="G21" s="97">
        <v>-43146470200</v>
      </c>
      <c r="H21" s="237"/>
      <c r="I21" s="97">
        <f t="shared" si="0"/>
        <v>7033562607</v>
      </c>
      <c r="J21" s="97"/>
      <c r="K21" s="75">
        <v>12697108</v>
      </c>
      <c r="L21" s="97"/>
      <c r="M21" s="97">
        <v>117963715467</v>
      </c>
      <c r="N21" s="237"/>
      <c r="O21" s="97">
        <v>-98351438085</v>
      </c>
      <c r="P21" s="97"/>
      <c r="Q21" s="97">
        <f t="shared" si="1"/>
        <v>19612277382</v>
      </c>
    </row>
    <row r="22" spans="1:17" ht="21">
      <c r="A22" s="236" t="s">
        <v>200</v>
      </c>
      <c r="B22" s="237"/>
      <c r="C22" s="97">
        <v>22491</v>
      </c>
      <c r="D22" s="237"/>
      <c r="E22" s="97">
        <v>150538889</v>
      </c>
      <c r="F22" s="75"/>
      <c r="G22" s="97">
        <v>-108253458</v>
      </c>
      <c r="H22" s="237"/>
      <c r="I22" s="97">
        <f t="shared" si="0"/>
        <v>42285431</v>
      </c>
      <c r="J22" s="97"/>
      <c r="K22" s="75">
        <v>12914806</v>
      </c>
      <c r="L22" s="97"/>
      <c r="M22" s="97">
        <v>77946876143</v>
      </c>
      <c r="N22" s="237"/>
      <c r="O22" s="97">
        <v>-62161416385</v>
      </c>
      <c r="P22" s="97"/>
      <c r="Q22" s="97">
        <f t="shared" si="1"/>
        <v>15785459758</v>
      </c>
    </row>
    <row r="23" spans="1:17" ht="21">
      <c r="A23" s="236" t="s">
        <v>151</v>
      </c>
      <c r="B23" s="237"/>
      <c r="C23" s="97">
        <v>258226</v>
      </c>
      <c r="D23" s="237"/>
      <c r="E23" s="97">
        <v>3086093989</v>
      </c>
      <c r="F23" s="75"/>
      <c r="G23" s="97">
        <v>-1786454036</v>
      </c>
      <c r="H23" s="237"/>
      <c r="I23" s="97">
        <f t="shared" si="0"/>
        <v>1299639953</v>
      </c>
      <c r="J23" s="97"/>
      <c r="K23" s="75">
        <v>5397375</v>
      </c>
      <c r="L23" s="97"/>
      <c r="M23" s="97">
        <v>63066022372</v>
      </c>
      <c r="N23" s="237"/>
      <c r="O23" s="97">
        <v>-58766632287</v>
      </c>
      <c r="P23" s="97"/>
      <c r="Q23" s="97">
        <f t="shared" si="1"/>
        <v>4299390085</v>
      </c>
    </row>
    <row r="24" spans="1:17" ht="21">
      <c r="A24" s="236" t="s">
        <v>257</v>
      </c>
      <c r="B24" s="237"/>
      <c r="C24" s="97">
        <v>10530</v>
      </c>
      <c r="D24" s="237"/>
      <c r="E24" s="97">
        <v>168776201</v>
      </c>
      <c r="F24" s="75"/>
      <c r="G24" s="97">
        <v>-125294137</v>
      </c>
      <c r="H24" s="237"/>
      <c r="I24" s="97">
        <f t="shared" si="0"/>
        <v>43482064</v>
      </c>
      <c r="J24" s="97"/>
      <c r="K24" s="75">
        <v>1341839</v>
      </c>
      <c r="L24" s="97"/>
      <c r="M24" s="97">
        <v>17879757363</v>
      </c>
      <c r="N24" s="237"/>
      <c r="O24" s="97">
        <v>-15966245044</v>
      </c>
      <c r="P24" s="97"/>
      <c r="Q24" s="97">
        <f t="shared" si="1"/>
        <v>1913512319</v>
      </c>
    </row>
    <row r="25" spans="1:17" ht="21">
      <c r="A25" s="236" t="s">
        <v>346</v>
      </c>
      <c r="B25" s="237"/>
      <c r="C25" s="97">
        <v>471577</v>
      </c>
      <c r="D25" s="237"/>
      <c r="E25" s="97">
        <v>3495492791</v>
      </c>
      <c r="F25" s="75"/>
      <c r="G25" s="97">
        <v>-2915756346</v>
      </c>
      <c r="H25" s="237"/>
      <c r="I25" s="97">
        <f t="shared" si="0"/>
        <v>579736445</v>
      </c>
      <c r="J25" s="97"/>
      <c r="K25" s="75">
        <v>4849935</v>
      </c>
      <c r="L25" s="97"/>
      <c r="M25" s="97">
        <v>31920240470</v>
      </c>
      <c r="N25" s="237"/>
      <c r="O25" s="97">
        <v>-29987104456</v>
      </c>
      <c r="P25" s="97"/>
      <c r="Q25" s="97">
        <f t="shared" si="1"/>
        <v>1933136014</v>
      </c>
    </row>
    <row r="26" spans="1:17" ht="21">
      <c r="A26" s="236" t="s">
        <v>93</v>
      </c>
      <c r="B26" s="237"/>
      <c r="C26" s="97">
        <v>0</v>
      </c>
      <c r="D26" s="237"/>
      <c r="E26" s="97">
        <v>0</v>
      </c>
      <c r="F26" s="75"/>
      <c r="G26" s="97">
        <v>0</v>
      </c>
      <c r="H26" s="237"/>
      <c r="I26" s="97">
        <f t="shared" si="0"/>
        <v>0</v>
      </c>
      <c r="J26" s="97"/>
      <c r="K26" s="75">
        <v>409715</v>
      </c>
      <c r="L26" s="97"/>
      <c r="M26" s="97">
        <v>13895560277</v>
      </c>
      <c r="N26" s="237"/>
      <c r="O26" s="97">
        <v>-14083645426</v>
      </c>
      <c r="P26" s="97"/>
      <c r="Q26" s="97">
        <f t="shared" si="1"/>
        <v>-188085149</v>
      </c>
    </row>
    <row r="27" spans="1:17" ht="21">
      <c r="A27" s="236" t="s">
        <v>91</v>
      </c>
      <c r="B27" s="237"/>
      <c r="C27" s="97">
        <v>70077</v>
      </c>
      <c r="D27" s="237"/>
      <c r="E27" s="97">
        <v>4066673078</v>
      </c>
      <c r="F27" s="75"/>
      <c r="G27" s="97">
        <v>-2178326727</v>
      </c>
      <c r="H27" s="237"/>
      <c r="I27" s="97">
        <f t="shared" si="0"/>
        <v>1888346351</v>
      </c>
      <c r="J27" s="97"/>
      <c r="K27" s="75">
        <v>308425</v>
      </c>
      <c r="L27" s="97"/>
      <c r="M27" s="97">
        <v>13962539417</v>
      </c>
      <c r="N27" s="237"/>
      <c r="O27" s="97">
        <v>-9388101436</v>
      </c>
      <c r="P27" s="97"/>
      <c r="Q27" s="97">
        <f t="shared" si="1"/>
        <v>4574437981</v>
      </c>
    </row>
    <row r="28" spans="1:17" ht="21">
      <c r="A28" s="236" t="s">
        <v>285</v>
      </c>
      <c r="B28" s="237"/>
      <c r="C28" s="97">
        <v>0</v>
      </c>
      <c r="D28" s="237"/>
      <c r="E28" s="97">
        <v>0</v>
      </c>
      <c r="F28" s="75"/>
      <c r="G28" s="97">
        <v>0</v>
      </c>
      <c r="H28" s="237"/>
      <c r="I28" s="97">
        <f t="shared" si="0"/>
        <v>0</v>
      </c>
      <c r="J28" s="97"/>
      <c r="K28" s="75">
        <v>22744950</v>
      </c>
      <c r="L28" s="97"/>
      <c r="M28" s="97">
        <v>56280610453</v>
      </c>
      <c r="N28" s="237"/>
      <c r="O28" s="97">
        <v>-57913276513</v>
      </c>
      <c r="P28" s="97"/>
      <c r="Q28" s="97">
        <f t="shared" si="1"/>
        <v>-1632666060</v>
      </c>
    </row>
    <row r="29" spans="1:17" ht="21">
      <c r="A29" s="236" t="s">
        <v>238</v>
      </c>
      <c r="B29" s="237"/>
      <c r="C29" s="97">
        <v>80597176</v>
      </c>
      <c r="D29" s="237"/>
      <c r="E29" s="97">
        <v>98863911819</v>
      </c>
      <c r="F29" s="75"/>
      <c r="G29" s="97">
        <v>-82132110016</v>
      </c>
      <c r="H29" s="237"/>
      <c r="I29" s="97">
        <f t="shared" si="0"/>
        <v>16731801803</v>
      </c>
      <c r="J29" s="97"/>
      <c r="K29" s="75">
        <v>125097770</v>
      </c>
      <c r="L29" s="97"/>
      <c r="M29" s="97">
        <v>149689596131</v>
      </c>
      <c r="N29" s="237"/>
      <c r="O29" s="97">
        <v>-129884959219</v>
      </c>
      <c r="P29" s="97"/>
      <c r="Q29" s="97">
        <f t="shared" si="1"/>
        <v>19804636912</v>
      </c>
    </row>
    <row r="30" spans="1:17" ht="21">
      <c r="A30" s="236" t="s">
        <v>100</v>
      </c>
      <c r="B30" s="237"/>
      <c r="C30" s="97">
        <v>1259295</v>
      </c>
      <c r="D30" s="237"/>
      <c r="E30" s="97">
        <v>2530018341</v>
      </c>
      <c r="F30" s="75"/>
      <c r="G30" s="97">
        <v>-1912753753</v>
      </c>
      <c r="H30" s="237"/>
      <c r="I30" s="97">
        <f t="shared" si="0"/>
        <v>617264588</v>
      </c>
      <c r="J30" s="97"/>
      <c r="K30" s="75">
        <v>14123514</v>
      </c>
      <c r="L30" s="97"/>
      <c r="M30" s="97">
        <v>23221780580</v>
      </c>
      <c r="N30" s="237"/>
      <c r="O30" s="97">
        <v>-21452324051</v>
      </c>
      <c r="P30" s="97"/>
      <c r="Q30" s="97">
        <f t="shared" si="1"/>
        <v>1769456529</v>
      </c>
    </row>
    <row r="31" spans="1:17" ht="21">
      <c r="A31" s="236" t="s">
        <v>82</v>
      </c>
      <c r="B31" s="237"/>
      <c r="C31" s="97">
        <v>543021</v>
      </c>
      <c r="D31" s="237"/>
      <c r="E31" s="97">
        <v>6885442203</v>
      </c>
      <c r="F31" s="75"/>
      <c r="G31" s="97">
        <v>-4955272430</v>
      </c>
      <c r="H31" s="237"/>
      <c r="I31" s="97">
        <f t="shared" si="0"/>
        <v>1930169773</v>
      </c>
      <c r="J31" s="97"/>
      <c r="K31" s="75">
        <v>3116572</v>
      </c>
      <c r="L31" s="97"/>
      <c r="M31" s="97">
        <v>31644999452</v>
      </c>
      <c r="N31" s="237"/>
      <c r="O31" s="97">
        <v>-28439900685</v>
      </c>
      <c r="P31" s="97"/>
      <c r="Q31" s="97">
        <f t="shared" si="1"/>
        <v>3205098767</v>
      </c>
    </row>
    <row r="32" spans="1:17" ht="21">
      <c r="A32" s="236" t="s">
        <v>189</v>
      </c>
      <c r="B32" s="237"/>
      <c r="C32" s="97">
        <v>576330</v>
      </c>
      <c r="D32" s="237"/>
      <c r="E32" s="97">
        <v>3825143485</v>
      </c>
      <c r="F32" s="75"/>
      <c r="G32" s="97">
        <v>-3707921971</v>
      </c>
      <c r="H32" s="237"/>
      <c r="I32" s="97">
        <f t="shared" si="0"/>
        <v>117221514</v>
      </c>
      <c r="J32" s="97"/>
      <c r="K32" s="75">
        <v>1743999</v>
      </c>
      <c r="L32" s="97"/>
      <c r="M32" s="97">
        <v>10453683452</v>
      </c>
      <c r="N32" s="237"/>
      <c r="O32" s="97">
        <v>-10950823316</v>
      </c>
      <c r="P32" s="97"/>
      <c r="Q32" s="97">
        <f t="shared" si="1"/>
        <v>-497139864</v>
      </c>
    </row>
    <row r="33" spans="1:17" ht="21">
      <c r="A33" s="236" t="s">
        <v>124</v>
      </c>
      <c r="B33" s="237"/>
      <c r="C33" s="97">
        <v>1119600</v>
      </c>
      <c r="D33" s="237"/>
      <c r="E33" s="97">
        <v>2067217375</v>
      </c>
      <c r="F33" s="75"/>
      <c r="G33" s="97">
        <v>-1935177290</v>
      </c>
      <c r="H33" s="237"/>
      <c r="I33" s="97">
        <f t="shared" si="0"/>
        <v>132040085</v>
      </c>
      <c r="J33" s="97"/>
      <c r="K33" s="75">
        <v>6283112</v>
      </c>
      <c r="L33" s="97"/>
      <c r="M33" s="97">
        <v>12138470525</v>
      </c>
      <c r="N33" s="237"/>
      <c r="O33" s="97">
        <v>-13257779036</v>
      </c>
      <c r="P33" s="97"/>
      <c r="Q33" s="97">
        <f t="shared" si="1"/>
        <v>-1119308511</v>
      </c>
    </row>
    <row r="34" spans="1:17" ht="21">
      <c r="A34" s="236" t="s">
        <v>283</v>
      </c>
      <c r="B34" s="237"/>
      <c r="C34" s="97">
        <v>198472</v>
      </c>
      <c r="D34" s="237"/>
      <c r="E34" s="97">
        <v>308125509</v>
      </c>
      <c r="F34" s="75"/>
      <c r="G34" s="97">
        <v>-289359340</v>
      </c>
      <c r="H34" s="237"/>
      <c r="I34" s="97">
        <f t="shared" si="0"/>
        <v>18766169</v>
      </c>
      <c r="J34" s="97"/>
      <c r="K34" s="75">
        <v>7084222</v>
      </c>
      <c r="L34" s="97"/>
      <c r="M34" s="97">
        <v>9030390012</v>
      </c>
      <c r="N34" s="237"/>
      <c r="O34" s="97">
        <v>-10310522700</v>
      </c>
      <c r="P34" s="97"/>
      <c r="Q34" s="97">
        <f t="shared" si="1"/>
        <v>-1280132688</v>
      </c>
    </row>
    <row r="35" spans="1:17" ht="21">
      <c r="A35" s="236" t="s">
        <v>281</v>
      </c>
      <c r="B35" s="237"/>
      <c r="C35" s="97">
        <v>10044</v>
      </c>
      <c r="D35" s="237"/>
      <c r="E35" s="97">
        <v>427513081</v>
      </c>
      <c r="F35" s="75"/>
      <c r="G35" s="97">
        <v>-378003258</v>
      </c>
      <c r="H35" s="237"/>
      <c r="I35" s="97">
        <f t="shared" si="0"/>
        <v>49509823</v>
      </c>
      <c r="J35" s="97"/>
      <c r="K35" s="75">
        <v>2735872</v>
      </c>
      <c r="L35" s="97"/>
      <c r="M35" s="97">
        <v>100623662705</v>
      </c>
      <c r="N35" s="237"/>
      <c r="O35" s="97">
        <v>-102963812244</v>
      </c>
      <c r="P35" s="97"/>
      <c r="Q35" s="97">
        <f t="shared" si="1"/>
        <v>-2340149539</v>
      </c>
    </row>
    <row r="36" spans="1:17" ht="21">
      <c r="A36" s="236" t="s">
        <v>206</v>
      </c>
      <c r="B36" s="237"/>
      <c r="C36" s="97">
        <v>111304</v>
      </c>
      <c r="D36" s="237"/>
      <c r="E36" s="97">
        <v>330797352</v>
      </c>
      <c r="F36" s="75"/>
      <c r="G36" s="97">
        <v>-274770566</v>
      </c>
      <c r="H36" s="237"/>
      <c r="I36" s="97">
        <f t="shared" si="0"/>
        <v>56026786</v>
      </c>
      <c r="J36" s="97"/>
      <c r="K36" s="75">
        <v>1278559</v>
      </c>
      <c r="L36" s="97"/>
      <c r="M36" s="97">
        <v>3237133962</v>
      </c>
      <c r="N36" s="237"/>
      <c r="O36" s="97">
        <v>-3110001688</v>
      </c>
      <c r="P36" s="97"/>
      <c r="Q36" s="97">
        <f t="shared" si="1"/>
        <v>127132274</v>
      </c>
    </row>
    <row r="37" spans="1:17" ht="21">
      <c r="A37" s="236" t="s">
        <v>296</v>
      </c>
      <c r="B37" s="237"/>
      <c r="C37" s="97">
        <v>780161</v>
      </c>
      <c r="D37" s="237"/>
      <c r="E37" s="97">
        <v>2977601705</v>
      </c>
      <c r="F37" s="75"/>
      <c r="G37" s="97">
        <v>-2309820404</v>
      </c>
      <c r="H37" s="237"/>
      <c r="I37" s="97">
        <f t="shared" si="0"/>
        <v>667781301</v>
      </c>
      <c r="J37" s="97"/>
      <c r="K37" s="75">
        <v>27791236</v>
      </c>
      <c r="L37" s="97"/>
      <c r="M37" s="97">
        <v>78514957928</v>
      </c>
      <c r="N37" s="237"/>
      <c r="O37" s="97">
        <v>-81747132065</v>
      </c>
      <c r="P37" s="97"/>
      <c r="Q37" s="97">
        <f t="shared" si="1"/>
        <v>-3232174137</v>
      </c>
    </row>
    <row r="38" spans="1:17" ht="21">
      <c r="A38" s="236" t="s">
        <v>205</v>
      </c>
      <c r="B38" s="237"/>
      <c r="C38" s="97">
        <v>1001447</v>
      </c>
      <c r="D38" s="237"/>
      <c r="E38" s="97">
        <v>5219525010</v>
      </c>
      <c r="F38" s="75"/>
      <c r="G38" s="97">
        <v>-3941104716</v>
      </c>
      <c r="H38" s="237"/>
      <c r="I38" s="97">
        <f t="shared" si="0"/>
        <v>1278420294</v>
      </c>
      <c r="J38" s="97"/>
      <c r="K38" s="75">
        <v>11344426</v>
      </c>
      <c r="L38" s="97"/>
      <c r="M38" s="97">
        <v>54097509954</v>
      </c>
      <c r="N38" s="237"/>
      <c r="O38" s="97">
        <v>-43211803897</v>
      </c>
      <c r="P38" s="97"/>
      <c r="Q38" s="97">
        <f t="shared" si="1"/>
        <v>10885706057</v>
      </c>
    </row>
    <row r="39" spans="1:17" ht="21">
      <c r="A39" s="236" t="s">
        <v>255</v>
      </c>
      <c r="B39" s="237"/>
      <c r="C39" s="97">
        <v>62707</v>
      </c>
      <c r="D39" s="237"/>
      <c r="E39" s="97">
        <v>246182960</v>
      </c>
      <c r="F39" s="75"/>
      <c r="G39" s="97">
        <v>-225984656</v>
      </c>
      <c r="H39" s="237"/>
      <c r="I39" s="97">
        <f t="shared" si="0"/>
        <v>20198304</v>
      </c>
      <c r="J39" s="97"/>
      <c r="K39" s="75">
        <v>2779222</v>
      </c>
      <c r="L39" s="97"/>
      <c r="M39" s="97">
        <v>9522539851</v>
      </c>
      <c r="N39" s="237"/>
      <c r="O39" s="97">
        <v>-10015812070</v>
      </c>
      <c r="P39" s="97"/>
      <c r="Q39" s="97">
        <f t="shared" si="1"/>
        <v>-493272219</v>
      </c>
    </row>
    <row r="40" spans="1:17" ht="21">
      <c r="A40" s="236" t="s">
        <v>130</v>
      </c>
      <c r="B40" s="237"/>
      <c r="C40" s="97">
        <v>0</v>
      </c>
      <c r="D40" s="237"/>
      <c r="E40" s="97">
        <v>0</v>
      </c>
      <c r="F40" s="75"/>
      <c r="G40" s="97">
        <v>0</v>
      </c>
      <c r="H40" s="237"/>
      <c r="I40" s="97">
        <f t="shared" si="0"/>
        <v>0</v>
      </c>
      <c r="J40" s="97"/>
      <c r="K40" s="75">
        <v>2741834</v>
      </c>
      <c r="L40" s="97"/>
      <c r="M40" s="97">
        <v>19694485282</v>
      </c>
      <c r="N40" s="237"/>
      <c r="O40" s="97">
        <v>-18290226160</v>
      </c>
      <c r="P40" s="97"/>
      <c r="Q40" s="97">
        <f t="shared" si="1"/>
        <v>1404259122</v>
      </c>
    </row>
    <row r="41" spans="1:17" ht="21">
      <c r="A41" s="236" t="s">
        <v>193</v>
      </c>
      <c r="B41" s="237"/>
      <c r="C41" s="97">
        <v>851373</v>
      </c>
      <c r="D41" s="237"/>
      <c r="E41" s="97">
        <v>4219095752</v>
      </c>
      <c r="F41" s="75"/>
      <c r="G41" s="97">
        <v>-3483161399</v>
      </c>
      <c r="H41" s="237"/>
      <c r="I41" s="97">
        <f t="shared" si="0"/>
        <v>735934353</v>
      </c>
      <c r="J41" s="97"/>
      <c r="K41" s="75">
        <v>1755330</v>
      </c>
      <c r="L41" s="97"/>
      <c r="M41" s="97">
        <v>7734950705</v>
      </c>
      <c r="N41" s="237"/>
      <c r="O41" s="97">
        <v>-7147741267</v>
      </c>
      <c r="P41" s="97"/>
      <c r="Q41" s="97">
        <f t="shared" si="1"/>
        <v>587209438</v>
      </c>
    </row>
    <row r="42" spans="1:17" ht="21">
      <c r="A42" s="236" t="s">
        <v>284</v>
      </c>
      <c r="B42" s="237"/>
      <c r="C42" s="97">
        <v>96973</v>
      </c>
      <c r="D42" s="237"/>
      <c r="E42" s="97">
        <v>173660056</v>
      </c>
      <c r="F42" s="75"/>
      <c r="G42" s="97">
        <v>-161650314</v>
      </c>
      <c r="H42" s="237"/>
      <c r="I42" s="97">
        <f t="shared" si="0"/>
        <v>12009742</v>
      </c>
      <c r="J42" s="97"/>
      <c r="K42" s="75">
        <v>5151824</v>
      </c>
      <c r="L42" s="97"/>
      <c r="M42" s="97">
        <v>7625467421</v>
      </c>
      <c r="N42" s="237"/>
      <c r="O42" s="97">
        <v>-8526329950</v>
      </c>
      <c r="P42" s="97"/>
      <c r="Q42" s="97">
        <f t="shared" si="1"/>
        <v>-900862529</v>
      </c>
    </row>
    <row r="43" spans="1:17" ht="21">
      <c r="A43" s="236" t="s">
        <v>191</v>
      </c>
      <c r="B43" s="237"/>
      <c r="C43" s="97">
        <v>929131</v>
      </c>
      <c r="D43" s="237"/>
      <c r="E43" s="97">
        <v>11304134215</v>
      </c>
      <c r="F43" s="75"/>
      <c r="G43" s="97">
        <v>-7549367690</v>
      </c>
      <c r="H43" s="237"/>
      <c r="I43" s="97">
        <f t="shared" si="0"/>
        <v>3754766525</v>
      </c>
      <c r="J43" s="97"/>
      <c r="K43" s="75">
        <v>1461363</v>
      </c>
      <c r="L43" s="97"/>
      <c r="M43" s="97">
        <v>16331887487</v>
      </c>
      <c r="N43" s="237"/>
      <c r="O43" s="97">
        <v>-11873854833</v>
      </c>
      <c r="P43" s="97"/>
      <c r="Q43" s="97">
        <f t="shared" si="1"/>
        <v>4458032654</v>
      </c>
    </row>
    <row r="44" spans="1:17" ht="21">
      <c r="A44" s="236" t="s">
        <v>318</v>
      </c>
      <c r="B44" s="237"/>
      <c r="C44" s="97">
        <v>23006</v>
      </c>
      <c r="D44" s="237"/>
      <c r="E44" s="97">
        <v>157427465</v>
      </c>
      <c r="F44" s="75"/>
      <c r="G44" s="97">
        <v>-169885831</v>
      </c>
      <c r="H44" s="237"/>
      <c r="I44" s="97">
        <f t="shared" si="0"/>
        <v>-12458366</v>
      </c>
      <c r="J44" s="97"/>
      <c r="K44" s="75">
        <v>732153</v>
      </c>
      <c r="L44" s="97"/>
      <c r="M44" s="97">
        <v>4286538724</v>
      </c>
      <c r="N44" s="237"/>
      <c r="O44" s="97">
        <v>-5443152975</v>
      </c>
      <c r="P44" s="97"/>
      <c r="Q44" s="97">
        <f t="shared" si="1"/>
        <v>-1156614251</v>
      </c>
    </row>
    <row r="45" spans="1:17" ht="21">
      <c r="A45" s="236" t="s">
        <v>170</v>
      </c>
      <c r="B45" s="237"/>
      <c r="C45" s="97">
        <v>283077</v>
      </c>
      <c r="D45" s="237"/>
      <c r="E45" s="97">
        <v>3415313496</v>
      </c>
      <c r="F45" s="75"/>
      <c r="G45" s="97">
        <v>-3137397536</v>
      </c>
      <c r="H45" s="237"/>
      <c r="I45" s="97">
        <f t="shared" si="0"/>
        <v>277915960</v>
      </c>
      <c r="J45" s="97"/>
      <c r="K45" s="75">
        <v>1594739</v>
      </c>
      <c r="L45" s="97"/>
      <c r="M45" s="97">
        <v>17303715563</v>
      </c>
      <c r="N45" s="237"/>
      <c r="O45" s="97">
        <v>-17466792683</v>
      </c>
      <c r="P45" s="97"/>
      <c r="Q45" s="97">
        <f t="shared" si="1"/>
        <v>-163077120</v>
      </c>
    </row>
    <row r="46" spans="1:17" ht="21">
      <c r="A46" s="236" t="s">
        <v>367</v>
      </c>
      <c r="B46" s="237"/>
      <c r="C46" s="97">
        <v>0</v>
      </c>
      <c r="D46" s="237"/>
      <c r="E46" s="97">
        <v>0</v>
      </c>
      <c r="F46" s="75"/>
      <c r="G46" s="97">
        <v>0</v>
      </c>
      <c r="H46" s="237"/>
      <c r="I46" s="97">
        <f t="shared" si="0"/>
        <v>0</v>
      </c>
      <c r="J46" s="97"/>
      <c r="K46" s="75">
        <v>618716</v>
      </c>
      <c r="L46" s="97"/>
      <c r="M46" s="97">
        <v>2494488723</v>
      </c>
      <c r="N46" s="237"/>
      <c r="O46" s="97">
        <v>-3133010746</v>
      </c>
      <c r="P46" s="97"/>
      <c r="Q46" s="97">
        <f t="shared" si="1"/>
        <v>-638522023</v>
      </c>
    </row>
    <row r="47" spans="1:17" ht="21">
      <c r="A47" s="236" t="s">
        <v>133</v>
      </c>
      <c r="B47" s="237"/>
      <c r="C47" s="97">
        <v>32415</v>
      </c>
      <c r="D47" s="237"/>
      <c r="E47" s="97">
        <v>185349743</v>
      </c>
      <c r="F47" s="75"/>
      <c r="G47" s="97">
        <v>-185311812</v>
      </c>
      <c r="H47" s="237"/>
      <c r="I47" s="97">
        <f t="shared" si="0"/>
        <v>37931</v>
      </c>
      <c r="J47" s="97"/>
      <c r="K47" s="75">
        <v>985854</v>
      </c>
      <c r="L47" s="97"/>
      <c r="M47" s="97">
        <v>4681343812</v>
      </c>
      <c r="N47" s="237"/>
      <c r="O47" s="97">
        <v>-5679062592</v>
      </c>
      <c r="P47" s="97"/>
      <c r="Q47" s="97">
        <f t="shared" si="1"/>
        <v>-997718780</v>
      </c>
    </row>
    <row r="48" spans="1:17" ht="21">
      <c r="A48" s="236" t="s">
        <v>98</v>
      </c>
      <c r="B48" s="237"/>
      <c r="C48" s="97">
        <v>162379</v>
      </c>
      <c r="D48" s="237"/>
      <c r="E48" s="97">
        <v>370917999</v>
      </c>
      <c r="F48" s="75"/>
      <c r="G48" s="97">
        <v>-329681030</v>
      </c>
      <c r="H48" s="237"/>
      <c r="I48" s="97">
        <f t="shared" si="0"/>
        <v>41236969</v>
      </c>
      <c r="J48" s="97"/>
      <c r="K48" s="75">
        <v>4205561</v>
      </c>
      <c r="L48" s="97"/>
      <c r="M48" s="97">
        <v>7617987051</v>
      </c>
      <c r="N48" s="237"/>
      <c r="O48" s="97">
        <v>-8653086554</v>
      </c>
      <c r="P48" s="97"/>
      <c r="Q48" s="97">
        <f t="shared" si="1"/>
        <v>-1035099503</v>
      </c>
    </row>
    <row r="49" spans="1:17" ht="21">
      <c r="A49" s="236" t="s">
        <v>374</v>
      </c>
      <c r="B49" s="237"/>
      <c r="C49" s="97">
        <v>0</v>
      </c>
      <c r="D49" s="237"/>
      <c r="E49" s="97">
        <v>0</v>
      </c>
      <c r="F49" s="75"/>
      <c r="G49" s="97">
        <v>0</v>
      </c>
      <c r="H49" s="237"/>
      <c r="I49" s="97">
        <f t="shared" si="0"/>
        <v>0</v>
      </c>
      <c r="J49" s="97"/>
      <c r="K49" s="75">
        <v>2762389</v>
      </c>
      <c r="L49" s="97"/>
      <c r="M49" s="97">
        <v>30411165563</v>
      </c>
      <c r="N49" s="237"/>
      <c r="O49" s="97">
        <v>-30715797477</v>
      </c>
      <c r="P49" s="97"/>
      <c r="Q49" s="97">
        <f t="shared" si="1"/>
        <v>-304631914</v>
      </c>
    </row>
    <row r="50" spans="1:17" ht="21">
      <c r="A50" s="236" t="s">
        <v>228</v>
      </c>
      <c r="B50" s="237"/>
      <c r="C50" s="97">
        <v>0</v>
      </c>
      <c r="D50" s="237"/>
      <c r="E50" s="97">
        <v>0</v>
      </c>
      <c r="F50" s="75"/>
      <c r="G50" s="97">
        <v>0</v>
      </c>
      <c r="H50" s="237"/>
      <c r="I50" s="97">
        <f t="shared" si="0"/>
        <v>0</v>
      </c>
      <c r="J50" s="97"/>
      <c r="K50" s="75">
        <v>6434010</v>
      </c>
      <c r="L50" s="97"/>
      <c r="M50" s="97">
        <v>43414358647</v>
      </c>
      <c r="N50" s="237"/>
      <c r="O50" s="97">
        <v>-55323044092</v>
      </c>
      <c r="P50" s="97"/>
      <c r="Q50" s="97">
        <f t="shared" si="1"/>
        <v>-11908685445</v>
      </c>
    </row>
    <row r="51" spans="1:17" ht="21">
      <c r="A51" s="236" t="s">
        <v>279</v>
      </c>
      <c r="B51" s="237"/>
      <c r="C51" s="97">
        <v>0</v>
      </c>
      <c r="D51" s="237"/>
      <c r="E51" s="97">
        <v>0</v>
      </c>
      <c r="F51" s="75"/>
      <c r="G51" s="97">
        <v>0</v>
      </c>
      <c r="H51" s="237"/>
      <c r="I51" s="97">
        <f t="shared" si="0"/>
        <v>0</v>
      </c>
      <c r="J51" s="97"/>
      <c r="K51" s="75">
        <v>1006171</v>
      </c>
      <c r="L51" s="97"/>
      <c r="M51" s="97">
        <v>12146243019</v>
      </c>
      <c r="N51" s="237"/>
      <c r="O51" s="97">
        <v>-12302703285</v>
      </c>
      <c r="P51" s="97"/>
      <c r="Q51" s="97">
        <f t="shared" si="1"/>
        <v>-156460266</v>
      </c>
    </row>
    <row r="52" spans="1:17" ht="21">
      <c r="A52" s="236" t="s">
        <v>97</v>
      </c>
      <c r="B52" s="237"/>
      <c r="C52" s="97">
        <v>26457</v>
      </c>
      <c r="D52" s="237"/>
      <c r="E52" s="97">
        <v>227228382</v>
      </c>
      <c r="F52" s="75"/>
      <c r="G52" s="97">
        <v>-230847661</v>
      </c>
      <c r="H52" s="237"/>
      <c r="I52" s="97">
        <f t="shared" si="0"/>
        <v>-3619279</v>
      </c>
      <c r="J52" s="97"/>
      <c r="K52" s="75">
        <v>689519</v>
      </c>
      <c r="L52" s="97"/>
      <c r="M52" s="97">
        <v>4987474349</v>
      </c>
      <c r="N52" s="237"/>
      <c r="O52" s="97">
        <v>-6278419299</v>
      </c>
      <c r="P52" s="97"/>
      <c r="Q52" s="97">
        <f t="shared" si="1"/>
        <v>-1290944950</v>
      </c>
    </row>
    <row r="53" spans="1:17" ht="21">
      <c r="A53" s="236" t="s">
        <v>377</v>
      </c>
      <c r="B53" s="237"/>
      <c r="C53" s="97">
        <v>205782</v>
      </c>
      <c r="D53" s="237"/>
      <c r="E53" s="97">
        <v>510370801</v>
      </c>
      <c r="F53" s="75"/>
      <c r="G53" s="97">
        <v>-453553988</v>
      </c>
      <c r="H53" s="237"/>
      <c r="I53" s="97">
        <f t="shared" si="0"/>
        <v>56816813</v>
      </c>
      <c r="J53" s="97"/>
      <c r="K53" s="75">
        <v>3627667</v>
      </c>
      <c r="L53" s="97"/>
      <c r="M53" s="97">
        <v>7251316771</v>
      </c>
      <c r="N53" s="237"/>
      <c r="O53" s="97">
        <v>-8117610659</v>
      </c>
      <c r="P53" s="97"/>
      <c r="Q53" s="97">
        <f t="shared" si="1"/>
        <v>-866293888</v>
      </c>
    </row>
    <row r="54" spans="1:17" ht="21">
      <c r="A54" s="236" t="s">
        <v>225</v>
      </c>
      <c r="B54" s="237"/>
      <c r="C54" s="97">
        <v>125274</v>
      </c>
      <c r="D54" s="237"/>
      <c r="E54" s="97">
        <v>272827894</v>
      </c>
      <c r="F54" s="75"/>
      <c r="G54" s="97">
        <v>-279220003</v>
      </c>
      <c r="H54" s="237"/>
      <c r="I54" s="97">
        <f t="shared" si="0"/>
        <v>-6392109</v>
      </c>
      <c r="J54" s="97"/>
      <c r="K54" s="75">
        <v>3071000</v>
      </c>
      <c r="L54" s="97"/>
      <c r="M54" s="97">
        <v>6007281781</v>
      </c>
      <c r="N54" s="237"/>
      <c r="O54" s="97">
        <v>-7078184971</v>
      </c>
      <c r="P54" s="97"/>
      <c r="Q54" s="97">
        <f t="shared" si="1"/>
        <v>-1070903190</v>
      </c>
    </row>
    <row r="55" spans="1:17" ht="21">
      <c r="A55" s="236" t="s">
        <v>270</v>
      </c>
      <c r="B55" s="237"/>
      <c r="C55" s="97">
        <v>0</v>
      </c>
      <c r="D55" s="237"/>
      <c r="E55" s="97">
        <v>0</v>
      </c>
      <c r="F55" s="75"/>
      <c r="G55" s="97">
        <v>0</v>
      </c>
      <c r="H55" s="237"/>
      <c r="I55" s="97">
        <f t="shared" si="0"/>
        <v>0</v>
      </c>
      <c r="J55" s="97"/>
      <c r="K55" s="75">
        <v>167114</v>
      </c>
      <c r="L55" s="97"/>
      <c r="M55" s="97">
        <v>6800475560</v>
      </c>
      <c r="N55" s="237"/>
      <c r="O55" s="97">
        <v>-6769612641</v>
      </c>
      <c r="P55" s="97"/>
      <c r="Q55" s="97">
        <f t="shared" si="1"/>
        <v>30862919</v>
      </c>
    </row>
    <row r="56" spans="1:17" ht="21">
      <c r="A56" s="236" t="s">
        <v>180</v>
      </c>
      <c r="B56" s="237"/>
      <c r="C56" s="97">
        <v>124269</v>
      </c>
      <c r="D56" s="237"/>
      <c r="E56" s="97">
        <v>309141345</v>
      </c>
      <c r="F56" s="75"/>
      <c r="G56" s="97">
        <v>-306027330</v>
      </c>
      <c r="H56" s="237"/>
      <c r="I56" s="97">
        <f t="shared" si="0"/>
        <v>3114015</v>
      </c>
      <c r="J56" s="97"/>
      <c r="K56" s="75">
        <v>3501612</v>
      </c>
      <c r="L56" s="97"/>
      <c r="M56" s="97">
        <v>8085489725</v>
      </c>
      <c r="N56" s="237"/>
      <c r="O56" s="97">
        <v>-8659032856</v>
      </c>
      <c r="P56" s="97"/>
      <c r="Q56" s="97">
        <f t="shared" si="1"/>
        <v>-573543131</v>
      </c>
    </row>
    <row r="57" spans="1:17" ht="21">
      <c r="A57" s="236" t="s">
        <v>251</v>
      </c>
      <c r="B57" s="237"/>
      <c r="C57" s="97">
        <v>40857</v>
      </c>
      <c r="D57" s="237"/>
      <c r="E57" s="97">
        <v>93238811</v>
      </c>
      <c r="F57" s="75"/>
      <c r="G57" s="97">
        <v>-81921762</v>
      </c>
      <c r="H57" s="237"/>
      <c r="I57" s="97">
        <f t="shared" si="0"/>
        <v>11317049</v>
      </c>
      <c r="J57" s="97"/>
      <c r="K57" s="75">
        <v>1215905</v>
      </c>
      <c r="L57" s="97"/>
      <c r="M57" s="97">
        <v>2323416998</v>
      </c>
      <c r="N57" s="237"/>
      <c r="O57" s="97">
        <v>-2485355839</v>
      </c>
      <c r="P57" s="97"/>
      <c r="Q57" s="97">
        <f t="shared" si="1"/>
        <v>-161938841</v>
      </c>
    </row>
    <row r="58" spans="1:17" ht="21">
      <c r="A58" s="236" t="s">
        <v>316</v>
      </c>
      <c r="B58" s="237"/>
      <c r="C58" s="97">
        <v>1544654</v>
      </c>
      <c r="D58" s="237"/>
      <c r="E58" s="97">
        <v>10794081040</v>
      </c>
      <c r="F58" s="75"/>
      <c r="G58" s="97">
        <v>-7136683815</v>
      </c>
      <c r="H58" s="237"/>
      <c r="I58" s="97">
        <f t="shared" si="0"/>
        <v>3657397225</v>
      </c>
      <c r="J58" s="97"/>
      <c r="K58" s="75">
        <v>3569011</v>
      </c>
      <c r="L58" s="97"/>
      <c r="M58" s="97">
        <v>22202383127</v>
      </c>
      <c r="N58" s="237"/>
      <c r="O58" s="97">
        <v>-16473811849</v>
      </c>
      <c r="P58" s="97"/>
      <c r="Q58" s="97">
        <f t="shared" si="1"/>
        <v>5728571278</v>
      </c>
    </row>
    <row r="59" spans="1:17" ht="21">
      <c r="A59" s="236" t="s">
        <v>104</v>
      </c>
      <c r="B59" s="237"/>
      <c r="C59" s="97">
        <v>32730</v>
      </c>
      <c r="D59" s="237"/>
      <c r="E59" s="97">
        <v>344040830</v>
      </c>
      <c r="F59" s="75"/>
      <c r="G59" s="97">
        <v>-318537720</v>
      </c>
      <c r="H59" s="237"/>
      <c r="I59" s="97">
        <f t="shared" si="0"/>
        <v>25503110</v>
      </c>
      <c r="J59" s="97"/>
      <c r="K59" s="75">
        <v>747115</v>
      </c>
      <c r="L59" s="97"/>
      <c r="M59" s="97">
        <v>7052643243</v>
      </c>
      <c r="N59" s="237"/>
      <c r="O59" s="97">
        <v>-7387974736</v>
      </c>
      <c r="P59" s="97"/>
      <c r="Q59" s="97">
        <f t="shared" si="1"/>
        <v>-335331493</v>
      </c>
    </row>
    <row r="60" spans="1:17" ht="21">
      <c r="A60" s="236" t="s">
        <v>197</v>
      </c>
      <c r="B60" s="237"/>
      <c r="C60" s="97">
        <v>61930</v>
      </c>
      <c r="D60" s="237"/>
      <c r="E60" s="97">
        <v>308959450</v>
      </c>
      <c r="F60" s="75"/>
      <c r="G60" s="97">
        <v>-318455987</v>
      </c>
      <c r="H60" s="237"/>
      <c r="I60" s="97">
        <f t="shared" si="0"/>
        <v>-9496537</v>
      </c>
      <c r="J60" s="97"/>
      <c r="K60" s="75">
        <v>771393</v>
      </c>
      <c r="L60" s="97"/>
      <c r="M60" s="97">
        <v>3652223093</v>
      </c>
      <c r="N60" s="237"/>
      <c r="O60" s="97">
        <v>-4090639288</v>
      </c>
      <c r="P60" s="97"/>
      <c r="Q60" s="97">
        <f t="shared" si="1"/>
        <v>-438416195</v>
      </c>
    </row>
    <row r="61" spans="1:17" ht="21">
      <c r="A61" s="236" t="s">
        <v>298</v>
      </c>
      <c r="B61" s="237"/>
      <c r="C61" s="97">
        <v>65487</v>
      </c>
      <c r="D61" s="237"/>
      <c r="E61" s="97">
        <v>84183409</v>
      </c>
      <c r="F61" s="75"/>
      <c r="G61" s="97">
        <v>-69147583</v>
      </c>
      <c r="H61" s="237"/>
      <c r="I61" s="97">
        <f t="shared" si="0"/>
        <v>15035826</v>
      </c>
      <c r="J61" s="97"/>
      <c r="K61" s="75">
        <v>3636940</v>
      </c>
      <c r="L61" s="97"/>
      <c r="M61" s="97">
        <v>3775824606</v>
      </c>
      <c r="N61" s="237"/>
      <c r="O61" s="97">
        <v>-3849127987</v>
      </c>
      <c r="P61" s="97"/>
      <c r="Q61" s="97">
        <f t="shared" si="1"/>
        <v>-73303381</v>
      </c>
    </row>
    <row r="62" spans="1:17" ht="21">
      <c r="A62" s="236" t="s">
        <v>86</v>
      </c>
      <c r="B62" s="237"/>
      <c r="C62" s="97">
        <v>114423</v>
      </c>
      <c r="D62" s="237"/>
      <c r="E62" s="97">
        <v>361823449</v>
      </c>
      <c r="F62" s="75"/>
      <c r="G62" s="97">
        <v>-317547057</v>
      </c>
      <c r="H62" s="237"/>
      <c r="I62" s="97">
        <f t="shared" si="0"/>
        <v>44276392</v>
      </c>
      <c r="J62" s="97"/>
      <c r="K62" s="75">
        <v>3596846</v>
      </c>
      <c r="L62" s="97"/>
      <c r="M62" s="97">
        <v>9850705660</v>
      </c>
      <c r="N62" s="237"/>
      <c r="O62" s="97">
        <v>-9872990298</v>
      </c>
      <c r="P62" s="97"/>
      <c r="Q62" s="97">
        <f t="shared" si="1"/>
        <v>-22284638</v>
      </c>
    </row>
    <row r="63" spans="1:17" ht="21">
      <c r="A63" s="236" t="s">
        <v>297</v>
      </c>
      <c r="B63" s="237"/>
      <c r="C63" s="97">
        <v>538296</v>
      </c>
      <c r="D63" s="237"/>
      <c r="E63" s="97">
        <v>21496372377</v>
      </c>
      <c r="F63" s="75"/>
      <c r="G63" s="97">
        <v>-16817977353</v>
      </c>
      <c r="H63" s="237"/>
      <c r="I63" s="97">
        <f t="shared" si="0"/>
        <v>4678395024</v>
      </c>
      <c r="J63" s="97"/>
      <c r="K63" s="75">
        <v>1184718</v>
      </c>
      <c r="L63" s="97"/>
      <c r="M63" s="97">
        <v>39301696540</v>
      </c>
      <c r="N63" s="237"/>
      <c r="O63" s="97">
        <v>-37014134408</v>
      </c>
      <c r="P63" s="97"/>
      <c r="Q63" s="97">
        <f t="shared" si="1"/>
        <v>2287562132</v>
      </c>
    </row>
    <row r="64" spans="1:17" ht="21">
      <c r="A64" s="236" t="s">
        <v>199</v>
      </c>
      <c r="B64" s="237"/>
      <c r="C64" s="97">
        <v>0</v>
      </c>
      <c r="D64" s="237"/>
      <c r="E64" s="97">
        <v>0</v>
      </c>
      <c r="F64" s="75"/>
      <c r="G64" s="97">
        <v>0</v>
      </c>
      <c r="H64" s="237"/>
      <c r="I64" s="97">
        <f t="shared" si="0"/>
        <v>0</v>
      </c>
      <c r="J64" s="97"/>
      <c r="K64" s="75">
        <v>1389073</v>
      </c>
      <c r="L64" s="97"/>
      <c r="M64" s="97">
        <v>2273730073</v>
      </c>
      <c r="N64" s="237"/>
      <c r="O64" s="97">
        <v>-2521144297</v>
      </c>
      <c r="P64" s="97"/>
      <c r="Q64" s="97">
        <f t="shared" si="1"/>
        <v>-247414224</v>
      </c>
    </row>
    <row r="65" spans="1:17" ht="21">
      <c r="A65" s="236" t="s">
        <v>376</v>
      </c>
      <c r="B65" s="237"/>
      <c r="C65" s="97">
        <v>81828</v>
      </c>
      <c r="D65" s="237"/>
      <c r="E65" s="97">
        <v>374173170</v>
      </c>
      <c r="F65" s="75"/>
      <c r="G65" s="97">
        <v>-444646149</v>
      </c>
      <c r="H65" s="237"/>
      <c r="I65" s="97">
        <f t="shared" si="0"/>
        <v>-70472979</v>
      </c>
      <c r="J65" s="97"/>
      <c r="K65" s="75">
        <v>3377186</v>
      </c>
      <c r="L65" s="97"/>
      <c r="M65" s="97">
        <v>17840318730</v>
      </c>
      <c r="N65" s="237"/>
      <c r="O65" s="97">
        <v>-18351331399</v>
      </c>
      <c r="P65" s="97"/>
      <c r="Q65" s="97">
        <f t="shared" si="1"/>
        <v>-511012669</v>
      </c>
    </row>
    <row r="66" spans="1:17" ht="21">
      <c r="A66" s="236" t="s">
        <v>247</v>
      </c>
      <c r="B66" s="237"/>
      <c r="C66" s="97">
        <v>58417</v>
      </c>
      <c r="D66" s="237"/>
      <c r="E66" s="97">
        <v>348531694</v>
      </c>
      <c r="F66" s="75"/>
      <c r="G66" s="97">
        <v>-288319052</v>
      </c>
      <c r="H66" s="237"/>
      <c r="I66" s="97">
        <f t="shared" si="0"/>
        <v>60212642</v>
      </c>
      <c r="J66" s="97"/>
      <c r="K66" s="75">
        <v>2506040</v>
      </c>
      <c r="L66" s="97"/>
      <c r="M66" s="97">
        <v>11692861635</v>
      </c>
      <c r="N66" s="237"/>
      <c r="O66" s="97">
        <v>-12530705569</v>
      </c>
      <c r="P66" s="97"/>
      <c r="Q66" s="97">
        <f t="shared" si="1"/>
        <v>-837843934</v>
      </c>
    </row>
    <row r="67" spans="1:17" ht="21">
      <c r="A67" s="236" t="s">
        <v>194</v>
      </c>
      <c r="B67" s="237"/>
      <c r="C67" s="97">
        <v>69550</v>
      </c>
      <c r="D67" s="237"/>
      <c r="E67" s="97">
        <v>2316681301</v>
      </c>
      <c r="F67" s="75"/>
      <c r="G67" s="97">
        <v>-2128218672</v>
      </c>
      <c r="H67" s="237"/>
      <c r="I67" s="97">
        <f t="shared" si="0"/>
        <v>188462629</v>
      </c>
      <c r="J67" s="97"/>
      <c r="K67" s="75">
        <v>208611</v>
      </c>
      <c r="L67" s="97"/>
      <c r="M67" s="97">
        <v>6200965423</v>
      </c>
      <c r="N67" s="237"/>
      <c r="O67" s="97">
        <v>-6378901476</v>
      </c>
      <c r="P67" s="97"/>
      <c r="Q67" s="97">
        <f t="shared" si="1"/>
        <v>-177936053</v>
      </c>
    </row>
    <row r="68" spans="1:17" ht="21">
      <c r="A68" s="236" t="s">
        <v>201</v>
      </c>
      <c r="B68" s="237"/>
      <c r="C68" s="97">
        <v>29895</v>
      </c>
      <c r="D68" s="237"/>
      <c r="E68" s="97">
        <v>33155435</v>
      </c>
      <c r="F68" s="75"/>
      <c r="G68" s="97">
        <v>-26000125</v>
      </c>
      <c r="H68" s="237"/>
      <c r="I68" s="97">
        <f t="shared" si="0"/>
        <v>7155310</v>
      </c>
      <c r="J68" s="97"/>
      <c r="K68" s="75">
        <v>148036</v>
      </c>
      <c r="L68" s="97"/>
      <c r="M68" s="97">
        <v>2034722253</v>
      </c>
      <c r="N68" s="237"/>
      <c r="O68" s="97">
        <v>-2020191510</v>
      </c>
      <c r="P68" s="97"/>
      <c r="Q68" s="97">
        <f t="shared" si="1"/>
        <v>14530743</v>
      </c>
    </row>
    <row r="69" spans="1:17" ht="21">
      <c r="A69" s="236" t="s">
        <v>334</v>
      </c>
      <c r="B69" s="237"/>
      <c r="C69" s="97">
        <v>186004</v>
      </c>
      <c r="D69" s="237"/>
      <c r="E69" s="97">
        <v>3398605650</v>
      </c>
      <c r="F69" s="75"/>
      <c r="G69" s="97">
        <v>-2732916638</v>
      </c>
      <c r="H69" s="237"/>
      <c r="I69" s="97">
        <f t="shared" si="0"/>
        <v>665689012</v>
      </c>
      <c r="J69" s="97"/>
      <c r="K69" s="75">
        <v>1328432</v>
      </c>
      <c r="L69" s="97"/>
      <c r="M69" s="97">
        <v>19743987988</v>
      </c>
      <c r="N69" s="237"/>
      <c r="O69" s="97">
        <v>-21045919400</v>
      </c>
      <c r="P69" s="97"/>
      <c r="Q69" s="97">
        <f t="shared" si="1"/>
        <v>-1301931412</v>
      </c>
    </row>
    <row r="70" spans="1:17" ht="21">
      <c r="A70" s="236" t="s">
        <v>307</v>
      </c>
      <c r="B70" s="237"/>
      <c r="C70" s="97">
        <v>28014</v>
      </c>
      <c r="D70" s="237"/>
      <c r="E70" s="97">
        <v>300772037</v>
      </c>
      <c r="F70" s="75"/>
      <c r="G70" s="97">
        <v>-276964275</v>
      </c>
      <c r="H70" s="237"/>
      <c r="I70" s="97">
        <f t="shared" si="0"/>
        <v>23807762</v>
      </c>
      <c r="J70" s="97"/>
      <c r="K70" s="75">
        <v>225638</v>
      </c>
      <c r="L70" s="97"/>
      <c r="M70" s="97">
        <v>2185969394</v>
      </c>
      <c r="N70" s="237"/>
      <c r="O70" s="97">
        <v>-2240181433</v>
      </c>
      <c r="P70" s="97"/>
      <c r="Q70" s="97">
        <f t="shared" si="1"/>
        <v>-54212039</v>
      </c>
    </row>
    <row r="71" spans="1:17" ht="21">
      <c r="A71" s="236" t="s">
        <v>89</v>
      </c>
      <c r="B71" s="237"/>
      <c r="C71" s="97">
        <v>8702</v>
      </c>
      <c r="D71" s="237"/>
      <c r="E71" s="97">
        <v>71104838</v>
      </c>
      <c r="F71" s="75"/>
      <c r="G71" s="97">
        <v>-75320894</v>
      </c>
      <c r="H71" s="237"/>
      <c r="I71" s="97">
        <f t="shared" si="0"/>
        <v>-4216056</v>
      </c>
      <c r="J71" s="97"/>
      <c r="K71" s="75">
        <v>322050</v>
      </c>
      <c r="L71" s="97"/>
      <c r="M71" s="97">
        <v>2747440992</v>
      </c>
      <c r="N71" s="237"/>
      <c r="O71" s="97">
        <v>-2841075438</v>
      </c>
      <c r="P71" s="97"/>
      <c r="Q71" s="97">
        <f t="shared" si="1"/>
        <v>-93634446</v>
      </c>
    </row>
    <row r="72" spans="1:17" ht="21">
      <c r="A72" s="236" t="s">
        <v>217</v>
      </c>
      <c r="B72" s="237"/>
      <c r="C72" s="97">
        <v>470707</v>
      </c>
      <c r="D72" s="237"/>
      <c r="E72" s="97">
        <v>3244980324</v>
      </c>
      <c r="F72" s="75"/>
      <c r="G72" s="97">
        <v>-2258438301</v>
      </c>
      <c r="H72" s="237"/>
      <c r="I72" s="97">
        <f t="shared" si="0"/>
        <v>986542023</v>
      </c>
      <c r="J72" s="97"/>
      <c r="K72" s="75">
        <v>3220772</v>
      </c>
      <c r="L72" s="97"/>
      <c r="M72" s="97">
        <v>16295234580</v>
      </c>
      <c r="N72" s="237"/>
      <c r="O72" s="97">
        <v>-13597834905</v>
      </c>
      <c r="P72" s="97"/>
      <c r="Q72" s="97">
        <f t="shared" si="1"/>
        <v>2697399675</v>
      </c>
    </row>
    <row r="73" spans="1:17" ht="21">
      <c r="A73" s="236" t="s">
        <v>155</v>
      </c>
      <c r="B73" s="237"/>
      <c r="C73" s="97">
        <v>4249752</v>
      </c>
      <c r="D73" s="237"/>
      <c r="E73" s="97">
        <v>40583159520</v>
      </c>
      <c r="F73" s="75"/>
      <c r="G73" s="97">
        <v>-34260419064</v>
      </c>
      <c r="H73" s="237"/>
      <c r="I73" s="97">
        <f t="shared" ref="I73:I136" si="2">G73+E73</f>
        <v>6322740456</v>
      </c>
      <c r="J73" s="97"/>
      <c r="K73" s="75">
        <v>11224418</v>
      </c>
      <c r="L73" s="97"/>
      <c r="M73" s="97">
        <v>90502872111</v>
      </c>
      <c r="N73" s="237"/>
      <c r="O73" s="97">
        <v>-90488401301</v>
      </c>
      <c r="P73" s="97"/>
      <c r="Q73" s="97">
        <f t="shared" ref="Q73:Q136" si="3">M73+O73</f>
        <v>14470810</v>
      </c>
    </row>
    <row r="74" spans="1:17" ht="21">
      <c r="A74" s="236" t="s">
        <v>363</v>
      </c>
      <c r="B74" s="237"/>
      <c r="C74" s="97">
        <v>1930</v>
      </c>
      <c r="D74" s="237"/>
      <c r="E74" s="97">
        <v>7493728</v>
      </c>
      <c r="F74" s="75"/>
      <c r="G74" s="97">
        <v>-7323185</v>
      </c>
      <c r="H74" s="237"/>
      <c r="I74" s="97">
        <f t="shared" si="2"/>
        <v>170543</v>
      </c>
      <c r="J74" s="97"/>
      <c r="K74" s="75">
        <v>24941</v>
      </c>
      <c r="L74" s="97"/>
      <c r="M74" s="97">
        <v>891423096</v>
      </c>
      <c r="N74" s="237"/>
      <c r="O74" s="97">
        <v>-772918794</v>
      </c>
      <c r="P74" s="97"/>
      <c r="Q74" s="97">
        <f t="shared" si="3"/>
        <v>118504302</v>
      </c>
    </row>
    <row r="75" spans="1:17" ht="21">
      <c r="A75" s="236" t="s">
        <v>186</v>
      </c>
      <c r="B75" s="237"/>
      <c r="C75" s="97">
        <v>122455</v>
      </c>
      <c r="D75" s="237"/>
      <c r="E75" s="97">
        <v>342776169</v>
      </c>
      <c r="F75" s="75"/>
      <c r="G75" s="97">
        <v>-283094226</v>
      </c>
      <c r="H75" s="237"/>
      <c r="I75" s="97">
        <f t="shared" si="2"/>
        <v>59681943</v>
      </c>
      <c r="J75" s="97"/>
      <c r="K75" s="75">
        <v>1643288</v>
      </c>
      <c r="L75" s="97"/>
      <c r="M75" s="97">
        <v>3590522555</v>
      </c>
      <c r="N75" s="237"/>
      <c r="O75" s="97">
        <v>-3877826875</v>
      </c>
      <c r="P75" s="97"/>
      <c r="Q75" s="97">
        <f t="shared" si="3"/>
        <v>-287304320</v>
      </c>
    </row>
    <row r="76" spans="1:17" ht="21">
      <c r="A76" s="236" t="s">
        <v>119</v>
      </c>
      <c r="B76" s="237"/>
      <c r="C76" s="97">
        <v>138126</v>
      </c>
      <c r="D76" s="237"/>
      <c r="E76" s="97">
        <v>3990608555</v>
      </c>
      <c r="F76" s="75"/>
      <c r="G76" s="97">
        <v>-3178186168</v>
      </c>
      <c r="H76" s="237"/>
      <c r="I76" s="97">
        <f t="shared" si="2"/>
        <v>812422387</v>
      </c>
      <c r="J76" s="97"/>
      <c r="K76" s="75">
        <v>3896687</v>
      </c>
      <c r="L76" s="97"/>
      <c r="M76" s="97">
        <v>97008142864</v>
      </c>
      <c r="N76" s="237"/>
      <c r="O76" s="97">
        <v>-87099550798</v>
      </c>
      <c r="P76" s="97"/>
      <c r="Q76" s="97">
        <f t="shared" si="3"/>
        <v>9908592066</v>
      </c>
    </row>
    <row r="77" spans="1:17" ht="21">
      <c r="A77" s="236" t="s">
        <v>324</v>
      </c>
      <c r="B77" s="237"/>
      <c r="C77" s="97">
        <v>119301</v>
      </c>
      <c r="D77" s="237"/>
      <c r="E77" s="97">
        <v>308784235</v>
      </c>
      <c r="F77" s="75"/>
      <c r="G77" s="97">
        <v>-261285287</v>
      </c>
      <c r="H77" s="237"/>
      <c r="I77" s="97">
        <f t="shared" si="2"/>
        <v>47498948</v>
      </c>
      <c r="J77" s="97"/>
      <c r="K77" s="75">
        <v>2910451</v>
      </c>
      <c r="L77" s="97"/>
      <c r="M77" s="97">
        <v>5988090289</v>
      </c>
      <c r="N77" s="237"/>
      <c r="O77" s="97">
        <v>-6374280431</v>
      </c>
      <c r="P77" s="97"/>
      <c r="Q77" s="97">
        <f t="shared" si="3"/>
        <v>-386190142</v>
      </c>
    </row>
    <row r="78" spans="1:17" ht="21">
      <c r="A78" s="236" t="s">
        <v>163</v>
      </c>
      <c r="B78" s="237"/>
      <c r="C78" s="97">
        <v>398843</v>
      </c>
      <c r="D78" s="237"/>
      <c r="E78" s="97">
        <v>618820775</v>
      </c>
      <c r="F78" s="75"/>
      <c r="G78" s="97">
        <v>-478786096</v>
      </c>
      <c r="H78" s="237"/>
      <c r="I78" s="97">
        <f t="shared" si="2"/>
        <v>140034679</v>
      </c>
      <c r="J78" s="97"/>
      <c r="K78" s="75">
        <v>6644677</v>
      </c>
      <c r="L78" s="97"/>
      <c r="M78" s="97">
        <v>8403778733</v>
      </c>
      <c r="N78" s="237"/>
      <c r="O78" s="97">
        <v>-7982197862</v>
      </c>
      <c r="P78" s="97"/>
      <c r="Q78" s="97">
        <f t="shared" si="3"/>
        <v>421580871</v>
      </c>
    </row>
    <row r="79" spans="1:17" ht="21">
      <c r="A79" s="236" t="s">
        <v>137</v>
      </c>
      <c r="B79" s="237"/>
      <c r="C79" s="97">
        <v>53753</v>
      </c>
      <c r="D79" s="237"/>
      <c r="E79" s="97">
        <v>422554577</v>
      </c>
      <c r="F79" s="75"/>
      <c r="G79" s="97">
        <v>-433877337</v>
      </c>
      <c r="H79" s="237"/>
      <c r="I79" s="97">
        <f t="shared" si="2"/>
        <v>-11322760</v>
      </c>
      <c r="J79" s="97"/>
      <c r="K79" s="75">
        <v>1530975</v>
      </c>
      <c r="L79" s="97"/>
      <c r="M79" s="97">
        <v>11283920833</v>
      </c>
      <c r="N79" s="237"/>
      <c r="O79" s="97">
        <v>-12357549472</v>
      </c>
      <c r="P79" s="97"/>
      <c r="Q79" s="97">
        <f t="shared" si="3"/>
        <v>-1073628639</v>
      </c>
    </row>
    <row r="80" spans="1:17" ht="21">
      <c r="A80" s="236" t="s">
        <v>149</v>
      </c>
      <c r="B80" s="237"/>
      <c r="C80" s="97">
        <v>2026261</v>
      </c>
      <c r="D80" s="237"/>
      <c r="E80" s="97">
        <v>2364953214</v>
      </c>
      <c r="F80" s="75"/>
      <c r="G80" s="97">
        <v>-1930738576</v>
      </c>
      <c r="H80" s="237"/>
      <c r="I80" s="97">
        <f t="shared" si="2"/>
        <v>434214638</v>
      </c>
      <c r="J80" s="97"/>
      <c r="K80" s="75">
        <v>13140509</v>
      </c>
      <c r="L80" s="97"/>
      <c r="M80" s="97">
        <v>13680322164</v>
      </c>
      <c r="N80" s="237"/>
      <c r="O80" s="97">
        <v>-12430386827</v>
      </c>
      <c r="P80" s="97"/>
      <c r="Q80" s="97">
        <f t="shared" si="3"/>
        <v>1249935337</v>
      </c>
    </row>
    <row r="81" spans="1:17" ht="21">
      <c r="A81" s="236" t="s">
        <v>305</v>
      </c>
      <c r="B81" s="237"/>
      <c r="C81" s="97">
        <v>73503</v>
      </c>
      <c r="D81" s="237"/>
      <c r="E81" s="97">
        <v>143198095</v>
      </c>
      <c r="F81" s="75"/>
      <c r="G81" s="97">
        <v>-154989942</v>
      </c>
      <c r="H81" s="237"/>
      <c r="I81" s="97">
        <f t="shared" si="2"/>
        <v>-11791847</v>
      </c>
      <c r="J81" s="97"/>
      <c r="K81" s="75">
        <v>1753442</v>
      </c>
      <c r="L81" s="97"/>
      <c r="M81" s="97">
        <v>3037704299</v>
      </c>
      <c r="N81" s="237"/>
      <c r="O81" s="97">
        <v>-3818830810</v>
      </c>
      <c r="P81" s="97"/>
      <c r="Q81" s="97">
        <f t="shared" si="3"/>
        <v>-781126511</v>
      </c>
    </row>
    <row r="82" spans="1:17" ht="21">
      <c r="A82" s="236" t="s">
        <v>258</v>
      </c>
      <c r="B82" s="237"/>
      <c r="C82" s="97">
        <v>106956</v>
      </c>
      <c r="D82" s="237"/>
      <c r="E82" s="97">
        <v>278947238</v>
      </c>
      <c r="F82" s="75"/>
      <c r="G82" s="97">
        <v>-321929392</v>
      </c>
      <c r="H82" s="237"/>
      <c r="I82" s="97">
        <f t="shared" si="2"/>
        <v>-42982154</v>
      </c>
      <c r="J82" s="97"/>
      <c r="K82" s="75">
        <v>819889</v>
      </c>
      <c r="L82" s="97"/>
      <c r="M82" s="97">
        <v>2024461407</v>
      </c>
      <c r="N82" s="237"/>
      <c r="O82" s="97">
        <v>-2467803278</v>
      </c>
      <c r="P82" s="97"/>
      <c r="Q82" s="97">
        <f t="shared" si="3"/>
        <v>-443341871</v>
      </c>
    </row>
    <row r="83" spans="1:17" ht="21">
      <c r="A83" s="236" t="s">
        <v>122</v>
      </c>
      <c r="B83" s="237"/>
      <c r="C83" s="97">
        <v>65303</v>
      </c>
      <c r="D83" s="237"/>
      <c r="E83" s="97">
        <v>331516507</v>
      </c>
      <c r="F83" s="75"/>
      <c r="G83" s="97">
        <v>-333882558</v>
      </c>
      <c r="H83" s="237"/>
      <c r="I83" s="97">
        <f t="shared" si="2"/>
        <v>-2366051</v>
      </c>
      <c r="J83" s="97"/>
      <c r="K83" s="75">
        <v>990318</v>
      </c>
      <c r="L83" s="97"/>
      <c r="M83" s="97">
        <v>4278467177</v>
      </c>
      <c r="N83" s="237"/>
      <c r="O83" s="97">
        <v>-5119390659</v>
      </c>
      <c r="P83" s="97"/>
      <c r="Q83" s="97">
        <f t="shared" si="3"/>
        <v>-840923482</v>
      </c>
    </row>
    <row r="84" spans="1:17" ht="21">
      <c r="A84" s="236" t="s">
        <v>282</v>
      </c>
      <c r="B84" s="237"/>
      <c r="C84" s="97">
        <v>34834</v>
      </c>
      <c r="D84" s="237"/>
      <c r="E84" s="97">
        <v>303840944</v>
      </c>
      <c r="F84" s="75"/>
      <c r="G84" s="97">
        <v>-287115848</v>
      </c>
      <c r="H84" s="237"/>
      <c r="I84" s="97">
        <f t="shared" si="2"/>
        <v>16725096</v>
      </c>
      <c r="J84" s="97"/>
      <c r="K84" s="75">
        <v>607073</v>
      </c>
      <c r="L84" s="97"/>
      <c r="M84" s="97">
        <v>4666251461</v>
      </c>
      <c r="N84" s="237"/>
      <c r="O84" s="97">
        <v>-5152205347</v>
      </c>
      <c r="P84" s="97"/>
      <c r="Q84" s="97">
        <f t="shared" si="3"/>
        <v>-485953886</v>
      </c>
    </row>
    <row r="85" spans="1:17" ht="21">
      <c r="A85" s="236" t="s">
        <v>188</v>
      </c>
      <c r="B85" s="237"/>
      <c r="C85" s="97">
        <v>260924</v>
      </c>
      <c r="D85" s="237"/>
      <c r="E85" s="97">
        <v>291429768</v>
      </c>
      <c r="F85" s="75"/>
      <c r="G85" s="97">
        <v>-277305974</v>
      </c>
      <c r="H85" s="237"/>
      <c r="I85" s="97">
        <f t="shared" si="2"/>
        <v>14123794</v>
      </c>
      <c r="J85" s="97"/>
      <c r="K85" s="75">
        <v>66438428</v>
      </c>
      <c r="L85" s="97"/>
      <c r="M85" s="97">
        <v>67498143705</v>
      </c>
      <c r="N85" s="237"/>
      <c r="O85" s="97">
        <v>-71712917105</v>
      </c>
      <c r="P85" s="97"/>
      <c r="Q85" s="97">
        <f t="shared" si="3"/>
        <v>-4214773400</v>
      </c>
    </row>
    <row r="86" spans="1:17" ht="21">
      <c r="A86" s="236" t="s">
        <v>245</v>
      </c>
      <c r="B86" s="237"/>
      <c r="C86" s="97">
        <v>117109</v>
      </c>
      <c r="D86" s="237"/>
      <c r="E86" s="97">
        <v>2636292639</v>
      </c>
      <c r="F86" s="75"/>
      <c r="G86" s="97">
        <v>-1731049438</v>
      </c>
      <c r="H86" s="237"/>
      <c r="I86" s="97">
        <f t="shared" si="2"/>
        <v>905243201</v>
      </c>
      <c r="J86" s="97"/>
      <c r="K86" s="75">
        <v>1360453</v>
      </c>
      <c r="L86" s="97"/>
      <c r="M86" s="97">
        <v>21367059569</v>
      </c>
      <c r="N86" s="237"/>
      <c r="O86" s="97">
        <v>-20109567990</v>
      </c>
      <c r="P86" s="97"/>
      <c r="Q86" s="97">
        <f t="shared" si="3"/>
        <v>1257491579</v>
      </c>
    </row>
    <row r="87" spans="1:17" ht="21">
      <c r="A87" s="236" t="s">
        <v>338</v>
      </c>
      <c r="B87" s="237"/>
      <c r="C87" s="97">
        <v>1084919</v>
      </c>
      <c r="D87" s="237"/>
      <c r="E87" s="97">
        <v>1970652138</v>
      </c>
      <c r="F87" s="75"/>
      <c r="G87" s="97">
        <v>-1603675569</v>
      </c>
      <c r="H87" s="237"/>
      <c r="I87" s="97">
        <f t="shared" si="2"/>
        <v>366976569</v>
      </c>
      <c r="J87" s="97"/>
      <c r="K87" s="75">
        <v>6934227</v>
      </c>
      <c r="L87" s="97"/>
      <c r="M87" s="97">
        <v>10340432037</v>
      </c>
      <c r="N87" s="237"/>
      <c r="O87" s="97">
        <v>-10249843939</v>
      </c>
      <c r="P87" s="97"/>
      <c r="Q87" s="97">
        <f t="shared" si="3"/>
        <v>90588098</v>
      </c>
    </row>
    <row r="88" spans="1:17" ht="21">
      <c r="A88" s="236" t="s">
        <v>109</v>
      </c>
      <c r="B88" s="237"/>
      <c r="C88" s="97">
        <v>123400</v>
      </c>
      <c r="D88" s="237"/>
      <c r="E88" s="97">
        <v>345705317</v>
      </c>
      <c r="F88" s="75"/>
      <c r="G88" s="97">
        <v>-375357257</v>
      </c>
      <c r="H88" s="237"/>
      <c r="I88" s="97">
        <f t="shared" si="2"/>
        <v>-29651940</v>
      </c>
      <c r="J88" s="97"/>
      <c r="K88" s="75">
        <v>3594398</v>
      </c>
      <c r="L88" s="97"/>
      <c r="M88" s="97">
        <v>8591456945</v>
      </c>
      <c r="N88" s="237"/>
      <c r="O88" s="97">
        <v>-10933414679</v>
      </c>
      <c r="P88" s="97"/>
      <c r="Q88" s="97">
        <f t="shared" si="3"/>
        <v>-2341957734</v>
      </c>
    </row>
    <row r="89" spans="1:17" ht="21">
      <c r="A89" s="236" t="s">
        <v>164</v>
      </c>
      <c r="B89" s="237"/>
      <c r="C89" s="97">
        <v>51766</v>
      </c>
      <c r="D89" s="237"/>
      <c r="E89" s="97">
        <v>184803118</v>
      </c>
      <c r="F89" s="75"/>
      <c r="G89" s="97">
        <v>-175942442</v>
      </c>
      <c r="H89" s="237"/>
      <c r="I89" s="97">
        <f t="shared" si="2"/>
        <v>8860676</v>
      </c>
      <c r="J89" s="97"/>
      <c r="K89" s="75">
        <v>4135149</v>
      </c>
      <c r="L89" s="97"/>
      <c r="M89" s="97">
        <v>12514944197</v>
      </c>
      <c r="N89" s="237"/>
      <c r="O89" s="97">
        <v>-14125693658</v>
      </c>
      <c r="P89" s="97"/>
      <c r="Q89" s="97">
        <f t="shared" si="3"/>
        <v>-1610749461</v>
      </c>
    </row>
    <row r="90" spans="1:17" ht="21">
      <c r="A90" s="236" t="s">
        <v>99</v>
      </c>
      <c r="B90" s="237"/>
      <c r="C90" s="97">
        <v>163697</v>
      </c>
      <c r="D90" s="237"/>
      <c r="E90" s="97">
        <v>252207796</v>
      </c>
      <c r="F90" s="75"/>
      <c r="G90" s="97">
        <v>-267251056</v>
      </c>
      <c r="H90" s="237"/>
      <c r="I90" s="97">
        <f t="shared" si="2"/>
        <v>-15043260</v>
      </c>
      <c r="J90" s="97"/>
      <c r="K90" s="75">
        <v>1521264</v>
      </c>
      <c r="L90" s="97"/>
      <c r="M90" s="97">
        <v>2254192361</v>
      </c>
      <c r="N90" s="237"/>
      <c r="O90" s="97">
        <v>-2325825670</v>
      </c>
      <c r="P90" s="97"/>
      <c r="Q90" s="97">
        <f t="shared" si="3"/>
        <v>-71633309</v>
      </c>
    </row>
    <row r="91" spans="1:17" ht="21">
      <c r="A91" s="236" t="s">
        <v>287</v>
      </c>
      <c r="B91" s="237"/>
      <c r="C91" s="97">
        <v>33173</v>
      </c>
      <c r="D91" s="237"/>
      <c r="E91" s="97">
        <v>80961085</v>
      </c>
      <c r="F91" s="75"/>
      <c r="G91" s="97">
        <v>-84696426</v>
      </c>
      <c r="H91" s="237"/>
      <c r="I91" s="97">
        <f t="shared" si="2"/>
        <v>-3735341</v>
      </c>
      <c r="J91" s="97"/>
      <c r="K91" s="75">
        <v>2685391</v>
      </c>
      <c r="L91" s="97"/>
      <c r="M91" s="97">
        <v>6881547896</v>
      </c>
      <c r="N91" s="237"/>
      <c r="O91" s="97">
        <v>-6856269254</v>
      </c>
      <c r="P91" s="97"/>
      <c r="Q91" s="97">
        <f t="shared" si="3"/>
        <v>25278642</v>
      </c>
    </row>
    <row r="92" spans="1:17" ht="21">
      <c r="A92" s="236" t="s">
        <v>175</v>
      </c>
      <c r="B92" s="237"/>
      <c r="C92" s="97">
        <v>602953</v>
      </c>
      <c r="D92" s="237"/>
      <c r="E92" s="97">
        <v>4197692503</v>
      </c>
      <c r="F92" s="75"/>
      <c r="G92" s="97">
        <v>-3798639837</v>
      </c>
      <c r="H92" s="237"/>
      <c r="I92" s="97">
        <f t="shared" si="2"/>
        <v>399052666</v>
      </c>
      <c r="J92" s="97"/>
      <c r="K92" s="75">
        <v>2601670</v>
      </c>
      <c r="L92" s="97"/>
      <c r="M92" s="97">
        <v>15910338200</v>
      </c>
      <c r="N92" s="237"/>
      <c r="O92" s="97">
        <v>-16452655407</v>
      </c>
      <c r="P92" s="97"/>
      <c r="Q92" s="97">
        <f t="shared" si="3"/>
        <v>-542317207</v>
      </c>
    </row>
    <row r="93" spans="1:17" ht="21">
      <c r="A93" s="236" t="s">
        <v>142</v>
      </c>
      <c r="B93" s="237"/>
      <c r="C93" s="97">
        <v>1117120</v>
      </c>
      <c r="D93" s="237"/>
      <c r="E93" s="97">
        <v>6128316369</v>
      </c>
      <c r="F93" s="75"/>
      <c r="G93" s="97">
        <v>-3426920097</v>
      </c>
      <c r="H93" s="237"/>
      <c r="I93" s="97">
        <f t="shared" si="2"/>
        <v>2701396272</v>
      </c>
      <c r="J93" s="97"/>
      <c r="K93" s="75">
        <v>8889564</v>
      </c>
      <c r="L93" s="97"/>
      <c r="M93" s="97">
        <v>37696774429</v>
      </c>
      <c r="N93" s="237"/>
      <c r="O93" s="97">
        <v>-27269966997</v>
      </c>
      <c r="P93" s="97"/>
      <c r="Q93" s="97">
        <f t="shared" si="3"/>
        <v>10426807432</v>
      </c>
    </row>
    <row r="94" spans="1:17" ht="21">
      <c r="A94" s="236" t="s">
        <v>176</v>
      </c>
      <c r="B94" s="237"/>
      <c r="C94" s="97">
        <v>379178</v>
      </c>
      <c r="D94" s="237"/>
      <c r="E94" s="97">
        <v>2561379536</v>
      </c>
      <c r="F94" s="75"/>
      <c r="G94" s="97">
        <v>-2110762588</v>
      </c>
      <c r="H94" s="237"/>
      <c r="I94" s="97">
        <f t="shared" si="2"/>
        <v>450616948</v>
      </c>
      <c r="J94" s="97"/>
      <c r="K94" s="75">
        <v>16616764</v>
      </c>
      <c r="L94" s="97"/>
      <c r="M94" s="97">
        <v>101711489122</v>
      </c>
      <c r="N94" s="237"/>
      <c r="O94" s="97">
        <v>-92500207827</v>
      </c>
      <c r="P94" s="97"/>
      <c r="Q94" s="97">
        <f t="shared" si="3"/>
        <v>9211281295</v>
      </c>
    </row>
    <row r="95" spans="1:17" ht="21">
      <c r="A95" s="236" t="s">
        <v>107</v>
      </c>
      <c r="B95" s="237"/>
      <c r="C95" s="97">
        <v>0</v>
      </c>
      <c r="D95" s="237"/>
      <c r="E95" s="97">
        <v>0</v>
      </c>
      <c r="F95" s="75"/>
      <c r="G95" s="97">
        <v>0</v>
      </c>
      <c r="H95" s="237"/>
      <c r="I95" s="97">
        <f t="shared" si="2"/>
        <v>0</v>
      </c>
      <c r="J95" s="97"/>
      <c r="K95" s="75">
        <v>657394</v>
      </c>
      <c r="L95" s="97"/>
      <c r="M95" s="97">
        <v>16199066422</v>
      </c>
      <c r="N95" s="237"/>
      <c r="O95" s="97">
        <v>-12936116243</v>
      </c>
      <c r="P95" s="97"/>
      <c r="Q95" s="97">
        <f t="shared" si="3"/>
        <v>3262950179</v>
      </c>
    </row>
    <row r="96" spans="1:17" ht="21">
      <c r="A96" s="236" t="s">
        <v>273</v>
      </c>
      <c r="B96" s="237"/>
      <c r="C96" s="97">
        <v>45259</v>
      </c>
      <c r="D96" s="237"/>
      <c r="E96" s="97">
        <v>279726518</v>
      </c>
      <c r="F96" s="75"/>
      <c r="G96" s="97">
        <v>-273070410</v>
      </c>
      <c r="H96" s="237"/>
      <c r="I96" s="97">
        <f t="shared" si="2"/>
        <v>6656108</v>
      </c>
      <c r="J96" s="97"/>
      <c r="K96" s="75">
        <v>793147</v>
      </c>
      <c r="L96" s="97"/>
      <c r="M96" s="97">
        <v>4136367210</v>
      </c>
      <c r="N96" s="237"/>
      <c r="O96" s="97">
        <v>-4896958983</v>
      </c>
      <c r="P96" s="97"/>
      <c r="Q96" s="97">
        <f t="shared" si="3"/>
        <v>-760591773</v>
      </c>
    </row>
    <row r="97" spans="1:17" ht="21">
      <c r="A97" s="236" t="s">
        <v>115</v>
      </c>
      <c r="B97" s="237"/>
      <c r="C97" s="97">
        <v>0</v>
      </c>
      <c r="D97" s="237"/>
      <c r="E97" s="97">
        <v>0</v>
      </c>
      <c r="F97" s="75"/>
      <c r="G97" s="97">
        <v>0</v>
      </c>
      <c r="H97" s="237"/>
      <c r="I97" s="97">
        <f t="shared" si="2"/>
        <v>0</v>
      </c>
      <c r="J97" s="97"/>
      <c r="K97" s="75">
        <v>14393934</v>
      </c>
      <c r="L97" s="97"/>
      <c r="M97" s="97">
        <v>27047891749</v>
      </c>
      <c r="N97" s="237"/>
      <c r="O97" s="97">
        <v>-31206380694</v>
      </c>
      <c r="P97" s="97"/>
      <c r="Q97" s="97">
        <f t="shared" si="3"/>
        <v>-4158488945</v>
      </c>
    </row>
    <row r="98" spans="1:17" ht="21">
      <c r="A98" s="236" t="s">
        <v>268</v>
      </c>
      <c r="B98" s="237"/>
      <c r="C98" s="97">
        <v>137927</v>
      </c>
      <c r="D98" s="237"/>
      <c r="E98" s="97">
        <v>198210058</v>
      </c>
      <c r="F98" s="75"/>
      <c r="G98" s="97">
        <v>-190852018</v>
      </c>
      <c r="H98" s="237"/>
      <c r="I98" s="97">
        <f t="shared" si="2"/>
        <v>7358040</v>
      </c>
      <c r="J98" s="97"/>
      <c r="K98" s="75">
        <v>7500377</v>
      </c>
      <c r="L98" s="97"/>
      <c r="M98" s="97">
        <v>9178603469</v>
      </c>
      <c r="N98" s="237"/>
      <c r="O98" s="97">
        <v>-10378403663</v>
      </c>
      <c r="P98" s="97"/>
      <c r="Q98" s="97">
        <f t="shared" si="3"/>
        <v>-1199800194</v>
      </c>
    </row>
    <row r="99" spans="1:17" ht="21">
      <c r="A99" s="236" t="s">
        <v>221</v>
      </c>
      <c r="B99" s="237"/>
      <c r="C99" s="97">
        <v>1223694</v>
      </c>
      <c r="D99" s="237"/>
      <c r="E99" s="97">
        <v>5111364443</v>
      </c>
      <c r="F99" s="75"/>
      <c r="G99" s="97">
        <v>-4851055127</v>
      </c>
      <c r="H99" s="237"/>
      <c r="I99" s="97">
        <f t="shared" si="2"/>
        <v>260309316</v>
      </c>
      <c r="J99" s="97"/>
      <c r="K99" s="75">
        <v>2775197</v>
      </c>
      <c r="L99" s="97"/>
      <c r="M99" s="97">
        <v>11107452661</v>
      </c>
      <c r="N99" s="237"/>
      <c r="O99" s="97">
        <v>-11001634098</v>
      </c>
      <c r="P99" s="97"/>
      <c r="Q99" s="97">
        <f t="shared" si="3"/>
        <v>105818563</v>
      </c>
    </row>
    <row r="100" spans="1:17" ht="21">
      <c r="A100" s="236" t="s">
        <v>96</v>
      </c>
      <c r="B100" s="237"/>
      <c r="C100" s="97">
        <v>95600</v>
      </c>
      <c r="D100" s="237"/>
      <c r="E100" s="97">
        <v>261051159</v>
      </c>
      <c r="F100" s="75"/>
      <c r="G100" s="97">
        <v>-261890230</v>
      </c>
      <c r="H100" s="237"/>
      <c r="I100" s="97">
        <f t="shared" si="2"/>
        <v>-839071</v>
      </c>
      <c r="J100" s="97"/>
      <c r="K100" s="75">
        <v>4586470</v>
      </c>
      <c r="L100" s="97"/>
      <c r="M100" s="97">
        <v>11948085382</v>
      </c>
      <c r="N100" s="237"/>
      <c r="O100" s="97">
        <v>-12564348174</v>
      </c>
      <c r="P100" s="97"/>
      <c r="Q100" s="97">
        <f t="shared" si="3"/>
        <v>-616262792</v>
      </c>
    </row>
    <row r="101" spans="1:17" ht="21">
      <c r="A101" s="236" t="s">
        <v>259</v>
      </c>
      <c r="B101" s="237"/>
      <c r="C101" s="97">
        <v>146791</v>
      </c>
      <c r="D101" s="237"/>
      <c r="E101" s="97">
        <v>328018640</v>
      </c>
      <c r="F101" s="75"/>
      <c r="G101" s="97">
        <v>-235927418</v>
      </c>
      <c r="H101" s="237"/>
      <c r="I101" s="97">
        <f t="shared" si="2"/>
        <v>92091222</v>
      </c>
      <c r="J101" s="97"/>
      <c r="K101" s="75">
        <v>4400925</v>
      </c>
      <c r="L101" s="97"/>
      <c r="M101" s="97">
        <v>7449582027</v>
      </c>
      <c r="N101" s="237"/>
      <c r="O101" s="97">
        <v>-6958349934</v>
      </c>
      <c r="P101" s="97"/>
      <c r="Q101" s="97">
        <f t="shared" si="3"/>
        <v>491232093</v>
      </c>
    </row>
    <row r="102" spans="1:17" ht="21">
      <c r="A102" s="236" t="s">
        <v>111</v>
      </c>
      <c r="B102" s="237"/>
      <c r="C102" s="97">
        <v>20789</v>
      </c>
      <c r="D102" s="237"/>
      <c r="E102" s="97">
        <v>359133503</v>
      </c>
      <c r="F102" s="75"/>
      <c r="G102" s="97">
        <v>-267935235</v>
      </c>
      <c r="H102" s="237"/>
      <c r="I102" s="97">
        <f t="shared" si="2"/>
        <v>91198268</v>
      </c>
      <c r="J102" s="97"/>
      <c r="K102" s="75">
        <v>485689</v>
      </c>
      <c r="L102" s="97"/>
      <c r="M102" s="97">
        <v>7115444823</v>
      </c>
      <c r="N102" s="237"/>
      <c r="O102" s="97">
        <v>-6210330504</v>
      </c>
      <c r="P102" s="97"/>
      <c r="Q102" s="97">
        <f t="shared" si="3"/>
        <v>905114319</v>
      </c>
    </row>
    <row r="103" spans="1:17" ht="21">
      <c r="A103" s="236" t="s">
        <v>370</v>
      </c>
      <c r="B103" s="237"/>
      <c r="C103" s="97">
        <v>0</v>
      </c>
      <c r="D103" s="237"/>
      <c r="E103" s="97">
        <v>0</v>
      </c>
      <c r="F103" s="75"/>
      <c r="G103" s="97">
        <v>0</v>
      </c>
      <c r="H103" s="237"/>
      <c r="I103" s="97">
        <f t="shared" si="2"/>
        <v>0</v>
      </c>
      <c r="J103" s="97"/>
      <c r="K103" s="75">
        <v>607104</v>
      </c>
      <c r="L103" s="97"/>
      <c r="M103" s="97">
        <v>2298454159</v>
      </c>
      <c r="N103" s="237"/>
      <c r="O103" s="97">
        <v>-2665368693</v>
      </c>
      <c r="P103" s="97"/>
      <c r="Q103" s="97">
        <f t="shared" si="3"/>
        <v>-366914534</v>
      </c>
    </row>
    <row r="104" spans="1:17" ht="21">
      <c r="A104" s="236" t="s">
        <v>349</v>
      </c>
      <c r="B104" s="237"/>
      <c r="C104" s="97">
        <v>27504</v>
      </c>
      <c r="D104" s="237"/>
      <c r="E104" s="97">
        <v>74456063</v>
      </c>
      <c r="F104" s="75"/>
      <c r="G104" s="97">
        <v>-65432710</v>
      </c>
      <c r="H104" s="237"/>
      <c r="I104" s="97">
        <f t="shared" si="2"/>
        <v>9023353</v>
      </c>
      <c r="J104" s="97"/>
      <c r="K104" s="75">
        <v>4752574</v>
      </c>
      <c r="L104" s="97"/>
      <c r="M104" s="97">
        <v>10132315977</v>
      </c>
      <c r="N104" s="237"/>
      <c r="O104" s="97">
        <v>-11336870269</v>
      </c>
      <c r="P104" s="97"/>
      <c r="Q104" s="97">
        <f t="shared" si="3"/>
        <v>-1204554292</v>
      </c>
    </row>
    <row r="105" spans="1:17" ht="21">
      <c r="A105" s="236" t="s">
        <v>317</v>
      </c>
      <c r="B105" s="237"/>
      <c r="C105" s="97">
        <v>144256</v>
      </c>
      <c r="D105" s="237"/>
      <c r="E105" s="97">
        <v>239344302</v>
      </c>
      <c r="F105" s="75"/>
      <c r="G105" s="97">
        <v>-236783817</v>
      </c>
      <c r="H105" s="237"/>
      <c r="I105" s="97">
        <f t="shared" si="2"/>
        <v>2560485</v>
      </c>
      <c r="J105" s="97"/>
      <c r="K105" s="75">
        <v>3007963</v>
      </c>
      <c r="L105" s="97"/>
      <c r="M105" s="97">
        <v>4433256587</v>
      </c>
      <c r="N105" s="237"/>
      <c r="O105" s="97">
        <v>-5175752699</v>
      </c>
      <c r="P105" s="97"/>
      <c r="Q105" s="97">
        <f t="shared" si="3"/>
        <v>-742496112</v>
      </c>
    </row>
    <row r="106" spans="1:17" ht="21">
      <c r="A106" s="236" t="s">
        <v>246</v>
      </c>
      <c r="B106" s="237"/>
      <c r="C106" s="97">
        <v>0</v>
      </c>
      <c r="D106" s="237"/>
      <c r="E106" s="97">
        <v>0</v>
      </c>
      <c r="F106" s="75"/>
      <c r="G106" s="97">
        <v>0</v>
      </c>
      <c r="H106" s="237"/>
      <c r="I106" s="97">
        <f t="shared" si="2"/>
        <v>0</v>
      </c>
      <c r="J106" s="97"/>
      <c r="K106" s="75">
        <v>779320</v>
      </c>
      <c r="L106" s="97"/>
      <c r="M106" s="97">
        <v>12294459093</v>
      </c>
      <c r="N106" s="237"/>
      <c r="O106" s="97">
        <v>-11893542169</v>
      </c>
      <c r="P106" s="97"/>
      <c r="Q106" s="97">
        <f t="shared" si="3"/>
        <v>400916924</v>
      </c>
    </row>
    <row r="107" spans="1:17" ht="21">
      <c r="A107" s="236" t="s">
        <v>150</v>
      </c>
      <c r="B107" s="237"/>
      <c r="C107" s="97">
        <v>0</v>
      </c>
      <c r="D107" s="237"/>
      <c r="E107" s="97">
        <v>0</v>
      </c>
      <c r="F107" s="75"/>
      <c r="G107" s="97">
        <v>0</v>
      </c>
      <c r="H107" s="237"/>
      <c r="I107" s="97">
        <f t="shared" si="2"/>
        <v>0</v>
      </c>
      <c r="J107" s="97"/>
      <c r="K107" s="75">
        <v>611037</v>
      </c>
      <c r="L107" s="97"/>
      <c r="M107" s="97">
        <v>14970315945</v>
      </c>
      <c r="N107" s="237"/>
      <c r="O107" s="97">
        <v>-14498669747</v>
      </c>
      <c r="P107" s="97"/>
      <c r="Q107" s="97">
        <f t="shared" si="3"/>
        <v>471646198</v>
      </c>
    </row>
    <row r="108" spans="1:17" ht="21">
      <c r="A108" s="236" t="s">
        <v>117</v>
      </c>
      <c r="B108" s="237"/>
      <c r="C108" s="97">
        <v>26588</v>
      </c>
      <c r="D108" s="237"/>
      <c r="E108" s="97">
        <v>352131640</v>
      </c>
      <c r="F108" s="75"/>
      <c r="G108" s="97">
        <v>-267733890</v>
      </c>
      <c r="H108" s="237"/>
      <c r="I108" s="97">
        <f t="shared" si="2"/>
        <v>84397750</v>
      </c>
      <c r="J108" s="97"/>
      <c r="K108" s="75">
        <v>667091</v>
      </c>
      <c r="L108" s="97"/>
      <c r="M108" s="97">
        <v>6444029850</v>
      </c>
      <c r="N108" s="237"/>
      <c r="O108" s="97">
        <v>-6717423921</v>
      </c>
      <c r="P108" s="97"/>
      <c r="Q108" s="97">
        <f t="shared" si="3"/>
        <v>-273394071</v>
      </c>
    </row>
    <row r="109" spans="1:17" ht="21">
      <c r="A109" s="236" t="s">
        <v>123</v>
      </c>
      <c r="B109" s="237"/>
      <c r="C109" s="97">
        <v>613288</v>
      </c>
      <c r="D109" s="237"/>
      <c r="E109" s="97">
        <v>3965616214</v>
      </c>
      <c r="F109" s="75"/>
      <c r="G109" s="97">
        <v>-3140159435</v>
      </c>
      <c r="H109" s="237"/>
      <c r="I109" s="97">
        <f t="shared" si="2"/>
        <v>825456779</v>
      </c>
      <c r="J109" s="97"/>
      <c r="K109" s="75">
        <v>11183443</v>
      </c>
      <c r="L109" s="97"/>
      <c r="M109" s="97">
        <v>50361738558</v>
      </c>
      <c r="N109" s="237"/>
      <c r="O109" s="97">
        <v>-52472411202</v>
      </c>
      <c r="P109" s="97"/>
      <c r="Q109" s="97">
        <f t="shared" si="3"/>
        <v>-2110672644</v>
      </c>
    </row>
    <row r="110" spans="1:17" ht="21">
      <c r="A110" s="236" t="s">
        <v>162</v>
      </c>
      <c r="B110" s="237"/>
      <c r="C110" s="97">
        <v>0</v>
      </c>
      <c r="D110" s="237"/>
      <c r="E110" s="97">
        <v>0</v>
      </c>
      <c r="F110" s="75"/>
      <c r="G110" s="97">
        <v>0</v>
      </c>
      <c r="H110" s="237"/>
      <c r="I110" s="97">
        <f t="shared" si="2"/>
        <v>0</v>
      </c>
      <c r="J110" s="97"/>
      <c r="K110" s="75">
        <v>4213610</v>
      </c>
      <c r="L110" s="97"/>
      <c r="M110" s="97">
        <v>9539784741</v>
      </c>
      <c r="N110" s="237"/>
      <c r="O110" s="97">
        <v>-10048824931</v>
      </c>
      <c r="P110" s="97"/>
      <c r="Q110" s="97">
        <f t="shared" si="3"/>
        <v>-509040190</v>
      </c>
    </row>
    <row r="111" spans="1:17" ht="21">
      <c r="A111" s="236" t="s">
        <v>184</v>
      </c>
      <c r="B111" s="237"/>
      <c r="C111" s="97">
        <v>1877945</v>
      </c>
      <c r="D111" s="237"/>
      <c r="E111" s="97">
        <v>4086290556</v>
      </c>
      <c r="F111" s="75"/>
      <c r="G111" s="97">
        <v>-3274281859</v>
      </c>
      <c r="H111" s="237"/>
      <c r="I111" s="97">
        <f t="shared" si="2"/>
        <v>812008697</v>
      </c>
      <c r="J111" s="97"/>
      <c r="K111" s="75">
        <v>12148322</v>
      </c>
      <c r="L111" s="97"/>
      <c r="M111" s="97">
        <v>22042387076</v>
      </c>
      <c r="N111" s="237"/>
      <c r="O111" s="97">
        <v>-20966943752</v>
      </c>
      <c r="P111" s="97"/>
      <c r="Q111" s="97">
        <f t="shared" si="3"/>
        <v>1075443324</v>
      </c>
    </row>
    <row r="112" spans="1:17" ht="21">
      <c r="A112" s="236" t="s">
        <v>312</v>
      </c>
      <c r="B112" s="237"/>
      <c r="C112" s="97">
        <v>431638</v>
      </c>
      <c r="D112" s="237"/>
      <c r="E112" s="97">
        <v>2919860283</v>
      </c>
      <c r="F112" s="75"/>
      <c r="G112" s="97">
        <v>-2171775896</v>
      </c>
      <c r="H112" s="237"/>
      <c r="I112" s="97">
        <f t="shared" si="2"/>
        <v>748084387</v>
      </c>
      <c r="J112" s="97"/>
      <c r="K112" s="75">
        <v>788352</v>
      </c>
      <c r="L112" s="97"/>
      <c r="M112" s="97">
        <v>4572469800</v>
      </c>
      <c r="N112" s="237"/>
      <c r="O112" s="97">
        <v>-3968749072</v>
      </c>
      <c r="P112" s="97"/>
      <c r="Q112" s="97">
        <f t="shared" si="3"/>
        <v>603720728</v>
      </c>
    </row>
    <row r="113" spans="1:17" ht="21">
      <c r="A113" s="236" t="s">
        <v>229</v>
      </c>
      <c r="B113" s="237"/>
      <c r="C113" s="97">
        <v>35909</v>
      </c>
      <c r="D113" s="237"/>
      <c r="E113" s="97">
        <v>491144364</v>
      </c>
      <c r="F113" s="75"/>
      <c r="G113" s="97">
        <v>-424774563</v>
      </c>
      <c r="H113" s="237"/>
      <c r="I113" s="97">
        <f t="shared" si="2"/>
        <v>66369801</v>
      </c>
      <c r="J113" s="97"/>
      <c r="K113" s="75">
        <v>526560</v>
      </c>
      <c r="L113" s="97"/>
      <c r="M113" s="97">
        <v>5695294779</v>
      </c>
      <c r="N113" s="237"/>
      <c r="O113" s="97">
        <v>-6228780920</v>
      </c>
      <c r="P113" s="97"/>
      <c r="Q113" s="97">
        <f t="shared" si="3"/>
        <v>-533486141</v>
      </c>
    </row>
    <row r="114" spans="1:17" ht="21">
      <c r="A114" s="236" t="s">
        <v>84</v>
      </c>
      <c r="B114" s="237"/>
      <c r="C114" s="97">
        <v>11944</v>
      </c>
      <c r="D114" s="237"/>
      <c r="E114" s="97">
        <v>186363791</v>
      </c>
      <c r="F114" s="75"/>
      <c r="G114" s="97">
        <v>-148930225</v>
      </c>
      <c r="H114" s="237"/>
      <c r="I114" s="97">
        <f t="shared" si="2"/>
        <v>37433566</v>
      </c>
      <c r="J114" s="97"/>
      <c r="K114" s="75">
        <v>624433</v>
      </c>
      <c r="L114" s="97"/>
      <c r="M114" s="97">
        <v>14307292496</v>
      </c>
      <c r="N114" s="237"/>
      <c r="O114" s="97">
        <v>-13306063989</v>
      </c>
      <c r="P114" s="97"/>
      <c r="Q114" s="97">
        <f t="shared" si="3"/>
        <v>1001228507</v>
      </c>
    </row>
    <row r="115" spans="1:17" ht="21">
      <c r="A115" s="236" t="s">
        <v>139</v>
      </c>
      <c r="B115" s="237"/>
      <c r="C115" s="97">
        <v>42831</v>
      </c>
      <c r="D115" s="237"/>
      <c r="E115" s="97">
        <v>331274674</v>
      </c>
      <c r="F115" s="75"/>
      <c r="G115" s="97">
        <v>-278468097</v>
      </c>
      <c r="H115" s="237"/>
      <c r="I115" s="97">
        <f t="shared" si="2"/>
        <v>52806577</v>
      </c>
      <c r="J115" s="97"/>
      <c r="K115" s="75">
        <v>405494</v>
      </c>
      <c r="L115" s="97"/>
      <c r="M115" s="97">
        <v>2597854711</v>
      </c>
      <c r="N115" s="237"/>
      <c r="O115" s="97">
        <v>-2736938420</v>
      </c>
      <c r="P115" s="97"/>
      <c r="Q115" s="97">
        <f t="shared" si="3"/>
        <v>-139083709</v>
      </c>
    </row>
    <row r="116" spans="1:17" ht="21">
      <c r="A116" s="236" t="s">
        <v>311</v>
      </c>
      <c r="B116" s="237"/>
      <c r="C116" s="97">
        <v>3520622</v>
      </c>
      <c r="D116" s="237"/>
      <c r="E116" s="97">
        <v>12774820201</v>
      </c>
      <c r="F116" s="75"/>
      <c r="G116" s="97">
        <v>-9410624191</v>
      </c>
      <c r="H116" s="237"/>
      <c r="I116" s="97">
        <f t="shared" si="2"/>
        <v>3364196010</v>
      </c>
      <c r="J116" s="97"/>
      <c r="K116" s="75">
        <v>8596929</v>
      </c>
      <c r="L116" s="97"/>
      <c r="M116" s="97">
        <v>26802333021</v>
      </c>
      <c r="N116" s="237"/>
      <c r="O116" s="97">
        <v>-22979595083</v>
      </c>
      <c r="P116" s="97"/>
      <c r="Q116" s="97">
        <f t="shared" si="3"/>
        <v>3822737938</v>
      </c>
    </row>
    <row r="117" spans="1:17" ht="21">
      <c r="A117" s="236" t="s">
        <v>141</v>
      </c>
      <c r="B117" s="237"/>
      <c r="C117" s="97">
        <v>0</v>
      </c>
      <c r="D117" s="237"/>
      <c r="E117" s="97">
        <v>0</v>
      </c>
      <c r="F117" s="75"/>
      <c r="G117" s="97">
        <v>0</v>
      </c>
      <c r="H117" s="237"/>
      <c r="I117" s="97">
        <f t="shared" si="2"/>
        <v>0</v>
      </c>
      <c r="J117" s="97"/>
      <c r="K117" s="75">
        <v>6468249</v>
      </c>
      <c r="L117" s="97"/>
      <c r="M117" s="97">
        <v>19445574941</v>
      </c>
      <c r="N117" s="237"/>
      <c r="O117" s="97">
        <v>-23844746149</v>
      </c>
      <c r="P117" s="97"/>
      <c r="Q117" s="97">
        <f t="shared" si="3"/>
        <v>-4399171208</v>
      </c>
    </row>
    <row r="118" spans="1:17" ht="21">
      <c r="A118" s="236" t="s">
        <v>244</v>
      </c>
      <c r="B118" s="237"/>
      <c r="C118" s="97">
        <v>28561</v>
      </c>
      <c r="D118" s="237"/>
      <c r="E118" s="97">
        <v>251781981</v>
      </c>
      <c r="F118" s="75"/>
      <c r="G118" s="97">
        <v>-208172897</v>
      </c>
      <c r="H118" s="237"/>
      <c r="I118" s="97">
        <f t="shared" si="2"/>
        <v>43609084</v>
      </c>
      <c r="J118" s="97"/>
      <c r="K118" s="75">
        <v>1600142</v>
      </c>
      <c r="L118" s="97"/>
      <c r="M118" s="97">
        <v>14689134580</v>
      </c>
      <c r="N118" s="237"/>
      <c r="O118" s="97">
        <v>-14320396122</v>
      </c>
      <c r="P118" s="97"/>
      <c r="Q118" s="97">
        <f t="shared" si="3"/>
        <v>368738458</v>
      </c>
    </row>
    <row r="119" spans="1:17" ht="21">
      <c r="A119" s="236" t="s">
        <v>224</v>
      </c>
      <c r="B119" s="237"/>
      <c r="C119" s="97">
        <v>441993</v>
      </c>
      <c r="D119" s="237"/>
      <c r="E119" s="97">
        <v>6341950521</v>
      </c>
      <c r="F119" s="75"/>
      <c r="G119" s="97">
        <v>-5326853106</v>
      </c>
      <c r="H119" s="237"/>
      <c r="I119" s="97">
        <f t="shared" si="2"/>
        <v>1015097415</v>
      </c>
      <c r="J119" s="97"/>
      <c r="K119" s="75">
        <v>1027574</v>
      </c>
      <c r="L119" s="97"/>
      <c r="M119" s="97">
        <v>13369152901</v>
      </c>
      <c r="N119" s="237"/>
      <c r="O119" s="97">
        <v>-12382038582</v>
      </c>
      <c r="P119" s="97"/>
      <c r="Q119" s="97">
        <f t="shared" si="3"/>
        <v>987114319</v>
      </c>
    </row>
    <row r="120" spans="1:17" ht="21">
      <c r="A120" s="236" t="s">
        <v>226</v>
      </c>
      <c r="B120" s="237"/>
      <c r="C120" s="97">
        <v>0</v>
      </c>
      <c r="D120" s="237"/>
      <c r="E120" s="97">
        <v>0</v>
      </c>
      <c r="F120" s="75"/>
      <c r="G120" s="97">
        <v>0</v>
      </c>
      <c r="H120" s="237"/>
      <c r="I120" s="97">
        <f t="shared" si="2"/>
        <v>0</v>
      </c>
      <c r="J120" s="97"/>
      <c r="K120" s="75">
        <v>383146</v>
      </c>
      <c r="L120" s="97"/>
      <c r="M120" s="97">
        <v>5311839665</v>
      </c>
      <c r="N120" s="237"/>
      <c r="O120" s="97">
        <v>-5941513989</v>
      </c>
      <c r="P120" s="97"/>
      <c r="Q120" s="97">
        <f t="shared" si="3"/>
        <v>-629674324</v>
      </c>
    </row>
    <row r="121" spans="1:17" ht="21">
      <c r="A121" s="236" t="s">
        <v>79</v>
      </c>
      <c r="B121" s="237"/>
      <c r="C121" s="97">
        <v>614562</v>
      </c>
      <c r="D121" s="237"/>
      <c r="E121" s="97">
        <v>35277942464</v>
      </c>
      <c r="F121" s="75"/>
      <c r="G121" s="97">
        <v>-20570971097</v>
      </c>
      <c r="H121" s="237"/>
      <c r="I121" s="97">
        <f t="shared" si="2"/>
        <v>14706971367</v>
      </c>
      <c r="J121" s="97"/>
      <c r="K121" s="75">
        <v>1150322</v>
      </c>
      <c r="L121" s="97"/>
      <c r="M121" s="97">
        <v>54124853032</v>
      </c>
      <c r="N121" s="237"/>
      <c r="O121" s="97">
        <v>-38456893062</v>
      </c>
      <c r="P121" s="97"/>
      <c r="Q121" s="97">
        <f t="shared" si="3"/>
        <v>15667959970</v>
      </c>
    </row>
    <row r="122" spans="1:17" ht="21">
      <c r="A122" s="236" t="s">
        <v>343</v>
      </c>
      <c r="B122" s="237"/>
      <c r="C122" s="97">
        <v>947324</v>
      </c>
      <c r="D122" s="237"/>
      <c r="E122" s="97">
        <v>2123547756</v>
      </c>
      <c r="F122" s="75"/>
      <c r="G122" s="97">
        <v>-1687503861</v>
      </c>
      <c r="H122" s="237"/>
      <c r="I122" s="97">
        <f t="shared" si="2"/>
        <v>436043895</v>
      </c>
      <c r="J122" s="97"/>
      <c r="K122" s="75">
        <v>3987849</v>
      </c>
      <c r="L122" s="97"/>
      <c r="M122" s="97">
        <v>7516597789</v>
      </c>
      <c r="N122" s="237"/>
      <c r="O122" s="97">
        <v>-7103705364</v>
      </c>
      <c r="P122" s="97"/>
      <c r="Q122" s="97">
        <f t="shared" si="3"/>
        <v>412892425</v>
      </c>
    </row>
    <row r="123" spans="1:17" ht="21">
      <c r="A123" s="236" t="s">
        <v>321</v>
      </c>
      <c r="B123" s="237"/>
      <c r="C123" s="97">
        <v>187716</v>
      </c>
      <c r="D123" s="237"/>
      <c r="E123" s="97">
        <v>322000705</v>
      </c>
      <c r="F123" s="75"/>
      <c r="G123" s="97">
        <v>-281255071</v>
      </c>
      <c r="H123" s="237"/>
      <c r="I123" s="97">
        <f t="shared" si="2"/>
        <v>40745634</v>
      </c>
      <c r="J123" s="97"/>
      <c r="K123" s="75">
        <v>31703842</v>
      </c>
      <c r="L123" s="97"/>
      <c r="M123" s="97">
        <v>49567878570</v>
      </c>
      <c r="N123" s="237"/>
      <c r="O123" s="97">
        <v>-47720392593</v>
      </c>
      <c r="P123" s="97"/>
      <c r="Q123" s="97">
        <f t="shared" si="3"/>
        <v>1847485977</v>
      </c>
    </row>
    <row r="124" spans="1:17" ht="21">
      <c r="A124" s="236" t="s">
        <v>330</v>
      </c>
      <c r="B124" s="237"/>
      <c r="C124" s="97">
        <v>1002730</v>
      </c>
      <c r="D124" s="237"/>
      <c r="E124" s="97">
        <v>1971153984</v>
      </c>
      <c r="F124" s="75"/>
      <c r="G124" s="97">
        <v>-2259461916</v>
      </c>
      <c r="H124" s="237"/>
      <c r="I124" s="97">
        <f t="shared" si="2"/>
        <v>-288307932</v>
      </c>
      <c r="J124" s="97"/>
      <c r="K124" s="75">
        <v>19577616</v>
      </c>
      <c r="L124" s="97"/>
      <c r="M124" s="97">
        <v>32383949977</v>
      </c>
      <c r="N124" s="237"/>
      <c r="O124" s="97">
        <v>-44114445315</v>
      </c>
      <c r="P124" s="97"/>
      <c r="Q124" s="97">
        <f t="shared" si="3"/>
        <v>-11730495338</v>
      </c>
    </row>
    <row r="125" spans="1:17" ht="21">
      <c r="A125" s="236" t="s">
        <v>136</v>
      </c>
      <c r="B125" s="237"/>
      <c r="C125" s="97">
        <v>208182</v>
      </c>
      <c r="D125" s="237"/>
      <c r="E125" s="97">
        <v>4802987077</v>
      </c>
      <c r="F125" s="75"/>
      <c r="G125" s="97">
        <v>-3566982278</v>
      </c>
      <c r="H125" s="237"/>
      <c r="I125" s="97">
        <f t="shared" si="2"/>
        <v>1236004799</v>
      </c>
      <c r="J125" s="97"/>
      <c r="K125" s="75">
        <v>1664750</v>
      </c>
      <c r="L125" s="97"/>
      <c r="M125" s="97">
        <v>29281231258</v>
      </c>
      <c r="N125" s="237"/>
      <c r="O125" s="97">
        <v>-28515919996</v>
      </c>
      <c r="P125" s="97"/>
      <c r="Q125" s="97">
        <f t="shared" si="3"/>
        <v>765311262</v>
      </c>
    </row>
    <row r="126" spans="1:17" ht="21">
      <c r="A126" s="236" t="s">
        <v>319</v>
      </c>
      <c r="B126" s="237"/>
      <c r="C126" s="97">
        <v>52294</v>
      </c>
      <c r="D126" s="237"/>
      <c r="E126" s="97">
        <v>297606368</v>
      </c>
      <c r="F126" s="75"/>
      <c r="G126" s="97">
        <v>-285114260</v>
      </c>
      <c r="H126" s="237"/>
      <c r="I126" s="97">
        <f t="shared" si="2"/>
        <v>12492108</v>
      </c>
      <c r="J126" s="97"/>
      <c r="K126" s="75">
        <v>585759</v>
      </c>
      <c r="L126" s="97"/>
      <c r="M126" s="97">
        <v>2825936183</v>
      </c>
      <c r="N126" s="237"/>
      <c r="O126" s="97">
        <v>-3193640614</v>
      </c>
      <c r="P126" s="97"/>
      <c r="Q126" s="97">
        <f t="shared" si="3"/>
        <v>-367704431</v>
      </c>
    </row>
    <row r="127" spans="1:17" ht="21">
      <c r="A127" s="236" t="s">
        <v>143</v>
      </c>
      <c r="B127" s="237"/>
      <c r="C127" s="97">
        <v>306862</v>
      </c>
      <c r="D127" s="237"/>
      <c r="E127" s="97">
        <v>261483838</v>
      </c>
      <c r="F127" s="75"/>
      <c r="G127" s="97">
        <v>-283683639</v>
      </c>
      <c r="H127" s="237"/>
      <c r="I127" s="97">
        <f t="shared" si="2"/>
        <v>-22199801</v>
      </c>
      <c r="J127" s="97"/>
      <c r="K127" s="75">
        <v>11704587</v>
      </c>
      <c r="L127" s="97"/>
      <c r="M127" s="97">
        <v>8495337083</v>
      </c>
      <c r="N127" s="237"/>
      <c r="O127" s="97">
        <v>-10820498579</v>
      </c>
      <c r="P127" s="97"/>
      <c r="Q127" s="97">
        <f t="shared" si="3"/>
        <v>-2325161496</v>
      </c>
    </row>
    <row r="128" spans="1:17" ht="21">
      <c r="A128" s="236" t="s">
        <v>236</v>
      </c>
      <c r="B128" s="237"/>
      <c r="C128" s="97">
        <v>76273</v>
      </c>
      <c r="D128" s="237"/>
      <c r="E128" s="97">
        <v>344237998</v>
      </c>
      <c r="F128" s="75"/>
      <c r="G128" s="97">
        <v>-289022699</v>
      </c>
      <c r="H128" s="237"/>
      <c r="I128" s="97">
        <f t="shared" si="2"/>
        <v>55215299</v>
      </c>
      <c r="J128" s="97"/>
      <c r="K128" s="75">
        <v>6848088</v>
      </c>
      <c r="L128" s="97"/>
      <c r="M128" s="97">
        <v>25066372903</v>
      </c>
      <c r="N128" s="237"/>
      <c r="O128" s="97">
        <v>-25949587240</v>
      </c>
      <c r="P128" s="97"/>
      <c r="Q128" s="97">
        <f t="shared" si="3"/>
        <v>-883214337</v>
      </c>
    </row>
    <row r="129" spans="1:17" ht="21">
      <c r="A129" s="236" t="s">
        <v>156</v>
      </c>
      <c r="B129" s="237"/>
      <c r="C129" s="97">
        <v>121546</v>
      </c>
      <c r="D129" s="237"/>
      <c r="E129" s="97">
        <v>301618365</v>
      </c>
      <c r="F129" s="75"/>
      <c r="G129" s="97">
        <v>-197294085</v>
      </c>
      <c r="H129" s="237"/>
      <c r="I129" s="97">
        <f t="shared" si="2"/>
        <v>104324280</v>
      </c>
      <c r="J129" s="97"/>
      <c r="K129" s="75">
        <v>11652506</v>
      </c>
      <c r="L129" s="97"/>
      <c r="M129" s="97">
        <v>25263871555</v>
      </c>
      <c r="N129" s="237"/>
      <c r="O129" s="97">
        <v>-18914406981</v>
      </c>
      <c r="P129" s="97"/>
      <c r="Q129" s="97">
        <f t="shared" si="3"/>
        <v>6349464574</v>
      </c>
    </row>
    <row r="130" spans="1:17" ht="21">
      <c r="A130" s="236" t="s">
        <v>128</v>
      </c>
      <c r="B130" s="237"/>
      <c r="C130" s="97">
        <v>69337</v>
      </c>
      <c r="D130" s="237"/>
      <c r="E130" s="97">
        <v>231035539</v>
      </c>
      <c r="F130" s="75"/>
      <c r="G130" s="97">
        <v>-248882787</v>
      </c>
      <c r="H130" s="237"/>
      <c r="I130" s="97">
        <f t="shared" si="2"/>
        <v>-17847248</v>
      </c>
      <c r="J130" s="97"/>
      <c r="K130" s="75">
        <v>286821</v>
      </c>
      <c r="L130" s="97"/>
      <c r="M130" s="97">
        <v>959553129</v>
      </c>
      <c r="N130" s="237"/>
      <c r="O130" s="97">
        <v>-1086783364</v>
      </c>
      <c r="P130" s="97"/>
      <c r="Q130" s="97">
        <f t="shared" si="3"/>
        <v>-127230235</v>
      </c>
    </row>
    <row r="131" spans="1:17" ht="21">
      <c r="A131" s="236" t="s">
        <v>369</v>
      </c>
      <c r="B131" s="237"/>
      <c r="C131" s="97">
        <v>347088</v>
      </c>
      <c r="D131" s="237"/>
      <c r="E131" s="97">
        <v>2034531725</v>
      </c>
      <c r="F131" s="75"/>
      <c r="G131" s="97">
        <v>-2069132251</v>
      </c>
      <c r="H131" s="237"/>
      <c r="I131" s="97">
        <f t="shared" si="2"/>
        <v>-34600526</v>
      </c>
      <c r="J131" s="97"/>
      <c r="K131" s="75">
        <v>1464960</v>
      </c>
      <c r="L131" s="97"/>
      <c r="M131" s="97">
        <v>7387664508</v>
      </c>
      <c r="N131" s="237"/>
      <c r="O131" s="97">
        <v>-8733220339</v>
      </c>
      <c r="P131" s="97"/>
      <c r="Q131" s="97">
        <f t="shared" si="3"/>
        <v>-1345555831</v>
      </c>
    </row>
    <row r="132" spans="1:17" ht="21">
      <c r="A132" s="236" t="s">
        <v>295</v>
      </c>
      <c r="B132" s="237"/>
      <c r="C132" s="97">
        <v>22491</v>
      </c>
      <c r="D132" s="237"/>
      <c r="E132" s="97">
        <v>36097941</v>
      </c>
      <c r="F132" s="75"/>
      <c r="G132" s="97">
        <v>-31203179</v>
      </c>
      <c r="H132" s="237"/>
      <c r="I132" s="97">
        <f t="shared" si="2"/>
        <v>4894762</v>
      </c>
      <c r="J132" s="97"/>
      <c r="K132" s="75">
        <v>5166299</v>
      </c>
      <c r="L132" s="97"/>
      <c r="M132" s="97">
        <v>7869204645</v>
      </c>
      <c r="N132" s="237"/>
      <c r="O132" s="97">
        <v>-7167531281</v>
      </c>
      <c r="P132" s="97"/>
      <c r="Q132" s="97">
        <f t="shared" si="3"/>
        <v>701673364</v>
      </c>
    </row>
    <row r="133" spans="1:17" ht="21">
      <c r="A133" s="236" t="s">
        <v>222</v>
      </c>
      <c r="B133" s="237"/>
      <c r="C133" s="97">
        <v>0</v>
      </c>
      <c r="D133" s="237"/>
      <c r="E133" s="97">
        <v>0</v>
      </c>
      <c r="F133" s="75"/>
      <c r="G133" s="97">
        <v>0</v>
      </c>
      <c r="H133" s="237"/>
      <c r="I133" s="97">
        <f t="shared" si="2"/>
        <v>0</v>
      </c>
      <c r="J133" s="97"/>
      <c r="K133" s="75">
        <v>1209731</v>
      </c>
      <c r="L133" s="97"/>
      <c r="M133" s="97">
        <v>5947986322</v>
      </c>
      <c r="N133" s="237"/>
      <c r="O133" s="97">
        <v>-6831768466</v>
      </c>
      <c r="P133" s="97"/>
      <c r="Q133" s="97">
        <f t="shared" si="3"/>
        <v>-883782144</v>
      </c>
    </row>
    <row r="134" spans="1:17" ht="21">
      <c r="A134" s="236" t="s">
        <v>114</v>
      </c>
      <c r="B134" s="237"/>
      <c r="C134" s="97">
        <v>1250829</v>
      </c>
      <c r="D134" s="237"/>
      <c r="E134" s="97">
        <v>5945874594</v>
      </c>
      <c r="F134" s="75"/>
      <c r="G134" s="97">
        <v>-5006733621</v>
      </c>
      <c r="H134" s="237"/>
      <c r="I134" s="97">
        <f t="shared" si="2"/>
        <v>939140973</v>
      </c>
      <c r="J134" s="97"/>
      <c r="K134" s="75">
        <v>2596734</v>
      </c>
      <c r="L134" s="97"/>
      <c r="M134" s="97">
        <v>10915963816</v>
      </c>
      <c r="N134" s="237"/>
      <c r="O134" s="97">
        <v>-10519722394</v>
      </c>
      <c r="P134" s="97"/>
      <c r="Q134" s="97">
        <f t="shared" si="3"/>
        <v>396241422</v>
      </c>
    </row>
    <row r="135" spans="1:17" ht="21">
      <c r="A135" s="236" t="s">
        <v>182</v>
      </c>
      <c r="B135" s="237"/>
      <c r="C135" s="97">
        <v>177855</v>
      </c>
      <c r="D135" s="237"/>
      <c r="E135" s="97">
        <v>1416235103</v>
      </c>
      <c r="F135" s="75"/>
      <c r="G135" s="97">
        <v>-1007355959</v>
      </c>
      <c r="H135" s="237"/>
      <c r="I135" s="97">
        <f t="shared" si="2"/>
        <v>408879144</v>
      </c>
      <c r="J135" s="97"/>
      <c r="K135" s="75">
        <v>3411839</v>
      </c>
      <c r="L135" s="97"/>
      <c r="M135" s="97">
        <v>20483444225</v>
      </c>
      <c r="N135" s="237"/>
      <c r="O135" s="97">
        <v>-19481530425</v>
      </c>
      <c r="P135" s="97"/>
      <c r="Q135" s="97">
        <f t="shared" si="3"/>
        <v>1001913800</v>
      </c>
    </row>
    <row r="136" spans="1:17" ht="21">
      <c r="A136" s="236" t="s">
        <v>203</v>
      </c>
      <c r="B136" s="237"/>
      <c r="C136" s="97">
        <v>1353847</v>
      </c>
      <c r="D136" s="237"/>
      <c r="E136" s="97">
        <v>9553317795</v>
      </c>
      <c r="F136" s="75"/>
      <c r="G136" s="97">
        <v>-7065405955</v>
      </c>
      <c r="H136" s="237"/>
      <c r="I136" s="97">
        <f t="shared" si="2"/>
        <v>2487911840</v>
      </c>
      <c r="J136" s="97"/>
      <c r="K136" s="75">
        <v>3333721</v>
      </c>
      <c r="L136" s="97"/>
      <c r="M136" s="97">
        <v>20496907633</v>
      </c>
      <c r="N136" s="237"/>
      <c r="O136" s="97">
        <v>-17397898144</v>
      </c>
      <c r="P136" s="97"/>
      <c r="Q136" s="97">
        <f t="shared" si="3"/>
        <v>3099009489</v>
      </c>
    </row>
    <row r="137" spans="1:17" ht="21">
      <c r="A137" s="236" t="s">
        <v>95</v>
      </c>
      <c r="B137" s="237"/>
      <c r="C137" s="97">
        <v>30944</v>
      </c>
      <c r="D137" s="237"/>
      <c r="E137" s="97">
        <v>86766247</v>
      </c>
      <c r="F137" s="75"/>
      <c r="G137" s="97">
        <v>-88988342</v>
      </c>
      <c r="H137" s="237"/>
      <c r="I137" s="97">
        <f t="shared" ref="I137:I200" si="4">G137+E137</f>
        <v>-2222095</v>
      </c>
      <c r="J137" s="97"/>
      <c r="K137" s="75">
        <v>1985297</v>
      </c>
      <c r="L137" s="97"/>
      <c r="M137" s="97">
        <v>5571079969</v>
      </c>
      <c r="N137" s="237"/>
      <c r="O137" s="97">
        <v>-5709290610</v>
      </c>
      <c r="P137" s="97"/>
      <c r="Q137" s="97">
        <f t="shared" ref="Q137:Q200" si="5">M137+O137</f>
        <v>-138210641</v>
      </c>
    </row>
    <row r="138" spans="1:17" ht="21">
      <c r="A138" s="236" t="s">
        <v>233</v>
      </c>
      <c r="B138" s="237"/>
      <c r="C138" s="97">
        <v>41873</v>
      </c>
      <c r="D138" s="237"/>
      <c r="E138" s="97">
        <v>296445512</v>
      </c>
      <c r="F138" s="75"/>
      <c r="G138" s="97">
        <v>-273931257</v>
      </c>
      <c r="H138" s="237"/>
      <c r="I138" s="97">
        <f t="shared" si="4"/>
        <v>22514255</v>
      </c>
      <c r="J138" s="97"/>
      <c r="K138" s="75">
        <v>1360531</v>
      </c>
      <c r="L138" s="97"/>
      <c r="M138" s="97">
        <v>8454730755</v>
      </c>
      <c r="N138" s="237"/>
      <c r="O138" s="97">
        <v>-8899151306</v>
      </c>
      <c r="P138" s="97"/>
      <c r="Q138" s="97">
        <f t="shared" si="5"/>
        <v>-444420551</v>
      </c>
    </row>
    <row r="139" spans="1:17" ht="21">
      <c r="A139" s="236" t="s">
        <v>179</v>
      </c>
      <c r="B139" s="237"/>
      <c r="C139" s="97">
        <v>63505</v>
      </c>
      <c r="D139" s="237"/>
      <c r="E139" s="97">
        <v>367048153</v>
      </c>
      <c r="F139" s="75"/>
      <c r="G139" s="97">
        <v>-329406490</v>
      </c>
      <c r="H139" s="237"/>
      <c r="I139" s="97">
        <f t="shared" si="4"/>
        <v>37641663</v>
      </c>
      <c r="J139" s="97"/>
      <c r="K139" s="75">
        <v>1307821</v>
      </c>
      <c r="L139" s="97"/>
      <c r="M139" s="97">
        <v>6895651570</v>
      </c>
      <c r="N139" s="237"/>
      <c r="O139" s="97">
        <v>-6726720491</v>
      </c>
      <c r="P139" s="97"/>
      <c r="Q139" s="97">
        <f t="shared" si="5"/>
        <v>168931079</v>
      </c>
    </row>
    <row r="140" spans="1:17" ht="21">
      <c r="A140" s="236" t="s">
        <v>120</v>
      </c>
      <c r="B140" s="237"/>
      <c r="C140" s="97">
        <v>57535</v>
      </c>
      <c r="D140" s="237"/>
      <c r="E140" s="97">
        <v>245264438</v>
      </c>
      <c r="F140" s="75"/>
      <c r="G140" s="97">
        <v>-229971714</v>
      </c>
      <c r="H140" s="237"/>
      <c r="I140" s="97">
        <f t="shared" si="4"/>
        <v>15292724</v>
      </c>
      <c r="J140" s="97"/>
      <c r="K140" s="75">
        <v>2283184</v>
      </c>
      <c r="L140" s="97"/>
      <c r="M140" s="97">
        <v>9289382010</v>
      </c>
      <c r="N140" s="237"/>
      <c r="O140" s="97">
        <v>-9126057802</v>
      </c>
      <c r="P140" s="97"/>
      <c r="Q140" s="97">
        <f t="shared" si="5"/>
        <v>163324208</v>
      </c>
    </row>
    <row r="141" spans="1:17" ht="21">
      <c r="A141" s="236" t="s">
        <v>202</v>
      </c>
      <c r="B141" s="237"/>
      <c r="C141" s="97">
        <v>99014</v>
      </c>
      <c r="D141" s="237"/>
      <c r="E141" s="97">
        <v>433210377</v>
      </c>
      <c r="F141" s="75"/>
      <c r="G141" s="97">
        <v>-271523558</v>
      </c>
      <c r="H141" s="237"/>
      <c r="I141" s="97">
        <f t="shared" si="4"/>
        <v>161686819</v>
      </c>
      <c r="J141" s="97"/>
      <c r="K141" s="75">
        <v>8691204</v>
      </c>
      <c r="L141" s="97"/>
      <c r="M141" s="97">
        <v>31682602196</v>
      </c>
      <c r="N141" s="237"/>
      <c r="O141" s="97">
        <v>-23824998588</v>
      </c>
      <c r="P141" s="97"/>
      <c r="Q141" s="97">
        <f t="shared" si="5"/>
        <v>7857603608</v>
      </c>
    </row>
    <row r="142" spans="1:17" ht="21">
      <c r="A142" s="236" t="s">
        <v>85</v>
      </c>
      <c r="B142" s="237"/>
      <c r="C142" s="97">
        <v>168132</v>
      </c>
      <c r="D142" s="237"/>
      <c r="E142" s="97">
        <v>3006270766</v>
      </c>
      <c r="F142" s="75"/>
      <c r="G142" s="97">
        <v>-2419630653</v>
      </c>
      <c r="H142" s="237"/>
      <c r="I142" s="97">
        <f t="shared" si="4"/>
        <v>586640113</v>
      </c>
      <c r="J142" s="97"/>
      <c r="K142" s="75">
        <v>709179</v>
      </c>
      <c r="L142" s="97"/>
      <c r="M142" s="97">
        <v>10019459335</v>
      </c>
      <c r="N142" s="237"/>
      <c r="O142" s="97">
        <v>-9823139304</v>
      </c>
      <c r="P142" s="97"/>
      <c r="Q142" s="97">
        <f t="shared" si="5"/>
        <v>196320031</v>
      </c>
    </row>
    <row r="143" spans="1:17" ht="21">
      <c r="A143" s="236" t="s">
        <v>253</v>
      </c>
      <c r="B143" s="237"/>
      <c r="C143" s="97">
        <v>64903</v>
      </c>
      <c r="D143" s="237"/>
      <c r="E143" s="97">
        <v>270140820</v>
      </c>
      <c r="F143" s="75"/>
      <c r="G143" s="97">
        <v>-184066507</v>
      </c>
      <c r="H143" s="237"/>
      <c r="I143" s="97">
        <f t="shared" si="4"/>
        <v>86074313</v>
      </c>
      <c r="J143" s="97"/>
      <c r="K143" s="75">
        <v>1749144</v>
      </c>
      <c r="L143" s="97"/>
      <c r="M143" s="97">
        <v>5028228443</v>
      </c>
      <c r="N143" s="237"/>
      <c r="O143" s="97">
        <v>-4960615503</v>
      </c>
      <c r="P143" s="97"/>
      <c r="Q143" s="97">
        <f t="shared" si="5"/>
        <v>67612940</v>
      </c>
    </row>
    <row r="144" spans="1:17" ht="21">
      <c r="A144" s="236" t="s">
        <v>167</v>
      </c>
      <c r="B144" s="237"/>
      <c r="C144" s="97">
        <v>74787</v>
      </c>
      <c r="D144" s="237"/>
      <c r="E144" s="97">
        <v>284351504</v>
      </c>
      <c r="F144" s="75"/>
      <c r="G144" s="97">
        <v>-281311794</v>
      </c>
      <c r="H144" s="237"/>
      <c r="I144" s="97">
        <f t="shared" si="4"/>
        <v>3039710</v>
      </c>
      <c r="J144" s="97"/>
      <c r="K144" s="75">
        <v>1850363</v>
      </c>
      <c r="L144" s="97"/>
      <c r="M144" s="97">
        <v>7026017475</v>
      </c>
      <c r="N144" s="237"/>
      <c r="O144" s="97">
        <v>-6882454144</v>
      </c>
      <c r="P144" s="97"/>
      <c r="Q144" s="97">
        <f t="shared" si="5"/>
        <v>143563331</v>
      </c>
    </row>
    <row r="145" spans="1:17" ht="21">
      <c r="A145" s="236" t="s">
        <v>347</v>
      </c>
      <c r="B145" s="237"/>
      <c r="C145" s="97">
        <v>9747</v>
      </c>
      <c r="D145" s="237"/>
      <c r="E145" s="97">
        <v>247316456</v>
      </c>
      <c r="F145" s="75"/>
      <c r="G145" s="97">
        <v>-198282386</v>
      </c>
      <c r="H145" s="237"/>
      <c r="I145" s="97">
        <f t="shared" si="4"/>
        <v>49034070</v>
      </c>
      <c r="J145" s="97"/>
      <c r="K145" s="75">
        <v>1228055</v>
      </c>
      <c r="L145" s="97"/>
      <c r="M145" s="97">
        <v>24912302943</v>
      </c>
      <c r="N145" s="237"/>
      <c r="O145" s="97">
        <v>-23961499299</v>
      </c>
      <c r="P145" s="97"/>
      <c r="Q145" s="97">
        <f t="shared" si="5"/>
        <v>950803644</v>
      </c>
    </row>
    <row r="146" spans="1:17" ht="21">
      <c r="A146" s="236" t="s">
        <v>315</v>
      </c>
      <c r="B146" s="237"/>
      <c r="C146" s="97">
        <v>161572</v>
      </c>
      <c r="D146" s="237"/>
      <c r="E146" s="97">
        <v>181615953</v>
      </c>
      <c r="F146" s="75"/>
      <c r="G146" s="97">
        <v>-179103163</v>
      </c>
      <c r="H146" s="237"/>
      <c r="I146" s="97">
        <f t="shared" si="4"/>
        <v>2512790</v>
      </c>
      <c r="J146" s="97"/>
      <c r="K146" s="75">
        <v>3359442</v>
      </c>
      <c r="L146" s="97"/>
      <c r="M146" s="97">
        <v>3430168036</v>
      </c>
      <c r="N146" s="237"/>
      <c r="O146" s="97">
        <v>-3694416688</v>
      </c>
      <c r="P146" s="97"/>
      <c r="Q146" s="97">
        <f t="shared" si="5"/>
        <v>-264248652</v>
      </c>
    </row>
    <row r="147" spans="1:17" ht="21">
      <c r="A147" s="236" t="s">
        <v>269</v>
      </c>
      <c r="B147" s="237"/>
      <c r="C147" s="97">
        <v>113993</v>
      </c>
      <c r="D147" s="237"/>
      <c r="E147" s="97">
        <v>8601307482</v>
      </c>
      <c r="F147" s="75"/>
      <c r="G147" s="97">
        <v>-4805969394</v>
      </c>
      <c r="H147" s="237"/>
      <c r="I147" s="97">
        <f t="shared" si="4"/>
        <v>3795338088</v>
      </c>
      <c r="J147" s="97"/>
      <c r="K147" s="75">
        <v>227353</v>
      </c>
      <c r="L147" s="97"/>
      <c r="M147" s="97">
        <v>13943031706</v>
      </c>
      <c r="N147" s="237"/>
      <c r="O147" s="97">
        <v>-9585251371</v>
      </c>
      <c r="P147" s="97"/>
      <c r="Q147" s="97">
        <f t="shared" si="5"/>
        <v>4357780335</v>
      </c>
    </row>
    <row r="148" spans="1:17" ht="21">
      <c r="A148" s="236" t="s">
        <v>129</v>
      </c>
      <c r="B148" s="237"/>
      <c r="C148" s="97">
        <v>40417</v>
      </c>
      <c r="D148" s="237"/>
      <c r="E148" s="97">
        <v>226500550</v>
      </c>
      <c r="F148" s="75"/>
      <c r="G148" s="97">
        <v>-163920212</v>
      </c>
      <c r="H148" s="237"/>
      <c r="I148" s="97">
        <f t="shared" si="4"/>
        <v>62580338</v>
      </c>
      <c r="J148" s="97"/>
      <c r="K148" s="75">
        <v>1239250</v>
      </c>
      <c r="L148" s="97"/>
      <c r="M148" s="97">
        <v>8203327065</v>
      </c>
      <c r="N148" s="237"/>
      <c r="O148" s="97">
        <v>-7051945887</v>
      </c>
      <c r="P148" s="97"/>
      <c r="Q148" s="97">
        <f t="shared" si="5"/>
        <v>1151381178</v>
      </c>
    </row>
    <row r="149" spans="1:17" ht="21">
      <c r="A149" s="236" t="s">
        <v>325</v>
      </c>
      <c r="B149" s="237"/>
      <c r="C149" s="97">
        <v>636314</v>
      </c>
      <c r="D149" s="237"/>
      <c r="E149" s="97">
        <v>2627982910</v>
      </c>
      <c r="F149" s="75"/>
      <c r="G149" s="97">
        <v>-1830212358</v>
      </c>
      <c r="H149" s="237"/>
      <c r="I149" s="97">
        <f t="shared" si="4"/>
        <v>797770552</v>
      </c>
      <c r="J149" s="97"/>
      <c r="K149" s="75">
        <v>3929216</v>
      </c>
      <c r="L149" s="97"/>
      <c r="M149" s="97">
        <v>11882839466</v>
      </c>
      <c r="N149" s="237"/>
      <c r="O149" s="97">
        <v>-11168963602</v>
      </c>
      <c r="P149" s="97"/>
      <c r="Q149" s="97">
        <f t="shared" si="5"/>
        <v>713875864</v>
      </c>
    </row>
    <row r="150" spans="1:17" ht="21">
      <c r="A150" s="236" t="s">
        <v>353</v>
      </c>
      <c r="B150" s="237"/>
      <c r="C150" s="97">
        <v>246223</v>
      </c>
      <c r="D150" s="237"/>
      <c r="E150" s="97">
        <v>9614136394</v>
      </c>
      <c r="F150" s="75"/>
      <c r="G150" s="97">
        <v>-8041919670</v>
      </c>
      <c r="H150" s="237"/>
      <c r="I150" s="97">
        <f t="shared" si="4"/>
        <v>1572216724</v>
      </c>
      <c r="J150" s="97"/>
      <c r="K150" s="75">
        <v>397350</v>
      </c>
      <c r="L150" s="97"/>
      <c r="M150" s="97">
        <v>14397372524</v>
      </c>
      <c r="N150" s="237"/>
      <c r="O150" s="97">
        <v>-12976981898</v>
      </c>
      <c r="P150" s="97"/>
      <c r="Q150" s="97">
        <f t="shared" si="5"/>
        <v>1420390626</v>
      </c>
    </row>
    <row r="151" spans="1:17" ht="21">
      <c r="A151" s="236" t="s">
        <v>302</v>
      </c>
      <c r="B151" s="237"/>
      <c r="C151" s="97">
        <v>45657</v>
      </c>
      <c r="D151" s="237"/>
      <c r="E151" s="97">
        <v>354446855</v>
      </c>
      <c r="F151" s="75"/>
      <c r="G151" s="97">
        <v>-324706173</v>
      </c>
      <c r="H151" s="237"/>
      <c r="I151" s="97">
        <f t="shared" si="4"/>
        <v>29740682</v>
      </c>
      <c r="J151" s="97"/>
      <c r="K151" s="75">
        <v>2119651</v>
      </c>
      <c r="L151" s="97"/>
      <c r="M151" s="97">
        <v>14395491264</v>
      </c>
      <c r="N151" s="237"/>
      <c r="O151" s="97">
        <v>-15074660337</v>
      </c>
      <c r="P151" s="97"/>
      <c r="Q151" s="97">
        <f t="shared" si="5"/>
        <v>-679169073</v>
      </c>
    </row>
    <row r="152" spans="1:17" ht="21">
      <c r="A152" s="236" t="s">
        <v>102</v>
      </c>
      <c r="B152" s="237"/>
      <c r="C152" s="97">
        <v>4665648</v>
      </c>
      <c r="D152" s="237"/>
      <c r="E152" s="97">
        <v>45050678818</v>
      </c>
      <c r="F152" s="75"/>
      <c r="G152" s="97">
        <v>-33350198159</v>
      </c>
      <c r="H152" s="237"/>
      <c r="I152" s="97">
        <f t="shared" si="4"/>
        <v>11700480659</v>
      </c>
      <c r="J152" s="97"/>
      <c r="K152" s="75">
        <v>5291275</v>
      </c>
      <c r="L152" s="97"/>
      <c r="M152" s="97">
        <v>49389680751</v>
      </c>
      <c r="N152" s="237"/>
      <c r="O152" s="97">
        <v>-38493262989</v>
      </c>
      <c r="P152" s="97"/>
      <c r="Q152" s="97">
        <f t="shared" si="5"/>
        <v>10896417762</v>
      </c>
    </row>
    <row r="153" spans="1:17" ht="21">
      <c r="A153" s="236" t="s">
        <v>256</v>
      </c>
      <c r="B153" s="237"/>
      <c r="C153" s="97">
        <v>76366</v>
      </c>
      <c r="D153" s="237"/>
      <c r="E153" s="97">
        <v>388672899</v>
      </c>
      <c r="F153" s="75"/>
      <c r="G153" s="97">
        <v>-289223281</v>
      </c>
      <c r="H153" s="237"/>
      <c r="I153" s="97">
        <f t="shared" si="4"/>
        <v>99449618</v>
      </c>
      <c r="J153" s="97"/>
      <c r="K153" s="75">
        <v>1380667</v>
      </c>
      <c r="L153" s="97"/>
      <c r="M153" s="97">
        <v>5634052481</v>
      </c>
      <c r="N153" s="237"/>
      <c r="O153" s="97">
        <v>-5229042240</v>
      </c>
      <c r="P153" s="97"/>
      <c r="Q153" s="97">
        <f t="shared" si="5"/>
        <v>405010241</v>
      </c>
    </row>
    <row r="154" spans="1:17" ht="21">
      <c r="A154" s="236" t="s">
        <v>152</v>
      </c>
      <c r="B154" s="237"/>
      <c r="C154" s="97">
        <v>305290</v>
      </c>
      <c r="D154" s="237"/>
      <c r="E154" s="97">
        <v>10298159612</v>
      </c>
      <c r="F154" s="75"/>
      <c r="G154" s="97">
        <v>-7150481433</v>
      </c>
      <c r="H154" s="237"/>
      <c r="I154" s="97">
        <f t="shared" si="4"/>
        <v>3147678179</v>
      </c>
      <c r="J154" s="97"/>
      <c r="K154" s="75">
        <v>579328</v>
      </c>
      <c r="L154" s="97"/>
      <c r="M154" s="97">
        <v>17146715455</v>
      </c>
      <c r="N154" s="237"/>
      <c r="O154" s="97">
        <v>-13196405381</v>
      </c>
      <c r="P154" s="97"/>
      <c r="Q154" s="97">
        <f t="shared" si="5"/>
        <v>3950310074</v>
      </c>
    </row>
    <row r="155" spans="1:17" ht="21">
      <c r="A155" s="236" t="s">
        <v>250</v>
      </c>
      <c r="B155" s="237"/>
      <c r="C155" s="97">
        <v>349616</v>
      </c>
      <c r="D155" s="237"/>
      <c r="E155" s="97">
        <v>758974214</v>
      </c>
      <c r="F155" s="75"/>
      <c r="G155" s="97">
        <v>-653367573</v>
      </c>
      <c r="H155" s="237"/>
      <c r="I155" s="97">
        <f t="shared" si="4"/>
        <v>105606641</v>
      </c>
      <c r="J155" s="97"/>
      <c r="K155" s="75">
        <v>11280084</v>
      </c>
      <c r="L155" s="97"/>
      <c r="M155" s="97">
        <v>21600339566</v>
      </c>
      <c r="N155" s="237"/>
      <c r="O155" s="97">
        <v>-19970672181</v>
      </c>
      <c r="P155" s="97"/>
      <c r="Q155" s="97">
        <f t="shared" si="5"/>
        <v>1629667385</v>
      </c>
    </row>
    <row r="156" spans="1:17" ht="21">
      <c r="A156" s="236" t="s">
        <v>108</v>
      </c>
      <c r="B156" s="237"/>
      <c r="C156" s="97">
        <v>688301</v>
      </c>
      <c r="D156" s="237"/>
      <c r="E156" s="97">
        <v>15127015910</v>
      </c>
      <c r="F156" s="75"/>
      <c r="G156" s="97">
        <v>-11108023932</v>
      </c>
      <c r="H156" s="237"/>
      <c r="I156" s="97">
        <f t="shared" si="4"/>
        <v>4018991978</v>
      </c>
      <c r="J156" s="97"/>
      <c r="K156" s="75">
        <v>878556</v>
      </c>
      <c r="L156" s="97"/>
      <c r="M156" s="97">
        <v>18138210327</v>
      </c>
      <c r="N156" s="237"/>
      <c r="O156" s="97">
        <v>-14198293468</v>
      </c>
      <c r="P156" s="97"/>
      <c r="Q156" s="97">
        <f t="shared" si="5"/>
        <v>3939916859</v>
      </c>
    </row>
    <row r="157" spans="1:17" ht="21">
      <c r="A157" s="236" t="s">
        <v>185</v>
      </c>
      <c r="B157" s="237"/>
      <c r="C157" s="97">
        <v>44257</v>
      </c>
      <c r="D157" s="237"/>
      <c r="E157" s="97">
        <v>313128136</v>
      </c>
      <c r="F157" s="75"/>
      <c r="G157" s="97">
        <v>-273640632</v>
      </c>
      <c r="H157" s="237"/>
      <c r="I157" s="97">
        <f t="shared" si="4"/>
        <v>39487504</v>
      </c>
      <c r="J157" s="97"/>
      <c r="K157" s="75">
        <v>1686352</v>
      </c>
      <c r="L157" s="97"/>
      <c r="M157" s="97">
        <v>11890519325</v>
      </c>
      <c r="N157" s="237"/>
      <c r="O157" s="97">
        <v>-10426699239</v>
      </c>
      <c r="P157" s="97"/>
      <c r="Q157" s="97">
        <f t="shared" si="5"/>
        <v>1463820086</v>
      </c>
    </row>
    <row r="158" spans="1:17" ht="21">
      <c r="A158" s="236" t="s">
        <v>220</v>
      </c>
      <c r="B158" s="237"/>
      <c r="C158" s="97">
        <v>29412</v>
      </c>
      <c r="D158" s="237"/>
      <c r="E158" s="97">
        <v>108525746</v>
      </c>
      <c r="F158" s="75"/>
      <c r="G158" s="97">
        <v>-114547009</v>
      </c>
      <c r="H158" s="237"/>
      <c r="I158" s="97">
        <f t="shared" si="4"/>
        <v>-6021263</v>
      </c>
      <c r="J158" s="97"/>
      <c r="K158" s="75">
        <v>891126</v>
      </c>
      <c r="L158" s="97"/>
      <c r="M158" s="97">
        <v>3074229174</v>
      </c>
      <c r="N158" s="237"/>
      <c r="O158" s="97">
        <v>-3642542561</v>
      </c>
      <c r="P158" s="97"/>
      <c r="Q158" s="97">
        <f t="shared" si="5"/>
        <v>-568313387</v>
      </c>
    </row>
    <row r="159" spans="1:17" ht="21">
      <c r="A159" s="236" t="s">
        <v>94</v>
      </c>
      <c r="B159" s="237"/>
      <c r="C159" s="97">
        <v>0</v>
      </c>
      <c r="D159" s="237"/>
      <c r="E159" s="97">
        <v>0</v>
      </c>
      <c r="F159" s="75"/>
      <c r="G159" s="97">
        <v>0</v>
      </c>
      <c r="H159" s="237"/>
      <c r="I159" s="97">
        <f t="shared" si="4"/>
        <v>0</v>
      </c>
      <c r="J159" s="97"/>
      <c r="K159" s="75">
        <v>243484</v>
      </c>
      <c r="L159" s="97"/>
      <c r="M159" s="97">
        <v>10061901141</v>
      </c>
      <c r="N159" s="237"/>
      <c r="O159" s="97">
        <v>-11508777100</v>
      </c>
      <c r="P159" s="97"/>
      <c r="Q159" s="97">
        <f t="shared" si="5"/>
        <v>-1446875959</v>
      </c>
    </row>
    <row r="160" spans="1:17" ht="21">
      <c r="A160" s="236" t="s">
        <v>300</v>
      </c>
      <c r="B160" s="237"/>
      <c r="C160" s="97">
        <v>6021</v>
      </c>
      <c r="D160" s="237"/>
      <c r="E160" s="97">
        <v>244140081</v>
      </c>
      <c r="F160" s="75"/>
      <c r="G160" s="97">
        <v>-168662233</v>
      </c>
      <c r="H160" s="237"/>
      <c r="I160" s="97">
        <f t="shared" si="4"/>
        <v>75477848</v>
      </c>
      <c r="J160" s="97"/>
      <c r="K160" s="75">
        <v>316290</v>
      </c>
      <c r="L160" s="97"/>
      <c r="M160" s="97">
        <v>9556826056</v>
      </c>
      <c r="N160" s="237"/>
      <c r="O160" s="97">
        <v>-8860019537</v>
      </c>
      <c r="P160" s="97"/>
      <c r="Q160" s="97">
        <f t="shared" si="5"/>
        <v>696806519</v>
      </c>
    </row>
    <row r="161" spans="1:17" ht="21">
      <c r="A161" s="236" t="s">
        <v>265</v>
      </c>
      <c r="B161" s="237"/>
      <c r="C161" s="97">
        <v>133894</v>
      </c>
      <c r="D161" s="237"/>
      <c r="E161" s="97">
        <v>309328443</v>
      </c>
      <c r="F161" s="75"/>
      <c r="G161" s="97">
        <v>-250622274</v>
      </c>
      <c r="H161" s="237"/>
      <c r="I161" s="97">
        <f t="shared" si="4"/>
        <v>58706169</v>
      </c>
      <c r="J161" s="97"/>
      <c r="K161" s="75">
        <v>4165478</v>
      </c>
      <c r="L161" s="97"/>
      <c r="M161" s="97">
        <v>7601349295</v>
      </c>
      <c r="N161" s="237"/>
      <c r="O161" s="97">
        <v>-7796925682</v>
      </c>
      <c r="P161" s="97"/>
      <c r="Q161" s="97">
        <f t="shared" si="5"/>
        <v>-195576387</v>
      </c>
    </row>
    <row r="162" spans="1:17" ht="21">
      <c r="A162" s="236" t="s">
        <v>289</v>
      </c>
      <c r="B162" s="237"/>
      <c r="C162" s="97">
        <v>0</v>
      </c>
      <c r="D162" s="237"/>
      <c r="E162" s="97">
        <v>0</v>
      </c>
      <c r="F162" s="75"/>
      <c r="G162" s="97">
        <v>0</v>
      </c>
      <c r="H162" s="237"/>
      <c r="I162" s="97">
        <f t="shared" si="4"/>
        <v>0</v>
      </c>
      <c r="J162" s="97"/>
      <c r="K162" s="75">
        <v>453561</v>
      </c>
      <c r="L162" s="97"/>
      <c r="M162" s="97">
        <v>9376218627</v>
      </c>
      <c r="N162" s="237"/>
      <c r="O162" s="97">
        <v>-8372513134</v>
      </c>
      <c r="P162" s="97"/>
      <c r="Q162" s="97">
        <f t="shared" si="5"/>
        <v>1003705493</v>
      </c>
    </row>
    <row r="163" spans="1:17" ht="21">
      <c r="A163" s="236" t="s">
        <v>158</v>
      </c>
      <c r="B163" s="237"/>
      <c r="C163" s="97">
        <v>0</v>
      </c>
      <c r="D163" s="237"/>
      <c r="E163" s="97">
        <v>0</v>
      </c>
      <c r="F163" s="75"/>
      <c r="G163" s="97">
        <v>0</v>
      </c>
      <c r="H163" s="237"/>
      <c r="I163" s="97">
        <f t="shared" si="4"/>
        <v>0</v>
      </c>
      <c r="J163" s="97"/>
      <c r="K163" s="75">
        <v>67396</v>
      </c>
      <c r="L163" s="97"/>
      <c r="M163" s="97">
        <v>1251748416</v>
      </c>
      <c r="N163" s="237"/>
      <c r="O163" s="97">
        <v>-1570848865</v>
      </c>
      <c r="P163" s="97"/>
      <c r="Q163" s="97">
        <f t="shared" si="5"/>
        <v>-319100449</v>
      </c>
    </row>
    <row r="164" spans="1:17" ht="21">
      <c r="A164" s="236" t="s">
        <v>103</v>
      </c>
      <c r="B164" s="237"/>
      <c r="C164" s="97">
        <v>28314</v>
      </c>
      <c r="D164" s="237"/>
      <c r="E164" s="97">
        <v>2035680077</v>
      </c>
      <c r="F164" s="75"/>
      <c r="G164" s="97">
        <v>-1501205172</v>
      </c>
      <c r="H164" s="237"/>
      <c r="I164" s="97">
        <f t="shared" si="4"/>
        <v>534474905</v>
      </c>
      <c r="J164" s="97"/>
      <c r="K164" s="75">
        <v>491211</v>
      </c>
      <c r="L164" s="97"/>
      <c r="M164" s="97">
        <v>30317395579</v>
      </c>
      <c r="N164" s="237"/>
      <c r="O164" s="97">
        <v>-24697001851</v>
      </c>
      <c r="P164" s="97"/>
      <c r="Q164" s="97">
        <f t="shared" si="5"/>
        <v>5620393728</v>
      </c>
    </row>
    <row r="165" spans="1:17" ht="21">
      <c r="A165" s="236" t="s">
        <v>159</v>
      </c>
      <c r="B165" s="237"/>
      <c r="C165" s="97">
        <v>1096683</v>
      </c>
      <c r="D165" s="237"/>
      <c r="E165" s="97">
        <v>7585724690</v>
      </c>
      <c r="F165" s="75"/>
      <c r="G165" s="97">
        <v>-5129192149</v>
      </c>
      <c r="H165" s="237"/>
      <c r="I165" s="97">
        <f t="shared" si="4"/>
        <v>2456532541</v>
      </c>
      <c r="J165" s="97"/>
      <c r="K165" s="75">
        <v>12141103</v>
      </c>
      <c r="L165" s="97"/>
      <c r="M165" s="97">
        <v>65976336263</v>
      </c>
      <c r="N165" s="237"/>
      <c r="O165" s="97">
        <v>-56784002472</v>
      </c>
      <c r="P165" s="97"/>
      <c r="Q165" s="97">
        <f t="shared" si="5"/>
        <v>9192333791</v>
      </c>
    </row>
    <row r="166" spans="1:17" ht="21">
      <c r="A166" s="236" t="s">
        <v>301</v>
      </c>
      <c r="B166" s="237"/>
      <c r="C166" s="97">
        <v>18832</v>
      </c>
      <c r="D166" s="237"/>
      <c r="E166" s="97">
        <v>165731656</v>
      </c>
      <c r="F166" s="75"/>
      <c r="G166" s="97">
        <v>-148823598</v>
      </c>
      <c r="H166" s="237"/>
      <c r="I166" s="97">
        <f t="shared" si="4"/>
        <v>16908058</v>
      </c>
      <c r="J166" s="97"/>
      <c r="K166" s="75">
        <v>1011498</v>
      </c>
      <c r="L166" s="97"/>
      <c r="M166" s="97">
        <v>7542745664</v>
      </c>
      <c r="N166" s="237"/>
      <c r="O166" s="97">
        <v>-7993562717</v>
      </c>
      <c r="P166" s="97"/>
      <c r="Q166" s="97">
        <f t="shared" si="5"/>
        <v>-450817053</v>
      </c>
    </row>
    <row r="167" spans="1:17" ht="21">
      <c r="A167" s="236" t="s">
        <v>105</v>
      </c>
      <c r="B167" s="237"/>
      <c r="C167" s="97">
        <v>6721</v>
      </c>
      <c r="D167" s="237"/>
      <c r="E167" s="97">
        <v>152474771</v>
      </c>
      <c r="F167" s="75"/>
      <c r="G167" s="97">
        <v>-135023212</v>
      </c>
      <c r="H167" s="237"/>
      <c r="I167" s="97">
        <f t="shared" si="4"/>
        <v>17451559</v>
      </c>
      <c r="J167" s="97"/>
      <c r="K167" s="75">
        <v>330123</v>
      </c>
      <c r="L167" s="97"/>
      <c r="M167" s="97">
        <v>7310208345</v>
      </c>
      <c r="N167" s="237"/>
      <c r="O167" s="97">
        <v>-6632088701</v>
      </c>
      <c r="P167" s="97"/>
      <c r="Q167" s="97">
        <f t="shared" si="5"/>
        <v>678119644</v>
      </c>
    </row>
    <row r="168" spans="1:17" ht="21">
      <c r="A168" s="236" t="s">
        <v>88</v>
      </c>
      <c r="B168" s="237"/>
      <c r="C168" s="97">
        <v>47413</v>
      </c>
      <c r="D168" s="237"/>
      <c r="E168" s="97">
        <v>198774405</v>
      </c>
      <c r="F168" s="75"/>
      <c r="G168" s="97">
        <v>-213552985</v>
      </c>
      <c r="H168" s="237"/>
      <c r="I168" s="97">
        <f t="shared" si="4"/>
        <v>-14778580</v>
      </c>
      <c r="J168" s="97"/>
      <c r="K168" s="75">
        <v>735795</v>
      </c>
      <c r="L168" s="97"/>
      <c r="M168" s="97">
        <v>3062258898</v>
      </c>
      <c r="N168" s="237"/>
      <c r="O168" s="97">
        <v>-3314095693</v>
      </c>
      <c r="P168" s="97"/>
      <c r="Q168" s="97">
        <f t="shared" si="5"/>
        <v>-251836795</v>
      </c>
    </row>
    <row r="169" spans="1:17" ht="21">
      <c r="A169" s="236" t="s">
        <v>232</v>
      </c>
      <c r="B169" s="237"/>
      <c r="C169" s="97">
        <v>7044764</v>
      </c>
      <c r="D169" s="237"/>
      <c r="E169" s="97">
        <v>42624801507</v>
      </c>
      <c r="F169" s="75"/>
      <c r="G169" s="97">
        <v>-32015933211</v>
      </c>
      <c r="H169" s="237"/>
      <c r="I169" s="97">
        <f t="shared" si="4"/>
        <v>10608868296</v>
      </c>
      <c r="J169" s="97"/>
      <c r="K169" s="75">
        <v>8906387</v>
      </c>
      <c r="L169" s="97"/>
      <c r="M169" s="97">
        <v>49904728936</v>
      </c>
      <c r="N169" s="237"/>
      <c r="O169" s="97">
        <v>-40226807335</v>
      </c>
      <c r="P169" s="97"/>
      <c r="Q169" s="97">
        <f t="shared" si="5"/>
        <v>9677921601</v>
      </c>
    </row>
    <row r="170" spans="1:17" ht="21">
      <c r="A170" s="236" t="s">
        <v>264</v>
      </c>
      <c r="B170" s="237"/>
      <c r="C170" s="97">
        <v>162488</v>
      </c>
      <c r="D170" s="237"/>
      <c r="E170" s="97">
        <v>393991630</v>
      </c>
      <c r="F170" s="75"/>
      <c r="G170" s="97">
        <v>-334339646</v>
      </c>
      <c r="H170" s="237"/>
      <c r="I170" s="97">
        <f t="shared" si="4"/>
        <v>59651984</v>
      </c>
      <c r="J170" s="97"/>
      <c r="K170" s="75">
        <v>1679114</v>
      </c>
      <c r="L170" s="97"/>
      <c r="M170" s="97">
        <v>3749053343</v>
      </c>
      <c r="N170" s="237"/>
      <c r="O170" s="97">
        <v>-3455708524</v>
      </c>
      <c r="P170" s="97"/>
      <c r="Q170" s="97">
        <f t="shared" si="5"/>
        <v>293344819</v>
      </c>
    </row>
    <row r="171" spans="1:17" ht="21">
      <c r="A171" s="236" t="s">
        <v>291</v>
      </c>
      <c r="B171" s="237"/>
      <c r="C171" s="97">
        <v>333200</v>
      </c>
      <c r="D171" s="237"/>
      <c r="E171" s="97">
        <v>318291592</v>
      </c>
      <c r="F171" s="75"/>
      <c r="G171" s="97">
        <v>-404469882</v>
      </c>
      <c r="H171" s="237"/>
      <c r="I171" s="97">
        <f t="shared" si="4"/>
        <v>-86178290</v>
      </c>
      <c r="J171" s="97"/>
      <c r="K171" s="75">
        <v>1231442</v>
      </c>
      <c r="L171" s="97"/>
      <c r="M171" s="97">
        <v>1261425005</v>
      </c>
      <c r="N171" s="237"/>
      <c r="O171" s="97">
        <v>-1548837021</v>
      </c>
      <c r="P171" s="97"/>
      <c r="Q171" s="97">
        <f t="shared" si="5"/>
        <v>-287412016</v>
      </c>
    </row>
    <row r="172" spans="1:17" ht="21">
      <c r="A172" s="236" t="s">
        <v>260</v>
      </c>
      <c r="B172" s="237"/>
      <c r="C172" s="97">
        <v>27634</v>
      </c>
      <c r="D172" s="237"/>
      <c r="E172" s="97">
        <v>116174577</v>
      </c>
      <c r="F172" s="75"/>
      <c r="G172" s="97">
        <v>-148654616</v>
      </c>
      <c r="H172" s="237"/>
      <c r="I172" s="97">
        <f t="shared" si="4"/>
        <v>-32480039</v>
      </c>
      <c r="J172" s="97"/>
      <c r="K172" s="75">
        <v>963580</v>
      </c>
      <c r="L172" s="97"/>
      <c r="M172" s="97">
        <v>3847746018</v>
      </c>
      <c r="N172" s="237"/>
      <c r="O172" s="97">
        <v>-5228513700</v>
      </c>
      <c r="P172" s="97"/>
      <c r="Q172" s="97">
        <f t="shared" si="5"/>
        <v>-1380767682</v>
      </c>
    </row>
    <row r="173" spans="1:17" ht="21">
      <c r="A173" s="236" t="s">
        <v>110</v>
      </c>
      <c r="B173" s="237"/>
      <c r="C173" s="97">
        <v>190969</v>
      </c>
      <c r="D173" s="237"/>
      <c r="E173" s="97">
        <v>288690097</v>
      </c>
      <c r="F173" s="75"/>
      <c r="G173" s="97">
        <v>-239948576</v>
      </c>
      <c r="H173" s="237"/>
      <c r="I173" s="97">
        <f t="shared" si="4"/>
        <v>48741521</v>
      </c>
      <c r="J173" s="97"/>
      <c r="K173" s="75">
        <v>5804985</v>
      </c>
      <c r="L173" s="97"/>
      <c r="M173" s="97">
        <v>7847744670</v>
      </c>
      <c r="N173" s="237"/>
      <c r="O173" s="97">
        <v>-7293842909</v>
      </c>
      <c r="P173" s="97"/>
      <c r="Q173" s="97">
        <f t="shared" si="5"/>
        <v>553901761</v>
      </c>
    </row>
    <row r="174" spans="1:17" ht="21">
      <c r="A174" s="236" t="s">
        <v>272</v>
      </c>
      <c r="B174" s="237"/>
      <c r="C174" s="97">
        <v>0</v>
      </c>
      <c r="D174" s="237"/>
      <c r="E174" s="97">
        <v>0</v>
      </c>
      <c r="F174" s="75"/>
      <c r="G174" s="97">
        <v>0</v>
      </c>
      <c r="H174" s="237"/>
      <c r="I174" s="97">
        <f t="shared" si="4"/>
        <v>0</v>
      </c>
      <c r="J174" s="97"/>
      <c r="K174" s="75">
        <v>20972864</v>
      </c>
      <c r="L174" s="97"/>
      <c r="M174" s="97">
        <v>48933271703</v>
      </c>
      <c r="N174" s="237"/>
      <c r="O174" s="97">
        <v>-40210150558</v>
      </c>
      <c r="P174" s="97"/>
      <c r="Q174" s="97">
        <f t="shared" si="5"/>
        <v>8723121145</v>
      </c>
    </row>
    <row r="175" spans="1:17" ht="21">
      <c r="A175" s="236" t="s">
        <v>183</v>
      </c>
      <c r="B175" s="237"/>
      <c r="C175" s="97">
        <v>25476</v>
      </c>
      <c r="D175" s="237"/>
      <c r="E175" s="97">
        <v>230211371</v>
      </c>
      <c r="F175" s="75"/>
      <c r="G175" s="97">
        <v>-187124017</v>
      </c>
      <c r="H175" s="237"/>
      <c r="I175" s="97">
        <f t="shared" si="4"/>
        <v>43087354</v>
      </c>
      <c r="J175" s="97"/>
      <c r="K175" s="75">
        <v>7394597</v>
      </c>
      <c r="L175" s="97"/>
      <c r="M175" s="97">
        <v>58310726487</v>
      </c>
      <c r="N175" s="237"/>
      <c r="O175" s="97">
        <v>-54283507563</v>
      </c>
      <c r="P175" s="97"/>
      <c r="Q175" s="97">
        <f t="shared" si="5"/>
        <v>4027218924</v>
      </c>
    </row>
    <row r="176" spans="1:17" ht="21">
      <c r="A176" s="236" t="s">
        <v>121</v>
      </c>
      <c r="B176" s="237"/>
      <c r="C176" s="97">
        <v>0</v>
      </c>
      <c r="D176" s="237"/>
      <c r="E176" s="97">
        <v>0</v>
      </c>
      <c r="F176" s="75"/>
      <c r="G176" s="97">
        <v>0</v>
      </c>
      <c r="H176" s="237"/>
      <c r="I176" s="97">
        <f t="shared" si="4"/>
        <v>0</v>
      </c>
      <c r="J176" s="97"/>
      <c r="K176" s="75">
        <v>19706485</v>
      </c>
      <c r="L176" s="97"/>
      <c r="M176" s="97">
        <v>41574072525</v>
      </c>
      <c r="N176" s="237"/>
      <c r="O176" s="97">
        <v>-41627116759</v>
      </c>
      <c r="P176" s="97"/>
      <c r="Q176" s="97">
        <f t="shared" si="5"/>
        <v>-53044234</v>
      </c>
    </row>
    <row r="177" spans="1:17" ht="21">
      <c r="A177" s="236" t="s">
        <v>216</v>
      </c>
      <c r="B177" s="237"/>
      <c r="C177" s="97">
        <v>396943</v>
      </c>
      <c r="D177" s="237"/>
      <c r="E177" s="97">
        <v>1846357435</v>
      </c>
      <c r="F177" s="75"/>
      <c r="G177" s="97">
        <v>-1392994199</v>
      </c>
      <c r="H177" s="237"/>
      <c r="I177" s="97">
        <f t="shared" si="4"/>
        <v>453363236</v>
      </c>
      <c r="J177" s="97"/>
      <c r="K177" s="75">
        <v>1334914</v>
      </c>
      <c r="L177" s="97"/>
      <c r="M177" s="97">
        <v>5744114634</v>
      </c>
      <c r="N177" s="237"/>
      <c r="O177" s="97">
        <v>-5683853317</v>
      </c>
      <c r="P177" s="97"/>
      <c r="Q177" s="97">
        <f t="shared" si="5"/>
        <v>60261317</v>
      </c>
    </row>
    <row r="178" spans="1:17" ht="21">
      <c r="A178" s="236" t="s">
        <v>125</v>
      </c>
      <c r="B178" s="237"/>
      <c r="C178" s="97">
        <v>200019</v>
      </c>
      <c r="D178" s="237"/>
      <c r="E178" s="97">
        <v>315795670</v>
      </c>
      <c r="F178" s="75"/>
      <c r="G178" s="97">
        <v>-373840958</v>
      </c>
      <c r="H178" s="237"/>
      <c r="I178" s="97">
        <f t="shared" si="4"/>
        <v>-58045288</v>
      </c>
      <c r="J178" s="97"/>
      <c r="K178" s="75">
        <v>2264607</v>
      </c>
      <c r="L178" s="97"/>
      <c r="M178" s="97">
        <v>3369131009</v>
      </c>
      <c r="N178" s="237"/>
      <c r="O178" s="97">
        <v>-4291688723</v>
      </c>
      <c r="P178" s="97"/>
      <c r="Q178" s="97">
        <f t="shared" si="5"/>
        <v>-922557714</v>
      </c>
    </row>
    <row r="179" spans="1:17" ht="21">
      <c r="A179" s="236" t="s">
        <v>106</v>
      </c>
      <c r="B179" s="237"/>
      <c r="C179" s="97">
        <v>210048</v>
      </c>
      <c r="D179" s="237"/>
      <c r="E179" s="97">
        <v>2329643698</v>
      </c>
      <c r="F179" s="75"/>
      <c r="G179" s="97">
        <v>-1732646843</v>
      </c>
      <c r="H179" s="237"/>
      <c r="I179" s="97">
        <f t="shared" si="4"/>
        <v>596996855</v>
      </c>
      <c r="J179" s="97"/>
      <c r="K179" s="75">
        <v>1866750</v>
      </c>
      <c r="L179" s="97"/>
      <c r="M179" s="97">
        <v>17176935873</v>
      </c>
      <c r="N179" s="237"/>
      <c r="O179" s="97">
        <v>-15260394344</v>
      </c>
      <c r="P179" s="97"/>
      <c r="Q179" s="97">
        <f t="shared" si="5"/>
        <v>1916541529</v>
      </c>
    </row>
    <row r="180" spans="1:17" ht="21">
      <c r="A180" s="236" t="s">
        <v>157</v>
      </c>
      <c r="B180" s="237"/>
      <c r="C180" s="97">
        <v>97871</v>
      </c>
      <c r="D180" s="237"/>
      <c r="E180" s="97">
        <v>474249940</v>
      </c>
      <c r="F180" s="75"/>
      <c r="G180" s="97">
        <v>-441428962</v>
      </c>
      <c r="H180" s="237"/>
      <c r="I180" s="97">
        <f t="shared" si="4"/>
        <v>32820978</v>
      </c>
      <c r="J180" s="97"/>
      <c r="K180" s="75">
        <v>11202410</v>
      </c>
      <c r="L180" s="97"/>
      <c r="M180" s="97">
        <v>51143404550</v>
      </c>
      <c r="N180" s="237"/>
      <c r="O180" s="97">
        <v>-54873362215</v>
      </c>
      <c r="P180" s="97"/>
      <c r="Q180" s="97">
        <f t="shared" si="5"/>
        <v>-3729957665</v>
      </c>
    </row>
    <row r="181" spans="1:17" ht="21">
      <c r="A181" s="236" t="s">
        <v>87</v>
      </c>
      <c r="B181" s="237"/>
      <c r="C181" s="97">
        <v>41036</v>
      </c>
      <c r="D181" s="237"/>
      <c r="E181" s="97">
        <v>247140880</v>
      </c>
      <c r="F181" s="75"/>
      <c r="G181" s="97">
        <v>-238229672</v>
      </c>
      <c r="H181" s="237"/>
      <c r="I181" s="97">
        <f t="shared" si="4"/>
        <v>8911208</v>
      </c>
      <c r="J181" s="97"/>
      <c r="K181" s="75">
        <v>12077856</v>
      </c>
      <c r="L181" s="97"/>
      <c r="M181" s="97">
        <v>69254286426</v>
      </c>
      <c r="N181" s="237"/>
      <c r="O181" s="97">
        <v>-74998771283</v>
      </c>
      <c r="P181" s="97"/>
      <c r="Q181" s="97">
        <f t="shared" si="5"/>
        <v>-5744484857</v>
      </c>
    </row>
    <row r="182" spans="1:17" ht="21">
      <c r="A182" s="236" t="s">
        <v>145</v>
      </c>
      <c r="B182" s="237"/>
      <c r="C182" s="97">
        <v>439390</v>
      </c>
      <c r="D182" s="237"/>
      <c r="E182" s="97">
        <v>3683019947</v>
      </c>
      <c r="F182" s="75"/>
      <c r="G182" s="97">
        <v>-3007516689</v>
      </c>
      <c r="H182" s="237"/>
      <c r="I182" s="97">
        <f t="shared" si="4"/>
        <v>675503258</v>
      </c>
      <c r="J182" s="97"/>
      <c r="K182" s="75">
        <v>958100</v>
      </c>
      <c r="L182" s="97"/>
      <c r="M182" s="97">
        <v>7033816816</v>
      </c>
      <c r="N182" s="237"/>
      <c r="O182" s="97">
        <v>-6254178389</v>
      </c>
      <c r="P182" s="97"/>
      <c r="Q182" s="97">
        <f t="shared" si="5"/>
        <v>779638427</v>
      </c>
    </row>
    <row r="183" spans="1:17" ht="21">
      <c r="A183" s="236" t="s">
        <v>293</v>
      </c>
      <c r="B183" s="237"/>
      <c r="C183" s="97">
        <v>7257</v>
      </c>
      <c r="D183" s="237"/>
      <c r="E183" s="97">
        <v>198090750</v>
      </c>
      <c r="F183" s="75"/>
      <c r="G183" s="97">
        <v>-221496529</v>
      </c>
      <c r="H183" s="237"/>
      <c r="I183" s="97">
        <f t="shared" si="4"/>
        <v>-23405779</v>
      </c>
      <c r="J183" s="97"/>
      <c r="K183" s="75">
        <v>38521</v>
      </c>
      <c r="L183" s="97"/>
      <c r="M183" s="97">
        <v>1021440607</v>
      </c>
      <c r="N183" s="237"/>
      <c r="O183" s="97">
        <v>-1217859416</v>
      </c>
      <c r="P183" s="97"/>
      <c r="Q183" s="97">
        <f t="shared" si="5"/>
        <v>-196418809</v>
      </c>
    </row>
    <row r="184" spans="1:17" ht="21">
      <c r="A184" s="236" t="s">
        <v>168</v>
      </c>
      <c r="B184" s="237"/>
      <c r="C184" s="97">
        <v>1024234</v>
      </c>
      <c r="D184" s="237"/>
      <c r="E184" s="97">
        <v>5482295307</v>
      </c>
      <c r="F184" s="75"/>
      <c r="G184" s="97">
        <v>-4188627168</v>
      </c>
      <c r="H184" s="237"/>
      <c r="I184" s="97">
        <f t="shared" si="4"/>
        <v>1293668139</v>
      </c>
      <c r="J184" s="97"/>
      <c r="K184" s="75">
        <v>4343229</v>
      </c>
      <c r="L184" s="97"/>
      <c r="M184" s="97">
        <v>20060701523</v>
      </c>
      <c r="N184" s="237"/>
      <c r="O184" s="97">
        <v>-17761729245</v>
      </c>
      <c r="P184" s="97"/>
      <c r="Q184" s="97">
        <f t="shared" si="5"/>
        <v>2298972278</v>
      </c>
    </row>
    <row r="185" spans="1:17" ht="21">
      <c r="A185" s="236" t="s">
        <v>235</v>
      </c>
      <c r="B185" s="237"/>
      <c r="C185" s="97">
        <v>0</v>
      </c>
      <c r="D185" s="237"/>
      <c r="E185" s="97">
        <v>0</v>
      </c>
      <c r="F185" s="75"/>
      <c r="G185" s="97">
        <v>0</v>
      </c>
      <c r="H185" s="237"/>
      <c r="I185" s="97">
        <f t="shared" si="4"/>
        <v>0</v>
      </c>
      <c r="J185" s="97"/>
      <c r="K185" s="75">
        <v>5118113</v>
      </c>
      <c r="L185" s="97"/>
      <c r="M185" s="97">
        <v>54254226631</v>
      </c>
      <c r="N185" s="237"/>
      <c r="O185" s="97">
        <v>-61967701574</v>
      </c>
      <c r="P185" s="97"/>
      <c r="Q185" s="97">
        <f t="shared" si="5"/>
        <v>-7713474943</v>
      </c>
    </row>
    <row r="186" spans="1:17" ht="21">
      <c r="A186" s="236" t="s">
        <v>345</v>
      </c>
      <c r="B186" s="237"/>
      <c r="C186" s="97">
        <v>37323</v>
      </c>
      <c r="D186" s="237"/>
      <c r="E186" s="97">
        <v>195005410</v>
      </c>
      <c r="F186" s="75"/>
      <c r="G186" s="97">
        <v>-192160868</v>
      </c>
      <c r="H186" s="237"/>
      <c r="I186" s="97">
        <f t="shared" si="4"/>
        <v>2844542</v>
      </c>
      <c r="J186" s="97"/>
      <c r="K186" s="75">
        <v>119910</v>
      </c>
      <c r="L186" s="97"/>
      <c r="M186" s="97">
        <v>606181576</v>
      </c>
      <c r="N186" s="237"/>
      <c r="O186" s="97">
        <v>-668404391</v>
      </c>
      <c r="P186" s="97"/>
      <c r="Q186" s="97">
        <f t="shared" si="5"/>
        <v>-62222815</v>
      </c>
    </row>
    <row r="187" spans="1:17" ht="21">
      <c r="A187" s="236" t="s">
        <v>153</v>
      </c>
      <c r="B187" s="237"/>
      <c r="C187" s="97">
        <v>3340</v>
      </c>
      <c r="D187" s="237"/>
      <c r="E187" s="97">
        <v>164864757</v>
      </c>
      <c r="F187" s="75"/>
      <c r="G187" s="97">
        <v>-162553418</v>
      </c>
      <c r="H187" s="237"/>
      <c r="I187" s="97">
        <f t="shared" si="4"/>
        <v>2311339</v>
      </c>
      <c r="J187" s="97"/>
      <c r="K187" s="75">
        <v>259561</v>
      </c>
      <c r="L187" s="97"/>
      <c r="M187" s="97">
        <v>11720261999</v>
      </c>
      <c r="N187" s="237"/>
      <c r="O187" s="97">
        <v>-12632493329</v>
      </c>
      <c r="P187" s="97"/>
      <c r="Q187" s="97">
        <f t="shared" si="5"/>
        <v>-912231330</v>
      </c>
    </row>
    <row r="188" spans="1:17" ht="21">
      <c r="A188" s="236" t="s">
        <v>344</v>
      </c>
      <c r="B188" s="237"/>
      <c r="C188" s="97">
        <v>70766</v>
      </c>
      <c r="D188" s="237"/>
      <c r="E188" s="97">
        <v>252572035</v>
      </c>
      <c r="F188" s="75"/>
      <c r="G188" s="97">
        <v>-232227289</v>
      </c>
      <c r="H188" s="237"/>
      <c r="I188" s="97">
        <f t="shared" si="4"/>
        <v>20344746</v>
      </c>
      <c r="J188" s="97"/>
      <c r="K188" s="75">
        <v>357067</v>
      </c>
      <c r="L188" s="97"/>
      <c r="M188" s="97">
        <v>1186263498</v>
      </c>
      <c r="N188" s="237"/>
      <c r="O188" s="97">
        <v>-1215818863</v>
      </c>
      <c r="P188" s="97"/>
      <c r="Q188" s="97">
        <f t="shared" si="5"/>
        <v>-29555365</v>
      </c>
    </row>
    <row r="189" spans="1:17" ht="21">
      <c r="A189" s="236" t="s">
        <v>230</v>
      </c>
      <c r="B189" s="237"/>
      <c r="C189" s="97">
        <v>171049</v>
      </c>
      <c r="D189" s="237"/>
      <c r="E189" s="97">
        <v>327940272</v>
      </c>
      <c r="F189" s="75"/>
      <c r="G189" s="97">
        <v>-331560955</v>
      </c>
      <c r="H189" s="237"/>
      <c r="I189" s="97">
        <f t="shared" si="4"/>
        <v>-3620683</v>
      </c>
      <c r="J189" s="97"/>
      <c r="K189" s="75">
        <v>2595123</v>
      </c>
      <c r="L189" s="97"/>
      <c r="M189" s="97">
        <v>4295647963</v>
      </c>
      <c r="N189" s="237"/>
      <c r="O189" s="97">
        <v>-5030379938</v>
      </c>
      <c r="P189" s="97"/>
      <c r="Q189" s="97">
        <f t="shared" si="5"/>
        <v>-734731975</v>
      </c>
    </row>
    <row r="190" spans="1:17" ht="21">
      <c r="A190" s="236" t="s">
        <v>341</v>
      </c>
      <c r="B190" s="237"/>
      <c r="C190" s="97">
        <v>194010</v>
      </c>
      <c r="D190" s="237"/>
      <c r="E190" s="97">
        <v>3648911055</v>
      </c>
      <c r="F190" s="75"/>
      <c r="G190" s="97">
        <v>-3526187422</v>
      </c>
      <c r="H190" s="237"/>
      <c r="I190" s="97">
        <f t="shared" si="4"/>
        <v>122723633</v>
      </c>
      <c r="J190" s="97"/>
      <c r="K190" s="75">
        <v>283176</v>
      </c>
      <c r="L190" s="97"/>
      <c r="M190" s="97">
        <v>5127232609</v>
      </c>
      <c r="N190" s="237"/>
      <c r="O190" s="97">
        <v>-5238794440</v>
      </c>
      <c r="P190" s="97"/>
      <c r="Q190" s="97">
        <f t="shared" si="5"/>
        <v>-111561831</v>
      </c>
    </row>
    <row r="191" spans="1:17" ht="21">
      <c r="A191" s="236" t="s">
        <v>292</v>
      </c>
      <c r="B191" s="237"/>
      <c r="C191" s="97">
        <v>10207</v>
      </c>
      <c r="D191" s="237"/>
      <c r="E191" s="97">
        <v>157351230</v>
      </c>
      <c r="F191" s="75"/>
      <c r="G191" s="97">
        <v>-180076476</v>
      </c>
      <c r="H191" s="237"/>
      <c r="I191" s="97">
        <f t="shared" si="4"/>
        <v>-22725246</v>
      </c>
      <c r="J191" s="97"/>
      <c r="K191" s="75">
        <v>325292</v>
      </c>
      <c r="L191" s="97"/>
      <c r="M191" s="97">
        <v>4780871247</v>
      </c>
      <c r="N191" s="237"/>
      <c r="O191" s="97">
        <v>-6174878892</v>
      </c>
      <c r="P191" s="97"/>
      <c r="Q191" s="97">
        <f t="shared" si="5"/>
        <v>-1394007645</v>
      </c>
    </row>
    <row r="192" spans="1:17" ht="21">
      <c r="A192" s="236" t="s">
        <v>126</v>
      </c>
      <c r="B192" s="237"/>
      <c r="C192" s="97">
        <v>106128</v>
      </c>
      <c r="D192" s="237"/>
      <c r="E192" s="97">
        <v>229997439</v>
      </c>
      <c r="F192" s="75"/>
      <c r="G192" s="97">
        <v>-239016025</v>
      </c>
      <c r="H192" s="237"/>
      <c r="I192" s="97">
        <f t="shared" si="4"/>
        <v>-9018586</v>
      </c>
      <c r="J192" s="97"/>
      <c r="K192" s="75">
        <v>2105486</v>
      </c>
      <c r="L192" s="97"/>
      <c r="M192" s="97">
        <v>4101201782</v>
      </c>
      <c r="N192" s="237"/>
      <c r="O192" s="97">
        <v>-4792508604</v>
      </c>
      <c r="P192" s="97"/>
      <c r="Q192" s="97">
        <f t="shared" si="5"/>
        <v>-691306822</v>
      </c>
    </row>
    <row r="193" spans="1:17" ht="21">
      <c r="A193" s="236" t="s">
        <v>231</v>
      </c>
      <c r="B193" s="237"/>
      <c r="C193" s="97">
        <v>62460</v>
      </c>
      <c r="D193" s="237"/>
      <c r="E193" s="97">
        <v>2403610527</v>
      </c>
      <c r="F193" s="75"/>
      <c r="G193" s="97">
        <v>-1398850818</v>
      </c>
      <c r="H193" s="237"/>
      <c r="I193" s="97">
        <f t="shared" si="4"/>
        <v>1004759709</v>
      </c>
      <c r="J193" s="97"/>
      <c r="K193" s="75">
        <v>436895</v>
      </c>
      <c r="L193" s="97"/>
      <c r="M193" s="97">
        <v>12269988610</v>
      </c>
      <c r="N193" s="237"/>
      <c r="O193" s="97">
        <v>-9784677042</v>
      </c>
      <c r="P193" s="97"/>
      <c r="Q193" s="97">
        <f t="shared" si="5"/>
        <v>2485311568</v>
      </c>
    </row>
    <row r="194" spans="1:17" ht="21">
      <c r="A194" s="236" t="s">
        <v>242</v>
      </c>
      <c r="B194" s="237"/>
      <c r="C194" s="97">
        <v>4691</v>
      </c>
      <c r="D194" s="237"/>
      <c r="E194" s="97">
        <v>211129061</v>
      </c>
      <c r="F194" s="75"/>
      <c r="G194" s="97">
        <v>-187410058</v>
      </c>
      <c r="H194" s="237"/>
      <c r="I194" s="97">
        <f t="shared" si="4"/>
        <v>23719003</v>
      </c>
      <c r="J194" s="97"/>
      <c r="K194" s="75">
        <v>202904</v>
      </c>
      <c r="L194" s="97"/>
      <c r="M194" s="97">
        <v>8069862421</v>
      </c>
      <c r="N194" s="237"/>
      <c r="O194" s="97">
        <v>-8106214121</v>
      </c>
      <c r="P194" s="97"/>
      <c r="Q194" s="97">
        <f t="shared" si="5"/>
        <v>-36351700</v>
      </c>
    </row>
    <row r="195" spans="1:17" ht="21">
      <c r="A195" s="236" t="s">
        <v>112</v>
      </c>
      <c r="B195" s="237"/>
      <c r="C195" s="97">
        <v>700888</v>
      </c>
      <c r="D195" s="237"/>
      <c r="E195" s="97">
        <v>3730051939</v>
      </c>
      <c r="F195" s="75"/>
      <c r="G195" s="97">
        <v>-3184408430</v>
      </c>
      <c r="H195" s="237"/>
      <c r="I195" s="97">
        <f t="shared" si="4"/>
        <v>545643509</v>
      </c>
      <c r="J195" s="97"/>
      <c r="K195" s="75">
        <v>1191564</v>
      </c>
      <c r="L195" s="97"/>
      <c r="M195" s="97">
        <v>5961179974</v>
      </c>
      <c r="N195" s="237"/>
      <c r="O195" s="97">
        <v>-5469993951</v>
      </c>
      <c r="P195" s="97"/>
      <c r="Q195" s="97">
        <f t="shared" si="5"/>
        <v>491186023</v>
      </c>
    </row>
    <row r="196" spans="1:17" ht="21">
      <c r="A196" s="236" t="s">
        <v>218</v>
      </c>
      <c r="B196" s="237"/>
      <c r="C196" s="97">
        <v>33227</v>
      </c>
      <c r="D196" s="237"/>
      <c r="E196" s="97">
        <v>329534059</v>
      </c>
      <c r="F196" s="75"/>
      <c r="G196" s="97">
        <v>-316991275</v>
      </c>
      <c r="H196" s="237"/>
      <c r="I196" s="97">
        <f t="shared" si="4"/>
        <v>12542784</v>
      </c>
      <c r="J196" s="97"/>
      <c r="K196" s="75">
        <v>311682</v>
      </c>
      <c r="L196" s="97"/>
      <c r="M196" s="97">
        <v>2871285136</v>
      </c>
      <c r="N196" s="237"/>
      <c r="O196" s="97">
        <v>-3017137782</v>
      </c>
      <c r="P196" s="97"/>
      <c r="Q196" s="97">
        <f t="shared" si="5"/>
        <v>-145852646</v>
      </c>
    </row>
    <row r="197" spans="1:17" ht="21">
      <c r="A197" s="236" t="s">
        <v>340</v>
      </c>
      <c r="B197" s="237"/>
      <c r="C197" s="97">
        <v>11122</v>
      </c>
      <c r="D197" s="237"/>
      <c r="E197" s="97">
        <v>269320049</v>
      </c>
      <c r="F197" s="75"/>
      <c r="G197" s="97">
        <v>-265408635</v>
      </c>
      <c r="H197" s="237"/>
      <c r="I197" s="97">
        <f t="shared" si="4"/>
        <v>3911414</v>
      </c>
      <c r="J197" s="97"/>
      <c r="K197" s="75">
        <v>226923</v>
      </c>
      <c r="L197" s="97"/>
      <c r="M197" s="97">
        <v>4520219863</v>
      </c>
      <c r="N197" s="237"/>
      <c r="O197" s="97">
        <v>-5763154991</v>
      </c>
      <c r="P197" s="97"/>
      <c r="Q197" s="97">
        <f t="shared" si="5"/>
        <v>-1242935128</v>
      </c>
    </row>
    <row r="198" spans="1:17" ht="21">
      <c r="A198" s="236" t="s">
        <v>350</v>
      </c>
      <c r="B198" s="237"/>
      <c r="C198" s="97">
        <v>101381</v>
      </c>
      <c r="D198" s="237"/>
      <c r="E198" s="97">
        <v>350800737</v>
      </c>
      <c r="F198" s="75"/>
      <c r="G198" s="97">
        <v>-306198269</v>
      </c>
      <c r="H198" s="237"/>
      <c r="I198" s="97">
        <f t="shared" si="4"/>
        <v>44602468</v>
      </c>
      <c r="J198" s="97"/>
      <c r="K198" s="75">
        <v>507995</v>
      </c>
      <c r="L198" s="97"/>
      <c r="M198" s="97">
        <v>1519834583</v>
      </c>
      <c r="N198" s="237"/>
      <c r="O198" s="97">
        <v>-1633894307</v>
      </c>
      <c r="P198" s="97"/>
      <c r="Q198" s="97">
        <f t="shared" si="5"/>
        <v>-114059724</v>
      </c>
    </row>
    <row r="199" spans="1:17" ht="21">
      <c r="A199" s="236" t="s">
        <v>328</v>
      </c>
      <c r="B199" s="237"/>
      <c r="C199" s="97">
        <v>6445</v>
      </c>
      <c r="D199" s="237"/>
      <c r="E199" s="97">
        <v>49530026</v>
      </c>
      <c r="F199" s="75"/>
      <c r="G199" s="97">
        <v>-53629273</v>
      </c>
      <c r="H199" s="237"/>
      <c r="I199" s="97">
        <f t="shared" si="4"/>
        <v>-4099247</v>
      </c>
      <c r="J199" s="97"/>
      <c r="K199" s="75">
        <v>254602</v>
      </c>
      <c r="L199" s="97"/>
      <c r="M199" s="97">
        <v>2056513518</v>
      </c>
      <c r="N199" s="237"/>
      <c r="O199" s="97">
        <v>-2153901654</v>
      </c>
      <c r="P199" s="97"/>
      <c r="Q199" s="97">
        <f t="shared" si="5"/>
        <v>-97388136</v>
      </c>
    </row>
    <row r="200" spans="1:17" ht="21">
      <c r="A200" s="236" t="s">
        <v>131</v>
      </c>
      <c r="B200" s="237"/>
      <c r="C200" s="97">
        <v>0</v>
      </c>
      <c r="D200" s="237"/>
      <c r="E200" s="97">
        <v>0</v>
      </c>
      <c r="F200" s="75"/>
      <c r="G200" s="97">
        <v>0</v>
      </c>
      <c r="H200" s="237"/>
      <c r="I200" s="97">
        <f t="shared" si="4"/>
        <v>0</v>
      </c>
      <c r="J200" s="97"/>
      <c r="K200" s="75">
        <v>2665164</v>
      </c>
      <c r="L200" s="97"/>
      <c r="M200" s="97">
        <v>45032117388</v>
      </c>
      <c r="N200" s="237"/>
      <c r="O200" s="97">
        <v>-47449075371</v>
      </c>
      <c r="P200" s="97"/>
      <c r="Q200" s="97">
        <f t="shared" si="5"/>
        <v>-2416957983</v>
      </c>
    </row>
    <row r="201" spans="1:17" ht="21">
      <c r="A201" s="236" t="s">
        <v>306</v>
      </c>
      <c r="B201" s="237"/>
      <c r="C201" s="97">
        <v>51468</v>
      </c>
      <c r="D201" s="237"/>
      <c r="E201" s="97">
        <v>166954388</v>
      </c>
      <c r="F201" s="75"/>
      <c r="G201" s="97">
        <v>-167123108</v>
      </c>
      <c r="H201" s="237"/>
      <c r="I201" s="97">
        <f t="shared" ref="I201:I264" si="6">G201+E201</f>
        <v>-168720</v>
      </c>
      <c r="J201" s="97"/>
      <c r="K201" s="75">
        <v>1244213</v>
      </c>
      <c r="L201" s="97"/>
      <c r="M201" s="97">
        <v>3433437344</v>
      </c>
      <c r="N201" s="237"/>
      <c r="O201" s="97">
        <v>-4245615292</v>
      </c>
      <c r="P201" s="97"/>
      <c r="Q201" s="97">
        <f t="shared" ref="Q201:Q264" si="7">M201+O201</f>
        <v>-812177948</v>
      </c>
    </row>
    <row r="202" spans="1:17" ht="21">
      <c r="A202" s="236" t="s">
        <v>286</v>
      </c>
      <c r="B202" s="237"/>
      <c r="C202" s="97">
        <v>1502</v>
      </c>
      <c r="D202" s="237"/>
      <c r="E202" s="97">
        <v>80607304</v>
      </c>
      <c r="F202" s="75"/>
      <c r="G202" s="97">
        <v>-83505936</v>
      </c>
      <c r="H202" s="237"/>
      <c r="I202" s="97">
        <f t="shared" si="6"/>
        <v>-2898632</v>
      </c>
      <c r="J202" s="97"/>
      <c r="K202" s="75">
        <v>71419</v>
      </c>
      <c r="L202" s="97"/>
      <c r="M202" s="97">
        <v>3244066996</v>
      </c>
      <c r="N202" s="237"/>
      <c r="O202" s="97">
        <v>-3987376761</v>
      </c>
      <c r="P202" s="97"/>
      <c r="Q202" s="97">
        <f t="shared" si="7"/>
        <v>-743309765</v>
      </c>
    </row>
    <row r="203" spans="1:17" ht="21">
      <c r="A203" s="236" t="s">
        <v>331</v>
      </c>
      <c r="B203" s="237"/>
      <c r="C203" s="97">
        <v>25049</v>
      </c>
      <c r="D203" s="237"/>
      <c r="E203" s="97">
        <v>306382852</v>
      </c>
      <c r="F203" s="75"/>
      <c r="G203" s="97">
        <v>-300062789</v>
      </c>
      <c r="H203" s="237"/>
      <c r="I203" s="97">
        <f t="shared" si="6"/>
        <v>6320063</v>
      </c>
      <c r="J203" s="97"/>
      <c r="K203" s="75">
        <v>787882</v>
      </c>
      <c r="L203" s="97"/>
      <c r="M203" s="97">
        <v>8212437862</v>
      </c>
      <c r="N203" s="237"/>
      <c r="O203" s="97">
        <v>-9730350952</v>
      </c>
      <c r="P203" s="97"/>
      <c r="Q203" s="97">
        <f t="shared" si="7"/>
        <v>-1517913090</v>
      </c>
    </row>
    <row r="204" spans="1:17" ht="21">
      <c r="A204" s="236" t="s">
        <v>310</v>
      </c>
      <c r="B204" s="237"/>
      <c r="C204" s="97">
        <v>126910</v>
      </c>
      <c r="D204" s="237"/>
      <c r="E204" s="97">
        <v>322318799</v>
      </c>
      <c r="F204" s="75"/>
      <c r="G204" s="97">
        <v>-338529682</v>
      </c>
      <c r="H204" s="237"/>
      <c r="I204" s="97">
        <f t="shared" si="6"/>
        <v>-16210883</v>
      </c>
      <c r="J204" s="97"/>
      <c r="K204" s="75">
        <v>2402951</v>
      </c>
      <c r="L204" s="97"/>
      <c r="M204" s="97">
        <v>4970436565</v>
      </c>
      <c r="N204" s="237"/>
      <c r="O204" s="97">
        <v>-6884880772</v>
      </c>
      <c r="P204" s="97"/>
      <c r="Q204" s="97">
        <f t="shared" si="7"/>
        <v>-1914444207</v>
      </c>
    </row>
    <row r="205" spans="1:17" ht="21">
      <c r="A205" s="236" t="s">
        <v>308</v>
      </c>
      <c r="B205" s="237"/>
      <c r="C205" s="97">
        <v>21324</v>
      </c>
      <c r="D205" s="237"/>
      <c r="E205" s="97">
        <v>308387568</v>
      </c>
      <c r="F205" s="75"/>
      <c r="G205" s="97">
        <v>-295750259</v>
      </c>
      <c r="H205" s="237"/>
      <c r="I205" s="97">
        <f t="shared" si="6"/>
        <v>12637309</v>
      </c>
      <c r="J205" s="97"/>
      <c r="K205" s="75">
        <v>358619</v>
      </c>
      <c r="L205" s="97"/>
      <c r="M205" s="97">
        <v>5184398688</v>
      </c>
      <c r="N205" s="237"/>
      <c r="O205" s="97">
        <v>-4862319436</v>
      </c>
      <c r="P205" s="97"/>
      <c r="Q205" s="97">
        <f t="shared" si="7"/>
        <v>322079252</v>
      </c>
    </row>
    <row r="206" spans="1:17" ht="21">
      <c r="A206" s="236" t="s">
        <v>339</v>
      </c>
      <c r="B206" s="237"/>
      <c r="C206" s="97">
        <v>59438</v>
      </c>
      <c r="D206" s="237"/>
      <c r="E206" s="97">
        <v>3769274826</v>
      </c>
      <c r="F206" s="75"/>
      <c r="G206" s="97">
        <v>-3218276407</v>
      </c>
      <c r="H206" s="237"/>
      <c r="I206" s="97">
        <f t="shared" si="6"/>
        <v>550998419</v>
      </c>
      <c r="J206" s="97"/>
      <c r="K206" s="75">
        <v>90693</v>
      </c>
      <c r="L206" s="97"/>
      <c r="M206" s="97">
        <v>5323418380</v>
      </c>
      <c r="N206" s="237"/>
      <c r="O206" s="97">
        <v>-4892659267</v>
      </c>
      <c r="P206" s="97"/>
      <c r="Q206" s="97">
        <f t="shared" si="7"/>
        <v>430759113</v>
      </c>
    </row>
    <row r="207" spans="1:17" ht="21">
      <c r="A207" s="236" t="s">
        <v>364</v>
      </c>
      <c r="B207" s="237"/>
      <c r="C207" s="97">
        <v>0</v>
      </c>
      <c r="D207" s="237"/>
      <c r="E207" s="97">
        <v>0</v>
      </c>
      <c r="F207" s="75"/>
      <c r="G207" s="97">
        <v>0</v>
      </c>
      <c r="H207" s="237"/>
      <c r="I207" s="97">
        <f t="shared" si="6"/>
        <v>0</v>
      </c>
      <c r="J207" s="97"/>
      <c r="K207" s="75">
        <v>318418</v>
      </c>
      <c r="L207" s="97"/>
      <c r="M207" s="97">
        <v>3657549260</v>
      </c>
      <c r="N207" s="237"/>
      <c r="O207" s="97">
        <v>-3765844474</v>
      </c>
      <c r="P207" s="97"/>
      <c r="Q207" s="97">
        <f t="shared" si="7"/>
        <v>-108295214</v>
      </c>
    </row>
    <row r="208" spans="1:17" ht="21">
      <c r="A208" s="236" t="s">
        <v>271</v>
      </c>
      <c r="B208" s="237"/>
      <c r="C208" s="97">
        <v>54290</v>
      </c>
      <c r="D208" s="237"/>
      <c r="E208" s="97">
        <v>2185662490</v>
      </c>
      <c r="F208" s="75"/>
      <c r="G208" s="97">
        <v>-2060112932</v>
      </c>
      <c r="H208" s="237"/>
      <c r="I208" s="97">
        <f t="shared" si="6"/>
        <v>125549558</v>
      </c>
      <c r="J208" s="97"/>
      <c r="K208" s="75">
        <v>156022</v>
      </c>
      <c r="L208" s="97"/>
      <c r="M208" s="97">
        <v>5636629409</v>
      </c>
      <c r="N208" s="237"/>
      <c r="O208" s="97">
        <v>-5920481483</v>
      </c>
      <c r="P208" s="97"/>
      <c r="Q208" s="97">
        <f t="shared" si="7"/>
        <v>-283852074</v>
      </c>
    </row>
    <row r="209" spans="1:17" ht="21">
      <c r="A209" s="236" t="s">
        <v>320</v>
      </c>
      <c r="B209" s="237"/>
      <c r="C209" s="97">
        <v>10440</v>
      </c>
      <c r="D209" s="237"/>
      <c r="E209" s="97">
        <v>264221092</v>
      </c>
      <c r="F209" s="75"/>
      <c r="G209" s="97">
        <v>-214653299</v>
      </c>
      <c r="H209" s="237"/>
      <c r="I209" s="97">
        <f t="shared" si="6"/>
        <v>49567793</v>
      </c>
      <c r="J209" s="97"/>
      <c r="K209" s="75">
        <v>185436</v>
      </c>
      <c r="L209" s="97"/>
      <c r="M209" s="97">
        <v>9038799977</v>
      </c>
      <c r="N209" s="237"/>
      <c r="O209" s="97">
        <v>-8942348530</v>
      </c>
      <c r="P209" s="97"/>
      <c r="Q209" s="97">
        <f t="shared" si="7"/>
        <v>96451447</v>
      </c>
    </row>
    <row r="210" spans="1:17" ht="21">
      <c r="A210" s="236" t="s">
        <v>303</v>
      </c>
      <c r="B210" s="237"/>
      <c r="C210" s="97">
        <v>379255</v>
      </c>
      <c r="D210" s="237"/>
      <c r="E210" s="97">
        <v>1825543608</v>
      </c>
      <c r="F210" s="75"/>
      <c r="G210" s="97">
        <v>-1289334640</v>
      </c>
      <c r="H210" s="237"/>
      <c r="I210" s="97">
        <f t="shared" si="6"/>
        <v>536208968</v>
      </c>
      <c r="J210" s="97"/>
      <c r="K210" s="75">
        <v>2652738</v>
      </c>
      <c r="L210" s="97"/>
      <c r="M210" s="97">
        <v>8784657256</v>
      </c>
      <c r="N210" s="237"/>
      <c r="O210" s="97">
        <v>-9018383395</v>
      </c>
      <c r="P210" s="97"/>
      <c r="Q210" s="97">
        <f t="shared" si="7"/>
        <v>-233726139</v>
      </c>
    </row>
    <row r="211" spans="1:17" ht="21">
      <c r="A211" s="236" t="s">
        <v>148</v>
      </c>
      <c r="B211" s="237"/>
      <c r="C211" s="97">
        <v>12063</v>
      </c>
      <c r="D211" s="237"/>
      <c r="E211" s="97">
        <v>39340347</v>
      </c>
      <c r="F211" s="75"/>
      <c r="G211" s="97">
        <v>-44235629</v>
      </c>
      <c r="H211" s="237"/>
      <c r="I211" s="97">
        <f t="shared" si="6"/>
        <v>-4895282</v>
      </c>
      <c r="J211" s="97"/>
      <c r="K211" s="75">
        <v>1179268</v>
      </c>
      <c r="L211" s="97"/>
      <c r="M211" s="97">
        <v>3250183913</v>
      </c>
      <c r="N211" s="237"/>
      <c r="O211" s="97">
        <v>-4324435251</v>
      </c>
      <c r="P211" s="97"/>
      <c r="Q211" s="97">
        <f t="shared" si="7"/>
        <v>-1074251338</v>
      </c>
    </row>
    <row r="212" spans="1:17" ht="21">
      <c r="A212" s="236" t="s">
        <v>154</v>
      </c>
      <c r="B212" s="237"/>
      <c r="C212" s="97">
        <v>2858</v>
      </c>
      <c r="D212" s="237"/>
      <c r="E212" s="97">
        <v>192403685</v>
      </c>
      <c r="F212" s="75"/>
      <c r="G212" s="97">
        <v>-154606942</v>
      </c>
      <c r="H212" s="237"/>
      <c r="I212" s="97">
        <f t="shared" si="6"/>
        <v>37796743</v>
      </c>
      <c r="J212" s="97"/>
      <c r="K212" s="75">
        <v>245708</v>
      </c>
      <c r="L212" s="97"/>
      <c r="M212" s="97">
        <v>14531807743</v>
      </c>
      <c r="N212" s="237"/>
      <c r="O212" s="97">
        <v>-13291869358</v>
      </c>
      <c r="P212" s="97"/>
      <c r="Q212" s="97">
        <f t="shared" si="7"/>
        <v>1239938385</v>
      </c>
    </row>
    <row r="213" spans="1:17" ht="21">
      <c r="A213" s="236" t="s">
        <v>290</v>
      </c>
      <c r="B213" s="237"/>
      <c r="C213" s="97">
        <v>29661</v>
      </c>
      <c r="D213" s="237"/>
      <c r="E213" s="97">
        <v>329264513</v>
      </c>
      <c r="F213" s="75"/>
      <c r="G213" s="97">
        <v>-284186061</v>
      </c>
      <c r="H213" s="237"/>
      <c r="I213" s="97">
        <f t="shared" si="6"/>
        <v>45078452</v>
      </c>
      <c r="J213" s="97"/>
      <c r="K213" s="75">
        <v>907638</v>
      </c>
      <c r="L213" s="97"/>
      <c r="M213" s="97">
        <v>7972137677</v>
      </c>
      <c r="N213" s="237"/>
      <c r="O213" s="97">
        <v>-8817574565</v>
      </c>
      <c r="P213" s="97"/>
      <c r="Q213" s="97">
        <f t="shared" si="7"/>
        <v>-845436888</v>
      </c>
    </row>
    <row r="214" spans="1:17" ht="21">
      <c r="A214" s="236" t="s">
        <v>352</v>
      </c>
      <c r="B214" s="237"/>
      <c r="C214" s="97">
        <v>1369082</v>
      </c>
      <c r="D214" s="237"/>
      <c r="E214" s="97">
        <v>3716440244</v>
      </c>
      <c r="F214" s="75"/>
      <c r="G214" s="97">
        <v>-3544769992</v>
      </c>
      <c r="H214" s="237"/>
      <c r="I214" s="97">
        <f t="shared" si="6"/>
        <v>171670252</v>
      </c>
      <c r="J214" s="97"/>
      <c r="K214" s="75">
        <v>1818556</v>
      </c>
      <c r="L214" s="97"/>
      <c r="M214" s="97">
        <v>4710840882</v>
      </c>
      <c r="N214" s="237"/>
      <c r="O214" s="97">
        <v>-4746542496</v>
      </c>
      <c r="P214" s="97"/>
      <c r="Q214" s="97">
        <f t="shared" si="7"/>
        <v>-35701614</v>
      </c>
    </row>
    <row r="215" spans="1:17" ht="21">
      <c r="A215" s="236" t="s">
        <v>309</v>
      </c>
      <c r="B215" s="237"/>
      <c r="C215" s="97">
        <v>5906</v>
      </c>
      <c r="D215" s="237"/>
      <c r="E215" s="97">
        <v>173294667</v>
      </c>
      <c r="F215" s="75"/>
      <c r="G215" s="97">
        <v>-160920253</v>
      </c>
      <c r="H215" s="237"/>
      <c r="I215" s="97">
        <f t="shared" si="6"/>
        <v>12374414</v>
      </c>
      <c r="J215" s="97"/>
      <c r="K215" s="75">
        <v>190659</v>
      </c>
      <c r="L215" s="97"/>
      <c r="M215" s="97">
        <v>5331712772</v>
      </c>
      <c r="N215" s="237"/>
      <c r="O215" s="97">
        <v>-5194868711</v>
      </c>
      <c r="P215" s="97"/>
      <c r="Q215" s="97">
        <f t="shared" si="7"/>
        <v>136844061</v>
      </c>
    </row>
    <row r="216" spans="1:17" ht="21">
      <c r="A216" s="236" t="s">
        <v>116</v>
      </c>
      <c r="B216" s="237"/>
      <c r="C216" s="97">
        <v>45453</v>
      </c>
      <c r="D216" s="237"/>
      <c r="E216" s="97">
        <v>282972793</v>
      </c>
      <c r="F216" s="75"/>
      <c r="G216" s="97">
        <v>-241274842</v>
      </c>
      <c r="H216" s="237"/>
      <c r="I216" s="97">
        <f t="shared" si="6"/>
        <v>41697951</v>
      </c>
      <c r="J216" s="97"/>
      <c r="K216" s="75">
        <v>6054918</v>
      </c>
      <c r="L216" s="97"/>
      <c r="M216" s="97">
        <v>34115437836</v>
      </c>
      <c r="N216" s="237"/>
      <c r="O216" s="97">
        <v>-32140879214</v>
      </c>
      <c r="P216" s="97"/>
      <c r="Q216" s="97">
        <f t="shared" si="7"/>
        <v>1974558622</v>
      </c>
    </row>
    <row r="217" spans="1:17" ht="21">
      <c r="A217" s="236" t="s">
        <v>314</v>
      </c>
      <c r="B217" s="237"/>
      <c r="C217" s="97">
        <v>141932</v>
      </c>
      <c r="D217" s="237"/>
      <c r="E217" s="97">
        <v>146448559</v>
      </c>
      <c r="F217" s="75"/>
      <c r="G217" s="97">
        <v>-163993659</v>
      </c>
      <c r="H217" s="237"/>
      <c r="I217" s="97">
        <f t="shared" si="6"/>
        <v>-17545100</v>
      </c>
      <c r="J217" s="97"/>
      <c r="K217" s="75">
        <v>1761162</v>
      </c>
      <c r="L217" s="97"/>
      <c r="M217" s="97">
        <v>1847677153</v>
      </c>
      <c r="N217" s="237"/>
      <c r="O217" s="97">
        <v>-2198811872</v>
      </c>
      <c r="P217" s="97"/>
      <c r="Q217" s="97">
        <f t="shared" si="7"/>
        <v>-351134719</v>
      </c>
    </row>
    <row r="218" spans="1:17" ht="21">
      <c r="A218" s="236" t="s">
        <v>322</v>
      </c>
      <c r="B218" s="237"/>
      <c r="C218" s="97">
        <v>138656</v>
      </c>
      <c r="D218" s="237"/>
      <c r="E218" s="97">
        <v>365565788</v>
      </c>
      <c r="F218" s="75"/>
      <c r="G218" s="97">
        <v>-330088273</v>
      </c>
      <c r="H218" s="237"/>
      <c r="I218" s="97">
        <f t="shared" si="6"/>
        <v>35477515</v>
      </c>
      <c r="J218" s="97"/>
      <c r="K218" s="75">
        <v>2684484</v>
      </c>
      <c r="L218" s="97"/>
      <c r="M218" s="97">
        <v>6008734717</v>
      </c>
      <c r="N218" s="237"/>
      <c r="O218" s="97">
        <v>-6418517222</v>
      </c>
      <c r="P218" s="97"/>
      <c r="Q218" s="97">
        <f t="shared" si="7"/>
        <v>-409782505</v>
      </c>
    </row>
    <row r="219" spans="1:17" ht="21">
      <c r="A219" s="236" t="s">
        <v>80</v>
      </c>
      <c r="B219" s="237"/>
      <c r="C219" s="97">
        <v>537525</v>
      </c>
      <c r="D219" s="237"/>
      <c r="E219" s="97">
        <v>2718998066</v>
      </c>
      <c r="F219" s="75"/>
      <c r="G219" s="97">
        <v>-2136198543</v>
      </c>
      <c r="H219" s="237"/>
      <c r="I219" s="97">
        <f t="shared" si="6"/>
        <v>582799523</v>
      </c>
      <c r="J219" s="97"/>
      <c r="K219" s="75">
        <v>5561414</v>
      </c>
      <c r="L219" s="97"/>
      <c r="M219" s="97">
        <v>24082318246</v>
      </c>
      <c r="N219" s="237"/>
      <c r="O219" s="97">
        <v>-21408032427</v>
      </c>
      <c r="P219" s="97"/>
      <c r="Q219" s="97">
        <f t="shared" si="7"/>
        <v>2674285819</v>
      </c>
    </row>
    <row r="220" spans="1:17" ht="21">
      <c r="A220" s="236" t="s">
        <v>135</v>
      </c>
      <c r="B220" s="237"/>
      <c r="C220" s="97">
        <v>79612</v>
      </c>
      <c r="D220" s="237"/>
      <c r="E220" s="97">
        <v>372492121</v>
      </c>
      <c r="F220" s="75"/>
      <c r="G220" s="97">
        <v>-334593485</v>
      </c>
      <c r="H220" s="237"/>
      <c r="I220" s="97">
        <f t="shared" si="6"/>
        <v>37898636</v>
      </c>
      <c r="J220" s="97"/>
      <c r="K220" s="75">
        <v>1924369</v>
      </c>
      <c r="L220" s="97"/>
      <c r="M220" s="97">
        <v>9125712513</v>
      </c>
      <c r="N220" s="237"/>
      <c r="O220" s="97">
        <v>-8014576523</v>
      </c>
      <c r="P220" s="97"/>
      <c r="Q220" s="97">
        <f t="shared" si="7"/>
        <v>1111135990</v>
      </c>
    </row>
    <row r="221" spans="1:17" ht="21">
      <c r="A221" s="236" t="s">
        <v>248</v>
      </c>
      <c r="B221" s="237"/>
      <c r="C221" s="97">
        <v>153941</v>
      </c>
      <c r="D221" s="237"/>
      <c r="E221" s="97">
        <v>272236364</v>
      </c>
      <c r="F221" s="75"/>
      <c r="G221" s="97">
        <v>-305382180</v>
      </c>
      <c r="H221" s="237"/>
      <c r="I221" s="97">
        <f t="shared" si="6"/>
        <v>-33145816</v>
      </c>
      <c r="J221" s="97"/>
      <c r="K221" s="75">
        <v>1042090</v>
      </c>
      <c r="L221" s="97"/>
      <c r="M221" s="97">
        <v>1793339777</v>
      </c>
      <c r="N221" s="237"/>
      <c r="O221" s="97">
        <v>-2105768581</v>
      </c>
      <c r="P221" s="97"/>
      <c r="Q221" s="97">
        <f t="shared" si="7"/>
        <v>-312428804</v>
      </c>
    </row>
    <row r="222" spans="1:17" ht="21">
      <c r="A222" s="236" t="s">
        <v>181</v>
      </c>
      <c r="B222" s="237"/>
      <c r="C222" s="97">
        <v>848306</v>
      </c>
      <c r="D222" s="237"/>
      <c r="E222" s="97">
        <v>57965970092</v>
      </c>
      <c r="F222" s="75"/>
      <c r="G222" s="97">
        <v>-45125382291</v>
      </c>
      <c r="H222" s="237"/>
      <c r="I222" s="97">
        <f t="shared" si="6"/>
        <v>12840587801</v>
      </c>
      <c r="J222" s="97"/>
      <c r="K222" s="75">
        <v>1615160</v>
      </c>
      <c r="L222" s="97"/>
      <c r="M222" s="97">
        <v>101328945830</v>
      </c>
      <c r="N222" s="237"/>
      <c r="O222" s="97">
        <v>-83851975533</v>
      </c>
      <c r="P222" s="97"/>
      <c r="Q222" s="97">
        <f t="shared" si="7"/>
        <v>17476970297</v>
      </c>
    </row>
    <row r="223" spans="1:17" ht="21">
      <c r="A223" s="236" t="s">
        <v>266</v>
      </c>
      <c r="B223" s="237"/>
      <c r="C223" s="97">
        <v>110075</v>
      </c>
      <c r="D223" s="237"/>
      <c r="E223" s="97">
        <v>540914250</v>
      </c>
      <c r="F223" s="75"/>
      <c r="G223" s="97">
        <v>-493303589</v>
      </c>
      <c r="H223" s="237"/>
      <c r="I223" s="97">
        <f t="shared" si="6"/>
        <v>47610661</v>
      </c>
      <c r="J223" s="97"/>
      <c r="K223" s="75">
        <v>495797</v>
      </c>
      <c r="L223" s="97"/>
      <c r="M223" s="97">
        <v>2194986274</v>
      </c>
      <c r="N223" s="237"/>
      <c r="O223" s="97">
        <v>-2117869981</v>
      </c>
      <c r="P223" s="97"/>
      <c r="Q223" s="97">
        <f t="shared" si="7"/>
        <v>77116293</v>
      </c>
    </row>
    <row r="224" spans="1:17" ht="21">
      <c r="A224" s="236" t="s">
        <v>161</v>
      </c>
      <c r="B224" s="237"/>
      <c r="C224" s="97">
        <v>0</v>
      </c>
      <c r="D224" s="237"/>
      <c r="E224" s="97">
        <v>0</v>
      </c>
      <c r="F224" s="75"/>
      <c r="G224" s="97">
        <v>0</v>
      </c>
      <c r="H224" s="237"/>
      <c r="I224" s="97">
        <f t="shared" si="6"/>
        <v>0</v>
      </c>
      <c r="J224" s="97"/>
      <c r="K224" s="75">
        <v>469403</v>
      </c>
      <c r="L224" s="97"/>
      <c r="M224" s="97">
        <v>9244076725</v>
      </c>
      <c r="N224" s="237"/>
      <c r="O224" s="97">
        <v>-10456731268</v>
      </c>
      <c r="P224" s="97"/>
      <c r="Q224" s="97">
        <f t="shared" si="7"/>
        <v>-1212654543</v>
      </c>
    </row>
    <row r="225" spans="1:17" ht="21">
      <c r="A225" s="236" t="s">
        <v>223</v>
      </c>
      <c r="B225" s="237"/>
      <c r="C225" s="97">
        <v>283175</v>
      </c>
      <c r="D225" s="237"/>
      <c r="E225" s="97">
        <v>438768552</v>
      </c>
      <c r="F225" s="75"/>
      <c r="G225" s="97">
        <v>-382964138</v>
      </c>
      <c r="H225" s="237"/>
      <c r="I225" s="97">
        <f t="shared" si="6"/>
        <v>55804414</v>
      </c>
      <c r="J225" s="97"/>
      <c r="K225" s="75">
        <v>4029852</v>
      </c>
      <c r="L225" s="97"/>
      <c r="M225" s="97">
        <v>9015493828</v>
      </c>
      <c r="N225" s="237"/>
      <c r="O225" s="97">
        <v>-8253517204</v>
      </c>
      <c r="P225" s="97"/>
      <c r="Q225" s="97">
        <f t="shared" si="7"/>
        <v>761976624</v>
      </c>
    </row>
    <row r="226" spans="1:17" ht="21">
      <c r="A226" s="236" t="s">
        <v>304</v>
      </c>
      <c r="B226" s="237"/>
      <c r="C226" s="97">
        <v>1431</v>
      </c>
      <c r="D226" s="237"/>
      <c r="E226" s="97">
        <v>18122471</v>
      </c>
      <c r="F226" s="75"/>
      <c r="G226" s="97">
        <v>-14806710</v>
      </c>
      <c r="H226" s="237"/>
      <c r="I226" s="97">
        <f t="shared" si="6"/>
        <v>3315761</v>
      </c>
      <c r="J226" s="97"/>
      <c r="K226" s="75">
        <v>665959</v>
      </c>
      <c r="L226" s="97"/>
      <c r="M226" s="97">
        <v>8133501719</v>
      </c>
      <c r="N226" s="237"/>
      <c r="O226" s="97">
        <v>-6890749033</v>
      </c>
      <c r="P226" s="97"/>
      <c r="Q226" s="97">
        <f t="shared" si="7"/>
        <v>1242752686</v>
      </c>
    </row>
    <row r="227" spans="1:17" ht="21">
      <c r="A227" s="236" t="s">
        <v>172</v>
      </c>
      <c r="B227" s="237"/>
      <c r="C227" s="97">
        <v>280833</v>
      </c>
      <c r="D227" s="237"/>
      <c r="E227" s="97">
        <v>2374640870</v>
      </c>
      <c r="F227" s="75"/>
      <c r="G227" s="97">
        <v>-2068590744</v>
      </c>
      <c r="H227" s="237"/>
      <c r="I227" s="97">
        <f t="shared" si="6"/>
        <v>306050126</v>
      </c>
      <c r="J227" s="97"/>
      <c r="K227" s="75">
        <v>1526697</v>
      </c>
      <c r="L227" s="97"/>
      <c r="M227" s="97">
        <v>12173046815</v>
      </c>
      <c r="N227" s="237"/>
      <c r="O227" s="97">
        <v>-11245513465</v>
      </c>
      <c r="P227" s="97"/>
      <c r="Q227" s="97">
        <f t="shared" si="7"/>
        <v>927533350</v>
      </c>
    </row>
    <row r="228" spans="1:17" ht="21">
      <c r="A228" s="236" t="s">
        <v>327</v>
      </c>
      <c r="B228" s="237"/>
      <c r="C228" s="97">
        <v>30525</v>
      </c>
      <c r="D228" s="237"/>
      <c r="E228" s="97">
        <v>1354986288</v>
      </c>
      <c r="F228" s="75"/>
      <c r="G228" s="97">
        <v>-1339053194</v>
      </c>
      <c r="H228" s="237"/>
      <c r="I228" s="97">
        <f t="shared" si="6"/>
        <v>15933094</v>
      </c>
      <c r="J228" s="97"/>
      <c r="K228" s="75">
        <v>68427</v>
      </c>
      <c r="L228" s="97"/>
      <c r="M228" s="97">
        <v>3384397075</v>
      </c>
      <c r="N228" s="237"/>
      <c r="O228" s="97">
        <v>-3001716393</v>
      </c>
      <c r="P228" s="97"/>
      <c r="Q228" s="97">
        <f t="shared" si="7"/>
        <v>382680682</v>
      </c>
    </row>
    <row r="229" spans="1:17" ht="21">
      <c r="A229" s="236" t="s">
        <v>313</v>
      </c>
      <c r="B229" s="237"/>
      <c r="C229" s="97">
        <v>4940</v>
      </c>
      <c r="D229" s="237"/>
      <c r="E229" s="97">
        <v>29707788</v>
      </c>
      <c r="F229" s="75"/>
      <c r="G229" s="97">
        <v>-32410005</v>
      </c>
      <c r="H229" s="237"/>
      <c r="I229" s="97">
        <f t="shared" si="6"/>
        <v>-2702217</v>
      </c>
      <c r="J229" s="97"/>
      <c r="K229" s="75">
        <v>119171</v>
      </c>
      <c r="L229" s="97"/>
      <c r="M229" s="97">
        <v>743769038</v>
      </c>
      <c r="N229" s="237"/>
      <c r="O229" s="97">
        <v>-781848753</v>
      </c>
      <c r="P229" s="97"/>
      <c r="Q229" s="97">
        <f t="shared" si="7"/>
        <v>-38079715</v>
      </c>
    </row>
    <row r="230" spans="1:17" ht="21">
      <c r="A230" s="236" t="s">
        <v>215</v>
      </c>
      <c r="B230" s="237"/>
      <c r="C230" s="97">
        <v>23831</v>
      </c>
      <c r="D230" s="237"/>
      <c r="E230" s="97">
        <v>230951074</v>
      </c>
      <c r="F230" s="75"/>
      <c r="G230" s="97">
        <v>-218170590</v>
      </c>
      <c r="H230" s="237"/>
      <c r="I230" s="97">
        <f t="shared" si="6"/>
        <v>12780484</v>
      </c>
      <c r="J230" s="97"/>
      <c r="K230" s="75">
        <v>114903</v>
      </c>
      <c r="L230" s="97"/>
      <c r="M230" s="97">
        <v>1023296493</v>
      </c>
      <c r="N230" s="237"/>
      <c r="O230" s="97">
        <v>-1072955634</v>
      </c>
      <c r="P230" s="97"/>
      <c r="Q230" s="97">
        <f t="shared" si="7"/>
        <v>-49659141</v>
      </c>
    </row>
    <row r="231" spans="1:17" ht="21">
      <c r="A231" s="236" t="s">
        <v>237</v>
      </c>
      <c r="B231" s="237"/>
      <c r="C231" s="97">
        <v>0</v>
      </c>
      <c r="D231" s="237"/>
      <c r="E231" s="97">
        <v>0</v>
      </c>
      <c r="F231" s="75"/>
      <c r="G231" s="97">
        <v>0</v>
      </c>
      <c r="H231" s="237"/>
      <c r="I231" s="97">
        <f t="shared" si="6"/>
        <v>0</v>
      </c>
      <c r="J231" s="97"/>
      <c r="K231" s="75">
        <v>1565444</v>
      </c>
      <c r="L231" s="97"/>
      <c r="M231" s="97">
        <v>14859329076</v>
      </c>
      <c r="N231" s="237"/>
      <c r="O231" s="97">
        <v>-14131096993</v>
      </c>
      <c r="P231" s="97"/>
      <c r="Q231" s="97">
        <f t="shared" si="7"/>
        <v>728232083</v>
      </c>
    </row>
    <row r="232" spans="1:17" ht="21">
      <c r="A232" s="236" t="s">
        <v>263</v>
      </c>
      <c r="B232" s="237"/>
      <c r="C232" s="97">
        <v>0</v>
      </c>
      <c r="D232" s="237"/>
      <c r="E232" s="97">
        <v>0</v>
      </c>
      <c r="F232" s="75"/>
      <c r="G232" s="97">
        <v>0</v>
      </c>
      <c r="H232" s="237"/>
      <c r="I232" s="97">
        <f t="shared" si="6"/>
        <v>0</v>
      </c>
      <c r="J232" s="97"/>
      <c r="K232" s="75">
        <v>12043428</v>
      </c>
      <c r="L232" s="97"/>
      <c r="M232" s="97">
        <v>52991348780</v>
      </c>
      <c r="N232" s="237"/>
      <c r="O232" s="97">
        <v>-54463576462</v>
      </c>
      <c r="P232" s="97"/>
      <c r="Q232" s="97">
        <f t="shared" si="7"/>
        <v>-1472227682</v>
      </c>
    </row>
    <row r="233" spans="1:17" ht="21">
      <c r="A233" s="236" t="s">
        <v>342</v>
      </c>
      <c r="B233" s="237"/>
      <c r="C233" s="97">
        <v>62177</v>
      </c>
      <c r="D233" s="237"/>
      <c r="E233" s="97">
        <v>478842089</v>
      </c>
      <c r="F233" s="75"/>
      <c r="G233" s="97">
        <v>-433535193</v>
      </c>
      <c r="H233" s="237"/>
      <c r="I233" s="97">
        <f t="shared" si="6"/>
        <v>45306896</v>
      </c>
      <c r="J233" s="97"/>
      <c r="K233" s="75">
        <v>354770</v>
      </c>
      <c r="L233" s="97"/>
      <c r="M233" s="97">
        <v>2343218248</v>
      </c>
      <c r="N233" s="237"/>
      <c r="O233" s="97">
        <v>-2481400880</v>
      </c>
      <c r="P233" s="97"/>
      <c r="Q233" s="97">
        <f t="shared" si="7"/>
        <v>-138182632</v>
      </c>
    </row>
    <row r="234" spans="1:17" ht="21">
      <c r="A234" s="236" t="s">
        <v>195</v>
      </c>
      <c r="B234" s="237"/>
      <c r="C234" s="97">
        <v>56313</v>
      </c>
      <c r="D234" s="237"/>
      <c r="E234" s="97">
        <v>656413719</v>
      </c>
      <c r="F234" s="75"/>
      <c r="G234" s="97">
        <v>-474692913</v>
      </c>
      <c r="H234" s="237"/>
      <c r="I234" s="97">
        <f t="shared" si="6"/>
        <v>181720806</v>
      </c>
      <c r="J234" s="97"/>
      <c r="K234" s="75">
        <v>398149</v>
      </c>
      <c r="L234" s="97"/>
      <c r="M234" s="97">
        <v>3231128921</v>
      </c>
      <c r="N234" s="237"/>
      <c r="O234" s="97">
        <v>-3356214519</v>
      </c>
      <c r="P234" s="97"/>
      <c r="Q234" s="97">
        <f t="shared" si="7"/>
        <v>-125085598</v>
      </c>
    </row>
    <row r="235" spans="1:17" ht="21">
      <c r="A235" s="236" t="s">
        <v>275</v>
      </c>
      <c r="B235" s="237"/>
      <c r="C235" s="97">
        <v>0</v>
      </c>
      <c r="D235" s="237"/>
      <c r="E235" s="97">
        <v>0</v>
      </c>
      <c r="F235" s="75"/>
      <c r="G235" s="97">
        <v>0</v>
      </c>
      <c r="H235" s="237"/>
      <c r="I235" s="97">
        <f t="shared" si="6"/>
        <v>0</v>
      </c>
      <c r="J235" s="97"/>
      <c r="K235" s="75">
        <v>666304</v>
      </c>
      <c r="L235" s="97"/>
      <c r="M235" s="97">
        <v>2368966979</v>
      </c>
      <c r="N235" s="237"/>
      <c r="O235" s="97">
        <v>-2398934249</v>
      </c>
      <c r="P235" s="97"/>
      <c r="Q235" s="97">
        <f t="shared" si="7"/>
        <v>-29967270</v>
      </c>
    </row>
    <row r="236" spans="1:17" ht="21">
      <c r="A236" s="236" t="s">
        <v>227</v>
      </c>
      <c r="B236" s="237"/>
      <c r="C236" s="97">
        <v>0</v>
      </c>
      <c r="D236" s="237"/>
      <c r="E236" s="97">
        <v>0</v>
      </c>
      <c r="F236" s="75"/>
      <c r="G236" s="97">
        <v>0</v>
      </c>
      <c r="H236" s="237"/>
      <c r="I236" s="97">
        <f t="shared" si="6"/>
        <v>0</v>
      </c>
      <c r="J236" s="97"/>
      <c r="K236" s="75">
        <v>531592</v>
      </c>
      <c r="L236" s="97"/>
      <c r="M236" s="97">
        <v>6048532530</v>
      </c>
      <c r="N236" s="237"/>
      <c r="O236" s="97">
        <v>-7440280713</v>
      </c>
      <c r="P236" s="97"/>
      <c r="Q236" s="97">
        <f t="shared" si="7"/>
        <v>-1391748183</v>
      </c>
    </row>
    <row r="237" spans="1:17" ht="21">
      <c r="A237" s="236" t="s">
        <v>178</v>
      </c>
      <c r="B237" s="237"/>
      <c r="C237" s="97">
        <v>581837</v>
      </c>
      <c r="D237" s="237"/>
      <c r="E237" s="97">
        <v>3356363964</v>
      </c>
      <c r="F237" s="75"/>
      <c r="G237" s="97">
        <v>-2315774963</v>
      </c>
      <c r="H237" s="237"/>
      <c r="I237" s="97">
        <f t="shared" si="6"/>
        <v>1040589001</v>
      </c>
      <c r="J237" s="97"/>
      <c r="K237" s="75">
        <v>2650243</v>
      </c>
      <c r="L237" s="97"/>
      <c r="M237" s="97">
        <v>11237679202</v>
      </c>
      <c r="N237" s="237"/>
      <c r="O237" s="97">
        <v>-10126444976</v>
      </c>
      <c r="P237" s="97"/>
      <c r="Q237" s="97">
        <f t="shared" si="7"/>
        <v>1111234226</v>
      </c>
    </row>
    <row r="238" spans="1:17" ht="21">
      <c r="A238" s="236" t="s">
        <v>299</v>
      </c>
      <c r="B238" s="237"/>
      <c r="C238" s="97">
        <v>79223</v>
      </c>
      <c r="D238" s="237"/>
      <c r="E238" s="97">
        <v>1870330325</v>
      </c>
      <c r="F238" s="75"/>
      <c r="G238" s="97">
        <v>-1904214248</v>
      </c>
      <c r="H238" s="237"/>
      <c r="I238" s="97">
        <f t="shared" si="6"/>
        <v>-33883923</v>
      </c>
      <c r="J238" s="97"/>
      <c r="K238" s="75">
        <v>234823</v>
      </c>
      <c r="L238" s="97"/>
      <c r="M238" s="97">
        <v>5174874547</v>
      </c>
      <c r="N238" s="237"/>
      <c r="O238" s="97">
        <v>-5644235922</v>
      </c>
      <c r="P238" s="97"/>
      <c r="Q238" s="97">
        <f t="shared" si="7"/>
        <v>-469361375</v>
      </c>
    </row>
    <row r="239" spans="1:17" ht="21">
      <c r="A239" s="236" t="s">
        <v>348</v>
      </c>
      <c r="B239" s="237"/>
      <c r="C239" s="97">
        <v>1138672</v>
      </c>
      <c r="D239" s="237"/>
      <c r="E239" s="97">
        <v>3648643831</v>
      </c>
      <c r="F239" s="75"/>
      <c r="G239" s="97">
        <v>-3745654471</v>
      </c>
      <c r="H239" s="237"/>
      <c r="I239" s="97">
        <f t="shared" si="6"/>
        <v>-97010640</v>
      </c>
      <c r="J239" s="97"/>
      <c r="K239" s="75">
        <v>6238186</v>
      </c>
      <c r="L239" s="97"/>
      <c r="M239" s="97">
        <v>17287360958</v>
      </c>
      <c r="N239" s="237"/>
      <c r="O239" s="97">
        <v>-20520474107</v>
      </c>
      <c r="P239" s="97"/>
      <c r="Q239" s="97">
        <f t="shared" si="7"/>
        <v>-3233113149</v>
      </c>
    </row>
    <row r="240" spans="1:17" ht="21">
      <c r="A240" s="236" t="s">
        <v>278</v>
      </c>
      <c r="B240" s="237"/>
      <c r="C240" s="97">
        <v>1163762</v>
      </c>
      <c r="D240" s="237"/>
      <c r="E240" s="97">
        <v>3874550388</v>
      </c>
      <c r="F240" s="75"/>
      <c r="G240" s="97">
        <v>-3165562876</v>
      </c>
      <c r="H240" s="237"/>
      <c r="I240" s="97">
        <f t="shared" si="6"/>
        <v>708987512</v>
      </c>
      <c r="J240" s="97"/>
      <c r="K240" s="75">
        <v>2113367</v>
      </c>
      <c r="L240" s="97"/>
      <c r="M240" s="97">
        <v>6290590933</v>
      </c>
      <c r="N240" s="237"/>
      <c r="O240" s="97">
        <v>-5747346723</v>
      </c>
      <c r="P240" s="97"/>
      <c r="Q240" s="97">
        <f t="shared" si="7"/>
        <v>543244210</v>
      </c>
    </row>
    <row r="241" spans="1:17" ht="21">
      <c r="A241" s="236" t="s">
        <v>337</v>
      </c>
      <c r="B241" s="237"/>
      <c r="C241" s="97">
        <v>50753</v>
      </c>
      <c r="D241" s="237"/>
      <c r="E241" s="97">
        <v>293893656</v>
      </c>
      <c r="F241" s="75"/>
      <c r="G241" s="97">
        <v>-285571025</v>
      </c>
      <c r="H241" s="237"/>
      <c r="I241" s="97">
        <f t="shared" si="6"/>
        <v>8322631</v>
      </c>
      <c r="J241" s="97"/>
      <c r="K241" s="75">
        <v>309757</v>
      </c>
      <c r="L241" s="97"/>
      <c r="M241" s="97">
        <v>1582549346</v>
      </c>
      <c r="N241" s="237"/>
      <c r="O241" s="97">
        <v>-1742811189</v>
      </c>
      <c r="P241" s="97"/>
      <c r="Q241" s="97">
        <f t="shared" si="7"/>
        <v>-160261843</v>
      </c>
    </row>
    <row r="242" spans="1:17" ht="21">
      <c r="A242" s="236" t="s">
        <v>366</v>
      </c>
      <c r="B242" s="237"/>
      <c r="C242" s="97">
        <v>13279</v>
      </c>
      <c r="D242" s="237"/>
      <c r="E242" s="97">
        <v>185180558</v>
      </c>
      <c r="F242" s="75"/>
      <c r="G242" s="97">
        <v>-155317370</v>
      </c>
      <c r="H242" s="237"/>
      <c r="I242" s="97">
        <f t="shared" si="6"/>
        <v>29863188</v>
      </c>
      <c r="J242" s="97"/>
      <c r="K242" s="75">
        <v>303340</v>
      </c>
      <c r="L242" s="97"/>
      <c r="M242" s="97">
        <v>3090023218</v>
      </c>
      <c r="N242" s="237"/>
      <c r="O242" s="97">
        <v>-3621601817</v>
      </c>
      <c r="P242" s="97"/>
      <c r="Q242" s="97">
        <f t="shared" si="7"/>
        <v>-531578599</v>
      </c>
    </row>
    <row r="243" spans="1:17" ht="21">
      <c r="A243" s="236" t="s">
        <v>332</v>
      </c>
      <c r="B243" s="237"/>
      <c r="C243" s="97">
        <v>4313</v>
      </c>
      <c r="D243" s="237"/>
      <c r="E243" s="97">
        <v>252461712</v>
      </c>
      <c r="F243" s="75"/>
      <c r="G243" s="97">
        <v>-190786527</v>
      </c>
      <c r="H243" s="237"/>
      <c r="I243" s="97">
        <f t="shared" si="6"/>
        <v>61675185</v>
      </c>
      <c r="J243" s="97"/>
      <c r="K243" s="75">
        <v>219008</v>
      </c>
      <c r="L243" s="97"/>
      <c r="M243" s="97">
        <v>11883112231</v>
      </c>
      <c r="N243" s="237"/>
      <c r="O243" s="97">
        <v>-9687868162</v>
      </c>
      <c r="P243" s="97"/>
      <c r="Q243" s="97">
        <f t="shared" si="7"/>
        <v>2195244069</v>
      </c>
    </row>
    <row r="244" spans="1:17" ht="21">
      <c r="A244" s="236" t="s">
        <v>101</v>
      </c>
      <c r="B244" s="237"/>
      <c r="C244" s="97">
        <v>51533</v>
      </c>
      <c r="D244" s="237"/>
      <c r="E244" s="97">
        <v>215701890</v>
      </c>
      <c r="F244" s="75"/>
      <c r="G244" s="97">
        <v>-203965485</v>
      </c>
      <c r="H244" s="237"/>
      <c r="I244" s="97">
        <f t="shared" si="6"/>
        <v>11736405</v>
      </c>
      <c r="J244" s="97"/>
      <c r="K244" s="75">
        <v>1968705</v>
      </c>
      <c r="L244" s="97"/>
      <c r="M244" s="97">
        <v>7069635057</v>
      </c>
      <c r="N244" s="237"/>
      <c r="O244" s="97">
        <v>-7640259843</v>
      </c>
      <c r="P244" s="97"/>
      <c r="Q244" s="97">
        <f t="shared" si="7"/>
        <v>-570624786</v>
      </c>
    </row>
    <row r="245" spans="1:17" ht="21">
      <c r="A245" s="236" t="s">
        <v>190</v>
      </c>
      <c r="B245" s="237"/>
      <c r="C245" s="97">
        <v>65199</v>
      </c>
      <c r="D245" s="237"/>
      <c r="E245" s="97">
        <v>231313680</v>
      </c>
      <c r="F245" s="75"/>
      <c r="G245" s="97">
        <v>-242863109</v>
      </c>
      <c r="H245" s="237"/>
      <c r="I245" s="97">
        <f t="shared" si="6"/>
        <v>-11549429</v>
      </c>
      <c r="J245" s="97"/>
      <c r="K245" s="75">
        <v>853289</v>
      </c>
      <c r="L245" s="97"/>
      <c r="M245" s="97">
        <v>2633223267</v>
      </c>
      <c r="N245" s="237"/>
      <c r="O245" s="97">
        <v>-3186100159</v>
      </c>
      <c r="P245" s="97"/>
      <c r="Q245" s="97">
        <f t="shared" si="7"/>
        <v>-552876892</v>
      </c>
    </row>
    <row r="246" spans="1:17" ht="21">
      <c r="A246" s="236" t="s">
        <v>249</v>
      </c>
      <c r="B246" s="237"/>
      <c r="C246" s="97">
        <v>11022</v>
      </c>
      <c r="D246" s="237"/>
      <c r="E246" s="97">
        <v>270534526</v>
      </c>
      <c r="F246" s="75"/>
      <c r="G246" s="97">
        <v>-310395352</v>
      </c>
      <c r="H246" s="237"/>
      <c r="I246" s="97">
        <f t="shared" si="6"/>
        <v>-39860826</v>
      </c>
      <c r="J246" s="97"/>
      <c r="K246" s="75">
        <v>124759</v>
      </c>
      <c r="L246" s="97"/>
      <c r="M246" s="97">
        <v>2961113838</v>
      </c>
      <c r="N246" s="237"/>
      <c r="O246" s="97">
        <v>-3513392655</v>
      </c>
      <c r="P246" s="97"/>
      <c r="Q246" s="97">
        <f t="shared" si="7"/>
        <v>-552278817</v>
      </c>
    </row>
    <row r="247" spans="1:17" ht="21">
      <c r="A247" s="236" t="s">
        <v>274</v>
      </c>
      <c r="B247" s="237"/>
      <c r="C247" s="97">
        <v>18128</v>
      </c>
      <c r="D247" s="237"/>
      <c r="E247" s="97">
        <v>634869160</v>
      </c>
      <c r="F247" s="75"/>
      <c r="G247" s="97">
        <v>-698647693</v>
      </c>
      <c r="H247" s="237"/>
      <c r="I247" s="97">
        <f t="shared" si="6"/>
        <v>-63778533</v>
      </c>
      <c r="J247" s="97"/>
      <c r="K247" s="75">
        <v>179914</v>
      </c>
      <c r="L247" s="97"/>
      <c r="M247" s="97">
        <v>6069949460</v>
      </c>
      <c r="N247" s="237"/>
      <c r="O247" s="97">
        <v>-6812235703</v>
      </c>
      <c r="P247" s="97"/>
      <c r="Q247" s="97">
        <f t="shared" si="7"/>
        <v>-742286243</v>
      </c>
    </row>
    <row r="248" spans="1:17" ht="21">
      <c r="A248" s="236" t="s">
        <v>243</v>
      </c>
      <c r="B248" s="237"/>
      <c r="C248" s="97">
        <v>0</v>
      </c>
      <c r="D248" s="237"/>
      <c r="E248" s="97">
        <v>0</v>
      </c>
      <c r="F248" s="75"/>
      <c r="G248" s="97">
        <v>0</v>
      </c>
      <c r="H248" s="237"/>
      <c r="I248" s="97">
        <f t="shared" si="6"/>
        <v>0</v>
      </c>
      <c r="J248" s="97"/>
      <c r="K248" s="75">
        <v>1342400</v>
      </c>
      <c r="L248" s="97"/>
      <c r="M248" s="97">
        <v>2901615182</v>
      </c>
      <c r="N248" s="237"/>
      <c r="O248" s="97">
        <v>-3068676587</v>
      </c>
      <c r="P248" s="97"/>
      <c r="Q248" s="97">
        <f t="shared" si="7"/>
        <v>-167061405</v>
      </c>
    </row>
    <row r="249" spans="1:17" ht="21">
      <c r="A249" s="236" t="s">
        <v>219</v>
      </c>
      <c r="B249" s="237"/>
      <c r="C249" s="97">
        <v>180456</v>
      </c>
      <c r="D249" s="237"/>
      <c r="E249" s="97">
        <v>329116298</v>
      </c>
      <c r="F249" s="75"/>
      <c r="G249" s="97">
        <v>-299688452</v>
      </c>
      <c r="H249" s="237"/>
      <c r="I249" s="97">
        <f t="shared" si="6"/>
        <v>29427846</v>
      </c>
      <c r="J249" s="97"/>
      <c r="K249" s="75">
        <v>2391225</v>
      </c>
      <c r="L249" s="97"/>
      <c r="M249" s="97">
        <v>4204400815</v>
      </c>
      <c r="N249" s="237"/>
      <c r="O249" s="97">
        <v>-4638936353</v>
      </c>
      <c r="P249" s="97"/>
      <c r="Q249" s="97">
        <f t="shared" si="7"/>
        <v>-434535538</v>
      </c>
    </row>
    <row r="250" spans="1:17" ht="21">
      <c r="A250" s="236" t="s">
        <v>239</v>
      </c>
      <c r="B250" s="237"/>
      <c r="C250" s="97">
        <v>85905</v>
      </c>
      <c r="D250" s="237"/>
      <c r="E250" s="97">
        <v>304332699</v>
      </c>
      <c r="F250" s="75"/>
      <c r="G250" s="97">
        <v>-295267935</v>
      </c>
      <c r="H250" s="237"/>
      <c r="I250" s="97">
        <f t="shared" si="6"/>
        <v>9064764</v>
      </c>
      <c r="J250" s="97"/>
      <c r="K250" s="75">
        <v>2370697</v>
      </c>
      <c r="L250" s="97"/>
      <c r="M250" s="97">
        <v>7328763202</v>
      </c>
      <c r="N250" s="237"/>
      <c r="O250" s="97">
        <v>-8261359481</v>
      </c>
      <c r="P250" s="97"/>
      <c r="Q250" s="97">
        <f t="shared" si="7"/>
        <v>-932596279</v>
      </c>
    </row>
    <row r="251" spans="1:17" ht="21">
      <c r="A251" s="236" t="s">
        <v>173</v>
      </c>
      <c r="B251" s="237"/>
      <c r="C251" s="97">
        <v>4474423</v>
      </c>
      <c r="D251" s="237"/>
      <c r="E251" s="97">
        <v>31935982918</v>
      </c>
      <c r="F251" s="75"/>
      <c r="G251" s="97">
        <v>-16312739686</v>
      </c>
      <c r="H251" s="237"/>
      <c r="I251" s="97">
        <f t="shared" si="6"/>
        <v>15623243232</v>
      </c>
      <c r="J251" s="97"/>
      <c r="K251" s="75">
        <v>5449229</v>
      </c>
      <c r="L251" s="97"/>
      <c r="M251" s="97">
        <v>35624836050</v>
      </c>
      <c r="N251" s="237"/>
      <c r="O251" s="97">
        <v>-19759161415</v>
      </c>
      <c r="P251" s="97"/>
      <c r="Q251" s="97">
        <f t="shared" si="7"/>
        <v>15865674635</v>
      </c>
    </row>
    <row r="252" spans="1:17" ht="21">
      <c r="A252" s="236" t="s">
        <v>294</v>
      </c>
      <c r="B252" s="237"/>
      <c r="C252" s="97">
        <v>33658</v>
      </c>
      <c r="D252" s="237"/>
      <c r="E252" s="97">
        <v>167951483</v>
      </c>
      <c r="F252" s="75"/>
      <c r="G252" s="97">
        <v>-184036242</v>
      </c>
      <c r="H252" s="237"/>
      <c r="I252" s="97">
        <f t="shared" si="6"/>
        <v>-16084759</v>
      </c>
      <c r="J252" s="97"/>
      <c r="K252" s="75">
        <v>864729</v>
      </c>
      <c r="L252" s="97"/>
      <c r="M252" s="97">
        <v>4477190162</v>
      </c>
      <c r="N252" s="237"/>
      <c r="O252" s="97">
        <v>-5025203332</v>
      </c>
      <c r="P252" s="97"/>
      <c r="Q252" s="97">
        <f t="shared" si="7"/>
        <v>-548013170</v>
      </c>
    </row>
    <row r="253" spans="1:17" ht="21">
      <c r="A253" s="236" t="s">
        <v>198</v>
      </c>
      <c r="B253" s="237"/>
      <c r="C253" s="97">
        <v>6200049</v>
      </c>
      <c r="D253" s="237"/>
      <c r="E253" s="97">
        <v>20475805111</v>
      </c>
      <c r="F253" s="75"/>
      <c r="G253" s="97">
        <v>-16296301933</v>
      </c>
      <c r="H253" s="237"/>
      <c r="I253" s="97">
        <f t="shared" si="6"/>
        <v>4179503178</v>
      </c>
      <c r="J253" s="97"/>
      <c r="K253" s="75">
        <v>9585628</v>
      </c>
      <c r="L253" s="97"/>
      <c r="M253" s="97">
        <v>29125611626</v>
      </c>
      <c r="N253" s="237"/>
      <c r="O253" s="97">
        <v>-25308438617</v>
      </c>
      <c r="P253" s="97"/>
      <c r="Q253" s="97">
        <f t="shared" si="7"/>
        <v>3817173009</v>
      </c>
    </row>
    <row r="254" spans="1:17" ht="21">
      <c r="A254" s="236" t="s">
        <v>365</v>
      </c>
      <c r="B254" s="237"/>
      <c r="C254" s="97">
        <v>17483</v>
      </c>
      <c r="D254" s="237"/>
      <c r="E254" s="97">
        <v>125128631</v>
      </c>
      <c r="F254" s="75"/>
      <c r="G254" s="97">
        <v>-106848104</v>
      </c>
      <c r="H254" s="237"/>
      <c r="I254" s="97">
        <f t="shared" si="6"/>
        <v>18280527</v>
      </c>
      <c r="J254" s="97"/>
      <c r="K254" s="75">
        <v>458393</v>
      </c>
      <c r="L254" s="97"/>
      <c r="M254" s="97">
        <v>2549040331</v>
      </c>
      <c r="N254" s="237"/>
      <c r="O254" s="97">
        <v>-2816109631</v>
      </c>
      <c r="P254" s="97"/>
      <c r="Q254" s="97">
        <f t="shared" si="7"/>
        <v>-267069300</v>
      </c>
    </row>
    <row r="255" spans="1:17" ht="21">
      <c r="A255" s="236" t="s">
        <v>132</v>
      </c>
      <c r="B255" s="237"/>
      <c r="C255" s="97">
        <v>213589</v>
      </c>
      <c r="D255" s="237"/>
      <c r="E255" s="97">
        <v>5565041697</v>
      </c>
      <c r="F255" s="75"/>
      <c r="G255" s="97">
        <v>-4841375945</v>
      </c>
      <c r="H255" s="237"/>
      <c r="I255" s="97">
        <f t="shared" si="6"/>
        <v>723665752</v>
      </c>
      <c r="J255" s="97"/>
      <c r="K255" s="75">
        <v>495450</v>
      </c>
      <c r="L255" s="97"/>
      <c r="M255" s="97">
        <v>11725430871</v>
      </c>
      <c r="N255" s="237"/>
      <c r="O255" s="97">
        <v>-12098335926</v>
      </c>
      <c r="P255" s="97"/>
      <c r="Q255" s="97">
        <f t="shared" si="7"/>
        <v>-372905055</v>
      </c>
    </row>
    <row r="256" spans="1:17" ht="21">
      <c r="A256" s="236" t="s">
        <v>375</v>
      </c>
      <c r="B256" s="237"/>
      <c r="C256" s="97">
        <v>33546</v>
      </c>
      <c r="D256" s="237"/>
      <c r="E256" s="97">
        <v>370724834</v>
      </c>
      <c r="F256" s="75"/>
      <c r="G256" s="97">
        <v>-325069040</v>
      </c>
      <c r="H256" s="237"/>
      <c r="I256" s="97">
        <f t="shared" si="6"/>
        <v>45655794</v>
      </c>
      <c r="J256" s="97"/>
      <c r="K256" s="75">
        <v>561601</v>
      </c>
      <c r="L256" s="97"/>
      <c r="M256" s="97">
        <v>5942189169</v>
      </c>
      <c r="N256" s="237"/>
      <c r="O256" s="97">
        <v>-6097307489</v>
      </c>
      <c r="P256" s="97"/>
      <c r="Q256" s="97">
        <f t="shared" si="7"/>
        <v>-155118320</v>
      </c>
    </row>
    <row r="257" spans="1:17" ht="21">
      <c r="A257" s="236" t="s">
        <v>174</v>
      </c>
      <c r="B257" s="237"/>
      <c r="C257" s="97">
        <v>5084323</v>
      </c>
      <c r="D257" s="237"/>
      <c r="E257" s="97">
        <v>15661946728</v>
      </c>
      <c r="F257" s="75"/>
      <c r="G257" s="97">
        <v>-11634472080</v>
      </c>
      <c r="H257" s="237"/>
      <c r="I257" s="97">
        <f t="shared" si="6"/>
        <v>4027474648</v>
      </c>
      <c r="J257" s="97"/>
      <c r="K257" s="75">
        <v>29607577</v>
      </c>
      <c r="L257" s="97"/>
      <c r="M257" s="97">
        <v>76895973214</v>
      </c>
      <c r="N257" s="237"/>
      <c r="O257" s="97">
        <v>-67751110233</v>
      </c>
      <c r="P257" s="97"/>
      <c r="Q257" s="97">
        <f t="shared" si="7"/>
        <v>9144862981</v>
      </c>
    </row>
    <row r="258" spans="1:17" ht="21">
      <c r="A258" s="236" t="s">
        <v>177</v>
      </c>
      <c r="B258" s="237"/>
      <c r="C258" s="97">
        <v>1229094</v>
      </c>
      <c r="D258" s="237"/>
      <c r="E258" s="97">
        <v>2172733883</v>
      </c>
      <c r="F258" s="75"/>
      <c r="G258" s="97">
        <v>-1884088889</v>
      </c>
      <c r="H258" s="237"/>
      <c r="I258" s="97">
        <f t="shared" si="6"/>
        <v>288644994</v>
      </c>
      <c r="J258" s="97"/>
      <c r="K258" s="75">
        <v>7446126</v>
      </c>
      <c r="L258" s="97"/>
      <c r="M258" s="97">
        <v>11001180894</v>
      </c>
      <c r="N258" s="237"/>
      <c r="O258" s="97">
        <v>-11358091223</v>
      </c>
      <c r="P258" s="97"/>
      <c r="Q258" s="97">
        <f t="shared" si="7"/>
        <v>-356910329</v>
      </c>
    </row>
    <row r="259" spans="1:17" ht="21">
      <c r="A259" s="236" t="s">
        <v>329</v>
      </c>
      <c r="B259" s="237"/>
      <c r="C259" s="97">
        <v>0</v>
      </c>
      <c r="D259" s="237"/>
      <c r="E259" s="97">
        <v>0</v>
      </c>
      <c r="F259" s="75"/>
      <c r="G259" s="97">
        <v>0</v>
      </c>
      <c r="H259" s="237"/>
      <c r="I259" s="97">
        <f t="shared" si="6"/>
        <v>0</v>
      </c>
      <c r="J259" s="97"/>
      <c r="K259" s="75">
        <v>5942853</v>
      </c>
      <c r="L259" s="97"/>
      <c r="M259" s="97">
        <v>36787497549</v>
      </c>
      <c r="N259" s="237"/>
      <c r="O259" s="97">
        <v>-32373061776</v>
      </c>
      <c r="P259" s="97"/>
      <c r="Q259" s="97">
        <f t="shared" si="7"/>
        <v>4414435773</v>
      </c>
    </row>
    <row r="260" spans="1:17" ht="21">
      <c r="A260" s="236" t="s">
        <v>90</v>
      </c>
      <c r="B260" s="237"/>
      <c r="C260" s="97">
        <v>6249991</v>
      </c>
      <c r="D260" s="237"/>
      <c r="E260" s="97">
        <v>26419915445</v>
      </c>
      <c r="F260" s="75"/>
      <c r="G260" s="97">
        <v>-18420962537</v>
      </c>
      <c r="H260" s="237"/>
      <c r="I260" s="97">
        <f t="shared" si="6"/>
        <v>7998952908</v>
      </c>
      <c r="J260" s="97"/>
      <c r="K260" s="75">
        <v>56605430</v>
      </c>
      <c r="L260" s="97"/>
      <c r="M260" s="97">
        <v>208761749195</v>
      </c>
      <c r="N260" s="237"/>
      <c r="O260" s="97">
        <v>-166836481109</v>
      </c>
      <c r="P260" s="97"/>
      <c r="Q260" s="97">
        <f t="shared" si="7"/>
        <v>41925268086</v>
      </c>
    </row>
    <row r="261" spans="1:17" ht="21">
      <c r="A261" s="236" t="s">
        <v>261</v>
      </c>
      <c r="B261" s="237"/>
      <c r="C261" s="97">
        <v>161949</v>
      </c>
      <c r="D261" s="237"/>
      <c r="E261" s="97">
        <v>115935889</v>
      </c>
      <c r="F261" s="75"/>
      <c r="G261" s="97">
        <v>-120739051</v>
      </c>
      <c r="H261" s="237"/>
      <c r="I261" s="97">
        <f t="shared" si="6"/>
        <v>-4803162</v>
      </c>
      <c r="J261" s="97"/>
      <c r="K261" s="75">
        <v>4935058</v>
      </c>
      <c r="L261" s="97"/>
      <c r="M261" s="97">
        <v>3121599450</v>
      </c>
      <c r="N261" s="237"/>
      <c r="O261" s="97">
        <v>-3679270805</v>
      </c>
      <c r="P261" s="97"/>
      <c r="Q261" s="97">
        <f t="shared" si="7"/>
        <v>-557671355</v>
      </c>
    </row>
    <row r="262" spans="1:17" ht="21">
      <c r="A262" s="236" t="s">
        <v>83</v>
      </c>
      <c r="B262" s="237"/>
      <c r="C262" s="97">
        <v>0</v>
      </c>
      <c r="D262" s="237"/>
      <c r="E262" s="97">
        <v>0</v>
      </c>
      <c r="F262" s="75"/>
      <c r="G262" s="97">
        <v>0</v>
      </c>
      <c r="H262" s="237"/>
      <c r="I262" s="97">
        <f t="shared" si="6"/>
        <v>0</v>
      </c>
      <c r="J262" s="97"/>
      <c r="K262" s="75">
        <v>2136566</v>
      </c>
      <c r="L262" s="97"/>
      <c r="M262" s="97">
        <v>5316899069</v>
      </c>
      <c r="N262" s="237"/>
      <c r="O262" s="97">
        <v>-5742899680</v>
      </c>
      <c r="P262" s="97"/>
      <c r="Q262" s="97">
        <f t="shared" si="7"/>
        <v>-426000611</v>
      </c>
    </row>
    <row r="263" spans="1:17" ht="21">
      <c r="A263" s="236" t="s">
        <v>277</v>
      </c>
      <c r="B263" s="237"/>
      <c r="C263" s="97">
        <v>35845</v>
      </c>
      <c r="D263" s="237"/>
      <c r="E263" s="97">
        <v>257677287</v>
      </c>
      <c r="F263" s="75"/>
      <c r="G263" s="97">
        <v>-211652428</v>
      </c>
      <c r="H263" s="237"/>
      <c r="I263" s="97">
        <f t="shared" si="6"/>
        <v>46024859</v>
      </c>
      <c r="J263" s="97"/>
      <c r="K263" s="75">
        <v>1446808</v>
      </c>
      <c r="L263" s="97"/>
      <c r="M263" s="97">
        <v>8908017818</v>
      </c>
      <c r="N263" s="237"/>
      <c r="O263" s="97">
        <v>-8542904981</v>
      </c>
      <c r="P263" s="97"/>
      <c r="Q263" s="97">
        <f t="shared" si="7"/>
        <v>365112837</v>
      </c>
    </row>
    <row r="264" spans="1:17" ht="21">
      <c r="A264" s="236" t="s">
        <v>166</v>
      </c>
      <c r="B264" s="237"/>
      <c r="C264" s="97">
        <v>0</v>
      </c>
      <c r="D264" s="237"/>
      <c r="E264" s="97">
        <v>0</v>
      </c>
      <c r="F264" s="75"/>
      <c r="G264" s="97">
        <v>0</v>
      </c>
      <c r="H264" s="237"/>
      <c r="I264" s="97">
        <f t="shared" si="6"/>
        <v>0</v>
      </c>
      <c r="J264" s="97"/>
      <c r="K264" s="75">
        <v>66403</v>
      </c>
      <c r="L264" s="97"/>
      <c r="M264" s="97">
        <v>3956969771</v>
      </c>
      <c r="N264" s="237"/>
      <c r="O264" s="97">
        <v>-3830662424</v>
      </c>
      <c r="P264" s="97"/>
      <c r="Q264" s="97">
        <f t="shared" si="7"/>
        <v>126307347</v>
      </c>
    </row>
    <row r="265" spans="1:17" ht="21">
      <c r="A265" s="236" t="s">
        <v>146</v>
      </c>
      <c r="B265" s="237"/>
      <c r="C265" s="97">
        <v>71143</v>
      </c>
      <c r="D265" s="237"/>
      <c r="E265" s="97">
        <v>302993451</v>
      </c>
      <c r="F265" s="75"/>
      <c r="G265" s="97">
        <v>-274934626</v>
      </c>
      <c r="H265" s="237"/>
      <c r="I265" s="97">
        <f t="shared" ref="I265:I328" si="8">G265+E265</f>
        <v>28058825</v>
      </c>
      <c r="J265" s="97"/>
      <c r="K265" s="75">
        <v>262982</v>
      </c>
      <c r="L265" s="97"/>
      <c r="M265" s="97">
        <v>1029855891</v>
      </c>
      <c r="N265" s="237"/>
      <c r="O265" s="97">
        <v>-1016303192</v>
      </c>
      <c r="P265" s="97"/>
      <c r="Q265" s="97">
        <f t="shared" ref="Q265:Q328" si="9">M265+O265</f>
        <v>13552699</v>
      </c>
    </row>
    <row r="266" spans="1:17" ht="21">
      <c r="A266" s="236" t="s">
        <v>169</v>
      </c>
      <c r="B266" s="237"/>
      <c r="C266" s="97">
        <v>1498859</v>
      </c>
      <c r="D266" s="237"/>
      <c r="E266" s="97">
        <v>6166989968</v>
      </c>
      <c r="F266" s="75"/>
      <c r="G266" s="97">
        <v>-5322003190</v>
      </c>
      <c r="H266" s="237"/>
      <c r="I266" s="97">
        <f t="shared" si="8"/>
        <v>844986778</v>
      </c>
      <c r="J266" s="97"/>
      <c r="K266" s="75">
        <v>3193390</v>
      </c>
      <c r="L266" s="97"/>
      <c r="M266" s="97">
        <v>12210680491</v>
      </c>
      <c r="N266" s="237"/>
      <c r="O266" s="97">
        <v>-11646317055</v>
      </c>
      <c r="P266" s="97"/>
      <c r="Q266" s="97">
        <f t="shared" si="9"/>
        <v>564363436</v>
      </c>
    </row>
    <row r="267" spans="1:17" ht="21">
      <c r="A267" s="236" t="s">
        <v>241</v>
      </c>
      <c r="B267" s="237"/>
      <c r="C267" s="97">
        <v>29577</v>
      </c>
      <c r="D267" s="237"/>
      <c r="E267" s="97">
        <v>247816524</v>
      </c>
      <c r="F267" s="75"/>
      <c r="G267" s="97">
        <v>-218743565</v>
      </c>
      <c r="H267" s="237"/>
      <c r="I267" s="97">
        <f t="shared" si="8"/>
        <v>29072959</v>
      </c>
      <c r="J267" s="97"/>
      <c r="K267" s="75">
        <v>1675162</v>
      </c>
      <c r="L267" s="97"/>
      <c r="M267" s="97">
        <v>12948592547</v>
      </c>
      <c r="N267" s="237"/>
      <c r="O267" s="97">
        <v>-12389049211</v>
      </c>
      <c r="P267" s="97"/>
      <c r="Q267" s="97">
        <f t="shared" si="9"/>
        <v>559543336</v>
      </c>
    </row>
    <row r="268" spans="1:17" ht="21">
      <c r="A268" s="236" t="s">
        <v>368</v>
      </c>
      <c r="B268" s="237"/>
      <c r="C268" s="97">
        <v>0</v>
      </c>
      <c r="D268" s="237"/>
      <c r="E268" s="97">
        <v>0</v>
      </c>
      <c r="F268" s="75"/>
      <c r="G268" s="97">
        <v>0</v>
      </c>
      <c r="H268" s="237"/>
      <c r="I268" s="97">
        <f t="shared" si="8"/>
        <v>0</v>
      </c>
      <c r="J268" s="97"/>
      <c r="K268" s="75">
        <v>1662037</v>
      </c>
      <c r="L268" s="97"/>
      <c r="M268" s="97">
        <v>10221228658</v>
      </c>
      <c r="N268" s="237"/>
      <c r="O268" s="97">
        <v>-10428610453</v>
      </c>
      <c r="P268" s="97"/>
      <c r="Q268" s="97">
        <f t="shared" si="9"/>
        <v>-207381795</v>
      </c>
    </row>
    <row r="269" spans="1:17" ht="21">
      <c r="A269" s="236" t="s">
        <v>262</v>
      </c>
      <c r="B269" s="237"/>
      <c r="C269" s="97">
        <v>39177</v>
      </c>
      <c r="D269" s="237"/>
      <c r="E269" s="97">
        <v>121560566</v>
      </c>
      <c r="F269" s="75"/>
      <c r="G269" s="97">
        <v>-128290359</v>
      </c>
      <c r="H269" s="237"/>
      <c r="I269" s="97">
        <f t="shared" si="8"/>
        <v>-6729793</v>
      </c>
      <c r="J269" s="97"/>
      <c r="K269" s="75">
        <v>261691</v>
      </c>
      <c r="L269" s="97"/>
      <c r="M269" s="97">
        <v>3397843753</v>
      </c>
      <c r="N269" s="237"/>
      <c r="O269" s="97">
        <v>-3689574773</v>
      </c>
      <c r="P269" s="97"/>
      <c r="Q269" s="97">
        <f t="shared" si="9"/>
        <v>-291731020</v>
      </c>
    </row>
    <row r="270" spans="1:17" ht="21">
      <c r="A270" s="236" t="s">
        <v>113</v>
      </c>
      <c r="B270" s="237"/>
      <c r="C270" s="97">
        <v>304847</v>
      </c>
      <c r="D270" s="237"/>
      <c r="E270" s="97">
        <v>2721326376</v>
      </c>
      <c r="F270" s="75"/>
      <c r="G270" s="97">
        <v>-1968416730</v>
      </c>
      <c r="H270" s="237"/>
      <c r="I270" s="97">
        <f t="shared" si="8"/>
        <v>752909646</v>
      </c>
      <c r="J270" s="97"/>
      <c r="K270" s="75">
        <v>1352799</v>
      </c>
      <c r="L270" s="97"/>
      <c r="M270" s="97">
        <v>9270820926</v>
      </c>
      <c r="N270" s="237"/>
      <c r="O270" s="97">
        <v>-8735110347</v>
      </c>
      <c r="P270" s="97"/>
      <c r="Q270" s="97">
        <f t="shared" si="9"/>
        <v>535710579</v>
      </c>
    </row>
    <row r="271" spans="1:17" ht="21">
      <c r="A271" s="236" t="s">
        <v>165</v>
      </c>
      <c r="B271" s="237"/>
      <c r="C271" s="97">
        <v>2974150</v>
      </c>
      <c r="D271" s="237"/>
      <c r="E271" s="97">
        <v>15044335928</v>
      </c>
      <c r="F271" s="75"/>
      <c r="G271" s="97">
        <v>-8337199738</v>
      </c>
      <c r="H271" s="237"/>
      <c r="I271" s="97">
        <f t="shared" si="8"/>
        <v>6707136190</v>
      </c>
      <c r="J271" s="97"/>
      <c r="K271" s="75">
        <v>4511825</v>
      </c>
      <c r="L271" s="97"/>
      <c r="M271" s="97">
        <v>19625048066</v>
      </c>
      <c r="N271" s="237"/>
      <c r="O271" s="97">
        <v>-12647642591</v>
      </c>
      <c r="P271" s="97"/>
      <c r="Q271" s="97">
        <f t="shared" si="9"/>
        <v>6977405475</v>
      </c>
    </row>
    <row r="272" spans="1:17" ht="21">
      <c r="A272" s="236" t="s">
        <v>127</v>
      </c>
      <c r="B272" s="237"/>
      <c r="C272" s="97">
        <v>0</v>
      </c>
      <c r="D272" s="237"/>
      <c r="E272" s="97">
        <v>0</v>
      </c>
      <c r="F272" s="75"/>
      <c r="G272" s="97">
        <v>0</v>
      </c>
      <c r="H272" s="237"/>
      <c r="I272" s="97">
        <f t="shared" si="8"/>
        <v>0</v>
      </c>
      <c r="J272" s="97"/>
      <c r="K272" s="75">
        <v>7526271</v>
      </c>
      <c r="L272" s="97"/>
      <c r="M272" s="97">
        <v>67101965590</v>
      </c>
      <c r="N272" s="237"/>
      <c r="O272" s="97">
        <v>-62694883585</v>
      </c>
      <c r="P272" s="97"/>
      <c r="Q272" s="97">
        <f t="shared" si="9"/>
        <v>4407082005</v>
      </c>
    </row>
    <row r="273" spans="1:17" ht="21">
      <c r="A273" s="236" t="s">
        <v>92</v>
      </c>
      <c r="B273" s="237"/>
      <c r="C273" s="97">
        <v>147405</v>
      </c>
      <c r="D273" s="237"/>
      <c r="E273" s="97">
        <v>296762368</v>
      </c>
      <c r="F273" s="75"/>
      <c r="G273" s="97">
        <v>-278256559</v>
      </c>
      <c r="H273" s="237"/>
      <c r="I273" s="97">
        <f t="shared" si="8"/>
        <v>18505809</v>
      </c>
      <c r="J273" s="97"/>
      <c r="K273" s="75">
        <v>8241717</v>
      </c>
      <c r="L273" s="97"/>
      <c r="M273" s="97">
        <v>14428210971</v>
      </c>
      <c r="N273" s="237"/>
      <c r="O273" s="97">
        <v>-15557897010</v>
      </c>
      <c r="P273" s="97"/>
      <c r="Q273" s="97">
        <f t="shared" si="9"/>
        <v>-1129686039</v>
      </c>
    </row>
    <row r="274" spans="1:17" ht="21">
      <c r="A274" s="236" t="s">
        <v>81</v>
      </c>
      <c r="B274" s="237"/>
      <c r="C274" s="97">
        <v>1954566</v>
      </c>
      <c r="D274" s="237"/>
      <c r="E274" s="97">
        <v>3053150233</v>
      </c>
      <c r="F274" s="75"/>
      <c r="G274" s="97">
        <v>-2360823704</v>
      </c>
      <c r="H274" s="237"/>
      <c r="I274" s="97">
        <f t="shared" si="8"/>
        <v>692326529</v>
      </c>
      <c r="J274" s="97"/>
      <c r="K274" s="75">
        <v>9924938</v>
      </c>
      <c r="L274" s="97"/>
      <c r="M274" s="97">
        <v>11015167058</v>
      </c>
      <c r="N274" s="237"/>
      <c r="O274" s="97">
        <v>-11841898793</v>
      </c>
      <c r="P274" s="97"/>
      <c r="Q274" s="97">
        <f t="shared" si="9"/>
        <v>-826731735</v>
      </c>
    </row>
    <row r="275" spans="1:17" ht="21">
      <c r="A275" s="236" t="s">
        <v>254</v>
      </c>
      <c r="B275" s="237"/>
      <c r="C275" s="97">
        <v>1043149</v>
      </c>
      <c r="D275" s="237"/>
      <c r="E275" s="97">
        <v>7233244819</v>
      </c>
      <c r="F275" s="75"/>
      <c r="G275" s="97">
        <v>-6085677241</v>
      </c>
      <c r="H275" s="237"/>
      <c r="I275" s="97">
        <f t="shared" si="8"/>
        <v>1147567578</v>
      </c>
      <c r="J275" s="97"/>
      <c r="K275" s="75">
        <v>1669931</v>
      </c>
      <c r="L275" s="97"/>
      <c r="M275" s="97">
        <v>10391965551</v>
      </c>
      <c r="N275" s="237"/>
      <c r="O275" s="97">
        <v>-10382661192</v>
      </c>
      <c r="P275" s="97"/>
      <c r="Q275" s="97">
        <f t="shared" si="9"/>
        <v>9304359</v>
      </c>
    </row>
    <row r="276" spans="1:17" ht="21">
      <c r="A276" s="236" t="s">
        <v>403</v>
      </c>
      <c r="B276" s="237"/>
      <c r="C276" s="97">
        <v>496491</v>
      </c>
      <c r="D276" s="237"/>
      <c r="E276" s="97">
        <v>1062578515</v>
      </c>
      <c r="F276" s="75"/>
      <c r="G276" s="97">
        <v>-970616180</v>
      </c>
      <c r="H276" s="237"/>
      <c r="I276" s="97">
        <f t="shared" si="8"/>
        <v>91962335</v>
      </c>
      <c r="J276" s="97"/>
      <c r="K276" s="75">
        <v>1108985</v>
      </c>
      <c r="L276" s="97"/>
      <c r="M276" s="97">
        <v>2416657869</v>
      </c>
      <c r="N276" s="237"/>
      <c r="O276" s="97">
        <v>-2258605530</v>
      </c>
      <c r="P276" s="97"/>
      <c r="Q276" s="97">
        <f t="shared" si="9"/>
        <v>158052339</v>
      </c>
    </row>
    <row r="277" spans="1:17" ht="21">
      <c r="A277" s="236" t="s">
        <v>326</v>
      </c>
      <c r="B277" s="237"/>
      <c r="C277" s="97">
        <v>6448</v>
      </c>
      <c r="D277" s="237"/>
      <c r="E277" s="97">
        <v>167538079</v>
      </c>
      <c r="F277" s="75"/>
      <c r="G277" s="97">
        <v>-191289060</v>
      </c>
      <c r="H277" s="237"/>
      <c r="I277" s="97">
        <f t="shared" si="8"/>
        <v>-23750981</v>
      </c>
      <c r="J277" s="97"/>
      <c r="K277" s="75">
        <v>391543</v>
      </c>
      <c r="L277" s="97"/>
      <c r="M277" s="97">
        <v>8910340646</v>
      </c>
      <c r="N277" s="237"/>
      <c r="O277" s="97">
        <v>-11683055673</v>
      </c>
      <c r="P277" s="97"/>
      <c r="Q277" s="97">
        <f t="shared" si="9"/>
        <v>-2772715027</v>
      </c>
    </row>
    <row r="278" spans="1:17" ht="21">
      <c r="A278" s="236" t="s">
        <v>405</v>
      </c>
      <c r="B278" s="237"/>
      <c r="C278" s="97">
        <v>5871</v>
      </c>
      <c r="D278" s="237"/>
      <c r="E278" s="97">
        <v>328099312</v>
      </c>
      <c r="F278" s="75"/>
      <c r="G278" s="97">
        <v>-317685382</v>
      </c>
      <c r="H278" s="237"/>
      <c r="I278" s="97">
        <f t="shared" si="8"/>
        <v>10413930</v>
      </c>
      <c r="J278" s="97"/>
      <c r="K278" s="75">
        <v>43748</v>
      </c>
      <c r="L278" s="97"/>
      <c r="M278" s="97">
        <v>2207972100</v>
      </c>
      <c r="N278" s="237"/>
      <c r="O278" s="97">
        <v>-2187948632</v>
      </c>
      <c r="P278" s="97"/>
      <c r="Q278" s="97">
        <f t="shared" si="9"/>
        <v>20023468</v>
      </c>
    </row>
    <row r="279" spans="1:17" ht="21">
      <c r="A279" s="236" t="s">
        <v>402</v>
      </c>
      <c r="B279" s="237"/>
      <c r="C279" s="97">
        <v>12991</v>
      </c>
      <c r="D279" s="237"/>
      <c r="E279" s="97">
        <v>59828536</v>
      </c>
      <c r="F279" s="75"/>
      <c r="G279" s="97">
        <v>-38643811</v>
      </c>
      <c r="H279" s="237"/>
      <c r="I279" s="97">
        <f t="shared" si="8"/>
        <v>21184725</v>
      </c>
      <c r="J279" s="97"/>
      <c r="K279" s="75">
        <v>182597</v>
      </c>
      <c r="L279" s="97"/>
      <c r="M279" s="97">
        <v>595799466</v>
      </c>
      <c r="N279" s="237"/>
      <c r="O279" s="97">
        <v>-519069477</v>
      </c>
      <c r="P279" s="97"/>
      <c r="Q279" s="97">
        <f t="shared" si="9"/>
        <v>76729989</v>
      </c>
    </row>
    <row r="280" spans="1:17" ht="21">
      <c r="A280" s="236" t="s">
        <v>404</v>
      </c>
      <c r="B280" s="237"/>
      <c r="C280" s="97">
        <v>0</v>
      </c>
      <c r="D280" s="237"/>
      <c r="E280" s="97">
        <v>0</v>
      </c>
      <c r="F280" s="75"/>
      <c r="G280" s="97">
        <v>0</v>
      </c>
      <c r="H280" s="237"/>
      <c r="I280" s="97">
        <f t="shared" si="8"/>
        <v>0</v>
      </c>
      <c r="J280" s="97"/>
      <c r="K280" s="75">
        <v>843170</v>
      </c>
      <c r="L280" s="97"/>
      <c r="M280" s="97">
        <v>25609302676</v>
      </c>
      <c r="N280" s="237"/>
      <c r="O280" s="97">
        <v>-29171624538</v>
      </c>
      <c r="P280" s="97"/>
      <c r="Q280" s="97">
        <f t="shared" si="9"/>
        <v>-3562321862</v>
      </c>
    </row>
    <row r="281" spans="1:17" ht="21">
      <c r="A281" s="236" t="s">
        <v>234</v>
      </c>
      <c r="B281" s="237"/>
      <c r="C281" s="97">
        <v>35452</v>
      </c>
      <c r="D281" s="237"/>
      <c r="E281" s="97">
        <v>313447958</v>
      </c>
      <c r="F281" s="75"/>
      <c r="G281" s="97">
        <v>-263171166</v>
      </c>
      <c r="H281" s="237"/>
      <c r="I281" s="97">
        <f t="shared" si="8"/>
        <v>50276792</v>
      </c>
      <c r="J281" s="97"/>
      <c r="K281" s="75">
        <v>373021</v>
      </c>
      <c r="L281" s="97"/>
      <c r="M281" s="97">
        <v>2857213368</v>
      </c>
      <c r="N281" s="237"/>
      <c r="O281" s="97">
        <v>-2772649182</v>
      </c>
      <c r="P281" s="97"/>
      <c r="Q281" s="97">
        <f t="shared" si="9"/>
        <v>84564186</v>
      </c>
    </row>
    <row r="282" spans="1:17" ht="21">
      <c r="A282" s="236" t="s">
        <v>240</v>
      </c>
      <c r="B282" s="237"/>
      <c r="C282" s="97">
        <v>0</v>
      </c>
      <c r="D282" s="237"/>
      <c r="E282" s="97">
        <v>0</v>
      </c>
      <c r="F282" s="75"/>
      <c r="G282" s="97">
        <v>0</v>
      </c>
      <c r="H282" s="237"/>
      <c r="I282" s="97">
        <f t="shared" si="8"/>
        <v>0</v>
      </c>
      <c r="J282" s="97"/>
      <c r="K282" s="75">
        <v>10710707</v>
      </c>
      <c r="L282" s="97"/>
      <c r="M282" s="97">
        <v>68856850448</v>
      </c>
      <c r="N282" s="237"/>
      <c r="O282" s="97">
        <v>-76977653064</v>
      </c>
      <c r="P282" s="97"/>
      <c r="Q282" s="97">
        <f t="shared" si="9"/>
        <v>-8120802616</v>
      </c>
    </row>
    <row r="283" spans="1:17" ht="21">
      <c r="A283" s="236" t="s">
        <v>323</v>
      </c>
      <c r="B283" s="237"/>
      <c r="C283" s="97">
        <v>0</v>
      </c>
      <c r="D283" s="237"/>
      <c r="E283" s="97">
        <v>0</v>
      </c>
      <c r="F283" s="75"/>
      <c r="G283" s="97">
        <v>0</v>
      </c>
      <c r="H283" s="237"/>
      <c r="I283" s="97">
        <f t="shared" si="8"/>
        <v>0</v>
      </c>
      <c r="J283" s="97"/>
      <c r="K283" s="75">
        <v>12587339</v>
      </c>
      <c r="L283" s="97"/>
      <c r="M283" s="97">
        <v>44114052971</v>
      </c>
      <c r="N283" s="237"/>
      <c r="O283" s="97">
        <v>-46759004475</v>
      </c>
      <c r="P283" s="97"/>
      <c r="Q283" s="97">
        <f t="shared" si="9"/>
        <v>-2644951504</v>
      </c>
    </row>
    <row r="284" spans="1:17" ht="21">
      <c r="A284" s="236" t="s">
        <v>421</v>
      </c>
      <c r="B284" s="237"/>
      <c r="C284" s="97">
        <v>10967</v>
      </c>
      <c r="D284" s="237"/>
      <c r="E284" s="97">
        <v>284877910</v>
      </c>
      <c r="F284" s="75"/>
      <c r="G284" s="97">
        <v>-260554686</v>
      </c>
      <c r="H284" s="237"/>
      <c r="I284" s="97">
        <f t="shared" si="8"/>
        <v>24323224</v>
      </c>
      <c r="J284" s="97"/>
      <c r="K284" s="75">
        <v>36197</v>
      </c>
      <c r="L284" s="97"/>
      <c r="M284" s="97">
        <v>880478429</v>
      </c>
      <c r="N284" s="237"/>
      <c r="O284" s="97">
        <v>-850564751</v>
      </c>
      <c r="P284" s="97"/>
      <c r="Q284" s="97">
        <f t="shared" si="9"/>
        <v>29913678</v>
      </c>
    </row>
    <row r="285" spans="1:17" ht="21">
      <c r="A285" s="236" t="s">
        <v>416</v>
      </c>
      <c r="B285" s="237"/>
      <c r="C285" s="97">
        <v>5089804</v>
      </c>
      <c r="D285" s="237"/>
      <c r="E285" s="97">
        <v>10238000498</v>
      </c>
      <c r="F285" s="75"/>
      <c r="G285" s="97">
        <v>-8198001981</v>
      </c>
      <c r="H285" s="237"/>
      <c r="I285" s="97">
        <f t="shared" si="8"/>
        <v>2039998517</v>
      </c>
      <c r="J285" s="97"/>
      <c r="K285" s="75">
        <v>5282030</v>
      </c>
      <c r="L285" s="97"/>
      <c r="M285" s="97">
        <v>10572870735</v>
      </c>
      <c r="N285" s="237"/>
      <c r="O285" s="97">
        <v>-8507396425</v>
      </c>
      <c r="P285" s="97"/>
      <c r="Q285" s="97">
        <f t="shared" si="9"/>
        <v>2065474310</v>
      </c>
    </row>
    <row r="286" spans="1:17" ht="21">
      <c r="A286" s="236" t="s">
        <v>423</v>
      </c>
      <c r="B286" s="237"/>
      <c r="C286" s="97">
        <v>0</v>
      </c>
      <c r="D286" s="237"/>
      <c r="E286" s="97">
        <v>0</v>
      </c>
      <c r="F286" s="75"/>
      <c r="G286" s="97">
        <v>0</v>
      </c>
      <c r="H286" s="237"/>
      <c r="I286" s="97">
        <f t="shared" si="8"/>
        <v>0</v>
      </c>
      <c r="J286" s="97"/>
      <c r="K286" s="75">
        <v>5200000</v>
      </c>
      <c r="L286" s="97"/>
      <c r="M286" s="97">
        <v>79401099132</v>
      </c>
      <c r="N286" s="237"/>
      <c r="O286" s="97">
        <v>-80378522112</v>
      </c>
      <c r="P286" s="97"/>
      <c r="Q286" s="97">
        <f t="shared" si="9"/>
        <v>-977422980</v>
      </c>
    </row>
    <row r="287" spans="1:17" ht="21">
      <c r="A287" s="236" t="s">
        <v>445</v>
      </c>
      <c r="B287" s="237"/>
      <c r="C287" s="97">
        <v>0</v>
      </c>
      <c r="D287" s="237"/>
      <c r="E287" s="97">
        <v>0</v>
      </c>
      <c r="F287" s="75"/>
      <c r="G287" s="97">
        <v>0</v>
      </c>
      <c r="H287" s="237"/>
      <c r="I287" s="97">
        <f t="shared" si="8"/>
        <v>0</v>
      </c>
      <c r="J287" s="97"/>
      <c r="K287" s="75">
        <v>5681818</v>
      </c>
      <c r="L287" s="97"/>
      <c r="M287" s="97">
        <v>29803711699</v>
      </c>
      <c r="N287" s="237"/>
      <c r="O287" s="97">
        <v>-30027839034</v>
      </c>
      <c r="P287" s="97"/>
      <c r="Q287" s="97">
        <f t="shared" si="9"/>
        <v>-224127335</v>
      </c>
    </row>
    <row r="288" spans="1:17" ht="21">
      <c r="A288" s="236" t="s">
        <v>442</v>
      </c>
      <c r="B288" s="237"/>
      <c r="C288" s="97">
        <v>0</v>
      </c>
      <c r="D288" s="237"/>
      <c r="E288" s="97">
        <v>0</v>
      </c>
      <c r="F288" s="75"/>
      <c r="G288" s="97">
        <v>0</v>
      </c>
      <c r="H288" s="237"/>
      <c r="I288" s="97">
        <f t="shared" si="8"/>
        <v>0</v>
      </c>
      <c r="J288" s="97"/>
      <c r="K288" s="75">
        <v>11848824</v>
      </c>
      <c r="L288" s="97"/>
      <c r="M288" s="97">
        <v>32219572940</v>
      </c>
      <c r="N288" s="237"/>
      <c r="O288" s="97">
        <v>-31522770899</v>
      </c>
      <c r="P288" s="97"/>
      <c r="Q288" s="97">
        <f t="shared" si="9"/>
        <v>696802041</v>
      </c>
    </row>
    <row r="289" spans="1:17" ht="21">
      <c r="A289" s="236" t="s">
        <v>422</v>
      </c>
      <c r="B289" s="237"/>
      <c r="C289" s="97">
        <v>39635</v>
      </c>
      <c r="D289" s="237"/>
      <c r="E289" s="97">
        <v>253617531</v>
      </c>
      <c r="F289" s="75"/>
      <c r="G289" s="97">
        <v>-209977294</v>
      </c>
      <c r="H289" s="237"/>
      <c r="I289" s="97">
        <f t="shared" si="8"/>
        <v>43640237</v>
      </c>
      <c r="J289" s="97"/>
      <c r="K289" s="75">
        <v>167550</v>
      </c>
      <c r="L289" s="97"/>
      <c r="M289" s="97">
        <v>968248647</v>
      </c>
      <c r="N289" s="237"/>
      <c r="O289" s="97">
        <v>-872260538</v>
      </c>
      <c r="P289" s="97"/>
      <c r="Q289" s="97">
        <f t="shared" si="9"/>
        <v>95988109</v>
      </c>
    </row>
    <row r="290" spans="1:17" ht="21">
      <c r="A290" s="236" t="s">
        <v>424</v>
      </c>
      <c r="B290" s="237"/>
      <c r="C290" s="97">
        <v>4952</v>
      </c>
      <c r="D290" s="237"/>
      <c r="E290" s="97">
        <v>57244992</v>
      </c>
      <c r="F290" s="75"/>
      <c r="G290" s="97">
        <v>-51471794</v>
      </c>
      <c r="H290" s="237"/>
      <c r="I290" s="97">
        <f t="shared" si="8"/>
        <v>5773198</v>
      </c>
      <c r="J290" s="97"/>
      <c r="K290" s="75">
        <v>491253</v>
      </c>
      <c r="L290" s="97"/>
      <c r="M290" s="97">
        <v>5374242477</v>
      </c>
      <c r="N290" s="237"/>
      <c r="O290" s="97">
        <v>-5106153830</v>
      </c>
      <c r="P290" s="97"/>
      <c r="Q290" s="97">
        <f t="shared" si="9"/>
        <v>268088647</v>
      </c>
    </row>
    <row r="291" spans="1:17" ht="21">
      <c r="A291" s="236" t="s">
        <v>417</v>
      </c>
      <c r="B291" s="237"/>
      <c r="C291" s="97">
        <v>2220</v>
      </c>
      <c r="D291" s="237"/>
      <c r="E291" s="97">
        <v>82247107</v>
      </c>
      <c r="F291" s="75"/>
      <c r="G291" s="97">
        <v>-47011447</v>
      </c>
      <c r="H291" s="237"/>
      <c r="I291" s="97">
        <f t="shared" si="8"/>
        <v>35235660</v>
      </c>
      <c r="J291" s="97"/>
      <c r="K291" s="75">
        <v>454150</v>
      </c>
      <c r="L291" s="97"/>
      <c r="M291" s="97">
        <v>14774637368</v>
      </c>
      <c r="N291" s="237"/>
      <c r="O291" s="97">
        <v>-9617229095</v>
      </c>
      <c r="P291" s="97"/>
      <c r="Q291" s="97">
        <f t="shared" si="9"/>
        <v>5157408273</v>
      </c>
    </row>
    <row r="292" spans="1:17" ht="21">
      <c r="A292" s="236" t="s">
        <v>333</v>
      </c>
      <c r="B292" s="237"/>
      <c r="C292" s="97">
        <v>651412</v>
      </c>
      <c r="D292" s="237"/>
      <c r="E292" s="97">
        <v>2034154247</v>
      </c>
      <c r="F292" s="75"/>
      <c r="G292" s="97">
        <v>-1738634428</v>
      </c>
      <c r="H292" s="237"/>
      <c r="I292" s="97">
        <f t="shared" si="8"/>
        <v>295519819</v>
      </c>
      <c r="J292" s="97"/>
      <c r="K292" s="75">
        <v>2232003</v>
      </c>
      <c r="L292" s="97"/>
      <c r="M292" s="97">
        <v>6553538960</v>
      </c>
      <c r="N292" s="237"/>
      <c r="O292" s="97">
        <v>-5957270138</v>
      </c>
      <c r="P292" s="97"/>
      <c r="Q292" s="97">
        <f t="shared" si="9"/>
        <v>596268822</v>
      </c>
    </row>
    <row r="293" spans="1:17" ht="21">
      <c r="A293" s="236" t="s">
        <v>171</v>
      </c>
      <c r="B293" s="237"/>
      <c r="C293" s="97">
        <v>119462</v>
      </c>
      <c r="D293" s="237"/>
      <c r="E293" s="97">
        <v>533809678</v>
      </c>
      <c r="F293" s="75"/>
      <c r="G293" s="97">
        <v>-404941594</v>
      </c>
      <c r="H293" s="237"/>
      <c r="I293" s="97">
        <f t="shared" si="8"/>
        <v>128868084</v>
      </c>
      <c r="J293" s="97"/>
      <c r="K293" s="75">
        <v>588338</v>
      </c>
      <c r="L293" s="97"/>
      <c r="M293" s="97">
        <v>2429448559</v>
      </c>
      <c r="N293" s="237"/>
      <c r="O293" s="97">
        <v>-1994295493</v>
      </c>
      <c r="P293" s="97"/>
      <c r="Q293" s="97">
        <f t="shared" si="9"/>
        <v>435153066</v>
      </c>
    </row>
    <row r="294" spans="1:17" ht="21">
      <c r="A294" s="236" t="s">
        <v>426</v>
      </c>
      <c r="B294" s="237"/>
      <c r="C294" s="97">
        <v>0</v>
      </c>
      <c r="D294" s="237"/>
      <c r="E294" s="97">
        <v>0</v>
      </c>
      <c r="F294" s="75"/>
      <c r="G294" s="97">
        <v>0</v>
      </c>
      <c r="H294" s="237"/>
      <c r="I294" s="97">
        <f t="shared" si="8"/>
        <v>0</v>
      </c>
      <c r="J294" s="97"/>
      <c r="K294" s="75">
        <v>9805</v>
      </c>
      <c r="L294" s="97"/>
      <c r="M294" s="97">
        <v>84150271</v>
      </c>
      <c r="N294" s="237"/>
      <c r="O294" s="97">
        <v>-89379039</v>
      </c>
      <c r="P294" s="97"/>
      <c r="Q294" s="97">
        <f t="shared" si="9"/>
        <v>-5228768</v>
      </c>
    </row>
    <row r="295" spans="1:17" ht="21">
      <c r="A295" s="236" t="s">
        <v>415</v>
      </c>
      <c r="B295" s="237"/>
      <c r="C295" s="97">
        <v>870298</v>
      </c>
      <c r="D295" s="237"/>
      <c r="E295" s="97">
        <v>5744631652</v>
      </c>
      <c r="F295" s="75"/>
      <c r="G295" s="97">
        <v>-4294514133</v>
      </c>
      <c r="H295" s="237"/>
      <c r="I295" s="97">
        <f t="shared" si="8"/>
        <v>1450117519</v>
      </c>
      <c r="J295" s="97"/>
      <c r="K295" s="75">
        <v>982208</v>
      </c>
      <c r="L295" s="97"/>
      <c r="M295" s="97">
        <v>6337850919</v>
      </c>
      <c r="N295" s="237"/>
      <c r="O295" s="97">
        <v>-4841242821</v>
      </c>
      <c r="P295" s="97"/>
      <c r="Q295" s="97">
        <f t="shared" si="9"/>
        <v>1496608098</v>
      </c>
    </row>
    <row r="296" spans="1:17" ht="21">
      <c r="A296" s="236" t="s">
        <v>444</v>
      </c>
      <c r="B296" s="237"/>
      <c r="C296" s="97">
        <v>28067</v>
      </c>
      <c r="D296" s="237"/>
      <c r="E296" s="97">
        <v>265746162</v>
      </c>
      <c r="F296" s="75"/>
      <c r="G296" s="97">
        <v>-250022486</v>
      </c>
      <c r="H296" s="237"/>
      <c r="I296" s="97">
        <f t="shared" si="8"/>
        <v>15723676</v>
      </c>
      <c r="J296" s="97"/>
      <c r="K296" s="75">
        <v>8695077</v>
      </c>
      <c r="L296" s="97"/>
      <c r="M296" s="97">
        <v>75497774786</v>
      </c>
      <c r="N296" s="237"/>
      <c r="O296" s="97">
        <v>-77456257187</v>
      </c>
      <c r="P296" s="97"/>
      <c r="Q296" s="97">
        <f t="shared" si="9"/>
        <v>-1958482401</v>
      </c>
    </row>
    <row r="297" spans="1:17" ht="21">
      <c r="A297" s="236" t="s">
        <v>418</v>
      </c>
      <c r="B297" s="237"/>
      <c r="C297" s="97">
        <v>375437</v>
      </c>
      <c r="D297" s="237"/>
      <c r="E297" s="97">
        <v>5187080509</v>
      </c>
      <c r="F297" s="75"/>
      <c r="G297" s="97">
        <v>-3859241420</v>
      </c>
      <c r="H297" s="237"/>
      <c r="I297" s="97">
        <f t="shared" si="8"/>
        <v>1327839089</v>
      </c>
      <c r="J297" s="97"/>
      <c r="K297" s="75">
        <v>548208</v>
      </c>
      <c r="L297" s="97"/>
      <c r="M297" s="97">
        <v>7595687938</v>
      </c>
      <c r="N297" s="237"/>
      <c r="O297" s="97">
        <v>-5635211823</v>
      </c>
      <c r="P297" s="97"/>
      <c r="Q297" s="97">
        <f t="shared" si="9"/>
        <v>1960476115</v>
      </c>
    </row>
    <row r="298" spans="1:17" ht="21">
      <c r="A298" s="236" t="s">
        <v>448</v>
      </c>
      <c r="B298" s="237"/>
      <c r="C298" s="97">
        <v>524343</v>
      </c>
      <c r="D298" s="237"/>
      <c r="E298" s="97">
        <v>3159539673</v>
      </c>
      <c r="F298" s="75"/>
      <c r="G298" s="97">
        <v>-3018758297</v>
      </c>
      <c r="H298" s="237"/>
      <c r="I298" s="97">
        <f t="shared" si="8"/>
        <v>140781376</v>
      </c>
      <c r="J298" s="97"/>
      <c r="K298" s="75">
        <v>534853</v>
      </c>
      <c r="L298" s="97"/>
      <c r="M298" s="97">
        <v>3216706059</v>
      </c>
      <c r="N298" s="237"/>
      <c r="O298" s="97">
        <v>-3074443264</v>
      </c>
      <c r="P298" s="97"/>
      <c r="Q298" s="97">
        <f t="shared" si="9"/>
        <v>142262795</v>
      </c>
    </row>
    <row r="299" spans="1:17" ht="21">
      <c r="A299" s="236" t="s">
        <v>429</v>
      </c>
      <c r="B299" s="237"/>
      <c r="C299" s="97">
        <v>109429</v>
      </c>
      <c r="D299" s="237"/>
      <c r="E299" s="97">
        <v>221605791</v>
      </c>
      <c r="F299" s="75"/>
      <c r="G299" s="97">
        <v>-260066968</v>
      </c>
      <c r="H299" s="237"/>
      <c r="I299" s="97">
        <f t="shared" si="8"/>
        <v>-38461177</v>
      </c>
      <c r="J299" s="97"/>
      <c r="K299" s="75">
        <v>371407</v>
      </c>
      <c r="L299" s="97"/>
      <c r="M299" s="97">
        <v>724861860</v>
      </c>
      <c r="N299" s="237"/>
      <c r="O299" s="97">
        <v>-900477317</v>
      </c>
      <c r="P299" s="97"/>
      <c r="Q299" s="97">
        <f t="shared" si="9"/>
        <v>-175615457</v>
      </c>
    </row>
    <row r="300" spans="1:17" ht="21">
      <c r="A300" s="236" t="s">
        <v>428</v>
      </c>
      <c r="B300" s="237"/>
      <c r="C300" s="97">
        <v>24825</v>
      </c>
      <c r="D300" s="237"/>
      <c r="E300" s="97">
        <v>121593823</v>
      </c>
      <c r="F300" s="75"/>
      <c r="G300" s="97">
        <v>-156316218</v>
      </c>
      <c r="H300" s="237"/>
      <c r="I300" s="97">
        <f t="shared" si="8"/>
        <v>-34722395</v>
      </c>
      <c r="J300" s="97"/>
      <c r="K300" s="75">
        <v>72141</v>
      </c>
      <c r="L300" s="97"/>
      <c r="M300" s="97">
        <v>320863539</v>
      </c>
      <c r="N300" s="237"/>
      <c r="O300" s="97">
        <v>-454252098</v>
      </c>
      <c r="P300" s="97"/>
      <c r="Q300" s="97">
        <f t="shared" si="9"/>
        <v>-133388559</v>
      </c>
    </row>
    <row r="301" spans="1:17" ht="21">
      <c r="A301" s="236" t="s">
        <v>458</v>
      </c>
      <c r="B301" s="237"/>
      <c r="C301" s="97">
        <v>7631</v>
      </c>
      <c r="D301" s="237"/>
      <c r="E301" s="97">
        <v>297277173</v>
      </c>
      <c r="F301" s="75"/>
      <c r="G301" s="97">
        <v>-261611453</v>
      </c>
      <c r="H301" s="237"/>
      <c r="I301" s="97">
        <f t="shared" si="8"/>
        <v>35665720</v>
      </c>
      <c r="J301" s="97"/>
      <c r="K301" s="75">
        <v>25548</v>
      </c>
      <c r="L301" s="97"/>
      <c r="M301" s="97">
        <v>916556635</v>
      </c>
      <c r="N301" s="237"/>
      <c r="O301" s="97">
        <v>-869076361</v>
      </c>
      <c r="P301" s="97"/>
      <c r="Q301" s="97">
        <f t="shared" si="9"/>
        <v>47480274</v>
      </c>
    </row>
    <row r="302" spans="1:17" ht="21">
      <c r="A302" s="236" t="s">
        <v>140</v>
      </c>
      <c r="B302" s="237"/>
      <c r="C302" s="97">
        <v>245096</v>
      </c>
      <c r="D302" s="237"/>
      <c r="E302" s="97">
        <v>305315318</v>
      </c>
      <c r="F302" s="75"/>
      <c r="G302" s="97">
        <v>-261669073</v>
      </c>
      <c r="H302" s="237"/>
      <c r="I302" s="97">
        <f t="shared" si="8"/>
        <v>43646245</v>
      </c>
      <c r="J302" s="97"/>
      <c r="K302" s="75">
        <v>462178</v>
      </c>
      <c r="L302" s="97"/>
      <c r="M302" s="97">
        <v>517798887</v>
      </c>
      <c r="N302" s="237"/>
      <c r="O302" s="97">
        <v>-493429873</v>
      </c>
      <c r="P302" s="97"/>
      <c r="Q302" s="97">
        <f t="shared" si="9"/>
        <v>24369014</v>
      </c>
    </row>
    <row r="303" spans="1:17" ht="21">
      <c r="A303" s="236" t="s">
        <v>419</v>
      </c>
      <c r="B303" s="237"/>
      <c r="C303" s="97">
        <v>11640</v>
      </c>
      <c r="D303" s="237"/>
      <c r="E303" s="97">
        <v>60196294</v>
      </c>
      <c r="F303" s="75"/>
      <c r="G303" s="97">
        <v>-58488746</v>
      </c>
      <c r="H303" s="237"/>
      <c r="I303" s="97">
        <f t="shared" si="8"/>
        <v>1707548</v>
      </c>
      <c r="J303" s="97"/>
      <c r="K303" s="75">
        <v>104561</v>
      </c>
      <c r="L303" s="97"/>
      <c r="M303" s="97">
        <v>512338067</v>
      </c>
      <c r="N303" s="237"/>
      <c r="O303" s="97">
        <v>-525398787</v>
      </c>
      <c r="P303" s="97"/>
      <c r="Q303" s="97">
        <f t="shared" si="9"/>
        <v>-13060720</v>
      </c>
    </row>
    <row r="304" spans="1:17" ht="21">
      <c r="A304" s="236" t="s">
        <v>440</v>
      </c>
      <c r="B304" s="237"/>
      <c r="C304" s="97">
        <v>108560</v>
      </c>
      <c r="D304" s="237"/>
      <c r="E304" s="97">
        <v>285394287</v>
      </c>
      <c r="F304" s="75"/>
      <c r="G304" s="97">
        <v>-226557648</v>
      </c>
      <c r="H304" s="237"/>
      <c r="I304" s="97">
        <f t="shared" si="8"/>
        <v>58836639</v>
      </c>
      <c r="J304" s="97"/>
      <c r="K304" s="75">
        <v>248403</v>
      </c>
      <c r="L304" s="97"/>
      <c r="M304" s="97">
        <v>588317720</v>
      </c>
      <c r="N304" s="237"/>
      <c r="O304" s="97">
        <v>-518400880</v>
      </c>
      <c r="P304" s="97"/>
      <c r="Q304" s="97">
        <f t="shared" si="9"/>
        <v>69916840</v>
      </c>
    </row>
    <row r="305" spans="1:17" ht="21">
      <c r="A305" s="236" t="s">
        <v>441</v>
      </c>
      <c r="B305" s="237"/>
      <c r="C305" s="97">
        <v>745887</v>
      </c>
      <c r="D305" s="237"/>
      <c r="E305" s="97">
        <v>3365007449</v>
      </c>
      <c r="F305" s="75"/>
      <c r="G305" s="97">
        <v>-2836254317</v>
      </c>
      <c r="H305" s="237"/>
      <c r="I305" s="97">
        <f t="shared" si="8"/>
        <v>528753132</v>
      </c>
      <c r="J305" s="97"/>
      <c r="K305" s="75">
        <v>1542910</v>
      </c>
      <c r="L305" s="97"/>
      <c r="M305" s="97">
        <v>6210749374</v>
      </c>
      <c r="N305" s="237"/>
      <c r="O305" s="97">
        <v>-5866954575</v>
      </c>
      <c r="P305" s="97"/>
      <c r="Q305" s="97">
        <f t="shared" si="9"/>
        <v>343794799</v>
      </c>
    </row>
    <row r="306" spans="1:17" ht="21">
      <c r="A306" s="236" t="s">
        <v>430</v>
      </c>
      <c r="B306" s="237"/>
      <c r="C306" s="97">
        <v>64362</v>
      </c>
      <c r="D306" s="237"/>
      <c r="E306" s="97">
        <v>155674039</v>
      </c>
      <c r="F306" s="75"/>
      <c r="G306" s="97">
        <v>-136600921</v>
      </c>
      <c r="H306" s="237"/>
      <c r="I306" s="97">
        <f t="shared" si="8"/>
        <v>19073118</v>
      </c>
      <c r="J306" s="97"/>
      <c r="K306" s="75">
        <v>198770</v>
      </c>
      <c r="L306" s="97"/>
      <c r="M306" s="97">
        <v>423001528</v>
      </c>
      <c r="N306" s="237"/>
      <c r="O306" s="97">
        <v>-421866399</v>
      </c>
      <c r="P306" s="97"/>
      <c r="Q306" s="97">
        <f t="shared" si="9"/>
        <v>1135129</v>
      </c>
    </row>
    <row r="307" spans="1:17" ht="21">
      <c r="A307" s="236" t="s">
        <v>425</v>
      </c>
      <c r="B307" s="237"/>
      <c r="C307" s="97">
        <v>28064</v>
      </c>
      <c r="D307" s="237"/>
      <c r="E307" s="97">
        <v>125096551</v>
      </c>
      <c r="F307" s="75"/>
      <c r="G307" s="97">
        <v>-118465605</v>
      </c>
      <c r="H307" s="237"/>
      <c r="I307" s="97">
        <f t="shared" si="8"/>
        <v>6630946</v>
      </c>
      <c r="J307" s="97"/>
      <c r="K307" s="75">
        <v>39058</v>
      </c>
      <c r="L307" s="97"/>
      <c r="M307" s="97">
        <v>167038025</v>
      </c>
      <c r="N307" s="237"/>
      <c r="O307" s="97">
        <v>-162429835</v>
      </c>
      <c r="P307" s="97"/>
      <c r="Q307" s="97">
        <f t="shared" si="9"/>
        <v>4608190</v>
      </c>
    </row>
    <row r="308" spans="1:17" ht="21">
      <c r="A308" s="236" t="s">
        <v>447</v>
      </c>
      <c r="B308" s="237"/>
      <c r="C308" s="97">
        <v>627753</v>
      </c>
      <c r="D308" s="237"/>
      <c r="E308" s="97">
        <v>269537681</v>
      </c>
      <c r="F308" s="75"/>
      <c r="G308" s="97">
        <v>-266644187</v>
      </c>
      <c r="H308" s="237"/>
      <c r="I308" s="97">
        <f t="shared" si="8"/>
        <v>2893494</v>
      </c>
      <c r="J308" s="97"/>
      <c r="K308" s="75">
        <v>1837049</v>
      </c>
      <c r="L308" s="97"/>
      <c r="M308" s="97">
        <v>753748768</v>
      </c>
      <c r="N308" s="237"/>
      <c r="O308" s="97">
        <v>-784759091</v>
      </c>
      <c r="P308" s="97"/>
      <c r="Q308" s="97">
        <f t="shared" si="9"/>
        <v>-31010323</v>
      </c>
    </row>
    <row r="309" spans="1:17" ht="21">
      <c r="A309" s="236" t="s">
        <v>443</v>
      </c>
      <c r="B309" s="237"/>
      <c r="C309" s="97">
        <v>5401</v>
      </c>
      <c r="D309" s="237"/>
      <c r="E309" s="97">
        <v>224677677</v>
      </c>
      <c r="F309" s="75"/>
      <c r="G309" s="97">
        <v>-158702312</v>
      </c>
      <c r="H309" s="237"/>
      <c r="I309" s="97">
        <f t="shared" si="8"/>
        <v>65975365</v>
      </c>
      <c r="J309" s="97"/>
      <c r="K309" s="75">
        <v>74811</v>
      </c>
      <c r="L309" s="97"/>
      <c r="M309" s="97">
        <v>2389952397</v>
      </c>
      <c r="N309" s="237"/>
      <c r="O309" s="97">
        <v>-2198237114</v>
      </c>
      <c r="P309" s="97"/>
      <c r="Q309" s="97">
        <f t="shared" si="9"/>
        <v>191715283</v>
      </c>
    </row>
    <row r="310" spans="1:17" ht="21">
      <c r="A310" s="236" t="s">
        <v>460</v>
      </c>
      <c r="B310" s="237"/>
      <c r="C310" s="97">
        <v>1294</v>
      </c>
      <c r="D310" s="237"/>
      <c r="E310" s="97">
        <v>173991712</v>
      </c>
      <c r="F310" s="75"/>
      <c r="G310" s="97">
        <v>-148767038</v>
      </c>
      <c r="H310" s="237"/>
      <c r="I310" s="97">
        <f t="shared" si="8"/>
        <v>25224674</v>
      </c>
      <c r="J310" s="97"/>
      <c r="K310" s="75">
        <v>3752</v>
      </c>
      <c r="L310" s="97"/>
      <c r="M310" s="97">
        <v>498932309</v>
      </c>
      <c r="N310" s="237"/>
      <c r="O310" s="97">
        <v>-431355429</v>
      </c>
      <c r="P310" s="97"/>
      <c r="Q310" s="97">
        <f t="shared" si="9"/>
        <v>67576880</v>
      </c>
    </row>
    <row r="311" spans="1:17" ht="21">
      <c r="A311" s="236" t="s">
        <v>427</v>
      </c>
      <c r="B311" s="237"/>
      <c r="C311" s="97">
        <v>748667</v>
      </c>
      <c r="D311" s="237"/>
      <c r="E311" s="97">
        <v>2674841893</v>
      </c>
      <c r="F311" s="75"/>
      <c r="G311" s="97">
        <v>-2542788132</v>
      </c>
      <c r="H311" s="237"/>
      <c r="I311" s="97">
        <f t="shared" si="8"/>
        <v>132053761</v>
      </c>
      <c r="J311" s="97"/>
      <c r="K311" s="75">
        <v>801658</v>
      </c>
      <c r="L311" s="97"/>
      <c r="M311" s="97">
        <v>2841507842</v>
      </c>
      <c r="N311" s="237"/>
      <c r="O311" s="97">
        <v>-2719431841</v>
      </c>
      <c r="P311" s="97"/>
      <c r="Q311" s="97">
        <f t="shared" si="9"/>
        <v>122076001</v>
      </c>
    </row>
    <row r="312" spans="1:17" ht="21">
      <c r="A312" s="236" t="s">
        <v>420</v>
      </c>
      <c r="B312" s="237"/>
      <c r="C312" s="97">
        <v>74822</v>
      </c>
      <c r="D312" s="237"/>
      <c r="E312" s="97">
        <v>137299593</v>
      </c>
      <c r="F312" s="75"/>
      <c r="G312" s="97">
        <v>-130913158</v>
      </c>
      <c r="H312" s="237"/>
      <c r="I312" s="97">
        <f t="shared" si="8"/>
        <v>6386435</v>
      </c>
      <c r="J312" s="97"/>
      <c r="K312" s="75">
        <v>122966</v>
      </c>
      <c r="L312" s="97"/>
      <c r="M312" s="97">
        <v>213913816</v>
      </c>
      <c r="N312" s="237"/>
      <c r="O312" s="97">
        <v>-211850311</v>
      </c>
      <c r="P312" s="97"/>
      <c r="Q312" s="97">
        <f t="shared" si="9"/>
        <v>2063505</v>
      </c>
    </row>
    <row r="313" spans="1:17" ht="21">
      <c r="A313" s="236" t="s">
        <v>431</v>
      </c>
      <c r="B313" s="237"/>
      <c r="C313" s="97">
        <v>614</v>
      </c>
      <c r="D313" s="237"/>
      <c r="E313" s="97">
        <v>23379509</v>
      </c>
      <c r="F313" s="75"/>
      <c r="G313" s="97">
        <v>-22699742</v>
      </c>
      <c r="H313" s="237"/>
      <c r="I313" s="97">
        <f t="shared" si="8"/>
        <v>679767</v>
      </c>
      <c r="J313" s="97"/>
      <c r="K313" s="75">
        <v>2945</v>
      </c>
      <c r="L313" s="97"/>
      <c r="M313" s="97">
        <v>110951094</v>
      </c>
      <c r="N313" s="237"/>
      <c r="O313" s="97">
        <v>-108877434</v>
      </c>
      <c r="P313" s="97"/>
      <c r="Q313" s="97">
        <f t="shared" si="9"/>
        <v>2073660</v>
      </c>
    </row>
    <row r="314" spans="1:17" ht="21">
      <c r="A314" s="236" t="s">
        <v>446</v>
      </c>
      <c r="B314" s="237"/>
      <c r="C314" s="97">
        <v>5577</v>
      </c>
      <c r="D314" s="237"/>
      <c r="E314" s="97">
        <v>251208049</v>
      </c>
      <c r="F314" s="75"/>
      <c r="G314" s="97">
        <v>-211117876</v>
      </c>
      <c r="H314" s="237"/>
      <c r="I314" s="97">
        <f t="shared" si="8"/>
        <v>40090173</v>
      </c>
      <c r="J314" s="97"/>
      <c r="K314" s="75">
        <v>13020</v>
      </c>
      <c r="L314" s="97"/>
      <c r="M314" s="97">
        <v>583974658</v>
      </c>
      <c r="N314" s="237"/>
      <c r="O314" s="97">
        <v>-492873362</v>
      </c>
      <c r="P314" s="97"/>
      <c r="Q314" s="97">
        <f t="shared" si="9"/>
        <v>91101296</v>
      </c>
    </row>
    <row r="315" spans="1:17" ht="21">
      <c r="A315" s="236" t="s">
        <v>461</v>
      </c>
      <c r="B315" s="237"/>
      <c r="C315" s="97">
        <v>5824</v>
      </c>
      <c r="D315" s="237"/>
      <c r="E315" s="97">
        <v>43234745</v>
      </c>
      <c r="F315" s="75"/>
      <c r="G315" s="97">
        <v>-42728927</v>
      </c>
      <c r="H315" s="237"/>
      <c r="I315" s="97">
        <f t="shared" si="8"/>
        <v>505818</v>
      </c>
      <c r="J315" s="97"/>
      <c r="K315" s="75">
        <v>15007</v>
      </c>
      <c r="L315" s="97"/>
      <c r="M315" s="97">
        <v>108577833</v>
      </c>
      <c r="N315" s="237"/>
      <c r="O315" s="97">
        <v>-109918951</v>
      </c>
      <c r="P315" s="97"/>
      <c r="Q315" s="97">
        <f t="shared" si="9"/>
        <v>-1341118</v>
      </c>
    </row>
    <row r="316" spans="1:17" ht="21">
      <c r="A316" s="236" t="s">
        <v>432</v>
      </c>
      <c r="B316" s="237"/>
      <c r="C316" s="97">
        <v>218274</v>
      </c>
      <c r="D316" s="237"/>
      <c r="E316" s="97">
        <v>371265635</v>
      </c>
      <c r="F316" s="75"/>
      <c r="G316" s="97">
        <v>-306101515</v>
      </c>
      <c r="H316" s="237"/>
      <c r="I316" s="97">
        <f t="shared" si="8"/>
        <v>65164120</v>
      </c>
      <c r="J316" s="97"/>
      <c r="K316" s="75">
        <v>478129</v>
      </c>
      <c r="L316" s="97"/>
      <c r="M316" s="97">
        <v>756136012</v>
      </c>
      <c r="N316" s="237"/>
      <c r="O316" s="97">
        <v>-670515093</v>
      </c>
      <c r="P316" s="97"/>
      <c r="Q316" s="97">
        <f t="shared" si="9"/>
        <v>85620919</v>
      </c>
    </row>
    <row r="317" spans="1:17" ht="21">
      <c r="A317" s="236" t="s">
        <v>459</v>
      </c>
      <c r="B317" s="237"/>
      <c r="C317" s="97">
        <v>70213</v>
      </c>
      <c r="D317" s="237"/>
      <c r="E317" s="97">
        <v>114504308</v>
      </c>
      <c r="F317" s="75"/>
      <c r="G317" s="97">
        <v>-113437182</v>
      </c>
      <c r="H317" s="237"/>
      <c r="I317" s="97">
        <f t="shared" si="8"/>
        <v>1067126</v>
      </c>
      <c r="J317" s="97"/>
      <c r="K317" s="75">
        <v>99298</v>
      </c>
      <c r="L317" s="97"/>
      <c r="M317" s="97">
        <v>160749910</v>
      </c>
      <c r="N317" s="237"/>
      <c r="O317" s="97">
        <v>-160427348</v>
      </c>
      <c r="P317" s="97"/>
      <c r="Q317" s="97">
        <f t="shared" si="9"/>
        <v>322562</v>
      </c>
    </row>
    <row r="318" spans="1:17" ht="21">
      <c r="A318" s="236" t="s">
        <v>439</v>
      </c>
      <c r="B318" s="237"/>
      <c r="C318" s="97">
        <v>0</v>
      </c>
      <c r="D318" s="237"/>
      <c r="E318" s="97">
        <v>0</v>
      </c>
      <c r="F318" s="75"/>
      <c r="G318" s="97">
        <v>0</v>
      </c>
      <c r="H318" s="237"/>
      <c r="I318" s="97">
        <f t="shared" si="8"/>
        <v>0</v>
      </c>
      <c r="J318" s="97"/>
      <c r="K318" s="75">
        <v>47131</v>
      </c>
      <c r="L318" s="97"/>
      <c r="M318" s="97">
        <v>236652243</v>
      </c>
      <c r="N318" s="237"/>
      <c r="O318" s="97">
        <v>-236765277</v>
      </c>
      <c r="P318" s="97"/>
      <c r="Q318" s="97">
        <f t="shared" si="9"/>
        <v>-113034</v>
      </c>
    </row>
    <row r="319" spans="1:17" ht="21">
      <c r="A319" s="236" t="s">
        <v>462</v>
      </c>
      <c r="B319" s="237"/>
      <c r="C319" s="97">
        <v>7899262</v>
      </c>
      <c r="D319" s="237"/>
      <c r="E319" s="97">
        <v>54441858367</v>
      </c>
      <c r="F319" s="75"/>
      <c r="G319" s="97">
        <v>-50541782809</v>
      </c>
      <c r="H319" s="237"/>
      <c r="I319" s="97">
        <f t="shared" si="8"/>
        <v>3900075558</v>
      </c>
      <c r="J319" s="97"/>
      <c r="K319" s="75">
        <v>7965618</v>
      </c>
      <c r="L319" s="97"/>
      <c r="M319" s="97">
        <v>54871265666</v>
      </c>
      <c r="N319" s="237"/>
      <c r="O319" s="97">
        <v>-50966347856</v>
      </c>
      <c r="P319" s="97"/>
      <c r="Q319" s="97">
        <f t="shared" si="9"/>
        <v>3904917810</v>
      </c>
    </row>
    <row r="320" spans="1:17" ht="21">
      <c r="A320" s="236" t="s">
        <v>449</v>
      </c>
      <c r="B320" s="237"/>
      <c r="C320" s="97">
        <v>46025</v>
      </c>
      <c r="D320" s="237"/>
      <c r="E320" s="97">
        <v>72195392</v>
      </c>
      <c r="F320" s="75"/>
      <c r="G320" s="97">
        <v>-69349119</v>
      </c>
      <c r="H320" s="237"/>
      <c r="I320" s="97">
        <f t="shared" si="8"/>
        <v>2846273</v>
      </c>
      <c r="J320" s="97"/>
      <c r="K320" s="75">
        <v>46025</v>
      </c>
      <c r="L320" s="97"/>
      <c r="M320" s="97">
        <v>72195392</v>
      </c>
      <c r="N320" s="237"/>
      <c r="O320" s="97">
        <v>-69349119</v>
      </c>
      <c r="P320" s="97"/>
      <c r="Q320" s="97">
        <f t="shared" si="9"/>
        <v>2846273</v>
      </c>
    </row>
    <row r="321" spans="1:17 16356:16378" ht="21">
      <c r="A321" s="236" t="s">
        <v>480</v>
      </c>
      <c r="B321" s="237"/>
      <c r="C321" s="97">
        <v>9907</v>
      </c>
      <c r="D321" s="237"/>
      <c r="E321" s="97">
        <v>156091650</v>
      </c>
      <c r="F321" s="75"/>
      <c r="G321" s="97">
        <v>-146739615</v>
      </c>
      <c r="H321" s="237"/>
      <c r="I321" s="97">
        <f t="shared" si="8"/>
        <v>9352035</v>
      </c>
      <c r="J321" s="97"/>
      <c r="K321" s="75">
        <v>9907</v>
      </c>
      <c r="L321" s="97"/>
      <c r="M321" s="97">
        <v>156091650</v>
      </c>
      <c r="N321" s="237"/>
      <c r="O321" s="97">
        <v>-146739615</v>
      </c>
      <c r="P321" s="97"/>
      <c r="Q321" s="97">
        <f t="shared" si="9"/>
        <v>9352035</v>
      </c>
    </row>
    <row r="322" spans="1:17 16356:16378" ht="21">
      <c r="A322" s="236" t="s">
        <v>478</v>
      </c>
      <c r="B322" s="237"/>
      <c r="C322" s="97">
        <v>79395</v>
      </c>
      <c r="D322" s="237"/>
      <c r="E322" s="97">
        <v>178286963</v>
      </c>
      <c r="F322" s="75"/>
      <c r="G322" s="97">
        <v>-174652033</v>
      </c>
      <c r="H322" s="237"/>
      <c r="I322" s="97">
        <f t="shared" si="8"/>
        <v>3634930</v>
      </c>
      <c r="J322" s="97"/>
      <c r="K322" s="75">
        <v>79395</v>
      </c>
      <c r="L322" s="97"/>
      <c r="M322" s="97">
        <v>178286963</v>
      </c>
      <c r="N322" s="237"/>
      <c r="O322" s="97">
        <v>-174652033</v>
      </c>
      <c r="P322" s="97"/>
      <c r="Q322" s="97">
        <f t="shared" si="9"/>
        <v>3634930</v>
      </c>
    </row>
    <row r="323" spans="1:17 16356:16378" ht="21">
      <c r="A323" s="236" t="s">
        <v>489</v>
      </c>
      <c r="B323" s="237"/>
      <c r="C323" s="97">
        <v>14608</v>
      </c>
      <c r="D323" s="237"/>
      <c r="E323" s="97">
        <v>34672093</v>
      </c>
      <c r="F323" s="75"/>
      <c r="G323" s="97">
        <v>-35983650</v>
      </c>
      <c r="H323" s="237"/>
      <c r="I323" s="97">
        <f t="shared" si="8"/>
        <v>-1311557</v>
      </c>
      <c r="J323" s="97"/>
      <c r="K323" s="75">
        <v>14608</v>
      </c>
      <c r="L323" s="97"/>
      <c r="M323" s="97">
        <v>34672093</v>
      </c>
      <c r="N323" s="237"/>
      <c r="O323" s="97">
        <v>-35983650</v>
      </c>
      <c r="P323" s="97"/>
      <c r="Q323" s="97">
        <f t="shared" si="9"/>
        <v>-1311557</v>
      </c>
    </row>
    <row r="324" spans="1:17 16356:16378" ht="21">
      <c r="A324" s="236" t="s">
        <v>488</v>
      </c>
      <c r="B324" s="237"/>
      <c r="C324" s="97">
        <v>353</v>
      </c>
      <c r="D324" s="237"/>
      <c r="E324" s="97">
        <v>11868556</v>
      </c>
      <c r="F324" s="75"/>
      <c r="G324" s="97">
        <v>-12106370</v>
      </c>
      <c r="H324" s="237"/>
      <c r="I324" s="97">
        <f t="shared" si="8"/>
        <v>-237814</v>
      </c>
      <c r="J324" s="97"/>
      <c r="K324" s="75">
        <v>353</v>
      </c>
      <c r="L324" s="97"/>
      <c r="M324" s="97">
        <v>11868556</v>
      </c>
      <c r="N324" s="237"/>
      <c r="O324" s="97">
        <v>-12106370</v>
      </c>
      <c r="P324" s="97"/>
      <c r="Q324" s="97">
        <f t="shared" si="9"/>
        <v>-237814</v>
      </c>
    </row>
    <row r="325" spans="1:17 16356:16378" ht="21">
      <c r="A325" s="236" t="s">
        <v>371</v>
      </c>
      <c r="B325" s="237"/>
      <c r="C325" s="97">
        <v>0</v>
      </c>
      <c r="D325" s="237"/>
      <c r="E325" s="97">
        <v>0</v>
      </c>
      <c r="F325" s="75"/>
      <c r="G325" s="97">
        <v>0</v>
      </c>
      <c r="H325" s="237"/>
      <c r="I325" s="97">
        <f t="shared" si="8"/>
        <v>0</v>
      </c>
      <c r="J325" s="97"/>
      <c r="K325" s="75">
        <v>17160</v>
      </c>
      <c r="L325" s="97"/>
      <c r="M325" s="97">
        <v>31188528</v>
      </c>
      <c r="N325" s="237"/>
      <c r="O325" s="97">
        <v>-45072520</v>
      </c>
      <c r="P325" s="97"/>
      <c r="Q325" s="97">
        <f t="shared" si="9"/>
        <v>-13883992</v>
      </c>
    </row>
    <row r="326" spans="1:17 16356:16378" ht="21">
      <c r="A326" s="236" t="s">
        <v>380</v>
      </c>
      <c r="B326" s="237"/>
      <c r="C326" s="97">
        <v>0</v>
      </c>
      <c r="D326" s="237"/>
      <c r="E326" s="97">
        <v>0</v>
      </c>
      <c r="F326" s="75"/>
      <c r="G326" s="97">
        <v>0</v>
      </c>
      <c r="H326" s="237"/>
      <c r="I326" s="97">
        <f t="shared" si="8"/>
        <v>0</v>
      </c>
      <c r="J326" s="97"/>
      <c r="K326" s="75">
        <v>33380</v>
      </c>
      <c r="L326" s="97"/>
      <c r="M326" s="97">
        <v>12243935</v>
      </c>
      <c r="N326" s="237"/>
      <c r="O326" s="97">
        <v>-48774350</v>
      </c>
      <c r="P326" s="97"/>
      <c r="Q326" s="97">
        <f t="shared" si="9"/>
        <v>-36530415</v>
      </c>
    </row>
    <row r="327" spans="1:17 16356:16378" ht="21">
      <c r="A327" s="236" t="s">
        <v>379</v>
      </c>
      <c r="B327" s="237"/>
      <c r="C327" s="97">
        <v>0</v>
      </c>
      <c r="D327" s="237"/>
      <c r="E327" s="97">
        <v>0</v>
      </c>
      <c r="F327" s="75"/>
      <c r="G327" s="97">
        <v>0</v>
      </c>
      <c r="H327" s="237"/>
      <c r="I327" s="97">
        <f t="shared" si="8"/>
        <v>0</v>
      </c>
      <c r="J327" s="97"/>
      <c r="K327" s="75">
        <v>1</v>
      </c>
      <c r="L327" s="97"/>
      <c r="M327" s="97">
        <v>1</v>
      </c>
      <c r="N327" s="237"/>
      <c r="O327" s="97">
        <v>-1537</v>
      </c>
      <c r="P327" s="97"/>
      <c r="Q327" s="97">
        <f t="shared" si="9"/>
        <v>-1536</v>
      </c>
    </row>
    <row r="328" spans="1:17 16356:16378" ht="21">
      <c r="A328" s="236" t="s">
        <v>336</v>
      </c>
      <c r="B328" s="237"/>
      <c r="C328" s="97">
        <v>0</v>
      </c>
      <c r="D328" s="237"/>
      <c r="E328" s="97">
        <v>0</v>
      </c>
      <c r="F328" s="75"/>
      <c r="G328" s="97">
        <v>0</v>
      </c>
      <c r="H328" s="237"/>
      <c r="I328" s="97">
        <f t="shared" si="8"/>
        <v>0</v>
      </c>
      <c r="J328" s="97"/>
      <c r="K328" s="75">
        <v>1</v>
      </c>
      <c r="L328" s="97"/>
      <c r="M328" s="97">
        <v>728</v>
      </c>
      <c r="N328" s="237"/>
      <c r="O328" s="97">
        <v>-1691</v>
      </c>
      <c r="P328" s="97"/>
      <c r="Q328" s="97">
        <f t="shared" si="9"/>
        <v>-963</v>
      </c>
    </row>
    <row r="329" spans="1:17 16356:16378" ht="21">
      <c r="A329" s="236" t="s">
        <v>378</v>
      </c>
      <c r="B329" s="237"/>
      <c r="C329" s="97">
        <v>976339</v>
      </c>
      <c r="D329" s="237"/>
      <c r="E329" s="97">
        <v>4416957636</v>
      </c>
      <c r="F329" s="75"/>
      <c r="G329" s="97">
        <v>-2857464487</v>
      </c>
      <c r="H329" s="237"/>
      <c r="I329" s="97">
        <f>G329+E329</f>
        <v>1559493149</v>
      </c>
      <c r="J329" s="97"/>
      <c r="K329" s="75">
        <v>996722</v>
      </c>
      <c r="L329" s="97"/>
      <c r="M329" s="97">
        <v>4480640230</v>
      </c>
      <c r="N329" s="237"/>
      <c r="O329" s="97">
        <v>-2938465144</v>
      </c>
      <c r="P329" s="97"/>
      <c r="Q329" s="97">
        <f t="shared" ref="Q329:Q331" si="10">M329+O329</f>
        <v>1542175086</v>
      </c>
    </row>
    <row r="330" spans="1:17 16356:16378" ht="21">
      <c r="A330" s="236" t="s">
        <v>497</v>
      </c>
      <c r="B330" s="237"/>
      <c r="C330" s="97">
        <v>0</v>
      </c>
      <c r="D330" s="237"/>
      <c r="E330" s="97">
        <v>0</v>
      </c>
      <c r="F330" s="75"/>
      <c r="G330" s="97">
        <v>0</v>
      </c>
      <c r="H330" s="237"/>
      <c r="I330" s="97">
        <f t="shared" ref="I330:I331" si="11">G330+E330</f>
        <v>0</v>
      </c>
      <c r="J330" s="97"/>
      <c r="K330" s="75"/>
      <c r="L330" s="97"/>
      <c r="M330" s="97">
        <v>0</v>
      </c>
      <c r="N330" s="237"/>
      <c r="O330" s="97">
        <v>-1113463</v>
      </c>
      <c r="P330" s="97"/>
      <c r="Q330" s="97">
        <f t="shared" si="10"/>
        <v>-1113463</v>
      </c>
    </row>
    <row r="331" spans="1:17 16356:16378" ht="21">
      <c r="A331" s="236" t="s">
        <v>335</v>
      </c>
      <c r="B331" s="237"/>
      <c r="C331" s="97">
        <v>0</v>
      </c>
      <c r="D331" s="237"/>
      <c r="E331" s="97">
        <v>0</v>
      </c>
      <c r="F331" s="75"/>
      <c r="G331" s="97">
        <v>0</v>
      </c>
      <c r="H331" s="237"/>
      <c r="I331" s="97">
        <f t="shared" si="11"/>
        <v>0</v>
      </c>
      <c r="J331" s="97"/>
      <c r="K331" s="75">
        <v>2074675</v>
      </c>
      <c r="L331" s="97"/>
      <c r="M331" s="97">
        <v>4433580475</v>
      </c>
      <c r="N331" s="237"/>
      <c r="O331" s="97">
        <v>-5858365296</v>
      </c>
      <c r="P331" s="97"/>
      <c r="Q331" s="97">
        <f t="shared" si="10"/>
        <v>-1424784821</v>
      </c>
    </row>
    <row r="332" spans="1:17 16356:16378" ht="21.6" thickBot="1">
      <c r="A332" s="236" t="s">
        <v>2</v>
      </c>
      <c r="B332" s="237"/>
      <c r="C332" s="233"/>
      <c r="D332" s="237"/>
      <c r="E332" s="98">
        <f>SUM(E8:E331)</f>
        <v>940406311447</v>
      </c>
      <c r="F332" s="75"/>
      <c r="G332" s="98">
        <f>SUM(G8:G331)</f>
        <v>-734931014178</v>
      </c>
      <c r="H332" s="237"/>
      <c r="I332" s="98">
        <f>SUM(I8:I331)</f>
        <v>205475297269</v>
      </c>
      <c r="J332" s="97"/>
      <c r="L332" s="97"/>
      <c r="M332" s="98">
        <f>SUM(M8:M331)</f>
        <v>5386808205606</v>
      </c>
      <c r="N332" s="75"/>
      <c r="O332" s="98">
        <f>SUM(O8:O331)</f>
        <v>-5122476376174</v>
      </c>
      <c r="P332" s="237"/>
      <c r="Q332" s="98">
        <f>SUM(Q8:Q331)</f>
        <v>264331829432</v>
      </c>
      <c r="XEB332" s="12">
        <f>SUM(C332:XEA332)</f>
        <v>939614253402</v>
      </c>
      <c r="XEX332" s="12">
        <f>SUM(E332:XEW332)</f>
        <v>1879228506804</v>
      </c>
    </row>
    <row r="333" spans="1:17 16356:16378" s="13" customFormat="1" ht="24.75" customHeight="1" thickTop="1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</row>
    <row r="334" spans="1:17 16356:16378" s="13" customFormat="1" ht="24.6">
      <c r="A334" s="39"/>
      <c r="B334" s="39"/>
      <c r="C334" s="39"/>
      <c r="D334" s="39"/>
      <c r="E334" s="100"/>
      <c r="F334" s="100"/>
      <c r="G334" s="100"/>
      <c r="H334" s="100"/>
      <c r="I334" s="90"/>
      <c r="J334" s="90"/>
      <c r="K334" s="90"/>
      <c r="L334" s="90"/>
      <c r="M334" s="90"/>
      <c r="N334" s="90"/>
      <c r="O334" s="238"/>
      <c r="P334" s="90"/>
      <c r="Q334" s="90"/>
    </row>
    <row r="335" spans="1:17 16356:16378" s="13" customFormat="1" ht="24.6">
      <c r="A335" s="309" t="s">
        <v>38</v>
      </c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1"/>
    </row>
    <row r="336" spans="1:17 16356:16378" s="13" customFormat="1" ht="24.6">
      <c r="A336" s="239"/>
      <c r="B336" s="239"/>
      <c r="C336" s="239"/>
      <c r="D336" s="239"/>
      <c r="E336" s="239"/>
      <c r="F336" s="239"/>
      <c r="G336" s="239"/>
      <c r="H336" s="239"/>
      <c r="I336" s="239"/>
      <c r="J336" s="239"/>
      <c r="K336" s="239"/>
      <c r="L336" s="239"/>
      <c r="M336" s="239"/>
      <c r="N336" s="239"/>
      <c r="O336" s="239"/>
      <c r="P336" s="239"/>
      <c r="Q336" s="239"/>
    </row>
    <row r="337" spans="9:17">
      <c r="I337" s="155"/>
    </row>
    <row r="338" spans="9:17">
      <c r="Q338" s="11"/>
    </row>
    <row r="339" spans="9:17">
      <c r="Q339" s="11"/>
    </row>
  </sheetData>
  <autoFilter ref="A7:Q179" xr:uid="{00000000-0009-0000-0000-000007000000}">
    <sortState xmlns:xlrd2="http://schemas.microsoft.com/office/spreadsheetml/2017/richdata2" ref="A8:Q179">
      <sortCondition ref="A7"/>
    </sortState>
  </autoFilter>
  <mergeCells count="6">
    <mergeCell ref="A335:Q335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XET331"/>
  <sheetViews>
    <sheetView rightToLeft="1" view="pageBreakPreview" zoomScaleNormal="100" zoomScaleSheetLayoutView="100" workbookViewId="0">
      <selection activeCell="O331" sqref="O331"/>
    </sheetView>
  </sheetViews>
  <sheetFormatPr defaultColWidth="9.109375" defaultRowHeight="21"/>
  <cols>
    <col min="1" max="1" width="31.109375" style="11" bestFit="1" customWidth="1"/>
    <col min="2" max="2" width="0.5546875" style="11" customWidth="1"/>
    <col min="3" max="3" width="17" style="187" bestFit="1" customWidth="1"/>
    <col min="4" max="4" width="0.88671875" style="187" customWidth="1"/>
    <col min="5" max="5" width="26.5546875" style="187" bestFit="1" customWidth="1"/>
    <col min="6" max="6" width="1.109375" style="187" customWidth="1"/>
    <col min="7" max="7" width="27.33203125" style="187" bestFit="1" customWidth="1"/>
    <col min="8" max="8" width="1" style="187" customWidth="1"/>
    <col min="9" max="9" width="26.6640625" style="186" bestFit="1" customWidth="1"/>
    <col min="10" max="10" width="1.109375" style="186" customWidth="1"/>
    <col min="11" max="11" width="18.88671875" style="187" bestFit="1" customWidth="1"/>
    <col min="12" max="12" width="1.109375" style="187" customWidth="1"/>
    <col min="13" max="13" width="26" style="187" bestFit="1" customWidth="1"/>
    <col min="14" max="14" width="1" style="187" customWidth="1"/>
    <col min="15" max="15" width="26.6640625" style="187" bestFit="1" customWidth="1"/>
    <col min="16" max="16" width="1.109375" style="187" customWidth="1"/>
    <col min="17" max="17" width="24.6640625" style="187" bestFit="1" customWidth="1"/>
    <col min="18" max="16384" width="9.109375" style="11"/>
  </cols>
  <sheetData>
    <row r="1" spans="1:17" ht="21.6">
      <c r="A1" s="321" t="s">
        <v>77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ht="21.6">
      <c r="A2" s="321" t="s">
        <v>49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17" ht="21.6">
      <c r="A3" s="321" t="s">
        <v>469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</row>
    <row r="4" spans="1:17" ht="21.6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>
      <c r="A5" s="320" t="s">
        <v>362</v>
      </c>
      <c r="B5" s="320"/>
      <c r="C5" s="320"/>
      <c r="D5" s="320"/>
      <c r="E5" s="320"/>
      <c r="F5" s="320"/>
      <c r="G5" s="320"/>
      <c r="H5" s="241"/>
    </row>
    <row r="6" spans="1:17" ht="22.2" thickBot="1">
      <c r="A6" s="2"/>
      <c r="B6" s="2"/>
      <c r="C6" s="318" t="s">
        <v>473</v>
      </c>
      <c r="D6" s="318"/>
      <c r="E6" s="318"/>
      <c r="F6" s="318"/>
      <c r="G6" s="318"/>
      <c r="H6" s="318"/>
      <c r="I6" s="318"/>
      <c r="J6" s="188"/>
      <c r="K6" s="319" t="s">
        <v>472</v>
      </c>
      <c r="L6" s="319"/>
      <c r="M6" s="319"/>
      <c r="N6" s="319"/>
      <c r="O6" s="319"/>
      <c r="P6" s="319"/>
      <c r="Q6" s="319"/>
    </row>
    <row r="7" spans="1:17" ht="42.6" thickBot="1">
      <c r="A7" s="242" t="s">
        <v>33</v>
      </c>
      <c r="B7" s="242"/>
      <c r="C7" s="189" t="s">
        <v>3</v>
      </c>
      <c r="D7" s="186"/>
      <c r="E7" s="190" t="s">
        <v>18</v>
      </c>
      <c r="F7" s="186"/>
      <c r="G7" s="189" t="s">
        <v>37</v>
      </c>
      <c r="H7" s="186"/>
      <c r="I7" s="190" t="s">
        <v>209</v>
      </c>
      <c r="J7" s="190"/>
      <c r="K7" s="189" t="s">
        <v>3</v>
      </c>
      <c r="L7" s="186"/>
      <c r="M7" s="190" t="s">
        <v>18</v>
      </c>
      <c r="N7" s="186"/>
      <c r="O7" s="189" t="s">
        <v>37</v>
      </c>
      <c r="P7" s="186"/>
      <c r="Q7" s="190" t="s">
        <v>209</v>
      </c>
    </row>
    <row r="8" spans="1:17">
      <c r="A8" s="243" t="s">
        <v>246</v>
      </c>
      <c r="C8" s="191">
        <v>2061538</v>
      </c>
      <c r="D8" s="191"/>
      <c r="E8" s="191">
        <v>39550946686</v>
      </c>
      <c r="F8" s="191"/>
      <c r="G8" s="191">
        <v>-35489304515</v>
      </c>
      <c r="H8" s="191"/>
      <c r="I8" s="192">
        <f t="shared" ref="I8:I39" si="0">E8+G8</f>
        <v>4061642171</v>
      </c>
      <c r="J8" s="192"/>
      <c r="K8" s="191">
        <v>2061538</v>
      </c>
      <c r="L8" s="191"/>
      <c r="M8" s="191">
        <v>39550946686</v>
      </c>
      <c r="N8" s="191"/>
      <c r="O8" s="191">
        <v>-33530267122</v>
      </c>
      <c r="P8" s="191"/>
      <c r="Q8" s="191">
        <f>M8+O8</f>
        <v>6020679564</v>
      </c>
    </row>
    <row r="9" spans="1:17">
      <c r="A9" s="243" t="s">
        <v>326</v>
      </c>
      <c r="C9" s="191">
        <v>1346305</v>
      </c>
      <c r="D9" s="191"/>
      <c r="E9" s="191">
        <v>41982298006</v>
      </c>
      <c r="F9" s="191"/>
      <c r="G9" s="191">
        <v>-34888257403</v>
      </c>
      <c r="H9" s="191"/>
      <c r="I9" s="192">
        <f t="shared" si="0"/>
        <v>7094040603</v>
      </c>
      <c r="J9" s="192"/>
      <c r="K9" s="191">
        <v>1346305</v>
      </c>
      <c r="L9" s="191"/>
      <c r="M9" s="191">
        <v>41982298006</v>
      </c>
      <c r="N9" s="191"/>
      <c r="O9" s="191">
        <v>-39132319527</v>
      </c>
      <c r="P9" s="191"/>
      <c r="Q9" s="191">
        <f t="shared" ref="Q9:Q72" si="1">M9+O9</f>
        <v>2849978479</v>
      </c>
    </row>
    <row r="10" spans="1:17">
      <c r="A10" s="243" t="s">
        <v>229</v>
      </c>
      <c r="C10" s="191">
        <v>4198755</v>
      </c>
      <c r="D10" s="191"/>
      <c r="E10" s="191">
        <v>60937077157</v>
      </c>
      <c r="F10" s="191"/>
      <c r="G10" s="191">
        <v>-56297852466</v>
      </c>
      <c r="H10" s="191"/>
      <c r="I10" s="192">
        <f t="shared" si="0"/>
        <v>4639224691</v>
      </c>
      <c r="J10" s="192"/>
      <c r="K10" s="191">
        <v>4198755</v>
      </c>
      <c r="L10" s="191"/>
      <c r="M10" s="191">
        <v>60937077157</v>
      </c>
      <c r="N10" s="191"/>
      <c r="O10" s="191">
        <v>-52658394467</v>
      </c>
      <c r="P10" s="191"/>
      <c r="Q10" s="191">
        <f t="shared" si="1"/>
        <v>8278682690</v>
      </c>
    </row>
    <row r="11" spans="1:17">
      <c r="A11" s="243" t="s">
        <v>304</v>
      </c>
      <c r="C11" s="191">
        <v>2036153</v>
      </c>
      <c r="D11" s="191"/>
      <c r="E11" s="191">
        <v>25138550592</v>
      </c>
      <c r="F11" s="191"/>
      <c r="G11" s="191">
        <v>-25040138135</v>
      </c>
      <c r="H11" s="191"/>
      <c r="I11" s="192">
        <f t="shared" si="0"/>
        <v>98412457</v>
      </c>
      <c r="J11" s="192"/>
      <c r="K11" s="191">
        <v>2036153</v>
      </c>
      <c r="L11" s="191"/>
      <c r="M11" s="191">
        <v>25138550592</v>
      </c>
      <c r="N11" s="191"/>
      <c r="O11" s="191">
        <v>-21068292963</v>
      </c>
      <c r="P11" s="191"/>
      <c r="Q11" s="191">
        <f t="shared" si="1"/>
        <v>4070257629</v>
      </c>
    </row>
    <row r="12" spans="1:17">
      <c r="A12" s="243" t="s">
        <v>239</v>
      </c>
      <c r="C12" s="191">
        <v>8760967</v>
      </c>
      <c r="D12" s="191"/>
      <c r="E12" s="191">
        <v>35706240915</v>
      </c>
      <c r="F12" s="191"/>
      <c r="G12" s="191">
        <v>-29169610432</v>
      </c>
      <c r="H12" s="191"/>
      <c r="I12" s="192">
        <f t="shared" si="0"/>
        <v>6536630483</v>
      </c>
      <c r="J12" s="192"/>
      <c r="K12" s="191">
        <v>8760967</v>
      </c>
      <c r="L12" s="191"/>
      <c r="M12" s="191">
        <v>35706240915</v>
      </c>
      <c r="N12" s="191"/>
      <c r="O12" s="191">
        <v>-30462313032</v>
      </c>
      <c r="P12" s="191"/>
      <c r="Q12" s="191">
        <f t="shared" si="1"/>
        <v>5243927883</v>
      </c>
    </row>
    <row r="13" spans="1:17">
      <c r="A13" s="243" t="s">
        <v>221</v>
      </c>
      <c r="C13" s="191">
        <v>13250954</v>
      </c>
      <c r="D13" s="191"/>
      <c r="E13" s="191">
        <v>55836577786</v>
      </c>
      <c r="F13" s="191"/>
      <c r="G13" s="191">
        <v>-53839733639</v>
      </c>
      <c r="H13" s="191"/>
      <c r="I13" s="192">
        <f t="shared" si="0"/>
        <v>1996844147</v>
      </c>
      <c r="J13" s="192"/>
      <c r="K13" s="191">
        <v>13250954</v>
      </c>
      <c r="L13" s="191"/>
      <c r="M13" s="191">
        <v>55836577786</v>
      </c>
      <c r="N13" s="191"/>
      <c r="O13" s="191">
        <v>-52530377968</v>
      </c>
      <c r="P13" s="191"/>
      <c r="Q13" s="191">
        <f t="shared" si="1"/>
        <v>3306199818</v>
      </c>
    </row>
    <row r="14" spans="1:17">
      <c r="A14" s="243" t="s">
        <v>129</v>
      </c>
      <c r="C14" s="191">
        <v>7076886</v>
      </c>
      <c r="D14" s="191"/>
      <c r="E14" s="191">
        <v>42560410101</v>
      </c>
      <c r="F14" s="191"/>
      <c r="G14" s="191">
        <v>-36292906975</v>
      </c>
      <c r="H14" s="191"/>
      <c r="I14" s="192">
        <f t="shared" si="0"/>
        <v>6267503126</v>
      </c>
      <c r="J14" s="192"/>
      <c r="K14" s="191">
        <v>7076886</v>
      </c>
      <c r="L14" s="191"/>
      <c r="M14" s="191">
        <v>42560410101</v>
      </c>
      <c r="N14" s="191"/>
      <c r="O14" s="191">
        <v>-28701898749</v>
      </c>
      <c r="P14" s="191"/>
      <c r="Q14" s="191">
        <f t="shared" si="1"/>
        <v>13858511352</v>
      </c>
    </row>
    <row r="15" spans="1:17">
      <c r="A15" s="243" t="s">
        <v>363</v>
      </c>
      <c r="C15" s="191">
        <v>10162566</v>
      </c>
      <c r="D15" s="191"/>
      <c r="E15" s="191">
        <v>43317799367</v>
      </c>
      <c r="F15" s="191"/>
      <c r="G15" s="191">
        <v>-41982486074</v>
      </c>
      <c r="H15" s="191"/>
      <c r="I15" s="192">
        <f t="shared" si="0"/>
        <v>1335313293</v>
      </c>
      <c r="J15" s="192"/>
      <c r="K15" s="191">
        <v>10162566</v>
      </c>
      <c r="L15" s="191"/>
      <c r="M15" s="191">
        <v>43317799367</v>
      </c>
      <c r="N15" s="191"/>
      <c r="O15" s="191">
        <v>-41927930173</v>
      </c>
      <c r="P15" s="191"/>
      <c r="Q15" s="191">
        <f t="shared" si="1"/>
        <v>1389869194</v>
      </c>
    </row>
    <row r="16" spans="1:17">
      <c r="A16" s="243" t="s">
        <v>114</v>
      </c>
      <c r="C16" s="191">
        <v>15585822</v>
      </c>
      <c r="D16" s="191"/>
      <c r="E16" s="191">
        <v>74087938971</v>
      </c>
      <c r="F16" s="191"/>
      <c r="G16" s="191">
        <v>-62266376951</v>
      </c>
      <c r="H16" s="191"/>
      <c r="I16" s="192">
        <f t="shared" si="0"/>
        <v>11821562020</v>
      </c>
      <c r="J16" s="192"/>
      <c r="K16" s="191">
        <v>15585822</v>
      </c>
      <c r="L16" s="191"/>
      <c r="M16" s="191">
        <v>74087938971</v>
      </c>
      <c r="N16" s="191"/>
      <c r="O16" s="191">
        <v>-62385872905</v>
      </c>
      <c r="P16" s="191"/>
      <c r="Q16" s="191">
        <f t="shared" si="1"/>
        <v>11702066066</v>
      </c>
    </row>
    <row r="17" spans="1:17">
      <c r="A17" s="243" t="s">
        <v>196</v>
      </c>
      <c r="C17" s="191">
        <v>10403046</v>
      </c>
      <c r="D17" s="191"/>
      <c r="E17" s="191">
        <v>115200387347</v>
      </c>
      <c r="F17" s="191"/>
      <c r="G17" s="191">
        <v>-92343818500</v>
      </c>
      <c r="H17" s="191"/>
      <c r="I17" s="192">
        <f t="shared" si="0"/>
        <v>22856568847</v>
      </c>
      <c r="J17" s="192"/>
      <c r="K17" s="191">
        <v>10403046</v>
      </c>
      <c r="L17" s="191"/>
      <c r="M17" s="191">
        <v>115200387347</v>
      </c>
      <c r="N17" s="191"/>
      <c r="O17" s="191">
        <v>-87047049170</v>
      </c>
      <c r="P17" s="191"/>
      <c r="Q17" s="191">
        <f t="shared" si="1"/>
        <v>28153338177</v>
      </c>
    </row>
    <row r="18" spans="1:17">
      <c r="A18" s="243" t="s">
        <v>312</v>
      </c>
      <c r="C18" s="191">
        <v>4677293</v>
      </c>
      <c r="D18" s="191"/>
      <c r="E18" s="191">
        <v>32592736382</v>
      </c>
      <c r="F18" s="191"/>
      <c r="G18" s="191">
        <v>-23474815052</v>
      </c>
      <c r="H18" s="191"/>
      <c r="I18" s="192">
        <f t="shared" si="0"/>
        <v>9117921330</v>
      </c>
      <c r="J18" s="192"/>
      <c r="K18" s="191">
        <v>4677293</v>
      </c>
      <c r="L18" s="191"/>
      <c r="M18" s="191">
        <v>32592736382</v>
      </c>
      <c r="N18" s="191"/>
      <c r="O18" s="191">
        <v>-23533683788</v>
      </c>
      <c r="P18" s="191"/>
      <c r="Q18" s="191">
        <f t="shared" si="1"/>
        <v>9059052594</v>
      </c>
    </row>
    <row r="19" spans="1:17">
      <c r="A19" s="243" t="s">
        <v>84</v>
      </c>
      <c r="C19" s="191">
        <v>3744521</v>
      </c>
      <c r="D19" s="191"/>
      <c r="E19" s="191">
        <v>63761990048</v>
      </c>
      <c r="F19" s="191"/>
      <c r="G19" s="191">
        <v>-55689025890</v>
      </c>
      <c r="H19" s="191"/>
      <c r="I19" s="192">
        <f t="shared" si="0"/>
        <v>8072964158</v>
      </c>
      <c r="J19" s="192"/>
      <c r="K19" s="191">
        <v>3744521</v>
      </c>
      <c r="L19" s="191"/>
      <c r="M19" s="191">
        <v>63761990048</v>
      </c>
      <c r="N19" s="191"/>
      <c r="O19" s="191">
        <v>-48717258039</v>
      </c>
      <c r="P19" s="191"/>
      <c r="Q19" s="191">
        <f t="shared" si="1"/>
        <v>15044732009</v>
      </c>
    </row>
    <row r="20" spans="1:17">
      <c r="A20" s="243" t="s">
        <v>333</v>
      </c>
      <c r="C20" s="191">
        <v>7084953</v>
      </c>
      <c r="D20" s="191"/>
      <c r="E20" s="191">
        <v>22325668171</v>
      </c>
      <c r="F20" s="191"/>
      <c r="G20" s="191">
        <v>-23362614540</v>
      </c>
      <c r="H20" s="191"/>
      <c r="I20" s="192">
        <f t="shared" si="0"/>
        <v>-1036946369</v>
      </c>
      <c r="J20" s="192"/>
      <c r="K20" s="191">
        <v>7084953</v>
      </c>
      <c r="L20" s="191"/>
      <c r="M20" s="191">
        <v>22325668171</v>
      </c>
      <c r="N20" s="191"/>
      <c r="O20" s="191">
        <v>-18909911366</v>
      </c>
      <c r="P20" s="191"/>
      <c r="Q20" s="191">
        <f t="shared" si="1"/>
        <v>3415756805</v>
      </c>
    </row>
    <row r="21" spans="1:17">
      <c r="A21" s="243" t="s">
        <v>108</v>
      </c>
      <c r="C21" s="191">
        <v>3050790</v>
      </c>
      <c r="D21" s="191"/>
      <c r="E21" s="191">
        <v>66081177655</v>
      </c>
      <c r="F21" s="191"/>
      <c r="G21" s="191">
        <v>-50405734483</v>
      </c>
      <c r="H21" s="191"/>
      <c r="I21" s="192">
        <f t="shared" si="0"/>
        <v>15675443172</v>
      </c>
      <c r="J21" s="192"/>
      <c r="K21" s="191">
        <v>3050790</v>
      </c>
      <c r="L21" s="191"/>
      <c r="M21" s="191">
        <v>66081177655</v>
      </c>
      <c r="N21" s="191"/>
      <c r="O21" s="191">
        <v>-49234634749</v>
      </c>
      <c r="P21" s="191"/>
      <c r="Q21" s="191">
        <f t="shared" si="1"/>
        <v>16846542906</v>
      </c>
    </row>
    <row r="22" spans="1:17">
      <c r="A22" s="243" t="s">
        <v>143</v>
      </c>
      <c r="C22" s="191">
        <v>57269003</v>
      </c>
      <c r="D22" s="191"/>
      <c r="E22" s="191">
        <v>52089350979</v>
      </c>
      <c r="F22" s="191"/>
      <c r="G22" s="191">
        <v>-49317142105</v>
      </c>
      <c r="H22" s="191"/>
      <c r="I22" s="192">
        <f t="shared" si="0"/>
        <v>2772208874</v>
      </c>
      <c r="J22" s="192"/>
      <c r="K22" s="191">
        <v>57269003</v>
      </c>
      <c r="L22" s="191"/>
      <c r="M22" s="191">
        <v>52089350979</v>
      </c>
      <c r="N22" s="191"/>
      <c r="O22" s="191">
        <v>-53148653901</v>
      </c>
      <c r="P22" s="191"/>
      <c r="Q22" s="191">
        <f t="shared" si="1"/>
        <v>-1059302922</v>
      </c>
    </row>
    <row r="23" spans="1:17">
      <c r="A23" s="243" t="s">
        <v>339</v>
      </c>
      <c r="C23" s="191">
        <v>692738</v>
      </c>
      <c r="D23" s="191"/>
      <c r="E23" s="191">
        <v>45379808169</v>
      </c>
      <c r="F23" s="191"/>
      <c r="G23" s="191">
        <v>-36779528908</v>
      </c>
      <c r="H23" s="191"/>
      <c r="I23" s="192">
        <f t="shared" si="0"/>
        <v>8600279261</v>
      </c>
      <c r="J23" s="192"/>
      <c r="K23" s="191">
        <v>692738</v>
      </c>
      <c r="L23" s="191"/>
      <c r="M23" s="191">
        <v>45379808169</v>
      </c>
      <c r="N23" s="191"/>
      <c r="O23" s="191">
        <v>-37631585090</v>
      </c>
      <c r="P23" s="191"/>
      <c r="Q23" s="191">
        <f t="shared" si="1"/>
        <v>7748223079</v>
      </c>
    </row>
    <row r="24" spans="1:17">
      <c r="A24" s="243" t="s">
        <v>103</v>
      </c>
      <c r="C24" s="191">
        <v>352807</v>
      </c>
      <c r="D24" s="191"/>
      <c r="E24" s="191">
        <v>25426315383</v>
      </c>
      <c r="F24" s="191"/>
      <c r="G24" s="191">
        <v>-26577796771</v>
      </c>
      <c r="H24" s="191"/>
      <c r="I24" s="192">
        <f t="shared" si="0"/>
        <v>-1151481388</v>
      </c>
      <c r="J24" s="192"/>
      <c r="K24" s="191">
        <v>352807</v>
      </c>
      <c r="L24" s="191"/>
      <c r="M24" s="191">
        <v>25426315383</v>
      </c>
      <c r="N24" s="191"/>
      <c r="O24" s="191">
        <v>-18705788424</v>
      </c>
      <c r="P24" s="191"/>
      <c r="Q24" s="191">
        <f t="shared" si="1"/>
        <v>6720526959</v>
      </c>
    </row>
    <row r="25" spans="1:17">
      <c r="A25" s="243" t="s">
        <v>322</v>
      </c>
      <c r="C25" s="191">
        <v>12535415</v>
      </c>
      <c r="D25" s="191"/>
      <c r="E25" s="191">
        <v>35276607698</v>
      </c>
      <c r="F25" s="191"/>
      <c r="G25" s="191">
        <v>-31369641008</v>
      </c>
      <c r="H25" s="191"/>
      <c r="I25" s="192">
        <f t="shared" si="0"/>
        <v>3906966690</v>
      </c>
      <c r="J25" s="192"/>
      <c r="K25" s="191">
        <v>12535415</v>
      </c>
      <c r="L25" s="191"/>
      <c r="M25" s="191">
        <v>35276607698</v>
      </c>
      <c r="N25" s="191"/>
      <c r="O25" s="191">
        <v>-30100676460</v>
      </c>
      <c r="P25" s="191"/>
      <c r="Q25" s="191">
        <f t="shared" si="1"/>
        <v>5175931238</v>
      </c>
    </row>
    <row r="26" spans="1:17">
      <c r="A26" s="243" t="s">
        <v>218</v>
      </c>
      <c r="C26" s="191">
        <v>3794558</v>
      </c>
      <c r="D26" s="191"/>
      <c r="E26" s="191">
        <v>41567223791</v>
      </c>
      <c r="F26" s="191"/>
      <c r="G26" s="191">
        <v>-38180050578</v>
      </c>
      <c r="H26" s="191"/>
      <c r="I26" s="192">
        <f t="shared" si="0"/>
        <v>3387173213</v>
      </c>
      <c r="J26" s="192"/>
      <c r="K26" s="191">
        <v>3794558</v>
      </c>
      <c r="L26" s="191"/>
      <c r="M26" s="191">
        <v>41567223791</v>
      </c>
      <c r="N26" s="191"/>
      <c r="O26" s="191">
        <v>-37496893454</v>
      </c>
      <c r="P26" s="191"/>
      <c r="Q26" s="191">
        <f t="shared" si="1"/>
        <v>4070330337</v>
      </c>
    </row>
    <row r="27" spans="1:17">
      <c r="A27" s="243" t="s">
        <v>164</v>
      </c>
      <c r="C27" s="191">
        <v>8650608</v>
      </c>
      <c r="D27" s="191"/>
      <c r="E27" s="191">
        <v>31146073790</v>
      </c>
      <c r="F27" s="191"/>
      <c r="G27" s="191">
        <v>-29684647238</v>
      </c>
      <c r="H27" s="191"/>
      <c r="I27" s="192">
        <f t="shared" si="0"/>
        <v>1461426552</v>
      </c>
      <c r="J27" s="192"/>
      <c r="K27" s="191">
        <v>8650608</v>
      </c>
      <c r="L27" s="191"/>
      <c r="M27" s="191">
        <v>31146073790</v>
      </c>
      <c r="N27" s="191"/>
      <c r="O27" s="191">
        <v>-30050984687</v>
      </c>
      <c r="P27" s="191"/>
      <c r="Q27" s="191">
        <f t="shared" si="1"/>
        <v>1095089103</v>
      </c>
    </row>
    <row r="28" spans="1:17">
      <c r="A28" s="243" t="s">
        <v>150</v>
      </c>
      <c r="C28" s="191">
        <v>1591703</v>
      </c>
      <c r="D28" s="191"/>
      <c r="E28" s="191">
        <v>49428939152</v>
      </c>
      <c r="F28" s="191"/>
      <c r="G28" s="191">
        <v>-41766405401</v>
      </c>
      <c r="H28" s="191"/>
      <c r="I28" s="192">
        <f t="shared" si="0"/>
        <v>7662533751</v>
      </c>
      <c r="J28" s="192"/>
      <c r="K28" s="191">
        <v>1591703</v>
      </c>
      <c r="L28" s="191"/>
      <c r="M28" s="191">
        <v>49428939152</v>
      </c>
      <c r="N28" s="191"/>
      <c r="O28" s="191">
        <v>-38186247246</v>
      </c>
      <c r="P28" s="191"/>
      <c r="Q28" s="191">
        <f t="shared" si="1"/>
        <v>11242691906</v>
      </c>
    </row>
    <row r="29" spans="1:17">
      <c r="A29" s="243" t="s">
        <v>345</v>
      </c>
      <c r="C29" s="191">
        <v>9529690</v>
      </c>
      <c r="D29" s="191"/>
      <c r="E29" s="191">
        <v>51533056597</v>
      </c>
      <c r="F29" s="191"/>
      <c r="G29" s="191">
        <v>-51025185991</v>
      </c>
      <c r="H29" s="191"/>
      <c r="I29" s="192">
        <f t="shared" si="0"/>
        <v>507870606</v>
      </c>
      <c r="J29" s="192"/>
      <c r="K29" s="191">
        <v>9529690</v>
      </c>
      <c r="L29" s="191"/>
      <c r="M29" s="191">
        <v>51533056597</v>
      </c>
      <c r="N29" s="191"/>
      <c r="O29" s="191">
        <v>-51331230803</v>
      </c>
      <c r="P29" s="191"/>
      <c r="Q29" s="191">
        <f t="shared" si="1"/>
        <v>201825794</v>
      </c>
    </row>
    <row r="30" spans="1:17">
      <c r="A30" s="243" t="s">
        <v>283</v>
      </c>
      <c r="C30" s="191">
        <v>17096751</v>
      </c>
      <c r="D30" s="191"/>
      <c r="E30" s="191">
        <v>32800398894</v>
      </c>
      <c r="F30" s="191"/>
      <c r="G30" s="191">
        <v>-24639499477</v>
      </c>
      <c r="H30" s="191"/>
      <c r="I30" s="192">
        <f t="shared" si="0"/>
        <v>8160899417</v>
      </c>
      <c r="J30" s="192"/>
      <c r="K30" s="191">
        <v>17096751</v>
      </c>
      <c r="L30" s="191"/>
      <c r="M30" s="191">
        <v>32800398894</v>
      </c>
      <c r="N30" s="191"/>
      <c r="O30" s="191">
        <v>-24925957191</v>
      </c>
      <c r="P30" s="191"/>
      <c r="Q30" s="191">
        <f t="shared" si="1"/>
        <v>7874441703</v>
      </c>
    </row>
    <row r="31" spans="1:17">
      <c r="A31" s="243" t="s">
        <v>135</v>
      </c>
      <c r="C31" s="191">
        <v>19646795</v>
      </c>
      <c r="D31" s="191"/>
      <c r="E31" s="191">
        <v>103899049755</v>
      </c>
      <c r="F31" s="191"/>
      <c r="G31" s="191">
        <v>-95026300442</v>
      </c>
      <c r="H31" s="191"/>
      <c r="I31" s="192">
        <f t="shared" si="0"/>
        <v>8872749313</v>
      </c>
      <c r="J31" s="192"/>
      <c r="K31" s="191">
        <v>19646795</v>
      </c>
      <c r="L31" s="191"/>
      <c r="M31" s="191">
        <v>103899049755</v>
      </c>
      <c r="N31" s="191"/>
      <c r="O31" s="191">
        <v>-90062247912</v>
      </c>
      <c r="P31" s="191"/>
      <c r="Q31" s="191">
        <f t="shared" si="1"/>
        <v>13836801843</v>
      </c>
    </row>
    <row r="32" spans="1:17">
      <c r="A32" s="243" t="s">
        <v>266</v>
      </c>
      <c r="C32" s="191">
        <v>15447502</v>
      </c>
      <c r="D32" s="191"/>
      <c r="E32" s="191">
        <v>80616844160</v>
      </c>
      <c r="F32" s="191"/>
      <c r="G32" s="191">
        <v>-72941949357</v>
      </c>
      <c r="H32" s="191"/>
      <c r="I32" s="192">
        <f t="shared" si="0"/>
        <v>7674894803</v>
      </c>
      <c r="J32" s="192"/>
      <c r="K32" s="191">
        <v>15447502</v>
      </c>
      <c r="L32" s="191"/>
      <c r="M32" s="191">
        <v>80616844160</v>
      </c>
      <c r="N32" s="191"/>
      <c r="O32" s="191">
        <v>-70290510638</v>
      </c>
      <c r="P32" s="191"/>
      <c r="Q32" s="191">
        <f t="shared" si="1"/>
        <v>10326333522</v>
      </c>
    </row>
    <row r="33" spans="1:17">
      <c r="A33" s="243" t="s">
        <v>480</v>
      </c>
      <c r="C33" s="191">
        <v>2914225</v>
      </c>
      <c r="D33" s="191"/>
      <c r="E33" s="191">
        <v>46437072345</v>
      </c>
      <c r="F33" s="191"/>
      <c r="G33" s="191">
        <v>-44730142348</v>
      </c>
      <c r="H33" s="191"/>
      <c r="I33" s="192">
        <f t="shared" si="0"/>
        <v>1706929997</v>
      </c>
      <c r="J33" s="192"/>
      <c r="K33" s="191">
        <v>2914225</v>
      </c>
      <c r="L33" s="191"/>
      <c r="M33" s="191">
        <v>46437072345</v>
      </c>
      <c r="N33" s="191"/>
      <c r="O33" s="191">
        <v>-44730142348</v>
      </c>
      <c r="P33" s="191"/>
      <c r="Q33" s="191">
        <f t="shared" si="1"/>
        <v>1706929997</v>
      </c>
    </row>
    <row r="34" spans="1:17">
      <c r="A34" s="243" t="s">
        <v>430</v>
      </c>
      <c r="C34" s="191">
        <v>16257902</v>
      </c>
      <c r="D34" s="191"/>
      <c r="E34" s="191">
        <v>39756472011</v>
      </c>
      <c r="F34" s="191"/>
      <c r="G34" s="191">
        <v>-39421203505</v>
      </c>
      <c r="H34" s="191"/>
      <c r="I34" s="192">
        <f t="shared" si="0"/>
        <v>335268506</v>
      </c>
      <c r="J34" s="192"/>
      <c r="K34" s="191">
        <v>16257902</v>
      </c>
      <c r="L34" s="191"/>
      <c r="M34" s="191">
        <v>39756472011</v>
      </c>
      <c r="N34" s="191"/>
      <c r="O34" s="191">
        <v>-39092754323</v>
      </c>
      <c r="P34" s="191"/>
      <c r="Q34" s="191">
        <f t="shared" si="1"/>
        <v>663717688</v>
      </c>
    </row>
    <row r="35" spans="1:17">
      <c r="A35" s="243" t="s">
        <v>432</v>
      </c>
      <c r="C35" s="191">
        <v>22945790</v>
      </c>
      <c r="D35" s="191"/>
      <c r="E35" s="191">
        <v>43588500735</v>
      </c>
      <c r="F35" s="191"/>
      <c r="G35" s="191">
        <v>-36455323311</v>
      </c>
      <c r="H35" s="191"/>
      <c r="I35" s="192">
        <f t="shared" si="0"/>
        <v>7133177424</v>
      </c>
      <c r="J35" s="192"/>
      <c r="K35" s="191">
        <v>22945790</v>
      </c>
      <c r="L35" s="191"/>
      <c r="M35" s="191">
        <v>43588500735</v>
      </c>
      <c r="N35" s="191"/>
      <c r="O35" s="191">
        <v>-34427798843</v>
      </c>
      <c r="P35" s="191"/>
      <c r="Q35" s="191">
        <f t="shared" si="1"/>
        <v>9160701892</v>
      </c>
    </row>
    <row r="36" spans="1:17">
      <c r="A36" s="243" t="s">
        <v>79</v>
      </c>
      <c r="C36" s="191">
        <v>510955</v>
      </c>
      <c r="D36" s="191"/>
      <c r="E36" s="191">
        <v>30662817551</v>
      </c>
      <c r="F36" s="191"/>
      <c r="G36" s="191">
        <v>-28948009801</v>
      </c>
      <c r="H36" s="191"/>
      <c r="I36" s="192">
        <f t="shared" si="0"/>
        <v>1714807750</v>
      </c>
      <c r="J36" s="192"/>
      <c r="K36" s="191">
        <v>510955</v>
      </c>
      <c r="L36" s="191"/>
      <c r="M36" s="191">
        <v>30662817551</v>
      </c>
      <c r="N36" s="191"/>
      <c r="O36" s="191">
        <v>-17102978282</v>
      </c>
      <c r="P36" s="191"/>
      <c r="Q36" s="191">
        <f t="shared" si="1"/>
        <v>13559839269</v>
      </c>
    </row>
    <row r="37" spans="1:17">
      <c r="A37" s="243" t="s">
        <v>365</v>
      </c>
      <c r="C37" s="191">
        <v>7104875</v>
      </c>
      <c r="D37" s="191"/>
      <c r="E37" s="191">
        <v>53322637506</v>
      </c>
      <c r="F37" s="191"/>
      <c r="G37" s="191">
        <v>-51788478902</v>
      </c>
      <c r="H37" s="191"/>
      <c r="I37" s="192">
        <f t="shared" si="0"/>
        <v>1534158604</v>
      </c>
      <c r="J37" s="192"/>
      <c r="K37" s="191">
        <v>7104875</v>
      </c>
      <c r="L37" s="191"/>
      <c r="M37" s="191">
        <v>53322637506</v>
      </c>
      <c r="N37" s="191"/>
      <c r="O37" s="191">
        <v>-49373279549</v>
      </c>
      <c r="P37" s="191"/>
      <c r="Q37" s="191">
        <f t="shared" si="1"/>
        <v>3949357957</v>
      </c>
    </row>
    <row r="38" spans="1:17">
      <c r="A38" s="243" t="s">
        <v>307</v>
      </c>
      <c r="C38" s="191">
        <v>3114391</v>
      </c>
      <c r="D38" s="191"/>
      <c r="E38" s="191">
        <v>35478559885</v>
      </c>
      <c r="F38" s="191"/>
      <c r="G38" s="191">
        <v>-32125023274</v>
      </c>
      <c r="H38" s="191"/>
      <c r="I38" s="192">
        <f t="shared" si="0"/>
        <v>3353536611</v>
      </c>
      <c r="J38" s="192"/>
      <c r="K38" s="191">
        <v>3114391</v>
      </c>
      <c r="L38" s="191"/>
      <c r="M38" s="191">
        <v>35478559885</v>
      </c>
      <c r="N38" s="191"/>
      <c r="O38" s="191">
        <v>-31148083397</v>
      </c>
      <c r="P38" s="191"/>
      <c r="Q38" s="191">
        <f t="shared" si="1"/>
        <v>4330476488</v>
      </c>
    </row>
    <row r="39" spans="1:17">
      <c r="A39" s="243" t="s">
        <v>475</v>
      </c>
      <c r="C39" s="191">
        <v>4248272</v>
      </c>
      <c r="D39" s="191"/>
      <c r="E39" s="191">
        <v>43496846252</v>
      </c>
      <c r="F39" s="191"/>
      <c r="G39" s="191">
        <v>-42572691028</v>
      </c>
      <c r="H39" s="191"/>
      <c r="I39" s="192">
        <f t="shared" si="0"/>
        <v>924155224</v>
      </c>
      <c r="J39" s="192"/>
      <c r="K39" s="191">
        <v>4248272</v>
      </c>
      <c r="L39" s="191"/>
      <c r="M39" s="191">
        <v>43496846252</v>
      </c>
      <c r="N39" s="191"/>
      <c r="O39" s="191">
        <v>-42572691028</v>
      </c>
      <c r="P39" s="191"/>
      <c r="Q39" s="191">
        <f t="shared" si="1"/>
        <v>924155224</v>
      </c>
    </row>
    <row r="40" spans="1:17">
      <c r="A40" s="243" t="s">
        <v>324</v>
      </c>
      <c r="C40" s="191">
        <v>10276847</v>
      </c>
      <c r="D40" s="191"/>
      <c r="E40" s="191">
        <v>30800334781</v>
      </c>
      <c r="F40" s="191"/>
      <c r="G40" s="191">
        <v>-23197555104</v>
      </c>
      <c r="H40" s="191"/>
      <c r="I40" s="192">
        <f t="shared" ref="I40:I71" si="2">E40+G40</f>
        <v>7602779677</v>
      </c>
      <c r="J40" s="192"/>
      <c r="K40" s="191">
        <v>10276847</v>
      </c>
      <c r="L40" s="191"/>
      <c r="M40" s="191">
        <v>30800334781</v>
      </c>
      <c r="N40" s="191"/>
      <c r="O40" s="191">
        <v>-22507681712</v>
      </c>
      <c r="P40" s="191"/>
      <c r="Q40" s="191">
        <f t="shared" si="1"/>
        <v>8292653069</v>
      </c>
    </row>
    <row r="41" spans="1:17">
      <c r="A41" s="243" t="s">
        <v>300</v>
      </c>
      <c r="C41" s="191">
        <v>805547</v>
      </c>
      <c r="D41" s="191"/>
      <c r="E41" s="191">
        <v>34352346406</v>
      </c>
      <c r="F41" s="191"/>
      <c r="G41" s="191">
        <v>-31572021316</v>
      </c>
      <c r="H41" s="191"/>
      <c r="I41" s="192">
        <f t="shared" si="2"/>
        <v>2780325090</v>
      </c>
      <c r="J41" s="192"/>
      <c r="K41" s="191">
        <v>805547</v>
      </c>
      <c r="L41" s="191"/>
      <c r="M41" s="191">
        <v>34352346406</v>
      </c>
      <c r="N41" s="191"/>
      <c r="O41" s="191">
        <v>-22965362481</v>
      </c>
      <c r="P41" s="191"/>
      <c r="Q41" s="191">
        <f t="shared" si="1"/>
        <v>11386983925</v>
      </c>
    </row>
    <row r="42" spans="1:17">
      <c r="A42" s="243" t="s">
        <v>199</v>
      </c>
      <c r="C42" s="191">
        <v>50136079</v>
      </c>
      <c r="D42" s="191"/>
      <c r="E42" s="191">
        <v>97532514581</v>
      </c>
      <c r="F42" s="191"/>
      <c r="G42" s="191">
        <v>-92748088726</v>
      </c>
      <c r="H42" s="191"/>
      <c r="I42" s="192">
        <f t="shared" si="2"/>
        <v>4784425855</v>
      </c>
      <c r="J42" s="192"/>
      <c r="K42" s="191">
        <v>50136079</v>
      </c>
      <c r="L42" s="191"/>
      <c r="M42" s="191">
        <v>97532514581</v>
      </c>
      <c r="N42" s="191"/>
      <c r="O42" s="191">
        <v>-92518793070</v>
      </c>
      <c r="P42" s="191"/>
      <c r="Q42" s="191">
        <f t="shared" si="1"/>
        <v>5013721511</v>
      </c>
    </row>
    <row r="43" spans="1:17">
      <c r="A43" s="243" t="s">
        <v>299</v>
      </c>
      <c r="C43" s="191">
        <v>900874</v>
      </c>
      <c r="D43" s="191"/>
      <c r="E43" s="191">
        <v>21546062025</v>
      </c>
      <c r="F43" s="191"/>
      <c r="G43" s="191">
        <v>-18038998961</v>
      </c>
      <c r="H43" s="191"/>
      <c r="I43" s="192">
        <f t="shared" si="2"/>
        <v>3507063064</v>
      </c>
      <c r="J43" s="192"/>
      <c r="K43" s="191">
        <v>900874</v>
      </c>
      <c r="L43" s="191"/>
      <c r="M43" s="191">
        <v>21546062025</v>
      </c>
      <c r="N43" s="191"/>
      <c r="O43" s="191">
        <v>-21653523679</v>
      </c>
      <c r="P43" s="191"/>
      <c r="Q43" s="191">
        <f t="shared" si="1"/>
        <v>-107461654</v>
      </c>
    </row>
    <row r="44" spans="1:17">
      <c r="A44" s="243" t="s">
        <v>422</v>
      </c>
      <c r="C44" s="191">
        <v>9420695</v>
      </c>
      <c r="D44" s="191"/>
      <c r="E44" s="191">
        <v>67144482174</v>
      </c>
      <c r="F44" s="191"/>
      <c r="G44" s="191">
        <v>-62311067118</v>
      </c>
      <c r="H44" s="191"/>
      <c r="I44" s="192">
        <f t="shared" si="2"/>
        <v>4833415056</v>
      </c>
      <c r="J44" s="192"/>
      <c r="K44" s="191">
        <v>9420695</v>
      </c>
      <c r="L44" s="191"/>
      <c r="M44" s="191">
        <v>67144482174</v>
      </c>
      <c r="N44" s="191"/>
      <c r="O44" s="191">
        <v>-58896543213</v>
      </c>
      <c r="P44" s="191"/>
      <c r="Q44" s="191">
        <f t="shared" si="1"/>
        <v>8247938961</v>
      </c>
    </row>
    <row r="45" spans="1:17">
      <c r="A45" s="243" t="s">
        <v>294</v>
      </c>
      <c r="C45" s="191">
        <v>8006399</v>
      </c>
      <c r="D45" s="191"/>
      <c r="E45" s="191">
        <v>48309678824</v>
      </c>
      <c r="F45" s="191"/>
      <c r="G45" s="191">
        <v>-40301704744</v>
      </c>
      <c r="H45" s="191"/>
      <c r="I45" s="192">
        <f t="shared" si="2"/>
        <v>8007974080</v>
      </c>
      <c r="J45" s="192"/>
      <c r="K45" s="191">
        <v>8006399</v>
      </c>
      <c r="L45" s="191"/>
      <c r="M45" s="191">
        <v>48309678824</v>
      </c>
      <c r="N45" s="191"/>
      <c r="O45" s="191">
        <v>-44069877658</v>
      </c>
      <c r="P45" s="191"/>
      <c r="Q45" s="191">
        <f t="shared" si="1"/>
        <v>4239801166</v>
      </c>
    </row>
    <row r="46" spans="1:17">
      <c r="A46" s="243" t="s">
        <v>321</v>
      </c>
      <c r="C46" s="191">
        <v>25048863</v>
      </c>
      <c r="D46" s="191"/>
      <c r="E46" s="191">
        <v>50994836001</v>
      </c>
      <c r="F46" s="191"/>
      <c r="G46" s="191">
        <v>-42813891056</v>
      </c>
      <c r="H46" s="191"/>
      <c r="I46" s="192">
        <f t="shared" si="2"/>
        <v>8180944945</v>
      </c>
      <c r="J46" s="192"/>
      <c r="K46" s="191">
        <v>25048863</v>
      </c>
      <c r="L46" s="191"/>
      <c r="M46" s="191">
        <v>50994836001</v>
      </c>
      <c r="N46" s="191"/>
      <c r="O46" s="191">
        <v>-38210145355</v>
      </c>
      <c r="P46" s="191"/>
      <c r="Q46" s="191">
        <f t="shared" si="1"/>
        <v>12784690646</v>
      </c>
    </row>
    <row r="47" spans="1:17">
      <c r="A47" s="243" t="s">
        <v>260</v>
      </c>
      <c r="C47" s="191">
        <v>8610936</v>
      </c>
      <c r="D47" s="191"/>
      <c r="E47" s="191">
        <v>38955198939</v>
      </c>
      <c r="F47" s="191"/>
      <c r="G47" s="191">
        <v>-36986093420</v>
      </c>
      <c r="H47" s="191"/>
      <c r="I47" s="192">
        <f t="shared" si="2"/>
        <v>1969105519</v>
      </c>
      <c r="J47" s="192"/>
      <c r="K47" s="191">
        <v>8610936</v>
      </c>
      <c r="L47" s="191"/>
      <c r="M47" s="191">
        <v>38955198939</v>
      </c>
      <c r="N47" s="191"/>
      <c r="O47" s="191">
        <v>-42915072294</v>
      </c>
      <c r="P47" s="191"/>
      <c r="Q47" s="191">
        <f t="shared" si="1"/>
        <v>-3959873355</v>
      </c>
    </row>
    <row r="48" spans="1:17">
      <c r="A48" s="243" t="s">
        <v>134</v>
      </c>
      <c r="C48" s="191">
        <v>8549429</v>
      </c>
      <c r="D48" s="191"/>
      <c r="E48" s="191">
        <v>34844095584</v>
      </c>
      <c r="F48" s="191"/>
      <c r="G48" s="191">
        <v>-32541649979</v>
      </c>
      <c r="H48" s="191"/>
      <c r="I48" s="192">
        <f t="shared" si="2"/>
        <v>2302445605</v>
      </c>
      <c r="J48" s="192"/>
      <c r="K48" s="191">
        <v>8549429</v>
      </c>
      <c r="L48" s="191"/>
      <c r="M48" s="191">
        <v>34844095584</v>
      </c>
      <c r="N48" s="191"/>
      <c r="O48" s="191">
        <v>-32154510953</v>
      </c>
      <c r="P48" s="191"/>
      <c r="Q48" s="191">
        <f t="shared" si="1"/>
        <v>2689584631</v>
      </c>
    </row>
    <row r="49" spans="1:17">
      <c r="A49" s="243" t="s">
        <v>279</v>
      </c>
      <c r="C49" s="191">
        <v>1711030</v>
      </c>
      <c r="D49" s="191"/>
      <c r="E49" s="191">
        <v>25546757562</v>
      </c>
      <c r="F49" s="191"/>
      <c r="G49" s="191">
        <v>-24322146016</v>
      </c>
      <c r="H49" s="191"/>
      <c r="I49" s="192">
        <f t="shared" si="2"/>
        <v>1224611546</v>
      </c>
      <c r="J49" s="192"/>
      <c r="K49" s="191">
        <v>1711030</v>
      </c>
      <c r="L49" s="191"/>
      <c r="M49" s="191">
        <v>25546757562</v>
      </c>
      <c r="N49" s="191"/>
      <c r="O49" s="191">
        <v>-20924441757</v>
      </c>
      <c r="P49" s="191"/>
      <c r="Q49" s="191">
        <f t="shared" si="1"/>
        <v>4622315805</v>
      </c>
    </row>
    <row r="50" spans="1:17">
      <c r="A50" s="243" t="s">
        <v>181</v>
      </c>
      <c r="C50" s="191">
        <v>300014</v>
      </c>
      <c r="D50" s="191"/>
      <c r="E50" s="191">
        <v>23237997193</v>
      </c>
      <c r="F50" s="191"/>
      <c r="G50" s="191">
        <v>-22541996474</v>
      </c>
      <c r="H50" s="191"/>
      <c r="I50" s="192">
        <f t="shared" si="2"/>
        <v>696000719</v>
      </c>
      <c r="J50" s="192"/>
      <c r="K50" s="191">
        <v>300014</v>
      </c>
      <c r="L50" s="191"/>
      <c r="M50" s="191">
        <v>23237997193</v>
      </c>
      <c r="N50" s="191"/>
      <c r="O50" s="191">
        <v>-15959154411</v>
      </c>
      <c r="P50" s="191"/>
      <c r="Q50" s="191">
        <f t="shared" si="1"/>
        <v>7278842782</v>
      </c>
    </row>
    <row r="51" spans="1:17">
      <c r="A51" s="243" t="s">
        <v>291</v>
      </c>
      <c r="C51" s="191">
        <v>41005529</v>
      </c>
      <c r="D51" s="191"/>
      <c r="E51" s="191">
        <v>40965353836</v>
      </c>
      <c r="F51" s="191"/>
      <c r="G51" s="191">
        <v>-38644168871</v>
      </c>
      <c r="H51" s="191"/>
      <c r="I51" s="192">
        <f t="shared" si="2"/>
        <v>2321184965</v>
      </c>
      <c r="J51" s="192"/>
      <c r="K51" s="191">
        <v>41005529</v>
      </c>
      <c r="L51" s="191"/>
      <c r="M51" s="191">
        <v>40965353836</v>
      </c>
      <c r="N51" s="191"/>
      <c r="O51" s="191">
        <v>-48116624350</v>
      </c>
      <c r="P51" s="191"/>
      <c r="Q51" s="191">
        <f t="shared" si="1"/>
        <v>-7151270514</v>
      </c>
    </row>
    <row r="52" spans="1:17">
      <c r="A52" s="243" t="s">
        <v>109</v>
      </c>
      <c r="C52" s="191">
        <v>13068002</v>
      </c>
      <c r="D52" s="191"/>
      <c r="E52" s="191">
        <v>40672464576</v>
      </c>
      <c r="F52" s="191"/>
      <c r="G52" s="191">
        <v>-34898551939</v>
      </c>
      <c r="H52" s="191"/>
      <c r="I52" s="192">
        <f t="shared" si="2"/>
        <v>5773912637</v>
      </c>
      <c r="J52" s="192"/>
      <c r="K52" s="191">
        <v>13068002</v>
      </c>
      <c r="L52" s="191"/>
      <c r="M52" s="191">
        <v>40672464576</v>
      </c>
      <c r="N52" s="191"/>
      <c r="O52" s="191">
        <v>-40105047538</v>
      </c>
      <c r="P52" s="191"/>
      <c r="Q52" s="191">
        <f t="shared" si="1"/>
        <v>567417038</v>
      </c>
    </row>
    <row r="53" spans="1:17">
      <c r="A53" s="243" t="s">
        <v>118</v>
      </c>
      <c r="C53" s="191">
        <v>12339189</v>
      </c>
      <c r="D53" s="191"/>
      <c r="E53" s="191">
        <v>51810615969</v>
      </c>
      <c r="F53" s="191"/>
      <c r="G53" s="191">
        <v>-47428029632</v>
      </c>
      <c r="H53" s="191"/>
      <c r="I53" s="192">
        <f t="shared" si="2"/>
        <v>4382586337</v>
      </c>
      <c r="J53" s="192"/>
      <c r="K53" s="191">
        <v>12339189</v>
      </c>
      <c r="L53" s="191"/>
      <c r="M53" s="191">
        <v>51810615969</v>
      </c>
      <c r="N53" s="191"/>
      <c r="O53" s="191">
        <v>-43900094092</v>
      </c>
      <c r="P53" s="191"/>
      <c r="Q53" s="191">
        <f t="shared" si="1"/>
        <v>7910521877</v>
      </c>
    </row>
    <row r="54" spans="1:17">
      <c r="A54" s="243" t="s">
        <v>262</v>
      </c>
      <c r="C54" s="191">
        <v>8804081</v>
      </c>
      <c r="D54" s="191"/>
      <c r="E54" s="191">
        <v>28005429502</v>
      </c>
      <c r="F54" s="191"/>
      <c r="G54" s="191">
        <v>-27352995417</v>
      </c>
      <c r="H54" s="191"/>
      <c r="I54" s="192">
        <f t="shared" si="2"/>
        <v>652434085</v>
      </c>
      <c r="J54" s="192"/>
      <c r="K54" s="191">
        <v>8804081</v>
      </c>
      <c r="L54" s="191"/>
      <c r="M54" s="191">
        <v>28005429502</v>
      </c>
      <c r="N54" s="191"/>
      <c r="O54" s="191">
        <v>-28825907689</v>
      </c>
      <c r="P54" s="191"/>
      <c r="Q54" s="191">
        <f t="shared" si="1"/>
        <v>-820478187</v>
      </c>
    </row>
    <row r="55" spans="1:17">
      <c r="A55" s="243" t="s">
        <v>206</v>
      </c>
      <c r="C55" s="191">
        <v>16664374</v>
      </c>
      <c r="D55" s="191"/>
      <c r="E55" s="191">
        <v>53505663752</v>
      </c>
      <c r="F55" s="191"/>
      <c r="G55" s="191">
        <v>-46541690737</v>
      </c>
      <c r="H55" s="191"/>
      <c r="I55" s="192">
        <f t="shared" si="2"/>
        <v>6963973015</v>
      </c>
      <c r="J55" s="192"/>
      <c r="K55" s="191">
        <v>16664374</v>
      </c>
      <c r="L55" s="191"/>
      <c r="M55" s="191">
        <v>53505663752</v>
      </c>
      <c r="N55" s="191"/>
      <c r="O55" s="191">
        <v>-42420094781</v>
      </c>
      <c r="P55" s="191"/>
      <c r="Q55" s="191">
        <f t="shared" si="1"/>
        <v>11085568971</v>
      </c>
    </row>
    <row r="56" spans="1:17">
      <c r="A56" s="243" t="s">
        <v>178</v>
      </c>
      <c r="C56" s="191">
        <v>6427772</v>
      </c>
      <c r="D56" s="191"/>
      <c r="E56" s="191">
        <v>37442626797</v>
      </c>
      <c r="F56" s="191"/>
      <c r="G56" s="191">
        <v>-32272580134</v>
      </c>
      <c r="H56" s="191"/>
      <c r="I56" s="192">
        <f t="shared" si="2"/>
        <v>5170046663</v>
      </c>
      <c r="J56" s="192"/>
      <c r="K56" s="191">
        <v>6427772</v>
      </c>
      <c r="L56" s="191"/>
      <c r="M56" s="191">
        <v>37442626797</v>
      </c>
      <c r="N56" s="191"/>
      <c r="O56" s="191">
        <v>-25730244211</v>
      </c>
      <c r="P56" s="191"/>
      <c r="Q56" s="191">
        <f t="shared" si="1"/>
        <v>11712382586</v>
      </c>
    </row>
    <row r="57" spans="1:17">
      <c r="A57" s="243" t="s">
        <v>298</v>
      </c>
      <c r="C57" s="191">
        <v>10686673</v>
      </c>
      <c r="D57" s="191"/>
      <c r="E57" s="191">
        <v>14702352820</v>
      </c>
      <c r="F57" s="191"/>
      <c r="G57" s="191">
        <v>-13707922429</v>
      </c>
      <c r="H57" s="191"/>
      <c r="I57" s="192">
        <f t="shared" si="2"/>
        <v>994430391</v>
      </c>
      <c r="J57" s="192"/>
      <c r="K57" s="191">
        <v>10686673</v>
      </c>
      <c r="L57" s="191"/>
      <c r="M57" s="191">
        <v>14702352820</v>
      </c>
      <c r="N57" s="191"/>
      <c r="O57" s="191">
        <v>-11284035248</v>
      </c>
      <c r="P57" s="191"/>
      <c r="Q57" s="191">
        <f t="shared" si="1"/>
        <v>3418317572</v>
      </c>
    </row>
    <row r="58" spans="1:17">
      <c r="A58" s="243" t="s">
        <v>364</v>
      </c>
      <c r="C58" s="191">
        <v>2801501</v>
      </c>
      <c r="D58" s="191"/>
      <c r="E58" s="191">
        <v>36481300110</v>
      </c>
      <c r="F58" s="191"/>
      <c r="G58" s="191">
        <v>-34358272488</v>
      </c>
      <c r="H58" s="191"/>
      <c r="I58" s="192">
        <f t="shared" si="2"/>
        <v>2123027622</v>
      </c>
      <c r="J58" s="192"/>
      <c r="K58" s="191">
        <v>2801501</v>
      </c>
      <c r="L58" s="191"/>
      <c r="M58" s="191">
        <v>36481300110</v>
      </c>
      <c r="N58" s="191"/>
      <c r="O58" s="191">
        <v>-35116054045</v>
      </c>
      <c r="P58" s="191"/>
      <c r="Q58" s="191">
        <f t="shared" si="1"/>
        <v>1365246065</v>
      </c>
    </row>
    <row r="59" spans="1:17">
      <c r="A59" s="243" t="s">
        <v>146</v>
      </c>
      <c r="C59" s="191">
        <v>8893203</v>
      </c>
      <c r="D59" s="191"/>
      <c r="E59" s="191">
        <v>40683007413</v>
      </c>
      <c r="F59" s="191"/>
      <c r="G59" s="191">
        <v>-36538301828</v>
      </c>
      <c r="H59" s="191"/>
      <c r="I59" s="192">
        <f t="shared" si="2"/>
        <v>4144705585</v>
      </c>
      <c r="J59" s="192"/>
      <c r="K59" s="191">
        <v>8893203</v>
      </c>
      <c r="L59" s="191"/>
      <c r="M59" s="191">
        <v>40683007413</v>
      </c>
      <c r="N59" s="191"/>
      <c r="O59" s="191">
        <v>-36702643539</v>
      </c>
      <c r="P59" s="191"/>
      <c r="Q59" s="191">
        <f t="shared" si="1"/>
        <v>3980363874</v>
      </c>
    </row>
    <row r="60" spans="1:17">
      <c r="A60" s="243" t="s">
        <v>264</v>
      </c>
      <c r="C60" s="191">
        <v>13996939</v>
      </c>
      <c r="D60" s="191"/>
      <c r="E60" s="191">
        <v>37246860362</v>
      </c>
      <c r="F60" s="191"/>
      <c r="G60" s="191">
        <v>-32897156581</v>
      </c>
      <c r="H60" s="191"/>
      <c r="I60" s="192">
        <f t="shared" si="2"/>
        <v>4349703781</v>
      </c>
      <c r="J60" s="192"/>
      <c r="K60" s="191">
        <v>13996939</v>
      </c>
      <c r="L60" s="191"/>
      <c r="M60" s="191">
        <v>37246860362</v>
      </c>
      <c r="N60" s="191"/>
      <c r="O60" s="191">
        <v>-28800475272</v>
      </c>
      <c r="P60" s="191"/>
      <c r="Q60" s="191">
        <f t="shared" si="1"/>
        <v>8446385090</v>
      </c>
    </row>
    <row r="61" spans="1:17">
      <c r="A61" s="243" t="s">
        <v>245</v>
      </c>
      <c r="C61" s="191">
        <v>1271936</v>
      </c>
      <c r="D61" s="191"/>
      <c r="E61" s="191">
        <v>29270118759</v>
      </c>
      <c r="F61" s="191"/>
      <c r="G61" s="191">
        <v>-23454381089</v>
      </c>
      <c r="H61" s="191"/>
      <c r="I61" s="192">
        <f t="shared" si="2"/>
        <v>5815737670</v>
      </c>
      <c r="J61" s="192"/>
      <c r="K61" s="191">
        <v>1271936</v>
      </c>
      <c r="L61" s="191"/>
      <c r="M61" s="191">
        <v>29270118759</v>
      </c>
      <c r="N61" s="191"/>
      <c r="O61" s="191">
        <v>-18801151879</v>
      </c>
      <c r="P61" s="191"/>
      <c r="Q61" s="191">
        <f t="shared" si="1"/>
        <v>10468966880</v>
      </c>
    </row>
    <row r="62" spans="1:17">
      <c r="A62" s="243" t="s">
        <v>170</v>
      </c>
      <c r="C62" s="191">
        <v>3118140</v>
      </c>
      <c r="D62" s="191"/>
      <c r="E62" s="191">
        <v>38775834213</v>
      </c>
      <c r="F62" s="191"/>
      <c r="G62" s="191">
        <v>-34712276763</v>
      </c>
      <c r="H62" s="191"/>
      <c r="I62" s="192">
        <f t="shared" si="2"/>
        <v>4063557450</v>
      </c>
      <c r="J62" s="192"/>
      <c r="K62" s="191">
        <v>3118140</v>
      </c>
      <c r="L62" s="191"/>
      <c r="M62" s="191">
        <v>38775834213</v>
      </c>
      <c r="N62" s="191"/>
      <c r="O62" s="191">
        <v>-34623832246</v>
      </c>
      <c r="P62" s="191"/>
      <c r="Q62" s="191">
        <f t="shared" si="1"/>
        <v>4152001967</v>
      </c>
    </row>
    <row r="63" spans="1:17">
      <c r="A63" s="243" t="s">
        <v>479</v>
      </c>
      <c r="C63" s="191">
        <v>1989274</v>
      </c>
      <c r="D63" s="191"/>
      <c r="E63" s="191">
        <v>10579292339</v>
      </c>
      <c r="F63" s="191"/>
      <c r="G63" s="191">
        <v>-10922151269</v>
      </c>
      <c r="H63" s="191"/>
      <c r="I63" s="192">
        <f t="shared" si="2"/>
        <v>-342858930</v>
      </c>
      <c r="J63" s="192"/>
      <c r="K63" s="191">
        <v>1989274</v>
      </c>
      <c r="L63" s="191"/>
      <c r="M63" s="191">
        <v>10579292339</v>
      </c>
      <c r="N63" s="191"/>
      <c r="O63" s="191">
        <v>-10922151269</v>
      </c>
      <c r="P63" s="191"/>
      <c r="Q63" s="191">
        <f t="shared" si="1"/>
        <v>-342858930</v>
      </c>
    </row>
    <row r="64" spans="1:17">
      <c r="A64" s="243" t="s">
        <v>350</v>
      </c>
      <c r="C64" s="191">
        <v>16974336</v>
      </c>
      <c r="D64" s="191"/>
      <c r="E64" s="191">
        <v>40242912806</v>
      </c>
      <c r="F64" s="191"/>
      <c r="G64" s="191">
        <v>-34756771548</v>
      </c>
      <c r="H64" s="191"/>
      <c r="I64" s="192">
        <f t="shared" si="2"/>
        <v>5486141258</v>
      </c>
      <c r="J64" s="192"/>
      <c r="K64" s="191">
        <v>16974336</v>
      </c>
      <c r="L64" s="191"/>
      <c r="M64" s="191">
        <v>40242912806</v>
      </c>
      <c r="N64" s="191"/>
      <c r="O64" s="191">
        <v>-33168957485</v>
      </c>
      <c r="P64" s="191"/>
      <c r="Q64" s="191">
        <f t="shared" si="1"/>
        <v>7073955321</v>
      </c>
    </row>
    <row r="65" spans="1:17">
      <c r="A65" s="243" t="s">
        <v>132</v>
      </c>
      <c r="C65" s="191">
        <v>2661403</v>
      </c>
      <c r="D65" s="191"/>
      <c r="E65" s="191">
        <v>69075771403</v>
      </c>
      <c r="F65" s="191"/>
      <c r="G65" s="191">
        <v>-54776962023</v>
      </c>
      <c r="H65" s="191"/>
      <c r="I65" s="192">
        <f t="shared" si="2"/>
        <v>14298809380</v>
      </c>
      <c r="J65" s="192"/>
      <c r="K65" s="191">
        <v>2661403</v>
      </c>
      <c r="L65" s="191"/>
      <c r="M65" s="191">
        <v>69075771403</v>
      </c>
      <c r="N65" s="191"/>
      <c r="O65" s="191">
        <v>-60325449657</v>
      </c>
      <c r="P65" s="191"/>
      <c r="Q65" s="191">
        <f t="shared" si="1"/>
        <v>8750321746</v>
      </c>
    </row>
    <row r="66" spans="1:17">
      <c r="A66" s="243" t="s">
        <v>332</v>
      </c>
      <c r="C66" s="191">
        <v>390207</v>
      </c>
      <c r="D66" s="191"/>
      <c r="E66" s="191">
        <v>25433637049</v>
      </c>
      <c r="F66" s="191"/>
      <c r="G66" s="191">
        <v>-21810096672</v>
      </c>
      <c r="H66" s="191"/>
      <c r="I66" s="192">
        <f t="shared" si="2"/>
        <v>3623540377</v>
      </c>
      <c r="J66" s="192"/>
      <c r="K66" s="191">
        <v>390207</v>
      </c>
      <c r="L66" s="191"/>
      <c r="M66" s="191">
        <v>25433637049</v>
      </c>
      <c r="N66" s="191"/>
      <c r="O66" s="191">
        <v>-17260894438</v>
      </c>
      <c r="P66" s="191"/>
      <c r="Q66" s="191">
        <f t="shared" si="1"/>
        <v>8172742611</v>
      </c>
    </row>
    <row r="67" spans="1:17">
      <c r="A67" s="243" t="s">
        <v>81</v>
      </c>
      <c r="C67" s="191">
        <v>21333348</v>
      </c>
      <c r="D67" s="191"/>
      <c r="E67" s="191">
        <v>33760612013</v>
      </c>
      <c r="F67" s="191"/>
      <c r="G67" s="191">
        <v>-28701279954</v>
      </c>
      <c r="H67" s="191"/>
      <c r="I67" s="192">
        <f t="shared" si="2"/>
        <v>5059332059</v>
      </c>
      <c r="J67" s="192"/>
      <c r="K67" s="191">
        <v>21333348</v>
      </c>
      <c r="L67" s="191"/>
      <c r="M67" s="191">
        <v>33760612013</v>
      </c>
      <c r="N67" s="191"/>
      <c r="O67" s="191">
        <v>-25843599761</v>
      </c>
      <c r="P67" s="191"/>
      <c r="Q67" s="191">
        <f t="shared" si="1"/>
        <v>7917012252</v>
      </c>
    </row>
    <row r="68" spans="1:17">
      <c r="A68" s="243" t="s">
        <v>278</v>
      </c>
      <c r="C68" s="191">
        <v>12656701</v>
      </c>
      <c r="D68" s="191"/>
      <c r="E68" s="191">
        <v>43405808023</v>
      </c>
      <c r="F68" s="191"/>
      <c r="G68" s="191">
        <v>-37745107537</v>
      </c>
      <c r="H68" s="191"/>
      <c r="I68" s="192">
        <f t="shared" si="2"/>
        <v>5660700486</v>
      </c>
      <c r="J68" s="192"/>
      <c r="K68" s="191">
        <v>12656701</v>
      </c>
      <c r="L68" s="191"/>
      <c r="M68" s="191">
        <v>43405808023</v>
      </c>
      <c r="N68" s="191"/>
      <c r="O68" s="191">
        <v>-34469570995</v>
      </c>
      <c r="P68" s="191"/>
      <c r="Q68" s="191">
        <f t="shared" si="1"/>
        <v>8936237028</v>
      </c>
    </row>
    <row r="69" spans="1:17">
      <c r="A69" s="243" t="s">
        <v>157</v>
      </c>
      <c r="C69" s="191">
        <v>9194049</v>
      </c>
      <c r="D69" s="191"/>
      <c r="E69" s="191">
        <v>52916804128</v>
      </c>
      <c r="F69" s="191"/>
      <c r="G69" s="191">
        <v>-42878869083</v>
      </c>
      <c r="H69" s="191"/>
      <c r="I69" s="192">
        <f t="shared" si="2"/>
        <v>10037935045</v>
      </c>
      <c r="J69" s="192"/>
      <c r="K69" s="191">
        <v>9194049</v>
      </c>
      <c r="L69" s="191"/>
      <c r="M69" s="191">
        <v>52916804128</v>
      </c>
      <c r="N69" s="191"/>
      <c r="O69" s="191">
        <v>-41702253650</v>
      </c>
      <c r="P69" s="191"/>
      <c r="Q69" s="191">
        <f t="shared" si="1"/>
        <v>11214550478</v>
      </c>
    </row>
    <row r="70" spans="1:17">
      <c r="A70" s="243" t="s">
        <v>186</v>
      </c>
      <c r="C70" s="191">
        <v>11964756</v>
      </c>
      <c r="D70" s="191"/>
      <c r="E70" s="191">
        <v>38511365746</v>
      </c>
      <c r="F70" s="191"/>
      <c r="G70" s="191">
        <v>-31532033973</v>
      </c>
      <c r="H70" s="191"/>
      <c r="I70" s="192">
        <f t="shared" si="2"/>
        <v>6979331773</v>
      </c>
      <c r="J70" s="192"/>
      <c r="K70" s="191">
        <v>11964756</v>
      </c>
      <c r="L70" s="191"/>
      <c r="M70" s="191">
        <v>38511365746</v>
      </c>
      <c r="N70" s="191"/>
      <c r="O70" s="191">
        <v>-29184180339</v>
      </c>
      <c r="P70" s="191"/>
      <c r="Q70" s="191">
        <f t="shared" si="1"/>
        <v>9327185407</v>
      </c>
    </row>
    <row r="71" spans="1:17">
      <c r="A71" s="243" t="s">
        <v>241</v>
      </c>
      <c r="C71" s="191">
        <v>4254120</v>
      </c>
      <c r="D71" s="191"/>
      <c r="E71" s="191">
        <v>44698500415</v>
      </c>
      <c r="F71" s="191"/>
      <c r="G71" s="191">
        <v>-34867839792</v>
      </c>
      <c r="H71" s="191"/>
      <c r="I71" s="192">
        <f t="shared" si="2"/>
        <v>9830660623</v>
      </c>
      <c r="J71" s="192"/>
      <c r="K71" s="191">
        <v>4254120</v>
      </c>
      <c r="L71" s="191"/>
      <c r="M71" s="191">
        <v>44698500415</v>
      </c>
      <c r="N71" s="191"/>
      <c r="O71" s="191">
        <v>-32182786923</v>
      </c>
      <c r="P71" s="191"/>
      <c r="Q71" s="191">
        <f t="shared" si="1"/>
        <v>12515713492</v>
      </c>
    </row>
    <row r="72" spans="1:17">
      <c r="A72" s="243" t="s">
        <v>95</v>
      </c>
      <c r="C72" s="191">
        <v>20459319</v>
      </c>
      <c r="D72" s="191"/>
      <c r="E72" s="191">
        <v>39800655907</v>
      </c>
      <c r="F72" s="191"/>
      <c r="G72" s="191">
        <v>-36030870251</v>
      </c>
      <c r="H72" s="191"/>
      <c r="I72" s="192">
        <f t="shared" ref="I72:I99" si="3">E72+G72</f>
        <v>3769785656</v>
      </c>
      <c r="J72" s="192"/>
      <c r="K72" s="191">
        <v>20459319</v>
      </c>
      <c r="L72" s="191"/>
      <c r="M72" s="191">
        <v>39800655907</v>
      </c>
      <c r="N72" s="191"/>
      <c r="O72" s="191">
        <v>-37346751646</v>
      </c>
      <c r="P72" s="191"/>
      <c r="Q72" s="191">
        <f t="shared" si="1"/>
        <v>2453904261</v>
      </c>
    </row>
    <row r="73" spans="1:17">
      <c r="A73" s="243" t="s">
        <v>120</v>
      </c>
      <c r="C73" s="191">
        <v>5256021</v>
      </c>
      <c r="D73" s="191"/>
      <c r="E73" s="191">
        <v>26379751014</v>
      </c>
      <c r="F73" s="191"/>
      <c r="G73" s="191">
        <v>-22482371759</v>
      </c>
      <c r="H73" s="191"/>
      <c r="I73" s="192">
        <f t="shared" si="3"/>
        <v>3897379255</v>
      </c>
      <c r="J73" s="192"/>
      <c r="K73" s="191">
        <v>5256021</v>
      </c>
      <c r="L73" s="191"/>
      <c r="M73" s="191">
        <v>26379751014</v>
      </c>
      <c r="N73" s="191"/>
      <c r="O73" s="191">
        <v>-21008710404</v>
      </c>
      <c r="P73" s="191"/>
      <c r="Q73" s="191">
        <f t="shared" ref="Q73:Q136" si="4">M73+O73</f>
        <v>5371040610</v>
      </c>
    </row>
    <row r="74" spans="1:17">
      <c r="A74" s="243" t="s">
        <v>198</v>
      </c>
      <c r="C74" s="191">
        <v>3176316</v>
      </c>
      <c r="D74" s="191"/>
      <c r="E74" s="191">
        <v>9465935930</v>
      </c>
      <c r="F74" s="191"/>
      <c r="G74" s="191">
        <v>-11106190418</v>
      </c>
      <c r="H74" s="191"/>
      <c r="I74" s="192">
        <f t="shared" si="3"/>
        <v>-1640254488</v>
      </c>
      <c r="J74" s="192"/>
      <c r="K74" s="191">
        <v>3176316</v>
      </c>
      <c r="L74" s="191"/>
      <c r="M74" s="191">
        <v>9465935930</v>
      </c>
      <c r="N74" s="191"/>
      <c r="O74" s="191">
        <v>-8348676693</v>
      </c>
      <c r="P74" s="191"/>
      <c r="Q74" s="191">
        <f t="shared" si="4"/>
        <v>1117259237</v>
      </c>
    </row>
    <row r="75" spans="1:17">
      <c r="A75" s="243" t="s">
        <v>138</v>
      </c>
      <c r="C75" s="191">
        <v>1379059</v>
      </c>
      <c r="D75" s="191"/>
      <c r="E75" s="191">
        <v>18479106518</v>
      </c>
      <c r="F75" s="191"/>
      <c r="G75" s="191">
        <v>-17099174637</v>
      </c>
      <c r="H75" s="191"/>
      <c r="I75" s="192">
        <f t="shared" si="3"/>
        <v>1379931881</v>
      </c>
      <c r="J75" s="192"/>
      <c r="K75" s="191">
        <v>1379059</v>
      </c>
      <c r="L75" s="191"/>
      <c r="M75" s="191">
        <v>18479106518</v>
      </c>
      <c r="N75" s="191"/>
      <c r="O75" s="191">
        <v>-18659881205</v>
      </c>
      <c r="P75" s="191"/>
      <c r="Q75" s="191">
        <f t="shared" si="4"/>
        <v>-180774687</v>
      </c>
    </row>
    <row r="76" spans="1:17">
      <c r="A76" s="243" t="s">
        <v>306</v>
      </c>
      <c r="C76" s="191">
        <v>8015408</v>
      </c>
      <c r="D76" s="191"/>
      <c r="E76" s="191">
        <v>27934813429</v>
      </c>
      <c r="F76" s="191"/>
      <c r="G76" s="191">
        <v>-27379972213</v>
      </c>
      <c r="H76" s="191"/>
      <c r="I76" s="192">
        <f t="shared" si="3"/>
        <v>554841216</v>
      </c>
      <c r="J76" s="192"/>
      <c r="K76" s="191">
        <v>8015408</v>
      </c>
      <c r="L76" s="191"/>
      <c r="M76" s="191">
        <v>27934813429</v>
      </c>
      <c r="N76" s="191"/>
      <c r="O76" s="191">
        <v>-27603314059</v>
      </c>
      <c r="P76" s="191"/>
      <c r="Q76" s="191">
        <f t="shared" si="4"/>
        <v>331499370</v>
      </c>
    </row>
    <row r="77" spans="1:17">
      <c r="A77" s="243" t="s">
        <v>189</v>
      </c>
      <c r="C77" s="191">
        <v>6529133</v>
      </c>
      <c r="D77" s="191"/>
      <c r="E77" s="191">
        <v>43809421450</v>
      </c>
      <c r="F77" s="191"/>
      <c r="G77" s="191">
        <v>-40205713778</v>
      </c>
      <c r="H77" s="191"/>
      <c r="I77" s="192">
        <f t="shared" si="3"/>
        <v>3603707672</v>
      </c>
      <c r="J77" s="192"/>
      <c r="K77" s="191">
        <v>6529133</v>
      </c>
      <c r="L77" s="191"/>
      <c r="M77" s="191">
        <v>43809421450</v>
      </c>
      <c r="N77" s="191"/>
      <c r="O77" s="191">
        <v>-42156866928</v>
      </c>
      <c r="P77" s="191"/>
      <c r="Q77" s="191">
        <f t="shared" si="4"/>
        <v>1652554522</v>
      </c>
    </row>
    <row r="78" spans="1:17">
      <c r="A78" s="243" t="s">
        <v>340</v>
      </c>
      <c r="C78" s="191">
        <v>1051339</v>
      </c>
      <c r="D78" s="191"/>
      <c r="E78" s="191">
        <v>30809062554</v>
      </c>
      <c r="F78" s="191"/>
      <c r="G78" s="191">
        <v>-24986960431</v>
      </c>
      <c r="H78" s="191"/>
      <c r="I78" s="192">
        <f t="shared" si="3"/>
        <v>5822102123</v>
      </c>
      <c r="J78" s="192"/>
      <c r="K78" s="191">
        <v>1051339</v>
      </c>
      <c r="L78" s="191"/>
      <c r="M78" s="191">
        <v>30809062554</v>
      </c>
      <c r="N78" s="191"/>
      <c r="O78" s="191">
        <v>-25228297364</v>
      </c>
      <c r="P78" s="191"/>
      <c r="Q78" s="191">
        <f t="shared" si="4"/>
        <v>5580765190</v>
      </c>
    </row>
    <row r="79" spans="1:17">
      <c r="A79" s="243" t="s">
        <v>126</v>
      </c>
      <c r="C79" s="191">
        <v>13755184</v>
      </c>
      <c r="D79" s="191"/>
      <c r="E79" s="191">
        <v>32433164039</v>
      </c>
      <c r="F79" s="191"/>
      <c r="G79" s="191">
        <v>-29269752665</v>
      </c>
      <c r="H79" s="191"/>
      <c r="I79" s="192">
        <f t="shared" si="3"/>
        <v>3163411374</v>
      </c>
      <c r="J79" s="192"/>
      <c r="K79" s="191">
        <v>13755184</v>
      </c>
      <c r="L79" s="191"/>
      <c r="M79" s="191">
        <v>32433164039</v>
      </c>
      <c r="N79" s="191"/>
      <c r="O79" s="191">
        <v>-31160561264</v>
      </c>
      <c r="P79" s="191"/>
      <c r="Q79" s="191">
        <f t="shared" si="4"/>
        <v>1272602775</v>
      </c>
    </row>
    <row r="80" spans="1:17">
      <c r="A80" s="243" t="s">
        <v>402</v>
      </c>
      <c r="C80" s="191">
        <v>2361415</v>
      </c>
      <c r="D80" s="191"/>
      <c r="E80" s="191">
        <v>10328404159</v>
      </c>
      <c r="F80" s="191"/>
      <c r="G80" s="191">
        <v>-10630846682</v>
      </c>
      <c r="H80" s="191"/>
      <c r="I80" s="192">
        <f t="shared" si="3"/>
        <v>-302442523</v>
      </c>
      <c r="J80" s="192"/>
      <c r="K80" s="191">
        <v>2361415</v>
      </c>
      <c r="L80" s="191"/>
      <c r="M80" s="191">
        <v>10328404159</v>
      </c>
      <c r="N80" s="191"/>
      <c r="O80" s="191">
        <v>-7652534454</v>
      </c>
      <c r="P80" s="191"/>
      <c r="Q80" s="191">
        <f t="shared" si="4"/>
        <v>2675869705</v>
      </c>
    </row>
    <row r="81" spans="1:17">
      <c r="A81" s="243" t="s">
        <v>346</v>
      </c>
      <c r="C81" s="191">
        <v>5106562</v>
      </c>
      <c r="D81" s="191"/>
      <c r="E81" s="191">
        <v>38477428910</v>
      </c>
      <c r="F81" s="191"/>
      <c r="G81" s="191">
        <v>-33070963142</v>
      </c>
      <c r="H81" s="191"/>
      <c r="I81" s="192">
        <f t="shared" si="3"/>
        <v>5406465768</v>
      </c>
      <c r="J81" s="192"/>
      <c r="K81" s="191">
        <v>5106562</v>
      </c>
      <c r="L81" s="191"/>
      <c r="M81" s="191">
        <v>38477428910</v>
      </c>
      <c r="N81" s="191"/>
      <c r="O81" s="191">
        <v>-31573826890</v>
      </c>
      <c r="P81" s="191"/>
      <c r="Q81" s="191">
        <f t="shared" si="4"/>
        <v>6903602020</v>
      </c>
    </row>
    <row r="82" spans="1:17">
      <c r="A82" s="243" t="s">
        <v>352</v>
      </c>
      <c r="C82" s="191">
        <v>16102186</v>
      </c>
      <c r="D82" s="191"/>
      <c r="E82" s="191">
        <v>44529743581</v>
      </c>
      <c r="F82" s="191"/>
      <c r="G82" s="191">
        <v>-40915291483</v>
      </c>
      <c r="H82" s="191"/>
      <c r="I82" s="192">
        <f t="shared" si="3"/>
        <v>3614452098</v>
      </c>
      <c r="J82" s="192"/>
      <c r="K82" s="191">
        <v>16102186</v>
      </c>
      <c r="L82" s="191"/>
      <c r="M82" s="191">
        <v>44529743581</v>
      </c>
      <c r="N82" s="191"/>
      <c r="O82" s="191">
        <v>-41816804951</v>
      </c>
      <c r="P82" s="191"/>
      <c r="Q82" s="191">
        <f t="shared" si="4"/>
        <v>2712938630</v>
      </c>
    </row>
    <row r="83" spans="1:17">
      <c r="A83" s="243" t="s">
        <v>203</v>
      </c>
      <c r="C83" s="191">
        <v>6872682</v>
      </c>
      <c r="D83" s="191"/>
      <c r="E83" s="191">
        <v>49735427872</v>
      </c>
      <c r="F83" s="191"/>
      <c r="G83" s="191">
        <v>-50422989552</v>
      </c>
      <c r="H83" s="191"/>
      <c r="I83" s="192">
        <f t="shared" si="3"/>
        <v>-687561680</v>
      </c>
      <c r="J83" s="192"/>
      <c r="K83" s="191">
        <v>6872682</v>
      </c>
      <c r="L83" s="191"/>
      <c r="M83" s="191">
        <v>49735427872</v>
      </c>
      <c r="N83" s="191"/>
      <c r="O83" s="191">
        <v>-35866895097</v>
      </c>
      <c r="P83" s="191"/>
      <c r="Q83" s="191">
        <f t="shared" si="4"/>
        <v>13868532775</v>
      </c>
    </row>
    <row r="84" spans="1:17">
      <c r="A84" s="243" t="s">
        <v>325</v>
      </c>
      <c r="C84" s="191">
        <v>6887976</v>
      </c>
      <c r="D84" s="191"/>
      <c r="E84" s="191">
        <v>28880614551</v>
      </c>
      <c r="F84" s="191"/>
      <c r="G84" s="191">
        <v>-24570973388</v>
      </c>
      <c r="H84" s="191"/>
      <c r="I84" s="192">
        <f t="shared" si="3"/>
        <v>4309641163</v>
      </c>
      <c r="J84" s="192"/>
      <c r="K84" s="191">
        <v>6887976</v>
      </c>
      <c r="L84" s="191"/>
      <c r="M84" s="191">
        <v>28880614551</v>
      </c>
      <c r="N84" s="191"/>
      <c r="O84" s="191">
        <v>-19853582878</v>
      </c>
      <c r="P84" s="191"/>
      <c r="Q84" s="191">
        <f t="shared" si="4"/>
        <v>9027031673</v>
      </c>
    </row>
    <row r="85" spans="1:17">
      <c r="A85" s="243" t="s">
        <v>319</v>
      </c>
      <c r="C85" s="187">
        <v>6484140</v>
      </c>
      <c r="D85" s="191"/>
      <c r="E85" s="191">
        <v>38995634173</v>
      </c>
      <c r="F85" s="191"/>
      <c r="G85" s="191">
        <v>-35415878720</v>
      </c>
      <c r="H85" s="191"/>
      <c r="I85" s="192">
        <f t="shared" si="3"/>
        <v>3579755453</v>
      </c>
      <c r="J85" s="192"/>
      <c r="K85" s="191">
        <v>6484140</v>
      </c>
      <c r="L85" s="191"/>
      <c r="M85" s="191">
        <v>38995634173</v>
      </c>
      <c r="N85" s="191"/>
      <c r="O85" s="191">
        <v>-37195126052</v>
      </c>
      <c r="P85" s="191"/>
      <c r="Q85" s="191">
        <f t="shared" si="4"/>
        <v>1800508121</v>
      </c>
    </row>
    <row r="86" spans="1:17">
      <c r="A86" s="243" t="s">
        <v>201</v>
      </c>
      <c r="C86" s="191">
        <v>5233571</v>
      </c>
      <c r="D86" s="191"/>
      <c r="E86" s="191">
        <v>5847532729</v>
      </c>
      <c r="F86" s="191"/>
      <c r="G86" s="191">
        <v>-5652525420</v>
      </c>
      <c r="H86" s="191"/>
      <c r="I86" s="192">
        <f t="shared" si="3"/>
        <v>195007309</v>
      </c>
      <c r="J86" s="192"/>
      <c r="K86" s="191">
        <v>5233571</v>
      </c>
      <c r="L86" s="191"/>
      <c r="M86" s="191">
        <v>5847532729</v>
      </c>
      <c r="N86" s="191"/>
      <c r="O86" s="191">
        <v>-4823869596</v>
      </c>
      <c r="P86" s="191"/>
      <c r="Q86" s="191">
        <f t="shared" si="4"/>
        <v>1023663133</v>
      </c>
    </row>
    <row r="87" spans="1:17">
      <c r="A87" s="243" t="s">
        <v>486</v>
      </c>
      <c r="C87" s="191">
        <v>8781042</v>
      </c>
      <c r="D87" s="191"/>
      <c r="E87" s="191">
        <v>24126388829</v>
      </c>
      <c r="F87" s="191"/>
      <c r="G87" s="191">
        <v>-23103405739</v>
      </c>
      <c r="H87" s="191"/>
      <c r="I87" s="192">
        <f t="shared" si="3"/>
        <v>1022983090</v>
      </c>
      <c r="J87" s="192"/>
      <c r="K87" s="191">
        <v>8781042</v>
      </c>
      <c r="L87" s="191"/>
      <c r="M87" s="191">
        <v>24126388829</v>
      </c>
      <c r="N87" s="191"/>
      <c r="O87" s="191">
        <v>-23103405739</v>
      </c>
      <c r="P87" s="191"/>
      <c r="Q87" s="191">
        <f t="shared" si="4"/>
        <v>1022983090</v>
      </c>
    </row>
    <row r="88" spans="1:17">
      <c r="A88" s="243" t="s">
        <v>489</v>
      </c>
      <c r="C88" s="187">
        <v>11612165</v>
      </c>
      <c r="D88" s="191"/>
      <c r="E88" s="191">
        <v>35448776015</v>
      </c>
      <c r="F88" s="191"/>
      <c r="G88" s="191">
        <v>-29799384591</v>
      </c>
      <c r="H88" s="191"/>
      <c r="I88" s="192">
        <f t="shared" si="3"/>
        <v>5649391424</v>
      </c>
      <c r="J88" s="192"/>
      <c r="K88" s="191">
        <v>11612165</v>
      </c>
      <c r="L88" s="191"/>
      <c r="M88" s="191">
        <v>35448776015</v>
      </c>
      <c r="N88" s="191"/>
      <c r="O88" s="191">
        <v>-29799384591</v>
      </c>
      <c r="P88" s="191"/>
      <c r="Q88" s="191">
        <f t="shared" si="4"/>
        <v>5649391424</v>
      </c>
    </row>
    <row r="89" spans="1:17">
      <c r="A89" s="243" t="s">
        <v>89</v>
      </c>
      <c r="C89" s="191">
        <v>4774128</v>
      </c>
      <c r="D89" s="191"/>
      <c r="E89" s="191">
        <v>44135214031</v>
      </c>
      <c r="F89" s="191"/>
      <c r="G89" s="191">
        <v>-40212897740</v>
      </c>
      <c r="H89" s="191"/>
      <c r="I89" s="192">
        <f t="shared" si="3"/>
        <v>3922316291</v>
      </c>
      <c r="J89" s="192"/>
      <c r="K89" s="191">
        <v>4774128</v>
      </c>
      <c r="L89" s="191"/>
      <c r="M89" s="191">
        <v>44135214031</v>
      </c>
      <c r="N89" s="191"/>
      <c r="O89" s="191">
        <v>-42087898422</v>
      </c>
      <c r="P89" s="191"/>
      <c r="Q89" s="191">
        <f t="shared" si="4"/>
        <v>2047315609</v>
      </c>
    </row>
    <row r="90" spans="1:17">
      <c r="A90" s="243" t="s">
        <v>424</v>
      </c>
      <c r="C90" s="191">
        <v>3426462</v>
      </c>
      <c r="D90" s="191"/>
      <c r="E90" s="191">
        <v>42984660838</v>
      </c>
      <c r="F90" s="191"/>
      <c r="G90" s="191">
        <v>-41003242649</v>
      </c>
      <c r="H90" s="191"/>
      <c r="I90" s="192">
        <f t="shared" si="3"/>
        <v>1981418189</v>
      </c>
      <c r="J90" s="192"/>
      <c r="K90" s="191">
        <v>3426462</v>
      </c>
      <c r="L90" s="191"/>
      <c r="M90" s="191">
        <v>42984660838</v>
      </c>
      <c r="N90" s="191"/>
      <c r="O90" s="191">
        <v>-39064736266</v>
      </c>
      <c r="P90" s="191"/>
      <c r="Q90" s="191">
        <f t="shared" si="4"/>
        <v>3919924572</v>
      </c>
    </row>
    <row r="91" spans="1:17">
      <c r="A91" s="243" t="s">
        <v>338</v>
      </c>
      <c r="C91" s="191">
        <v>11722689</v>
      </c>
      <c r="D91" s="191"/>
      <c r="E91" s="191">
        <v>22303725251</v>
      </c>
      <c r="F91" s="191"/>
      <c r="G91" s="191">
        <v>-17646205365</v>
      </c>
      <c r="H91" s="191"/>
      <c r="I91" s="192">
        <f t="shared" si="3"/>
        <v>4657519886</v>
      </c>
      <c r="J91" s="192"/>
      <c r="K91" s="191">
        <v>11722689</v>
      </c>
      <c r="L91" s="191"/>
      <c r="M91" s="191">
        <v>22303725251</v>
      </c>
      <c r="N91" s="191"/>
      <c r="O91" s="191">
        <v>-17327920292</v>
      </c>
      <c r="P91" s="191"/>
      <c r="Q91" s="191">
        <f t="shared" si="4"/>
        <v>4975804959</v>
      </c>
    </row>
    <row r="92" spans="1:17">
      <c r="A92" s="243" t="s">
        <v>232</v>
      </c>
      <c r="C92" s="191">
        <v>5047293</v>
      </c>
      <c r="D92" s="191"/>
      <c r="E92" s="191">
        <v>29652016096</v>
      </c>
      <c r="F92" s="191"/>
      <c r="G92" s="191">
        <v>-39864320170</v>
      </c>
      <c r="H92" s="191"/>
      <c r="I92" s="192">
        <f t="shared" si="3"/>
        <v>-10212304074</v>
      </c>
      <c r="J92" s="192"/>
      <c r="K92" s="191">
        <v>5047293</v>
      </c>
      <c r="L92" s="191"/>
      <c r="M92" s="191">
        <v>29652016096</v>
      </c>
      <c r="N92" s="191"/>
      <c r="O92" s="191">
        <v>-22938141800</v>
      </c>
      <c r="P92" s="191"/>
      <c r="Q92" s="191">
        <f t="shared" si="4"/>
        <v>6713874296</v>
      </c>
    </row>
    <row r="93" spans="1:17">
      <c r="A93" s="243" t="s">
        <v>318</v>
      </c>
      <c r="C93" s="191">
        <v>5889059</v>
      </c>
      <c r="D93" s="191"/>
      <c r="E93" s="11">
        <v>43202660953</v>
      </c>
      <c r="F93" s="191"/>
      <c r="G93" s="191">
        <v>-39473349998</v>
      </c>
      <c r="H93" s="191"/>
      <c r="I93" s="192">
        <f t="shared" si="3"/>
        <v>3729310955</v>
      </c>
      <c r="J93" s="192"/>
      <c r="K93" s="191">
        <v>5889059</v>
      </c>
      <c r="L93" s="191"/>
      <c r="M93" s="191">
        <v>43202660953</v>
      </c>
      <c r="N93" s="191"/>
      <c r="O93" s="191">
        <v>-43399402771</v>
      </c>
      <c r="P93" s="191"/>
      <c r="Q93" s="191">
        <f t="shared" si="4"/>
        <v>-196741818</v>
      </c>
    </row>
    <row r="94" spans="1:17">
      <c r="A94" s="243" t="s">
        <v>179</v>
      </c>
      <c r="C94" s="191">
        <v>9088805</v>
      </c>
      <c r="D94" s="191"/>
      <c r="E94" s="191">
        <v>58725722972</v>
      </c>
      <c r="F94" s="191"/>
      <c r="G94" s="191">
        <v>-54473472170</v>
      </c>
      <c r="H94" s="191"/>
      <c r="I94" s="192">
        <f t="shared" si="3"/>
        <v>4252250802</v>
      </c>
      <c r="J94" s="192"/>
      <c r="K94" s="191">
        <v>9088805</v>
      </c>
      <c r="L94" s="191"/>
      <c r="M94" s="191">
        <v>58725722972</v>
      </c>
      <c r="N94" s="191"/>
      <c r="O94" s="191">
        <v>-51096376159</v>
      </c>
      <c r="P94" s="191"/>
      <c r="Q94" s="191">
        <f t="shared" si="4"/>
        <v>7629346813</v>
      </c>
    </row>
    <row r="95" spans="1:17">
      <c r="A95" s="243" t="s">
        <v>268</v>
      </c>
      <c r="C95" s="191">
        <v>22609591</v>
      </c>
      <c r="D95" s="191"/>
      <c r="E95" s="191">
        <v>36274753192</v>
      </c>
      <c r="F95" s="191"/>
      <c r="G95" s="191">
        <v>-31688149525</v>
      </c>
      <c r="H95" s="191"/>
      <c r="I95" s="192">
        <f t="shared" si="3"/>
        <v>4586603667</v>
      </c>
      <c r="J95" s="192"/>
      <c r="K95" s="191">
        <v>22609591</v>
      </c>
      <c r="L95" s="191"/>
      <c r="M95" s="191">
        <v>36274753192</v>
      </c>
      <c r="N95" s="191"/>
      <c r="O95" s="191">
        <v>-32125072753</v>
      </c>
      <c r="P95" s="191"/>
      <c r="Q95" s="191">
        <f t="shared" si="4"/>
        <v>4149680439</v>
      </c>
    </row>
    <row r="96" spans="1:17">
      <c r="A96" s="243" t="s">
        <v>458</v>
      </c>
      <c r="C96" s="191">
        <v>1436574</v>
      </c>
      <c r="D96" s="191"/>
      <c r="E96" s="191">
        <v>50509293231</v>
      </c>
      <c r="F96" s="191"/>
      <c r="G96" s="191">
        <v>-53052179092</v>
      </c>
      <c r="H96" s="191"/>
      <c r="I96" s="192">
        <f t="shared" si="3"/>
        <v>-2542885861</v>
      </c>
      <c r="J96" s="192"/>
      <c r="K96" s="191">
        <v>1436574</v>
      </c>
      <c r="L96" s="191"/>
      <c r="M96" s="191">
        <v>50509293231</v>
      </c>
      <c r="N96" s="191"/>
      <c r="O96" s="191">
        <v>-51001997779</v>
      </c>
      <c r="P96" s="191"/>
      <c r="Q96" s="191">
        <f t="shared" si="4"/>
        <v>-492704548</v>
      </c>
    </row>
    <row r="97" spans="1:17">
      <c r="A97" s="243" t="s">
        <v>342</v>
      </c>
      <c r="C97" s="191">
        <v>9378107</v>
      </c>
      <c r="D97" s="191"/>
      <c r="E97" s="191">
        <v>76349696491</v>
      </c>
      <c r="F97" s="191"/>
      <c r="G97" s="191">
        <v>-72622131008</v>
      </c>
      <c r="H97" s="191"/>
      <c r="I97" s="192">
        <f t="shared" si="3"/>
        <v>3727565483</v>
      </c>
      <c r="J97" s="192"/>
      <c r="K97" s="191">
        <v>9378107</v>
      </c>
      <c r="L97" s="191"/>
      <c r="M97" s="191">
        <v>76349696491</v>
      </c>
      <c r="N97" s="191"/>
      <c r="O97" s="191">
        <v>-71228680519</v>
      </c>
      <c r="P97" s="191"/>
      <c r="Q97" s="191">
        <f t="shared" si="4"/>
        <v>5121015972</v>
      </c>
    </row>
    <row r="98" spans="1:17">
      <c r="A98" s="243" t="s">
        <v>222</v>
      </c>
      <c r="C98" s="191">
        <v>19560577</v>
      </c>
      <c r="D98" s="191"/>
      <c r="E98" s="191">
        <v>52693759151</v>
      </c>
      <c r="F98" s="191"/>
      <c r="G98" s="191">
        <v>-47148065122</v>
      </c>
      <c r="H98" s="191"/>
      <c r="I98" s="192">
        <f t="shared" si="3"/>
        <v>5545694029</v>
      </c>
      <c r="J98" s="192"/>
      <c r="K98" s="191">
        <v>19560577</v>
      </c>
      <c r="L98" s="191"/>
      <c r="M98" s="191">
        <v>52693759151</v>
      </c>
      <c r="N98" s="191"/>
      <c r="O98" s="191">
        <v>-46997787271</v>
      </c>
      <c r="P98" s="191"/>
      <c r="Q98" s="191">
        <f t="shared" si="4"/>
        <v>5695971880</v>
      </c>
    </row>
    <row r="99" spans="1:17">
      <c r="A99" s="243" t="s">
        <v>444</v>
      </c>
      <c r="C99" s="191">
        <v>6759598</v>
      </c>
      <c r="D99" s="191"/>
      <c r="E99" s="191">
        <v>58996142283</v>
      </c>
      <c r="F99" s="191"/>
      <c r="G99" s="191">
        <v>-61455604300</v>
      </c>
      <c r="H99" s="191"/>
      <c r="I99" s="192">
        <f t="shared" si="3"/>
        <v>-2459462017</v>
      </c>
      <c r="J99" s="192"/>
      <c r="K99" s="191">
        <v>6759598</v>
      </c>
      <c r="L99" s="191"/>
      <c r="M99" s="191">
        <v>58996142283</v>
      </c>
      <c r="N99" s="191"/>
      <c r="O99" s="191">
        <v>-60191271234</v>
      </c>
      <c r="P99" s="191"/>
      <c r="Q99" s="191">
        <f t="shared" si="4"/>
        <v>-1195128951</v>
      </c>
    </row>
    <row r="100" spans="1:17">
      <c r="A100" s="243" t="s">
        <v>286</v>
      </c>
      <c r="C100" s="191">
        <v>655447</v>
      </c>
      <c r="D100" s="191"/>
      <c r="E100" s="191">
        <v>40584868262</v>
      </c>
      <c r="F100" s="191"/>
      <c r="G100" s="191">
        <v>-36784758254</v>
      </c>
      <c r="H100" s="191"/>
      <c r="I100" s="192">
        <f t="shared" ref="I100:I163" si="5">E100+G100</f>
        <v>3800110008</v>
      </c>
      <c r="J100" s="192"/>
      <c r="K100" s="191">
        <v>655447</v>
      </c>
      <c r="L100" s="191"/>
      <c r="M100" s="191">
        <v>40584868262</v>
      </c>
      <c r="N100" s="191"/>
      <c r="O100" s="191">
        <v>-37568705874</v>
      </c>
      <c r="P100" s="191"/>
      <c r="Q100" s="191">
        <f t="shared" si="4"/>
        <v>3016162388</v>
      </c>
    </row>
    <row r="101" spans="1:17">
      <c r="A101" s="243" t="s">
        <v>161</v>
      </c>
      <c r="C101" s="191">
        <v>1066008</v>
      </c>
      <c r="D101" s="191"/>
      <c r="E101" s="191">
        <v>21161515094</v>
      </c>
      <c r="F101" s="191"/>
      <c r="G101" s="191">
        <v>-20271396283</v>
      </c>
      <c r="H101" s="191"/>
      <c r="I101" s="192">
        <f t="shared" si="5"/>
        <v>890118811</v>
      </c>
      <c r="J101" s="192"/>
      <c r="K101" s="191">
        <v>1066008</v>
      </c>
      <c r="L101" s="191"/>
      <c r="M101" s="191">
        <v>21161515094</v>
      </c>
      <c r="N101" s="191"/>
      <c r="O101" s="191">
        <v>-23249874610</v>
      </c>
      <c r="P101" s="191"/>
      <c r="Q101" s="191">
        <f t="shared" si="4"/>
        <v>-2088359516</v>
      </c>
    </row>
    <row r="102" spans="1:17">
      <c r="A102" s="243" t="s">
        <v>446</v>
      </c>
      <c r="C102" s="191">
        <v>821106</v>
      </c>
      <c r="D102" s="191"/>
      <c r="E102" s="191">
        <v>43765738885</v>
      </c>
      <c r="F102" s="191"/>
      <c r="G102" s="191">
        <v>-36815263900</v>
      </c>
      <c r="H102" s="191"/>
      <c r="I102" s="192">
        <f t="shared" si="5"/>
        <v>6950474985</v>
      </c>
      <c r="J102" s="192"/>
      <c r="K102" s="191">
        <v>821106</v>
      </c>
      <c r="L102" s="191"/>
      <c r="M102" s="191">
        <v>43765738885</v>
      </c>
      <c r="N102" s="191"/>
      <c r="O102" s="191">
        <v>-31372606457</v>
      </c>
      <c r="P102" s="191"/>
      <c r="Q102" s="191">
        <f t="shared" si="4"/>
        <v>12393132428</v>
      </c>
    </row>
    <row r="103" spans="1:17">
      <c r="A103" s="243" t="s">
        <v>197</v>
      </c>
      <c r="C103" s="191">
        <v>7130055</v>
      </c>
      <c r="D103" s="191"/>
      <c r="E103" s="191">
        <v>45715221068</v>
      </c>
      <c r="F103" s="191"/>
      <c r="G103" s="191">
        <v>-36225152354</v>
      </c>
      <c r="H103" s="191"/>
      <c r="I103" s="192">
        <f t="shared" si="5"/>
        <v>9490068714</v>
      </c>
      <c r="J103" s="192"/>
      <c r="K103" s="191">
        <v>7130055</v>
      </c>
      <c r="L103" s="191"/>
      <c r="M103" s="191">
        <v>45715221068</v>
      </c>
      <c r="N103" s="191"/>
      <c r="O103" s="191">
        <v>-37409103964</v>
      </c>
      <c r="P103" s="191"/>
      <c r="Q103" s="191">
        <f t="shared" si="4"/>
        <v>8306117104</v>
      </c>
    </row>
    <row r="104" spans="1:17">
      <c r="A104" s="243" t="s">
        <v>450</v>
      </c>
      <c r="C104" s="191">
        <v>23785484</v>
      </c>
      <c r="D104" s="191"/>
      <c r="E104" s="191">
        <v>94552197524</v>
      </c>
      <c r="F104" s="191"/>
      <c r="G104" s="191">
        <v>-73533730940</v>
      </c>
      <c r="H104" s="191"/>
      <c r="I104" s="192">
        <f t="shared" si="5"/>
        <v>21018466584</v>
      </c>
      <c r="J104" s="192"/>
      <c r="K104" s="191">
        <v>23785484</v>
      </c>
      <c r="L104" s="191"/>
      <c r="M104" s="191">
        <v>94552197524</v>
      </c>
      <c r="N104" s="191"/>
      <c r="O104" s="191">
        <v>-73883631366</v>
      </c>
      <c r="P104" s="191"/>
      <c r="Q104" s="191">
        <f t="shared" si="4"/>
        <v>20668566158</v>
      </c>
    </row>
    <row r="105" spans="1:17">
      <c r="A105" s="243" t="s">
        <v>91</v>
      </c>
      <c r="C105" s="187">
        <v>800101</v>
      </c>
      <c r="D105" s="191"/>
      <c r="E105" s="191">
        <v>47585216078</v>
      </c>
      <c r="F105" s="191"/>
      <c r="G105" s="191">
        <v>-41188356782</v>
      </c>
      <c r="H105" s="191"/>
      <c r="I105" s="192">
        <f t="shared" si="5"/>
        <v>6396859296</v>
      </c>
      <c r="J105" s="192"/>
      <c r="K105" s="191">
        <v>800101</v>
      </c>
      <c r="L105" s="191"/>
      <c r="M105" s="191">
        <v>47585216078</v>
      </c>
      <c r="N105" s="191"/>
      <c r="O105" s="191">
        <v>-24940572553</v>
      </c>
      <c r="P105" s="191"/>
      <c r="Q105" s="191">
        <f t="shared" si="4"/>
        <v>22644643525</v>
      </c>
    </row>
    <row r="106" spans="1:17">
      <c r="A106" s="243" t="s">
        <v>440</v>
      </c>
      <c r="C106" s="187">
        <v>9351597</v>
      </c>
      <c r="D106" s="191"/>
      <c r="E106" s="191">
        <v>26902493767</v>
      </c>
      <c r="F106" s="191"/>
      <c r="G106" s="191">
        <v>-21374129600</v>
      </c>
      <c r="H106" s="191"/>
      <c r="I106" s="192">
        <f t="shared" si="5"/>
        <v>5528364167</v>
      </c>
      <c r="J106" s="192"/>
      <c r="K106" s="191">
        <v>9351597</v>
      </c>
      <c r="L106" s="191"/>
      <c r="M106" s="191">
        <v>26902493767</v>
      </c>
      <c r="N106" s="191"/>
      <c r="O106" s="191">
        <v>-19516173799</v>
      </c>
      <c r="P106" s="191"/>
      <c r="Q106" s="191">
        <f t="shared" si="4"/>
        <v>7386319968</v>
      </c>
    </row>
    <row r="107" spans="1:17">
      <c r="A107" s="243" t="s">
        <v>94</v>
      </c>
      <c r="C107" s="187">
        <v>599390</v>
      </c>
      <c r="D107" s="191"/>
      <c r="E107" s="11">
        <v>34426689315</v>
      </c>
      <c r="F107" s="191"/>
      <c r="G107" s="191">
        <v>-29743679240</v>
      </c>
      <c r="H107" s="191"/>
      <c r="I107" s="192">
        <f t="shared" si="5"/>
        <v>4683010075</v>
      </c>
      <c r="J107" s="192"/>
      <c r="K107" s="191">
        <v>599390</v>
      </c>
      <c r="L107" s="191"/>
      <c r="M107" s="191">
        <v>34426689315</v>
      </c>
      <c r="N107" s="191"/>
      <c r="O107" s="191">
        <v>-28848573794</v>
      </c>
      <c r="P107" s="191"/>
      <c r="Q107" s="191">
        <f t="shared" si="4"/>
        <v>5578115521</v>
      </c>
    </row>
    <row r="108" spans="1:17">
      <c r="A108" s="243" t="s">
        <v>344</v>
      </c>
      <c r="C108" s="191">
        <v>6360274</v>
      </c>
      <c r="D108" s="191"/>
      <c r="E108" s="191">
        <v>30164315295</v>
      </c>
      <c r="F108" s="191"/>
      <c r="G108" s="191">
        <v>-20106009829</v>
      </c>
      <c r="H108" s="191"/>
      <c r="I108" s="192">
        <f t="shared" si="5"/>
        <v>10058305466</v>
      </c>
      <c r="J108" s="192"/>
      <c r="K108" s="191">
        <v>6360274</v>
      </c>
      <c r="L108" s="191"/>
      <c r="M108" s="191">
        <v>30164315295</v>
      </c>
      <c r="N108" s="191"/>
      <c r="O108" s="191">
        <v>-21094564511</v>
      </c>
      <c r="P108" s="191"/>
      <c r="Q108" s="191">
        <f t="shared" si="4"/>
        <v>9069750784</v>
      </c>
    </row>
    <row r="109" spans="1:17">
      <c r="A109" s="243" t="s">
        <v>439</v>
      </c>
      <c r="C109" s="191">
        <v>9914869</v>
      </c>
      <c r="D109" s="191"/>
      <c r="E109" s="191">
        <v>54995785456</v>
      </c>
      <c r="F109" s="191"/>
      <c r="G109" s="191">
        <v>-50462082715</v>
      </c>
      <c r="H109" s="191"/>
      <c r="I109" s="192">
        <f t="shared" si="5"/>
        <v>4533702741</v>
      </c>
      <c r="J109" s="192"/>
      <c r="K109" s="191">
        <v>9914869</v>
      </c>
      <c r="L109" s="191"/>
      <c r="M109" s="191">
        <v>54995785456</v>
      </c>
      <c r="N109" s="191"/>
      <c r="O109" s="191">
        <v>-49807912065</v>
      </c>
      <c r="P109" s="191"/>
      <c r="Q109" s="191">
        <f t="shared" si="4"/>
        <v>5187873391</v>
      </c>
    </row>
    <row r="110" spans="1:17">
      <c r="A110" s="243" t="s">
        <v>137</v>
      </c>
      <c r="C110" s="191">
        <v>9005898</v>
      </c>
      <c r="D110" s="191"/>
      <c r="E110" s="191">
        <v>82092709359</v>
      </c>
      <c r="F110" s="191"/>
      <c r="G110" s="191">
        <v>-70621944265</v>
      </c>
      <c r="H110" s="191"/>
      <c r="I110" s="192">
        <f t="shared" si="5"/>
        <v>11470765094</v>
      </c>
      <c r="J110" s="192"/>
      <c r="K110" s="191">
        <v>9005898</v>
      </c>
      <c r="L110" s="191"/>
      <c r="M110" s="191">
        <v>82092709359</v>
      </c>
      <c r="N110" s="191"/>
      <c r="O110" s="191">
        <v>-74578123702</v>
      </c>
      <c r="P110" s="191"/>
      <c r="Q110" s="191">
        <f t="shared" si="4"/>
        <v>7514585657</v>
      </c>
    </row>
    <row r="111" spans="1:17">
      <c r="A111" s="243" t="s">
        <v>460</v>
      </c>
      <c r="C111" s="191">
        <v>178735</v>
      </c>
      <c r="D111" s="191"/>
      <c r="E111" s="191">
        <v>24740760103</v>
      </c>
      <c r="F111" s="191"/>
      <c r="G111" s="191">
        <v>-23536301428</v>
      </c>
      <c r="H111" s="191"/>
      <c r="I111" s="192">
        <f t="shared" si="5"/>
        <v>1204458675</v>
      </c>
      <c r="J111" s="192"/>
      <c r="K111" s="191">
        <v>178735</v>
      </c>
      <c r="L111" s="191"/>
      <c r="M111" s="191">
        <v>24740760103</v>
      </c>
      <c r="N111" s="191"/>
      <c r="O111" s="191">
        <v>-20548590933</v>
      </c>
      <c r="P111" s="191"/>
      <c r="Q111" s="191">
        <f t="shared" si="4"/>
        <v>4192169170</v>
      </c>
    </row>
    <row r="112" spans="1:17">
      <c r="A112" s="243" t="s">
        <v>117</v>
      </c>
      <c r="C112" s="191">
        <v>2368649</v>
      </c>
      <c r="D112" s="191"/>
      <c r="E112" s="191">
        <v>34352965310</v>
      </c>
      <c r="F112" s="191"/>
      <c r="G112" s="191">
        <v>-30840672095</v>
      </c>
      <c r="H112" s="191"/>
      <c r="I112" s="192">
        <f t="shared" si="5"/>
        <v>3512293215</v>
      </c>
      <c r="J112" s="192"/>
      <c r="K112" s="191">
        <v>2368649</v>
      </c>
      <c r="L112" s="191"/>
      <c r="M112" s="191">
        <v>34352965310</v>
      </c>
      <c r="N112" s="191"/>
      <c r="O112" s="191">
        <v>-24299499590</v>
      </c>
      <c r="P112" s="191"/>
      <c r="Q112" s="191">
        <f t="shared" si="4"/>
        <v>10053465720</v>
      </c>
    </row>
    <row r="113" spans="1:17">
      <c r="A113" s="243" t="s">
        <v>478</v>
      </c>
      <c r="C113" s="191">
        <v>16950018</v>
      </c>
      <c r="D113" s="191"/>
      <c r="E113" s="191">
        <v>41482645201</v>
      </c>
      <c r="F113" s="191"/>
      <c r="G113" s="191">
        <v>-38993435738</v>
      </c>
      <c r="H113" s="191"/>
      <c r="I113" s="192">
        <f t="shared" si="5"/>
        <v>2489209463</v>
      </c>
      <c r="J113" s="192"/>
      <c r="K113" s="191">
        <v>16950018</v>
      </c>
      <c r="L113" s="191"/>
      <c r="M113" s="191">
        <v>41482645201</v>
      </c>
      <c r="N113" s="191"/>
      <c r="O113" s="191">
        <v>-38993435738</v>
      </c>
      <c r="P113" s="191"/>
      <c r="Q113" s="191">
        <f t="shared" si="4"/>
        <v>2489209463</v>
      </c>
    </row>
    <row r="114" spans="1:17">
      <c r="A114" s="243" t="s">
        <v>119</v>
      </c>
      <c r="C114" s="191">
        <v>1721111</v>
      </c>
      <c r="D114" s="191"/>
      <c r="E114" s="191">
        <v>50094285011</v>
      </c>
      <c r="F114" s="191"/>
      <c r="G114" s="191">
        <v>-44744979654</v>
      </c>
      <c r="H114" s="191"/>
      <c r="I114" s="192">
        <f t="shared" si="5"/>
        <v>5349305357</v>
      </c>
      <c r="J114" s="192"/>
      <c r="K114" s="191">
        <v>1721111</v>
      </c>
      <c r="L114" s="191"/>
      <c r="M114" s="191">
        <v>50094285011</v>
      </c>
      <c r="N114" s="191"/>
      <c r="O114" s="191">
        <v>-39601604130</v>
      </c>
      <c r="P114" s="191"/>
      <c r="Q114" s="191">
        <f t="shared" si="4"/>
        <v>10492680881</v>
      </c>
    </row>
    <row r="115" spans="1:17">
      <c r="A115" s="243" t="s">
        <v>305</v>
      </c>
      <c r="C115" s="187">
        <v>11166803</v>
      </c>
      <c r="D115" s="191"/>
      <c r="E115" s="191">
        <v>24309789549</v>
      </c>
      <c r="F115" s="191"/>
      <c r="G115" s="191">
        <v>-21351816706</v>
      </c>
      <c r="H115" s="191"/>
      <c r="I115" s="192">
        <f t="shared" si="5"/>
        <v>2957972843</v>
      </c>
      <c r="J115" s="192"/>
      <c r="K115" s="191">
        <v>11166803</v>
      </c>
      <c r="L115" s="191"/>
      <c r="M115" s="191">
        <v>24309789549</v>
      </c>
      <c r="N115" s="191"/>
      <c r="O115" s="191">
        <v>-23629879100</v>
      </c>
      <c r="P115" s="191"/>
      <c r="Q115" s="191">
        <f t="shared" si="4"/>
        <v>679910449</v>
      </c>
    </row>
    <row r="116" spans="1:17">
      <c r="A116" s="243" t="s">
        <v>145</v>
      </c>
      <c r="C116" s="191">
        <v>5097494</v>
      </c>
      <c r="D116" s="191"/>
      <c r="E116" s="191">
        <v>44084326027</v>
      </c>
      <c r="F116" s="191"/>
      <c r="G116" s="191">
        <v>-42214766167</v>
      </c>
      <c r="H116" s="191"/>
      <c r="I116" s="192">
        <f t="shared" si="5"/>
        <v>1869559860</v>
      </c>
      <c r="J116" s="192"/>
      <c r="K116" s="191">
        <v>5097494</v>
      </c>
      <c r="L116" s="191"/>
      <c r="M116" s="191">
        <v>44084326027</v>
      </c>
      <c r="N116" s="191"/>
      <c r="O116" s="191">
        <v>-34970238372</v>
      </c>
      <c r="P116" s="191"/>
      <c r="Q116" s="191">
        <f t="shared" si="4"/>
        <v>9114087655</v>
      </c>
    </row>
    <row r="117" spans="1:17">
      <c r="A117" s="243" t="s">
        <v>139</v>
      </c>
      <c r="C117" s="191">
        <v>6116302</v>
      </c>
      <c r="D117" s="191"/>
      <c r="E117" s="191">
        <v>48396083630</v>
      </c>
      <c r="F117" s="191"/>
      <c r="G117" s="191">
        <v>-47105528605</v>
      </c>
      <c r="H117" s="191"/>
      <c r="I117" s="192">
        <f t="shared" si="5"/>
        <v>1290555025</v>
      </c>
      <c r="J117" s="192"/>
      <c r="K117" s="191">
        <v>6116302</v>
      </c>
      <c r="L117" s="191"/>
      <c r="M117" s="191">
        <v>48396083630</v>
      </c>
      <c r="N117" s="191"/>
      <c r="O117" s="191">
        <v>-44213734276</v>
      </c>
      <c r="P117" s="191"/>
      <c r="Q117" s="191">
        <f t="shared" si="4"/>
        <v>4182349354</v>
      </c>
    </row>
    <row r="118" spans="1:17">
      <c r="A118" s="243" t="s">
        <v>420</v>
      </c>
      <c r="C118" s="191">
        <v>22280714</v>
      </c>
      <c r="D118" s="191"/>
      <c r="E118" s="191">
        <v>41926436125</v>
      </c>
      <c r="F118" s="191"/>
      <c r="G118" s="191">
        <v>-39723844654</v>
      </c>
      <c r="H118" s="191"/>
      <c r="I118" s="192">
        <f t="shared" si="5"/>
        <v>2202591471</v>
      </c>
      <c r="J118" s="192"/>
      <c r="K118" s="191">
        <v>22280714</v>
      </c>
      <c r="L118" s="191"/>
      <c r="M118" s="191">
        <v>41926436125</v>
      </c>
      <c r="N118" s="191"/>
      <c r="O118" s="191">
        <v>-39976802947</v>
      </c>
      <c r="P118" s="191"/>
      <c r="Q118" s="191">
        <f t="shared" si="4"/>
        <v>1949633178</v>
      </c>
    </row>
    <row r="119" spans="1:17">
      <c r="A119" s="243" t="s">
        <v>253</v>
      </c>
      <c r="C119" s="191">
        <v>9362052</v>
      </c>
      <c r="D119" s="191"/>
      <c r="E119" s="191">
        <v>39040128985</v>
      </c>
      <c r="F119" s="191"/>
      <c r="G119" s="191">
        <v>-34897638144</v>
      </c>
      <c r="H119" s="191"/>
      <c r="I119" s="192">
        <f t="shared" si="5"/>
        <v>4142490841</v>
      </c>
      <c r="J119" s="192"/>
      <c r="K119" s="191">
        <v>9362052</v>
      </c>
      <c r="L119" s="191"/>
      <c r="M119" s="191">
        <v>39040128985</v>
      </c>
      <c r="N119" s="191"/>
      <c r="O119" s="191">
        <v>-28961888085</v>
      </c>
      <c r="P119" s="191"/>
      <c r="Q119" s="191">
        <f t="shared" si="4"/>
        <v>10078240900</v>
      </c>
    </row>
    <row r="120" spans="1:17">
      <c r="A120" s="243" t="s">
        <v>280</v>
      </c>
      <c r="C120" s="191">
        <v>5770736</v>
      </c>
      <c r="D120" s="191"/>
      <c r="E120" s="191">
        <v>35680408755</v>
      </c>
      <c r="F120" s="191"/>
      <c r="G120" s="191">
        <v>-31968206266</v>
      </c>
      <c r="H120" s="191"/>
      <c r="I120" s="192">
        <f t="shared" si="5"/>
        <v>3712202489</v>
      </c>
      <c r="J120" s="192"/>
      <c r="K120" s="191">
        <v>5770736</v>
      </c>
      <c r="L120" s="191"/>
      <c r="M120" s="191">
        <v>35680408755</v>
      </c>
      <c r="N120" s="191"/>
      <c r="O120" s="191">
        <v>-35249807958</v>
      </c>
      <c r="P120" s="191"/>
      <c r="Q120" s="191">
        <f t="shared" si="4"/>
        <v>430600797</v>
      </c>
    </row>
    <row r="121" spans="1:17">
      <c r="A121" s="243" t="s">
        <v>149</v>
      </c>
      <c r="C121" s="191">
        <v>22031006</v>
      </c>
      <c r="D121" s="191"/>
      <c r="E121" s="191">
        <v>25776207627</v>
      </c>
      <c r="F121" s="191"/>
      <c r="G121" s="191">
        <v>-24613941579</v>
      </c>
      <c r="H121" s="191"/>
      <c r="I121" s="192">
        <f t="shared" si="5"/>
        <v>1162266048</v>
      </c>
      <c r="J121" s="192"/>
      <c r="K121" s="191">
        <v>22031006</v>
      </c>
      <c r="L121" s="191"/>
      <c r="M121" s="191">
        <v>25776207627</v>
      </c>
      <c r="N121" s="191"/>
      <c r="O121" s="191">
        <v>-20992415641</v>
      </c>
      <c r="P121" s="191"/>
      <c r="Q121" s="191">
        <f t="shared" si="4"/>
        <v>4783791986</v>
      </c>
    </row>
    <row r="122" spans="1:17">
      <c r="A122" s="243" t="s">
        <v>367</v>
      </c>
      <c r="C122" s="191">
        <v>9475766</v>
      </c>
      <c r="D122" s="191"/>
      <c r="E122" s="191">
        <v>34378131786</v>
      </c>
      <c r="F122" s="191"/>
      <c r="G122" s="191">
        <v>-29270661902</v>
      </c>
      <c r="H122" s="191"/>
      <c r="I122" s="192">
        <f t="shared" si="5"/>
        <v>5107469884</v>
      </c>
      <c r="J122" s="192"/>
      <c r="K122" s="191">
        <v>9475766</v>
      </c>
      <c r="L122" s="191"/>
      <c r="M122" s="191">
        <v>34378131786</v>
      </c>
      <c r="N122" s="191"/>
      <c r="O122" s="191">
        <v>-36128600744</v>
      </c>
      <c r="P122" s="191"/>
      <c r="Q122" s="191">
        <f t="shared" si="4"/>
        <v>-1750468958</v>
      </c>
    </row>
    <row r="123" spans="1:17">
      <c r="A123" s="243" t="s">
        <v>488</v>
      </c>
      <c r="C123" s="191">
        <v>1291299</v>
      </c>
      <c r="D123" s="191"/>
      <c r="E123" s="191">
        <v>50548789063</v>
      </c>
      <c r="F123" s="191"/>
      <c r="G123" s="191">
        <v>-46494214206</v>
      </c>
      <c r="H123" s="191"/>
      <c r="I123" s="192">
        <f t="shared" si="5"/>
        <v>4054574857</v>
      </c>
      <c r="J123" s="192"/>
      <c r="K123" s="191">
        <v>1291299</v>
      </c>
      <c r="L123" s="191"/>
      <c r="M123" s="191">
        <v>50548789063</v>
      </c>
      <c r="N123" s="191"/>
      <c r="O123" s="191">
        <v>-46494214206</v>
      </c>
      <c r="P123" s="191"/>
      <c r="Q123" s="191">
        <f t="shared" si="4"/>
        <v>4054574857</v>
      </c>
    </row>
    <row r="124" spans="1:17">
      <c r="A124" s="243" t="s">
        <v>282</v>
      </c>
      <c r="C124" s="191">
        <v>3711301</v>
      </c>
      <c r="D124" s="191"/>
      <c r="E124" s="191">
        <v>34457303212</v>
      </c>
      <c r="F124" s="191"/>
      <c r="G124" s="191">
        <v>-32481555923</v>
      </c>
      <c r="H124" s="191"/>
      <c r="I124" s="192">
        <f t="shared" si="5"/>
        <v>1975747289</v>
      </c>
      <c r="J124" s="192"/>
      <c r="K124" s="191">
        <v>3711301</v>
      </c>
      <c r="L124" s="191"/>
      <c r="M124" s="191">
        <v>34457303212</v>
      </c>
      <c r="N124" s="191"/>
      <c r="O124" s="191">
        <v>-31521187059</v>
      </c>
      <c r="P124" s="191"/>
      <c r="Q124" s="191">
        <f t="shared" si="4"/>
        <v>2936116153</v>
      </c>
    </row>
    <row r="125" spans="1:17">
      <c r="A125" s="243" t="s">
        <v>317</v>
      </c>
      <c r="C125" s="191">
        <v>24687279</v>
      </c>
      <c r="D125" s="191"/>
      <c r="E125" s="191">
        <v>43927297549</v>
      </c>
      <c r="F125" s="191"/>
      <c r="G125" s="191">
        <v>-40468622852</v>
      </c>
      <c r="H125" s="191"/>
      <c r="I125" s="192">
        <f t="shared" si="5"/>
        <v>3458674697</v>
      </c>
      <c r="J125" s="192"/>
      <c r="K125" s="191">
        <v>24687279</v>
      </c>
      <c r="L125" s="191"/>
      <c r="M125" s="191">
        <v>43927297549</v>
      </c>
      <c r="N125" s="191"/>
      <c r="O125" s="191">
        <v>-41643777425</v>
      </c>
      <c r="P125" s="191"/>
      <c r="Q125" s="191">
        <f t="shared" si="4"/>
        <v>2283520124</v>
      </c>
    </row>
    <row r="126" spans="1:17">
      <c r="A126" s="243" t="s">
        <v>448</v>
      </c>
      <c r="C126" s="191">
        <v>6222931</v>
      </c>
      <c r="D126" s="191"/>
      <c r="E126" s="191">
        <v>38167031142</v>
      </c>
      <c r="F126" s="191"/>
      <c r="G126" s="191">
        <v>-35877182664</v>
      </c>
      <c r="H126" s="191"/>
      <c r="I126" s="192">
        <f t="shared" si="5"/>
        <v>2289848478</v>
      </c>
      <c r="J126" s="192"/>
      <c r="K126" s="191">
        <v>6222931</v>
      </c>
      <c r="L126" s="191"/>
      <c r="M126" s="191">
        <v>38167031142</v>
      </c>
      <c r="N126" s="191"/>
      <c r="O126" s="191">
        <v>-35849629261</v>
      </c>
      <c r="P126" s="191"/>
      <c r="Q126" s="191">
        <f t="shared" si="4"/>
        <v>2317401881</v>
      </c>
    </row>
    <row r="127" spans="1:17">
      <c r="A127" s="243" t="s">
        <v>205</v>
      </c>
      <c r="C127" s="191">
        <v>11747116</v>
      </c>
      <c r="D127" s="191"/>
      <c r="E127" s="191">
        <v>61305408468</v>
      </c>
      <c r="F127" s="191"/>
      <c r="G127" s="191">
        <v>-60816438534</v>
      </c>
      <c r="H127" s="191"/>
      <c r="I127" s="192">
        <f t="shared" si="5"/>
        <v>488969934</v>
      </c>
      <c r="J127" s="192"/>
      <c r="K127" s="191">
        <v>11747116</v>
      </c>
      <c r="L127" s="191"/>
      <c r="M127" s="191">
        <v>61305408468</v>
      </c>
      <c r="N127" s="191"/>
      <c r="O127" s="191">
        <v>-46229719860</v>
      </c>
      <c r="P127" s="191"/>
      <c r="Q127" s="191">
        <f t="shared" si="4"/>
        <v>15075688608</v>
      </c>
    </row>
    <row r="128" spans="1:17">
      <c r="A128" s="243" t="s">
        <v>462</v>
      </c>
      <c r="C128" s="191">
        <v>6059861</v>
      </c>
      <c r="D128" s="191"/>
      <c r="E128" s="191">
        <v>47527820088</v>
      </c>
      <c r="F128" s="191"/>
      <c r="G128" s="191">
        <v>-39791408275</v>
      </c>
      <c r="H128" s="191"/>
      <c r="I128" s="192">
        <f t="shared" si="5"/>
        <v>7736411813</v>
      </c>
      <c r="J128" s="192"/>
      <c r="K128" s="191">
        <v>6059861</v>
      </c>
      <c r="L128" s="191"/>
      <c r="M128" s="191">
        <v>47527820088</v>
      </c>
      <c r="N128" s="191"/>
      <c r="O128" s="191">
        <v>-38772758582</v>
      </c>
      <c r="P128" s="191"/>
      <c r="Q128" s="191">
        <f t="shared" si="4"/>
        <v>8755061506</v>
      </c>
    </row>
    <row r="129" spans="1:17">
      <c r="A129" s="243" t="s">
        <v>195</v>
      </c>
      <c r="C129" s="191">
        <v>606878</v>
      </c>
      <c r="D129" s="191"/>
      <c r="E129" s="191">
        <v>7426217707</v>
      </c>
      <c r="F129" s="191"/>
      <c r="G129" s="191">
        <v>-6210051528</v>
      </c>
      <c r="H129" s="191"/>
      <c r="I129" s="192">
        <f t="shared" si="5"/>
        <v>1216166179</v>
      </c>
      <c r="J129" s="192"/>
      <c r="K129" s="191">
        <v>606878</v>
      </c>
      <c r="L129" s="191"/>
      <c r="M129" s="191">
        <v>7426217707</v>
      </c>
      <c r="N129" s="191"/>
      <c r="O129" s="191">
        <v>-5115704803</v>
      </c>
      <c r="P129" s="191"/>
      <c r="Q129" s="191">
        <f t="shared" si="4"/>
        <v>2310512904</v>
      </c>
    </row>
    <row r="130" spans="1:17">
      <c r="A130" s="243" t="s">
        <v>236</v>
      </c>
      <c r="C130" s="191">
        <v>7108669</v>
      </c>
      <c r="D130" s="191"/>
      <c r="E130" s="191">
        <v>35755844447</v>
      </c>
      <c r="F130" s="191"/>
      <c r="G130" s="191">
        <v>-30284666267</v>
      </c>
      <c r="H130" s="191"/>
      <c r="I130" s="192">
        <f t="shared" si="5"/>
        <v>5471178180</v>
      </c>
      <c r="J130" s="192"/>
      <c r="K130" s="191">
        <v>7108669</v>
      </c>
      <c r="L130" s="191"/>
      <c r="M130" s="191">
        <v>35755844447</v>
      </c>
      <c r="N130" s="191"/>
      <c r="O130" s="191">
        <v>-27298719169</v>
      </c>
      <c r="P130" s="191"/>
      <c r="Q130" s="191">
        <f t="shared" si="4"/>
        <v>8457125278</v>
      </c>
    </row>
    <row r="131" spans="1:17">
      <c r="A131" s="243" t="s">
        <v>148</v>
      </c>
      <c r="C131" s="191">
        <v>1074706</v>
      </c>
      <c r="D131" s="191"/>
      <c r="E131" s="191">
        <v>4454858955</v>
      </c>
      <c r="F131" s="191"/>
      <c r="G131" s="191">
        <v>-3305534425</v>
      </c>
      <c r="H131" s="191"/>
      <c r="I131" s="192">
        <f t="shared" si="5"/>
        <v>1149324530</v>
      </c>
      <c r="J131" s="192"/>
      <c r="K131" s="191">
        <v>1074706</v>
      </c>
      <c r="L131" s="191"/>
      <c r="M131" s="191">
        <v>4454858955</v>
      </c>
      <c r="N131" s="191"/>
      <c r="O131" s="191">
        <v>-3941953973</v>
      </c>
      <c r="P131" s="191"/>
      <c r="Q131" s="191">
        <f t="shared" si="4"/>
        <v>512904982</v>
      </c>
    </row>
    <row r="132" spans="1:17">
      <c r="A132" s="243" t="s">
        <v>140</v>
      </c>
      <c r="C132" s="191">
        <v>26530827</v>
      </c>
      <c r="D132" s="191"/>
      <c r="E132" s="191">
        <v>34021129469</v>
      </c>
      <c r="F132" s="191"/>
      <c r="G132" s="191">
        <v>-30683415701</v>
      </c>
      <c r="H132" s="191"/>
      <c r="I132" s="192">
        <f t="shared" si="5"/>
        <v>3337713768</v>
      </c>
      <c r="J132" s="192"/>
      <c r="K132" s="191">
        <v>26530827</v>
      </c>
      <c r="L132" s="191"/>
      <c r="M132" s="191">
        <v>34021129469</v>
      </c>
      <c r="N132" s="191"/>
      <c r="O132" s="191">
        <v>-29855601657</v>
      </c>
      <c r="P132" s="191"/>
      <c r="Q132" s="191">
        <f t="shared" si="4"/>
        <v>4165527812</v>
      </c>
    </row>
    <row r="133" spans="1:17">
      <c r="A133" s="243" t="s">
        <v>248</v>
      </c>
      <c r="C133" s="191">
        <v>24645503</v>
      </c>
      <c r="D133" s="191"/>
      <c r="E133" s="191">
        <v>46719330327</v>
      </c>
      <c r="F133" s="191"/>
      <c r="G133" s="191">
        <v>-42659044935</v>
      </c>
      <c r="H133" s="191"/>
      <c r="I133" s="192">
        <f t="shared" si="5"/>
        <v>4060285392</v>
      </c>
      <c r="J133" s="192"/>
      <c r="K133" s="191">
        <v>24645503</v>
      </c>
      <c r="L133" s="191"/>
      <c r="M133" s="191">
        <v>46719330327</v>
      </c>
      <c r="N133" s="191"/>
      <c r="O133" s="191">
        <v>-47828121412</v>
      </c>
      <c r="P133" s="191"/>
      <c r="Q133" s="191">
        <f t="shared" si="4"/>
        <v>-1108791085</v>
      </c>
    </row>
    <row r="134" spans="1:17">
      <c r="A134" s="243" t="s">
        <v>327</v>
      </c>
      <c r="C134" s="191">
        <v>332182</v>
      </c>
      <c r="D134" s="191"/>
      <c r="E134" s="191">
        <v>14601687970</v>
      </c>
      <c r="F134" s="191"/>
      <c r="G134" s="191">
        <v>-14081622979</v>
      </c>
      <c r="H134" s="191"/>
      <c r="I134" s="192">
        <f t="shared" si="5"/>
        <v>520064991</v>
      </c>
      <c r="J134" s="192"/>
      <c r="K134" s="191">
        <v>332182</v>
      </c>
      <c r="L134" s="191"/>
      <c r="M134" s="191">
        <v>14601687970</v>
      </c>
      <c r="N134" s="191"/>
      <c r="O134" s="191">
        <v>-14571969472</v>
      </c>
      <c r="P134" s="191"/>
      <c r="Q134" s="191">
        <f t="shared" si="4"/>
        <v>29718498</v>
      </c>
    </row>
    <row r="135" spans="1:17">
      <c r="A135" s="243" t="s">
        <v>482</v>
      </c>
      <c r="C135" s="191">
        <v>5751555</v>
      </c>
      <c r="D135" s="191"/>
      <c r="E135" s="191">
        <v>38134612765</v>
      </c>
      <c r="F135" s="191"/>
      <c r="G135" s="191">
        <v>-39835128939</v>
      </c>
      <c r="H135" s="191"/>
      <c r="I135" s="192">
        <f t="shared" si="5"/>
        <v>-1700516174</v>
      </c>
      <c r="J135" s="192"/>
      <c r="K135" s="191">
        <v>5751555</v>
      </c>
      <c r="L135" s="191"/>
      <c r="M135" s="191">
        <v>38134612765</v>
      </c>
      <c r="N135" s="191"/>
      <c r="O135" s="191">
        <v>-39835128939</v>
      </c>
      <c r="P135" s="191"/>
      <c r="Q135" s="191">
        <f t="shared" si="4"/>
        <v>-1700516174</v>
      </c>
    </row>
    <row r="136" spans="1:17">
      <c r="A136" s="243" t="s">
        <v>110</v>
      </c>
      <c r="C136" s="191">
        <v>17477765</v>
      </c>
      <c r="D136" s="191"/>
      <c r="E136" s="191">
        <v>28319248850</v>
      </c>
      <c r="F136" s="191"/>
      <c r="G136" s="191">
        <v>-24313462235</v>
      </c>
      <c r="H136" s="191"/>
      <c r="I136" s="192">
        <f t="shared" si="5"/>
        <v>4005786615</v>
      </c>
      <c r="J136" s="192"/>
      <c r="K136" s="191">
        <v>17477765</v>
      </c>
      <c r="L136" s="191"/>
      <c r="M136" s="191">
        <v>28319248850</v>
      </c>
      <c r="N136" s="191"/>
      <c r="O136" s="191">
        <v>-22191430194</v>
      </c>
      <c r="P136" s="191"/>
      <c r="Q136" s="191">
        <f t="shared" si="4"/>
        <v>6127818656</v>
      </c>
    </row>
    <row r="137" spans="1:17">
      <c r="A137" s="243" t="s">
        <v>191</v>
      </c>
      <c r="C137" s="191">
        <v>2291647</v>
      </c>
      <c r="D137" s="191"/>
      <c r="E137" s="191">
        <v>26197134557</v>
      </c>
      <c r="F137" s="191"/>
      <c r="G137" s="191">
        <v>-33207183254</v>
      </c>
      <c r="H137" s="191"/>
      <c r="I137" s="192">
        <f t="shared" si="5"/>
        <v>-7010048697</v>
      </c>
      <c r="J137" s="192"/>
      <c r="K137" s="191">
        <v>2291647</v>
      </c>
      <c r="L137" s="191"/>
      <c r="M137" s="191">
        <v>26197134557</v>
      </c>
      <c r="N137" s="191"/>
      <c r="O137" s="191">
        <v>-18620071675</v>
      </c>
      <c r="P137" s="191"/>
      <c r="Q137" s="191">
        <f t="shared" ref="Q137:Q200" si="6">M137+O137</f>
        <v>7577062882</v>
      </c>
    </row>
    <row r="138" spans="1:17">
      <c r="A138" s="243" t="s">
        <v>190</v>
      </c>
      <c r="C138" s="191">
        <v>12691949</v>
      </c>
      <c r="D138" s="191"/>
      <c r="E138" s="191">
        <v>48623728558</v>
      </c>
      <c r="F138" s="191"/>
      <c r="G138" s="191">
        <v>-45062635736</v>
      </c>
      <c r="H138" s="191"/>
      <c r="I138" s="192">
        <f t="shared" si="5"/>
        <v>3561092822</v>
      </c>
      <c r="J138" s="192"/>
      <c r="K138" s="191">
        <v>12691949</v>
      </c>
      <c r="L138" s="191"/>
      <c r="M138" s="191">
        <v>48623728558</v>
      </c>
      <c r="N138" s="191"/>
      <c r="O138" s="191">
        <v>-48250324061</v>
      </c>
      <c r="P138" s="191"/>
      <c r="Q138" s="191">
        <f t="shared" si="6"/>
        <v>373404497</v>
      </c>
    </row>
    <row r="139" spans="1:17">
      <c r="A139" s="243" t="s">
        <v>168</v>
      </c>
      <c r="C139" s="191">
        <v>6889944</v>
      </c>
      <c r="D139" s="191"/>
      <c r="E139" s="191">
        <v>38148645005</v>
      </c>
      <c r="F139" s="191"/>
      <c r="G139" s="191">
        <v>-34234233757</v>
      </c>
      <c r="H139" s="191"/>
      <c r="I139" s="192">
        <f t="shared" si="5"/>
        <v>3914411248</v>
      </c>
      <c r="J139" s="192"/>
      <c r="K139" s="191">
        <v>6889944</v>
      </c>
      <c r="L139" s="191"/>
      <c r="M139" s="191">
        <v>38148645005</v>
      </c>
      <c r="N139" s="191"/>
      <c r="O139" s="191">
        <v>-28176575501</v>
      </c>
      <c r="P139" s="191"/>
      <c r="Q139" s="191">
        <f t="shared" si="6"/>
        <v>9972069504</v>
      </c>
    </row>
    <row r="140" spans="1:17">
      <c r="A140" s="243" t="s">
        <v>104</v>
      </c>
      <c r="C140" s="191">
        <v>4102327</v>
      </c>
      <c r="D140" s="191"/>
      <c r="E140" s="191">
        <v>53991636367</v>
      </c>
      <c r="F140" s="191"/>
      <c r="G140" s="191">
        <v>-43936324755</v>
      </c>
      <c r="H140" s="191"/>
      <c r="I140" s="192">
        <f t="shared" si="5"/>
        <v>10055311612</v>
      </c>
      <c r="J140" s="192"/>
      <c r="K140" s="191">
        <v>4102327</v>
      </c>
      <c r="L140" s="191"/>
      <c r="M140" s="191">
        <v>53991636367</v>
      </c>
      <c r="N140" s="191"/>
      <c r="O140" s="191">
        <v>-44208396230</v>
      </c>
      <c r="P140" s="191"/>
      <c r="Q140" s="191">
        <f t="shared" si="6"/>
        <v>9783240137</v>
      </c>
    </row>
    <row r="141" spans="1:17">
      <c r="A141" s="243" t="s">
        <v>105</v>
      </c>
      <c r="C141" s="191">
        <v>600503</v>
      </c>
      <c r="D141" s="191"/>
      <c r="E141" s="191">
        <v>15920123294</v>
      </c>
      <c r="F141" s="191"/>
      <c r="G141" s="191">
        <v>-13385863576</v>
      </c>
      <c r="H141" s="191"/>
      <c r="I141" s="192">
        <f t="shared" si="5"/>
        <v>2534259718</v>
      </c>
      <c r="J141" s="192"/>
      <c r="K141" s="191">
        <v>600503</v>
      </c>
      <c r="L141" s="191"/>
      <c r="M141" s="191">
        <v>15920123294</v>
      </c>
      <c r="N141" s="191"/>
      <c r="O141" s="191">
        <v>-12063955451</v>
      </c>
      <c r="P141" s="191"/>
      <c r="Q141" s="191">
        <f t="shared" si="6"/>
        <v>3856167843</v>
      </c>
    </row>
    <row r="142" spans="1:17">
      <c r="A142" s="243" t="s">
        <v>152</v>
      </c>
      <c r="C142" s="191">
        <v>3804032</v>
      </c>
      <c r="D142" s="191"/>
      <c r="E142" s="191">
        <v>127697810788</v>
      </c>
      <c r="F142" s="191"/>
      <c r="G142" s="191">
        <v>-123156920507</v>
      </c>
      <c r="H142" s="191"/>
      <c r="I142" s="192">
        <f t="shared" si="5"/>
        <v>4540890281</v>
      </c>
      <c r="J142" s="192"/>
      <c r="K142" s="191">
        <v>3804032</v>
      </c>
      <c r="L142" s="191"/>
      <c r="M142" s="191">
        <v>127697810788</v>
      </c>
      <c r="N142" s="191"/>
      <c r="O142" s="191">
        <v>-89097776498</v>
      </c>
      <c r="P142" s="191"/>
      <c r="Q142" s="191">
        <f t="shared" si="6"/>
        <v>38600034290</v>
      </c>
    </row>
    <row r="143" spans="1:17">
      <c r="A143" s="243" t="s">
        <v>366</v>
      </c>
      <c r="C143" s="191">
        <v>2513477</v>
      </c>
      <c r="D143" s="191"/>
      <c r="E143" s="191">
        <v>33480192283</v>
      </c>
      <c r="F143" s="191"/>
      <c r="G143" s="191">
        <v>-32672532324</v>
      </c>
      <c r="H143" s="191"/>
      <c r="I143" s="192">
        <f t="shared" si="5"/>
        <v>807659959</v>
      </c>
      <c r="J143" s="192"/>
      <c r="K143" s="191">
        <v>2513477</v>
      </c>
      <c r="L143" s="191"/>
      <c r="M143" s="191">
        <v>33480192283</v>
      </c>
      <c r="N143" s="191"/>
      <c r="O143" s="191">
        <v>-31913807862</v>
      </c>
      <c r="P143" s="191"/>
      <c r="Q143" s="191">
        <f t="shared" si="6"/>
        <v>1566384421</v>
      </c>
    </row>
    <row r="144" spans="1:17">
      <c r="A144" s="243" t="s">
        <v>330</v>
      </c>
      <c r="C144" s="191">
        <v>10805901</v>
      </c>
      <c r="D144" s="191"/>
      <c r="E144" s="191">
        <v>21912876016</v>
      </c>
      <c r="F144" s="191"/>
      <c r="G144" s="191">
        <v>-17343615396</v>
      </c>
      <c r="H144" s="191"/>
      <c r="I144" s="192">
        <f t="shared" si="5"/>
        <v>4569260620</v>
      </c>
      <c r="J144" s="192"/>
      <c r="K144" s="191">
        <v>10805901</v>
      </c>
      <c r="L144" s="191"/>
      <c r="M144" s="191">
        <v>21912876016</v>
      </c>
      <c r="N144" s="191"/>
      <c r="O144" s="191">
        <v>-24349048865</v>
      </c>
      <c r="P144" s="191"/>
      <c r="Q144" s="191">
        <f t="shared" si="6"/>
        <v>-2436172849</v>
      </c>
    </row>
    <row r="145" spans="1:17">
      <c r="A145" s="243" t="s">
        <v>267</v>
      </c>
      <c r="C145" s="191">
        <v>2305962</v>
      </c>
      <c r="D145" s="191"/>
      <c r="E145" s="191">
        <v>26475389630</v>
      </c>
      <c r="F145" s="191"/>
      <c r="G145" s="191">
        <v>-24896218957</v>
      </c>
      <c r="H145" s="191"/>
      <c r="I145" s="192">
        <f t="shared" si="5"/>
        <v>1579170673</v>
      </c>
      <c r="J145" s="192"/>
      <c r="K145" s="191">
        <v>2305962</v>
      </c>
      <c r="L145" s="191"/>
      <c r="M145" s="191">
        <v>26475389630</v>
      </c>
      <c r="N145" s="191"/>
      <c r="O145" s="191">
        <v>-24664518824</v>
      </c>
      <c r="P145" s="191"/>
      <c r="Q145" s="191">
        <f t="shared" si="6"/>
        <v>1810870806</v>
      </c>
    </row>
    <row r="146" spans="1:17">
      <c r="A146" s="243" t="s">
        <v>88</v>
      </c>
      <c r="C146" s="191">
        <v>9590801</v>
      </c>
      <c r="D146" s="191"/>
      <c r="E146" s="191">
        <v>47964224481</v>
      </c>
      <c r="F146" s="191"/>
      <c r="G146" s="191">
        <v>-42673367892</v>
      </c>
      <c r="H146" s="191"/>
      <c r="I146" s="192">
        <f t="shared" si="5"/>
        <v>5290856589</v>
      </c>
      <c r="J146" s="192"/>
      <c r="K146" s="191">
        <v>9590801</v>
      </c>
      <c r="L146" s="191"/>
      <c r="M146" s="191">
        <v>47964224481</v>
      </c>
      <c r="N146" s="191"/>
      <c r="O146" s="191">
        <v>-45626863644</v>
      </c>
      <c r="P146" s="191"/>
      <c r="Q146" s="191">
        <f t="shared" si="6"/>
        <v>2337360837</v>
      </c>
    </row>
    <row r="147" spans="1:17">
      <c r="A147" s="243" t="s">
        <v>427</v>
      </c>
      <c r="C147" s="191">
        <v>9701065</v>
      </c>
      <c r="D147" s="191"/>
      <c r="E147" s="191">
        <v>35477861341</v>
      </c>
      <c r="F147" s="191"/>
      <c r="G147" s="191">
        <v>-31828950525</v>
      </c>
      <c r="H147" s="191"/>
      <c r="I147" s="192">
        <f t="shared" si="5"/>
        <v>3648910816</v>
      </c>
      <c r="J147" s="192"/>
      <c r="K147" s="191">
        <v>9701065</v>
      </c>
      <c r="L147" s="191"/>
      <c r="M147" s="191">
        <v>35477861341</v>
      </c>
      <c r="N147" s="191"/>
      <c r="O147" s="191">
        <v>-33001899495</v>
      </c>
      <c r="P147" s="191"/>
      <c r="Q147" s="191">
        <f t="shared" si="6"/>
        <v>2475961846</v>
      </c>
    </row>
    <row r="148" spans="1:17">
      <c r="A148" s="243" t="s">
        <v>320</v>
      </c>
      <c r="C148" s="191">
        <v>919185</v>
      </c>
      <c r="D148" s="191"/>
      <c r="E148" s="191">
        <v>26671365643</v>
      </c>
      <c r="F148" s="191"/>
      <c r="G148" s="191">
        <v>-22887689985</v>
      </c>
      <c r="H148" s="191"/>
      <c r="I148" s="192">
        <f t="shared" si="5"/>
        <v>3783675658</v>
      </c>
      <c r="J148" s="192"/>
      <c r="K148" s="191">
        <v>919185</v>
      </c>
      <c r="L148" s="191"/>
      <c r="M148" s="191">
        <v>26671365643</v>
      </c>
      <c r="N148" s="191"/>
      <c r="O148" s="191">
        <v>-18899050926</v>
      </c>
      <c r="P148" s="191"/>
      <c r="Q148" s="191">
        <f t="shared" si="6"/>
        <v>7772314717</v>
      </c>
    </row>
    <row r="149" spans="1:17">
      <c r="A149" s="243" t="s">
        <v>441</v>
      </c>
      <c r="C149" s="191">
        <v>8457090</v>
      </c>
      <c r="D149" s="191"/>
      <c r="E149" s="191">
        <v>39360498617</v>
      </c>
      <c r="F149" s="191"/>
      <c r="G149" s="191">
        <v>-33473028037</v>
      </c>
      <c r="H149" s="191"/>
      <c r="I149" s="192">
        <f t="shared" si="5"/>
        <v>5887470580</v>
      </c>
      <c r="J149" s="192"/>
      <c r="K149" s="191">
        <v>8457090</v>
      </c>
      <c r="L149" s="191"/>
      <c r="M149" s="191">
        <v>39360498617</v>
      </c>
      <c r="N149" s="191"/>
      <c r="O149" s="191">
        <v>-32158300145</v>
      </c>
      <c r="P149" s="191"/>
      <c r="Q149" s="191">
        <f t="shared" si="6"/>
        <v>7202198472</v>
      </c>
    </row>
    <row r="150" spans="1:17">
      <c r="A150" s="243" t="s">
        <v>328</v>
      </c>
      <c r="C150" s="191">
        <v>3297266</v>
      </c>
      <c r="D150" s="191"/>
      <c r="E150" s="191">
        <v>28056660613</v>
      </c>
      <c r="F150" s="191"/>
      <c r="G150" s="191">
        <v>-28234168140</v>
      </c>
      <c r="H150" s="191"/>
      <c r="I150" s="192">
        <f t="shared" si="5"/>
        <v>-177507527</v>
      </c>
      <c r="J150" s="192"/>
      <c r="K150" s="191">
        <v>3297266</v>
      </c>
      <c r="L150" s="191"/>
      <c r="M150" s="191">
        <v>28056660613</v>
      </c>
      <c r="N150" s="191"/>
      <c r="O150" s="191">
        <v>-28830692372</v>
      </c>
      <c r="P150" s="191"/>
      <c r="Q150" s="191">
        <f t="shared" si="6"/>
        <v>-774031759</v>
      </c>
    </row>
    <row r="151" spans="1:17">
      <c r="A151" s="243" t="s">
        <v>237</v>
      </c>
      <c r="C151" s="191">
        <v>3450997</v>
      </c>
      <c r="D151" s="191"/>
      <c r="E151" s="191">
        <v>33481324427</v>
      </c>
      <c r="F151" s="191"/>
      <c r="G151" s="191">
        <v>-30095833834</v>
      </c>
      <c r="H151" s="191"/>
      <c r="I151" s="192">
        <f t="shared" si="5"/>
        <v>3385490593</v>
      </c>
      <c r="J151" s="192"/>
      <c r="K151" s="191">
        <v>3450997</v>
      </c>
      <c r="L151" s="191"/>
      <c r="M151" s="191">
        <v>33481324427</v>
      </c>
      <c r="N151" s="191"/>
      <c r="O151" s="191">
        <v>-31503402545</v>
      </c>
      <c r="P151" s="191"/>
      <c r="Q151" s="191">
        <f t="shared" si="6"/>
        <v>1977921882</v>
      </c>
    </row>
    <row r="152" spans="1:17">
      <c r="A152" s="243" t="s">
        <v>277</v>
      </c>
      <c r="C152" s="191">
        <v>3320818</v>
      </c>
      <c r="D152" s="191"/>
      <c r="E152" s="191">
        <v>30534796984</v>
      </c>
      <c r="F152" s="191"/>
      <c r="G152" s="191">
        <v>-24046090091</v>
      </c>
      <c r="H152" s="191"/>
      <c r="I152" s="192">
        <f t="shared" si="5"/>
        <v>6488706893</v>
      </c>
      <c r="J152" s="192"/>
      <c r="K152" s="191">
        <v>3320818</v>
      </c>
      <c r="L152" s="191"/>
      <c r="M152" s="191">
        <v>30534796984</v>
      </c>
      <c r="N152" s="191"/>
      <c r="O152" s="191">
        <v>-19608291258</v>
      </c>
      <c r="P152" s="191"/>
      <c r="Q152" s="191">
        <f t="shared" si="6"/>
        <v>10926505726</v>
      </c>
    </row>
    <row r="153" spans="1:17">
      <c r="A153" s="243" t="s">
        <v>476</v>
      </c>
      <c r="C153" s="191">
        <v>3469741</v>
      </c>
      <c r="D153" s="191"/>
      <c r="E153" s="191">
        <v>28351569460</v>
      </c>
      <c r="F153" s="191"/>
      <c r="G153" s="191">
        <v>-28081732353</v>
      </c>
      <c r="H153" s="191"/>
      <c r="I153" s="192">
        <f t="shared" si="5"/>
        <v>269837107</v>
      </c>
      <c r="J153" s="192"/>
      <c r="K153" s="191">
        <v>3469741</v>
      </c>
      <c r="L153" s="191"/>
      <c r="M153" s="191">
        <v>28351569460</v>
      </c>
      <c r="N153" s="191"/>
      <c r="O153" s="191">
        <v>-28081732353</v>
      </c>
      <c r="P153" s="191"/>
      <c r="Q153" s="191">
        <f t="shared" si="6"/>
        <v>269837107</v>
      </c>
    </row>
    <row r="154" spans="1:17">
      <c r="A154" s="243" t="s">
        <v>185</v>
      </c>
      <c r="C154" s="191">
        <v>3812407</v>
      </c>
      <c r="D154" s="191"/>
      <c r="E154" s="191">
        <v>28385026610</v>
      </c>
      <c r="F154" s="191"/>
      <c r="G154" s="191">
        <v>-25680622441</v>
      </c>
      <c r="H154" s="191"/>
      <c r="I154" s="192">
        <f t="shared" si="5"/>
        <v>2704404169</v>
      </c>
      <c r="J154" s="192"/>
      <c r="K154" s="191">
        <v>3812407</v>
      </c>
      <c r="L154" s="191"/>
      <c r="M154" s="191">
        <v>28385026610</v>
      </c>
      <c r="N154" s="191"/>
      <c r="O154" s="191">
        <v>-23572078174</v>
      </c>
      <c r="P154" s="191"/>
      <c r="Q154" s="191">
        <f t="shared" si="6"/>
        <v>4812948436</v>
      </c>
    </row>
    <row r="155" spans="1:17">
      <c r="A155" s="243" t="s">
        <v>270</v>
      </c>
      <c r="C155" s="191">
        <v>17447775</v>
      </c>
      <c r="D155" s="191"/>
      <c r="E155" s="191">
        <v>64564666087</v>
      </c>
      <c r="F155" s="191"/>
      <c r="G155" s="191">
        <v>-64564666087</v>
      </c>
      <c r="H155" s="191"/>
      <c r="I155" s="192">
        <f t="shared" si="5"/>
        <v>0</v>
      </c>
      <c r="J155" s="192"/>
      <c r="K155" s="191">
        <v>17447775</v>
      </c>
      <c r="L155" s="191"/>
      <c r="M155" s="191">
        <v>64564666087</v>
      </c>
      <c r="N155" s="191"/>
      <c r="O155" s="191">
        <v>-60678057378</v>
      </c>
      <c r="P155" s="191"/>
      <c r="Q155" s="191">
        <f t="shared" si="6"/>
        <v>3886608709</v>
      </c>
    </row>
    <row r="156" spans="1:17">
      <c r="A156" s="243" t="s">
        <v>127</v>
      </c>
      <c r="C156" s="191">
        <v>43295182</v>
      </c>
      <c r="D156" s="191"/>
      <c r="E156" s="191">
        <v>196896908681</v>
      </c>
      <c r="F156" s="191"/>
      <c r="G156" s="191">
        <v>-166297194302</v>
      </c>
      <c r="H156" s="191"/>
      <c r="I156" s="192">
        <f t="shared" si="5"/>
        <v>30599714379</v>
      </c>
      <c r="J156" s="192"/>
      <c r="K156" s="191">
        <v>43295182</v>
      </c>
      <c r="L156" s="191"/>
      <c r="M156" s="191">
        <v>196896908681</v>
      </c>
      <c r="N156" s="191"/>
      <c r="O156" s="191">
        <v>-147526633879</v>
      </c>
      <c r="P156" s="191"/>
      <c r="Q156" s="191">
        <f t="shared" si="6"/>
        <v>49370274802</v>
      </c>
    </row>
    <row r="157" spans="1:17">
      <c r="A157" s="243" t="s">
        <v>111</v>
      </c>
      <c r="C157" s="191">
        <v>2049334</v>
      </c>
      <c r="D157" s="191"/>
      <c r="E157" s="191">
        <v>40844666281</v>
      </c>
      <c r="F157" s="191"/>
      <c r="G157" s="191">
        <v>-35803012937</v>
      </c>
      <c r="H157" s="191"/>
      <c r="I157" s="192">
        <f t="shared" si="5"/>
        <v>5041653344</v>
      </c>
      <c r="J157" s="192"/>
      <c r="K157" s="191">
        <v>2049334</v>
      </c>
      <c r="L157" s="191"/>
      <c r="M157" s="191">
        <v>40844666281</v>
      </c>
      <c r="N157" s="191"/>
      <c r="O157" s="191">
        <v>-27272289495</v>
      </c>
      <c r="P157" s="191"/>
      <c r="Q157" s="191">
        <f t="shared" si="6"/>
        <v>13572376786</v>
      </c>
    </row>
    <row r="158" spans="1:17">
      <c r="A158" s="243" t="s">
        <v>274</v>
      </c>
      <c r="C158" s="191">
        <v>1707507</v>
      </c>
      <c r="D158" s="191"/>
      <c r="E158" s="191">
        <v>65263004971</v>
      </c>
      <c r="F158" s="191"/>
      <c r="G158" s="191">
        <v>-57401139263</v>
      </c>
      <c r="H158" s="191"/>
      <c r="I158" s="192">
        <f t="shared" si="5"/>
        <v>7861865708</v>
      </c>
      <c r="J158" s="192"/>
      <c r="K158" s="191">
        <v>1707507</v>
      </c>
      <c r="L158" s="191"/>
      <c r="M158" s="191">
        <v>65263004971</v>
      </c>
      <c r="N158" s="191"/>
      <c r="O158" s="191">
        <v>-65707049983</v>
      </c>
      <c r="P158" s="191"/>
      <c r="Q158" s="191">
        <f t="shared" si="6"/>
        <v>-444045012</v>
      </c>
    </row>
    <row r="159" spans="1:17">
      <c r="A159" s="243" t="s">
        <v>153</v>
      </c>
      <c r="C159" s="191">
        <v>441522</v>
      </c>
      <c r="D159" s="191"/>
      <c r="E159" s="191">
        <v>22515310635</v>
      </c>
      <c r="F159" s="191"/>
      <c r="G159" s="191">
        <v>-21271611083</v>
      </c>
      <c r="H159" s="191"/>
      <c r="I159" s="192">
        <f t="shared" si="5"/>
        <v>1243699552</v>
      </c>
      <c r="J159" s="192"/>
      <c r="K159" s="191">
        <v>441522</v>
      </c>
      <c r="L159" s="191"/>
      <c r="M159" s="191">
        <v>22515310635</v>
      </c>
      <c r="N159" s="191"/>
      <c r="O159" s="191">
        <v>-21488296464</v>
      </c>
      <c r="P159" s="191"/>
      <c r="Q159" s="191">
        <f t="shared" si="6"/>
        <v>1027014171</v>
      </c>
    </row>
    <row r="160" spans="1:17">
      <c r="A160" s="243" t="s">
        <v>417</v>
      </c>
      <c r="C160" s="191">
        <v>678140</v>
      </c>
      <c r="D160" s="191"/>
      <c r="E160" s="191">
        <v>21760111567</v>
      </c>
      <c r="F160" s="191"/>
      <c r="G160" s="191">
        <v>-24428714698</v>
      </c>
      <c r="H160" s="191"/>
      <c r="I160" s="192">
        <f t="shared" si="5"/>
        <v>-2668603131</v>
      </c>
      <c r="J160" s="192"/>
      <c r="K160" s="191">
        <v>678140</v>
      </c>
      <c r="L160" s="191"/>
      <c r="M160" s="191">
        <v>21760111567</v>
      </c>
      <c r="N160" s="191"/>
      <c r="O160" s="191">
        <v>-14360514679</v>
      </c>
      <c r="P160" s="191"/>
      <c r="Q160" s="191">
        <f t="shared" si="6"/>
        <v>7399596888</v>
      </c>
    </row>
    <row r="161" spans="1:17">
      <c r="A161" s="243" t="s">
        <v>171</v>
      </c>
      <c r="C161" s="191">
        <v>12388925</v>
      </c>
      <c r="D161" s="191"/>
      <c r="E161" s="191">
        <v>61440587164</v>
      </c>
      <c r="F161" s="191"/>
      <c r="G161" s="191">
        <v>-52183418846</v>
      </c>
      <c r="H161" s="191"/>
      <c r="I161" s="192">
        <f t="shared" si="5"/>
        <v>9257168318</v>
      </c>
      <c r="J161" s="192"/>
      <c r="K161" s="191">
        <v>12388925</v>
      </c>
      <c r="L161" s="191"/>
      <c r="M161" s="191">
        <v>61440587164</v>
      </c>
      <c r="N161" s="191"/>
      <c r="O161" s="191">
        <v>-43934294719</v>
      </c>
      <c r="P161" s="191"/>
      <c r="Q161" s="191">
        <f t="shared" si="6"/>
        <v>17506292445</v>
      </c>
    </row>
    <row r="162" spans="1:17">
      <c r="A162" s="243" t="s">
        <v>131</v>
      </c>
      <c r="C162" s="191">
        <v>7244391</v>
      </c>
      <c r="D162" s="191"/>
      <c r="E162" s="191">
        <v>165197520884</v>
      </c>
      <c r="F162" s="191"/>
      <c r="G162" s="191">
        <v>-131387651446</v>
      </c>
      <c r="H162" s="191"/>
      <c r="I162" s="192">
        <f t="shared" si="5"/>
        <v>33809869438</v>
      </c>
      <c r="J162" s="192"/>
      <c r="K162" s="191">
        <v>7244391</v>
      </c>
      <c r="L162" s="191"/>
      <c r="M162" s="191">
        <v>165197520884</v>
      </c>
      <c r="N162" s="191"/>
      <c r="O162" s="191">
        <v>-130932275631</v>
      </c>
      <c r="P162" s="191"/>
      <c r="Q162" s="191">
        <f t="shared" si="6"/>
        <v>34265245253</v>
      </c>
    </row>
    <row r="163" spans="1:17">
      <c r="A163" s="243" t="s">
        <v>200</v>
      </c>
      <c r="C163" s="191">
        <v>4853068</v>
      </c>
      <c r="D163" s="191"/>
      <c r="E163" s="191">
        <v>37049796449</v>
      </c>
      <c r="F163" s="191"/>
      <c r="G163" s="191">
        <v>-33165536323</v>
      </c>
      <c r="H163" s="191"/>
      <c r="I163" s="192">
        <f t="shared" si="5"/>
        <v>3884260126</v>
      </c>
      <c r="J163" s="192"/>
      <c r="K163" s="191">
        <v>4853068</v>
      </c>
      <c r="L163" s="191"/>
      <c r="M163" s="191">
        <v>37049796449</v>
      </c>
      <c r="N163" s="191"/>
      <c r="O163" s="191">
        <v>-29821498627</v>
      </c>
      <c r="P163" s="191"/>
      <c r="Q163" s="191">
        <f t="shared" si="6"/>
        <v>7228297822</v>
      </c>
    </row>
    <row r="164" spans="1:17">
      <c r="A164" s="243" t="s">
        <v>226</v>
      </c>
      <c r="C164" s="191">
        <v>702128</v>
      </c>
      <c r="D164" s="191"/>
      <c r="E164" s="191">
        <v>12960937787</v>
      </c>
      <c r="F164" s="191"/>
      <c r="G164" s="191">
        <v>-10559988624</v>
      </c>
      <c r="H164" s="191"/>
      <c r="I164" s="192">
        <f t="shared" ref="I164:I227" si="7">E164+G164</f>
        <v>2400949163</v>
      </c>
      <c r="J164" s="192"/>
      <c r="K164" s="191">
        <v>702128</v>
      </c>
      <c r="L164" s="191"/>
      <c r="M164" s="191">
        <v>12960937787</v>
      </c>
      <c r="N164" s="191"/>
      <c r="O164" s="191">
        <v>-10888025281</v>
      </c>
      <c r="P164" s="191"/>
      <c r="Q164" s="191">
        <f t="shared" si="6"/>
        <v>2072912506</v>
      </c>
    </row>
    <row r="165" spans="1:17">
      <c r="A165" s="243" t="s">
        <v>228</v>
      </c>
      <c r="C165" s="191">
        <v>19642050</v>
      </c>
      <c r="D165" s="191"/>
      <c r="E165" s="191">
        <v>196228057018</v>
      </c>
      <c r="F165" s="191"/>
      <c r="G165" s="191">
        <v>-171930404388</v>
      </c>
      <c r="H165" s="191"/>
      <c r="I165" s="192">
        <f t="shared" si="7"/>
        <v>24297652630</v>
      </c>
      <c r="J165" s="192"/>
      <c r="K165" s="191">
        <v>19642050</v>
      </c>
      <c r="L165" s="191"/>
      <c r="M165" s="191">
        <v>196228057018</v>
      </c>
      <c r="N165" s="191"/>
      <c r="O165" s="191">
        <v>-166856724793</v>
      </c>
      <c r="P165" s="191"/>
      <c r="Q165" s="191">
        <f t="shared" si="6"/>
        <v>29371332225</v>
      </c>
    </row>
    <row r="166" spans="1:17">
      <c r="A166" s="243" t="s">
        <v>265</v>
      </c>
      <c r="C166" s="191">
        <v>11533913</v>
      </c>
      <c r="D166" s="191"/>
      <c r="E166" s="191">
        <v>29580438447</v>
      </c>
      <c r="F166" s="191"/>
      <c r="G166" s="191">
        <v>-24987460331</v>
      </c>
      <c r="H166" s="191"/>
      <c r="I166" s="192">
        <f t="shared" si="7"/>
        <v>4592978116</v>
      </c>
      <c r="J166" s="192"/>
      <c r="K166" s="191">
        <v>11533913</v>
      </c>
      <c r="L166" s="191"/>
      <c r="M166" s="191">
        <v>29580438447</v>
      </c>
      <c r="N166" s="191"/>
      <c r="O166" s="191">
        <v>-21589133952</v>
      </c>
      <c r="P166" s="191"/>
      <c r="Q166" s="191">
        <f t="shared" si="6"/>
        <v>7991304495</v>
      </c>
    </row>
    <row r="167" spans="1:17">
      <c r="A167" s="243" t="s">
        <v>254</v>
      </c>
      <c r="C167" s="191">
        <v>12998042</v>
      </c>
      <c r="D167" s="191"/>
      <c r="E167" s="191">
        <v>91220167772</v>
      </c>
      <c r="F167" s="191"/>
      <c r="G167" s="191">
        <v>-76950940073</v>
      </c>
      <c r="H167" s="191"/>
      <c r="I167" s="192">
        <f t="shared" si="7"/>
        <v>14269227699</v>
      </c>
      <c r="J167" s="192"/>
      <c r="K167" s="191">
        <v>12998042</v>
      </c>
      <c r="L167" s="191"/>
      <c r="M167" s="191">
        <v>91220167772</v>
      </c>
      <c r="N167" s="191"/>
      <c r="O167" s="191">
        <v>-75829903881</v>
      </c>
      <c r="P167" s="191"/>
      <c r="Q167" s="191">
        <f t="shared" si="6"/>
        <v>15390263891</v>
      </c>
    </row>
    <row r="168" spans="1:17">
      <c r="A168" s="243" t="s">
        <v>243</v>
      </c>
      <c r="C168" s="191">
        <v>15900753</v>
      </c>
      <c r="D168" s="191"/>
      <c r="E168" s="191">
        <v>36654446824</v>
      </c>
      <c r="F168" s="191"/>
      <c r="G168" s="191">
        <v>-36472605514</v>
      </c>
      <c r="H168" s="191"/>
      <c r="I168" s="192">
        <f t="shared" si="7"/>
        <v>181841310</v>
      </c>
      <c r="J168" s="192"/>
      <c r="K168" s="191">
        <v>15900753</v>
      </c>
      <c r="L168" s="191"/>
      <c r="M168" s="191">
        <v>36654446824</v>
      </c>
      <c r="N168" s="191"/>
      <c r="O168" s="191">
        <v>-37301261296</v>
      </c>
      <c r="P168" s="191"/>
      <c r="Q168" s="191">
        <f t="shared" si="6"/>
        <v>-646814472</v>
      </c>
    </row>
    <row r="169" spans="1:17">
      <c r="A169" s="243" t="s">
        <v>165</v>
      </c>
      <c r="C169" s="191">
        <v>0</v>
      </c>
      <c r="D169" s="191"/>
      <c r="E169" s="191">
        <v>0</v>
      </c>
      <c r="F169" s="191"/>
      <c r="G169" s="191">
        <v>-6119859385</v>
      </c>
      <c r="H169" s="191"/>
      <c r="I169" s="192">
        <f t="shared" si="7"/>
        <v>-6119859385</v>
      </c>
      <c r="J169" s="192"/>
      <c r="K169" s="191">
        <v>0</v>
      </c>
      <c r="L169" s="191"/>
      <c r="M169" s="191">
        <v>0</v>
      </c>
      <c r="N169" s="191"/>
      <c r="O169" s="191">
        <v>0</v>
      </c>
      <c r="P169" s="191"/>
      <c r="Q169" s="191">
        <f t="shared" si="6"/>
        <v>0</v>
      </c>
    </row>
    <row r="170" spans="1:17">
      <c r="A170" s="243" t="s">
        <v>99</v>
      </c>
      <c r="C170" s="191">
        <v>30714482</v>
      </c>
      <c r="D170" s="191"/>
      <c r="E170" s="191">
        <v>54315949154</v>
      </c>
      <c r="F170" s="191"/>
      <c r="G170" s="191">
        <v>-50266762565</v>
      </c>
      <c r="H170" s="191"/>
      <c r="I170" s="192">
        <f t="shared" si="7"/>
        <v>4049186589</v>
      </c>
      <c r="J170" s="192"/>
      <c r="K170" s="191">
        <v>30714482</v>
      </c>
      <c r="L170" s="191"/>
      <c r="M170" s="191">
        <v>54315949154</v>
      </c>
      <c r="N170" s="191"/>
      <c r="O170" s="191">
        <v>-53179070184</v>
      </c>
      <c r="P170" s="191"/>
      <c r="Q170" s="191">
        <f t="shared" si="6"/>
        <v>1136878970</v>
      </c>
    </row>
    <row r="171" spans="1:17">
      <c r="A171" s="243" t="s">
        <v>107</v>
      </c>
      <c r="C171" s="191">
        <v>6993265</v>
      </c>
      <c r="D171" s="191"/>
      <c r="E171" s="191">
        <v>233019478058</v>
      </c>
      <c r="F171" s="191"/>
      <c r="G171" s="191">
        <v>-222383445797</v>
      </c>
      <c r="H171" s="191"/>
      <c r="I171" s="192">
        <f t="shared" si="7"/>
        <v>10636032261</v>
      </c>
      <c r="J171" s="192"/>
      <c r="K171" s="191">
        <v>6993265</v>
      </c>
      <c r="L171" s="191"/>
      <c r="M171" s="191">
        <v>233019478058</v>
      </c>
      <c r="N171" s="191"/>
      <c r="O171" s="191">
        <v>-187690240843</v>
      </c>
      <c r="P171" s="191"/>
      <c r="Q171" s="191">
        <f t="shared" si="6"/>
        <v>45329237215</v>
      </c>
    </row>
    <row r="172" spans="1:17">
      <c r="A172" s="243" t="s">
        <v>428</v>
      </c>
      <c r="C172" s="191">
        <v>5802921</v>
      </c>
      <c r="D172" s="191"/>
      <c r="E172" s="191">
        <v>32418372148</v>
      </c>
      <c r="F172" s="191"/>
      <c r="G172" s="191">
        <v>-28621322932</v>
      </c>
      <c r="H172" s="191"/>
      <c r="I172" s="192">
        <f t="shared" si="7"/>
        <v>3797049216</v>
      </c>
      <c r="J172" s="192"/>
      <c r="K172" s="191">
        <v>5802921</v>
      </c>
      <c r="L172" s="191"/>
      <c r="M172" s="191">
        <v>32418372148</v>
      </c>
      <c r="N172" s="191"/>
      <c r="O172" s="191">
        <v>-33600793461</v>
      </c>
      <c r="P172" s="191"/>
      <c r="Q172" s="191">
        <f t="shared" si="6"/>
        <v>-1182421313</v>
      </c>
    </row>
    <row r="173" spans="1:17">
      <c r="A173" s="243" t="s">
        <v>113</v>
      </c>
      <c r="C173" s="191">
        <v>3311252</v>
      </c>
      <c r="D173" s="191"/>
      <c r="E173" s="191">
        <v>30216429470</v>
      </c>
      <c r="F173" s="191"/>
      <c r="G173" s="191">
        <v>-23373394913</v>
      </c>
      <c r="H173" s="191"/>
      <c r="I173" s="192">
        <f t="shared" si="7"/>
        <v>6843034557</v>
      </c>
      <c r="J173" s="192"/>
      <c r="K173" s="191">
        <v>3311252</v>
      </c>
      <c r="L173" s="191"/>
      <c r="M173" s="191">
        <v>30216429470</v>
      </c>
      <c r="N173" s="191"/>
      <c r="O173" s="191">
        <v>-21380967621</v>
      </c>
      <c r="P173" s="191"/>
      <c r="Q173" s="191">
        <f t="shared" si="6"/>
        <v>8835461849</v>
      </c>
    </row>
    <row r="174" spans="1:17">
      <c r="A174" s="243" t="s">
        <v>92</v>
      </c>
      <c r="C174" s="191">
        <v>13323474</v>
      </c>
      <c r="D174" s="191"/>
      <c r="E174" s="191">
        <v>27216829625</v>
      </c>
      <c r="F174" s="191"/>
      <c r="G174" s="191">
        <v>-24127789218</v>
      </c>
      <c r="H174" s="191"/>
      <c r="I174" s="192">
        <f t="shared" si="7"/>
        <v>3089040407</v>
      </c>
      <c r="J174" s="192"/>
      <c r="K174" s="191">
        <v>13323474</v>
      </c>
      <c r="L174" s="191"/>
      <c r="M174" s="191">
        <v>27216829625</v>
      </c>
      <c r="N174" s="191"/>
      <c r="O174" s="191">
        <v>-25391893028</v>
      </c>
      <c r="P174" s="191"/>
      <c r="Q174" s="191">
        <f t="shared" si="6"/>
        <v>1824936597</v>
      </c>
    </row>
    <row r="175" spans="1:17">
      <c r="A175" s="243" t="s">
        <v>296</v>
      </c>
      <c r="C175" s="191">
        <v>8842134</v>
      </c>
      <c r="D175" s="191"/>
      <c r="E175" s="191">
        <v>34534037060</v>
      </c>
      <c r="F175" s="191"/>
      <c r="G175" s="191">
        <v>-29978345583</v>
      </c>
      <c r="H175" s="191"/>
      <c r="I175" s="192">
        <f t="shared" si="7"/>
        <v>4555691477</v>
      </c>
      <c r="J175" s="192"/>
      <c r="K175" s="191">
        <v>8842134</v>
      </c>
      <c r="L175" s="191"/>
      <c r="M175" s="191">
        <v>34534037060</v>
      </c>
      <c r="N175" s="191"/>
      <c r="O175" s="191">
        <v>-26204448971</v>
      </c>
      <c r="P175" s="191"/>
      <c r="Q175" s="191">
        <f t="shared" si="6"/>
        <v>8329588089</v>
      </c>
    </row>
    <row r="176" spans="1:17">
      <c r="A176" s="243" t="s">
        <v>147</v>
      </c>
      <c r="C176" s="191">
        <v>2725570</v>
      </c>
      <c r="D176" s="191"/>
      <c r="E176" s="191">
        <v>38879213524</v>
      </c>
      <c r="F176" s="191"/>
      <c r="G176" s="191">
        <v>-32380920878</v>
      </c>
      <c r="H176" s="191"/>
      <c r="I176" s="192">
        <f t="shared" si="7"/>
        <v>6498292646</v>
      </c>
      <c r="J176" s="192"/>
      <c r="K176" s="191">
        <v>2725570</v>
      </c>
      <c r="L176" s="191"/>
      <c r="M176" s="191">
        <v>38879213524</v>
      </c>
      <c r="N176" s="191"/>
      <c r="O176" s="191">
        <v>-36219969013</v>
      </c>
      <c r="P176" s="191"/>
      <c r="Q176" s="191">
        <f t="shared" si="6"/>
        <v>2659244511</v>
      </c>
    </row>
    <row r="177" spans="1:17">
      <c r="A177" s="243" t="s">
        <v>256</v>
      </c>
      <c r="C177" s="191">
        <v>11760558</v>
      </c>
      <c r="D177" s="191"/>
      <c r="E177" s="191">
        <v>63596769782</v>
      </c>
      <c r="F177" s="191"/>
      <c r="G177" s="191">
        <v>-59596100750</v>
      </c>
      <c r="H177" s="191"/>
      <c r="I177" s="192">
        <f t="shared" si="7"/>
        <v>4000669032</v>
      </c>
      <c r="J177" s="192"/>
      <c r="K177" s="191">
        <v>11760558</v>
      </c>
      <c r="L177" s="191"/>
      <c r="M177" s="191">
        <v>63596769782</v>
      </c>
      <c r="N177" s="191"/>
      <c r="O177" s="191">
        <v>-47464375272</v>
      </c>
      <c r="P177" s="191"/>
      <c r="Q177" s="191">
        <f t="shared" si="6"/>
        <v>16132394510</v>
      </c>
    </row>
    <row r="178" spans="1:17">
      <c r="A178" s="243" t="s">
        <v>313</v>
      </c>
      <c r="C178" s="191">
        <v>4241992</v>
      </c>
      <c r="D178" s="191"/>
      <c r="E178" s="191">
        <v>27493224006</v>
      </c>
      <c r="F178" s="191"/>
      <c r="G178" s="191">
        <v>-27051276610</v>
      </c>
      <c r="H178" s="191"/>
      <c r="I178" s="192">
        <f t="shared" si="7"/>
        <v>441947396</v>
      </c>
      <c r="J178" s="192"/>
      <c r="K178" s="191">
        <v>4241992</v>
      </c>
      <c r="L178" s="191"/>
      <c r="M178" s="191">
        <v>27493224006</v>
      </c>
      <c r="N178" s="191"/>
      <c r="O178" s="191">
        <v>-27436486590</v>
      </c>
      <c r="P178" s="191"/>
      <c r="Q178" s="191">
        <f t="shared" si="6"/>
        <v>56737416</v>
      </c>
    </row>
    <row r="179" spans="1:17">
      <c r="A179" s="243" t="s">
        <v>316</v>
      </c>
      <c r="C179" s="191">
        <v>943922</v>
      </c>
      <c r="D179" s="191"/>
      <c r="E179" s="191">
        <v>7975598146</v>
      </c>
      <c r="F179" s="191"/>
      <c r="G179" s="191">
        <v>-10641863962</v>
      </c>
      <c r="H179" s="191"/>
      <c r="I179" s="192">
        <f t="shared" si="7"/>
        <v>-2666265816</v>
      </c>
      <c r="J179" s="192"/>
      <c r="K179" s="191">
        <v>943922</v>
      </c>
      <c r="L179" s="191"/>
      <c r="M179" s="191">
        <v>7975598146</v>
      </c>
      <c r="N179" s="191"/>
      <c r="O179" s="191">
        <v>-4504935050</v>
      </c>
      <c r="P179" s="191"/>
      <c r="Q179" s="191">
        <f t="shared" si="6"/>
        <v>3470663096</v>
      </c>
    </row>
    <row r="180" spans="1:17">
      <c r="A180" s="243" t="s">
        <v>177</v>
      </c>
      <c r="C180" s="191">
        <v>14044259</v>
      </c>
      <c r="D180" s="191"/>
      <c r="E180" s="191">
        <v>25226977059</v>
      </c>
      <c r="F180" s="191"/>
      <c r="G180" s="191">
        <v>-24858725915</v>
      </c>
      <c r="H180" s="191"/>
      <c r="I180" s="192">
        <f t="shared" si="7"/>
        <v>368251144</v>
      </c>
      <c r="J180" s="192"/>
      <c r="K180" s="191">
        <v>14044259</v>
      </c>
      <c r="L180" s="191"/>
      <c r="M180" s="191">
        <v>25226977059</v>
      </c>
      <c r="N180" s="191"/>
      <c r="O180" s="191">
        <v>-21540041661</v>
      </c>
      <c r="P180" s="191"/>
      <c r="Q180" s="191">
        <f t="shared" si="6"/>
        <v>3686935398</v>
      </c>
    </row>
    <row r="181" spans="1:17">
      <c r="A181" s="243" t="s">
        <v>155</v>
      </c>
      <c r="C181" s="191">
        <v>7984877</v>
      </c>
      <c r="D181" s="191"/>
      <c r="E181" s="191">
        <v>73420644585</v>
      </c>
      <c r="F181" s="191"/>
      <c r="G181" s="191">
        <v>-76169024195</v>
      </c>
      <c r="H181" s="191"/>
      <c r="I181" s="192">
        <f t="shared" si="7"/>
        <v>-2748379610</v>
      </c>
      <c r="J181" s="192"/>
      <c r="K181" s="191">
        <v>7984877</v>
      </c>
      <c r="L181" s="191"/>
      <c r="M181" s="191">
        <v>73420644585</v>
      </c>
      <c r="N181" s="191"/>
      <c r="O181" s="191">
        <v>-64372046227</v>
      </c>
      <c r="P181" s="191"/>
      <c r="Q181" s="191">
        <f t="shared" si="6"/>
        <v>9048598358</v>
      </c>
    </row>
    <row r="182" spans="1:17">
      <c r="A182" s="243" t="s">
        <v>82</v>
      </c>
      <c r="C182" s="191">
        <v>6480635</v>
      </c>
      <c r="D182" s="191"/>
      <c r="E182" s="191">
        <v>82329721338</v>
      </c>
      <c r="F182" s="191"/>
      <c r="G182" s="191">
        <v>-83295504293</v>
      </c>
      <c r="H182" s="191"/>
      <c r="I182" s="192">
        <f t="shared" si="7"/>
        <v>-965782955</v>
      </c>
      <c r="J182" s="192"/>
      <c r="K182" s="191">
        <v>6480635</v>
      </c>
      <c r="L182" s="191"/>
      <c r="M182" s="191">
        <v>82329721338</v>
      </c>
      <c r="N182" s="191"/>
      <c r="O182" s="191">
        <v>-59138250535</v>
      </c>
      <c r="P182" s="191"/>
      <c r="Q182" s="191">
        <f t="shared" si="6"/>
        <v>23191470803</v>
      </c>
    </row>
    <row r="183" spans="1:17">
      <c r="A183" s="243" t="s">
        <v>368</v>
      </c>
      <c r="C183" s="191">
        <v>5258912</v>
      </c>
      <c r="D183" s="191"/>
      <c r="E183" s="191">
        <v>32829462857</v>
      </c>
      <c r="F183" s="191"/>
      <c r="G183" s="191">
        <v>-28447480677</v>
      </c>
      <c r="H183" s="191"/>
      <c r="I183" s="192">
        <f t="shared" si="7"/>
        <v>4381982180</v>
      </c>
      <c r="J183" s="192"/>
      <c r="K183" s="191">
        <v>5258912</v>
      </c>
      <c r="L183" s="191"/>
      <c r="M183" s="191">
        <v>32829462857</v>
      </c>
      <c r="N183" s="191"/>
      <c r="O183" s="191">
        <v>-27402436832</v>
      </c>
      <c r="P183" s="191"/>
      <c r="Q183" s="191">
        <f t="shared" si="6"/>
        <v>5427026025</v>
      </c>
    </row>
    <row r="184" spans="1:17">
      <c r="A184" s="243" t="s">
        <v>231</v>
      </c>
      <c r="C184" s="191">
        <v>705310</v>
      </c>
      <c r="D184" s="191"/>
      <c r="E184" s="191">
        <v>27427556427</v>
      </c>
      <c r="F184" s="191"/>
      <c r="G184" s="191">
        <v>-25259786958</v>
      </c>
      <c r="H184" s="191"/>
      <c r="I184" s="192">
        <f t="shared" si="7"/>
        <v>2167769469</v>
      </c>
      <c r="J184" s="192"/>
      <c r="K184" s="191">
        <v>705310</v>
      </c>
      <c r="L184" s="191"/>
      <c r="M184" s="191">
        <v>27427556427</v>
      </c>
      <c r="N184" s="191"/>
      <c r="O184" s="191">
        <v>-15796085033</v>
      </c>
      <c r="P184" s="191"/>
      <c r="Q184" s="191">
        <f t="shared" si="6"/>
        <v>11631471394</v>
      </c>
    </row>
    <row r="185" spans="1:17">
      <c r="A185" s="243" t="s">
        <v>443</v>
      </c>
      <c r="C185" s="191">
        <v>794874</v>
      </c>
      <c r="D185" s="191"/>
      <c r="E185" s="191">
        <v>36631099010</v>
      </c>
      <c r="F185" s="191"/>
      <c r="G185" s="191">
        <v>-31327716628</v>
      </c>
      <c r="H185" s="191"/>
      <c r="I185" s="192">
        <f t="shared" si="7"/>
        <v>5303382382</v>
      </c>
      <c r="J185" s="192"/>
      <c r="K185" s="191">
        <v>794874</v>
      </c>
      <c r="L185" s="191"/>
      <c r="M185" s="191">
        <v>36631099010</v>
      </c>
      <c r="N185" s="191"/>
      <c r="O185" s="191">
        <v>-23356478694</v>
      </c>
      <c r="P185" s="191"/>
      <c r="Q185" s="191">
        <f t="shared" si="6"/>
        <v>13274620316</v>
      </c>
    </row>
    <row r="186" spans="1:17">
      <c r="A186" s="243" t="s">
        <v>183</v>
      </c>
      <c r="C186" s="191">
        <v>2329302</v>
      </c>
      <c r="D186" s="191"/>
      <c r="E186" s="191">
        <v>23733287197</v>
      </c>
      <c r="F186" s="191"/>
      <c r="G186" s="191">
        <v>-20505256892</v>
      </c>
      <c r="H186" s="191"/>
      <c r="I186" s="192">
        <f t="shared" si="7"/>
        <v>3228030305</v>
      </c>
      <c r="J186" s="192"/>
      <c r="K186" s="191">
        <v>2329302</v>
      </c>
      <c r="L186" s="191"/>
      <c r="M186" s="191">
        <v>23733287197</v>
      </c>
      <c r="N186" s="191"/>
      <c r="O186" s="191">
        <v>-17108978967</v>
      </c>
      <c r="P186" s="191"/>
      <c r="Q186" s="191">
        <f t="shared" si="6"/>
        <v>6624308230</v>
      </c>
    </row>
    <row r="187" spans="1:17">
      <c r="A187" s="243" t="s">
        <v>477</v>
      </c>
      <c r="C187" s="191">
        <v>891983</v>
      </c>
      <c r="D187" s="191"/>
      <c r="E187" s="191">
        <v>14044943109</v>
      </c>
      <c r="F187" s="191"/>
      <c r="G187" s="191">
        <v>-14075975347</v>
      </c>
      <c r="H187" s="191"/>
      <c r="I187" s="192">
        <f t="shared" si="7"/>
        <v>-31032238</v>
      </c>
      <c r="J187" s="192"/>
      <c r="K187" s="191">
        <v>891983</v>
      </c>
      <c r="L187" s="191"/>
      <c r="M187" s="191">
        <v>14044943109</v>
      </c>
      <c r="N187" s="191"/>
      <c r="O187" s="191">
        <v>-14075975347</v>
      </c>
      <c r="P187" s="191"/>
      <c r="Q187" s="191">
        <f t="shared" si="6"/>
        <v>-31032238</v>
      </c>
    </row>
    <row r="188" spans="1:17">
      <c r="A188" s="243" t="s">
        <v>176</v>
      </c>
      <c r="C188" s="191">
        <v>4118001</v>
      </c>
      <c r="D188" s="191"/>
      <c r="E188" s="191">
        <v>28327012349</v>
      </c>
      <c r="F188" s="191"/>
      <c r="G188" s="191">
        <v>-24488241086</v>
      </c>
      <c r="H188" s="191"/>
      <c r="I188" s="192">
        <f t="shared" si="7"/>
        <v>3838771263</v>
      </c>
      <c r="J188" s="192"/>
      <c r="K188" s="191">
        <v>4118001</v>
      </c>
      <c r="L188" s="191"/>
      <c r="M188" s="191">
        <v>28327012349</v>
      </c>
      <c r="N188" s="191"/>
      <c r="O188" s="191">
        <v>-22923593806</v>
      </c>
      <c r="P188" s="191"/>
      <c r="Q188" s="191">
        <f t="shared" si="6"/>
        <v>5403418543</v>
      </c>
    </row>
    <row r="189" spans="1:17">
      <c r="A189" s="243" t="s">
        <v>93</v>
      </c>
      <c r="C189" s="191">
        <v>2551414</v>
      </c>
      <c r="D189" s="191"/>
      <c r="E189" s="191">
        <v>128409481183</v>
      </c>
      <c r="F189" s="191"/>
      <c r="G189" s="191">
        <v>-99420337003</v>
      </c>
      <c r="H189" s="191"/>
      <c r="I189" s="192">
        <f t="shared" si="7"/>
        <v>28989144180</v>
      </c>
      <c r="J189" s="192"/>
      <c r="K189" s="191">
        <v>2551414</v>
      </c>
      <c r="L189" s="191"/>
      <c r="M189" s="191">
        <v>128409481183</v>
      </c>
      <c r="N189" s="191"/>
      <c r="O189" s="191">
        <v>-87702940143</v>
      </c>
      <c r="P189" s="191"/>
      <c r="Q189" s="191">
        <f t="shared" si="6"/>
        <v>40706541040</v>
      </c>
    </row>
    <row r="190" spans="1:17">
      <c r="A190" s="243" t="s">
        <v>125</v>
      </c>
      <c r="C190" s="191">
        <v>20113100</v>
      </c>
      <c r="D190" s="191"/>
      <c r="E190" s="191">
        <v>35008490776</v>
      </c>
      <c r="F190" s="191"/>
      <c r="G190" s="191">
        <v>-31283746161</v>
      </c>
      <c r="H190" s="191"/>
      <c r="I190" s="192">
        <f t="shared" si="7"/>
        <v>3724744615</v>
      </c>
      <c r="J190" s="192"/>
      <c r="K190" s="191">
        <v>20113100</v>
      </c>
      <c r="L190" s="191"/>
      <c r="M190" s="191">
        <v>35008490776</v>
      </c>
      <c r="N190" s="191"/>
      <c r="O190" s="191">
        <v>-37332011950</v>
      </c>
      <c r="P190" s="191"/>
      <c r="Q190" s="191">
        <f t="shared" si="6"/>
        <v>-2323521174</v>
      </c>
    </row>
    <row r="191" spans="1:17">
      <c r="A191" s="243" t="s">
        <v>215</v>
      </c>
      <c r="C191" s="191">
        <v>3943432</v>
      </c>
      <c r="D191" s="191"/>
      <c r="E191" s="191">
        <v>39944479829</v>
      </c>
      <c r="F191" s="191"/>
      <c r="G191" s="191">
        <v>-38049252924</v>
      </c>
      <c r="H191" s="191"/>
      <c r="I191" s="192">
        <f t="shared" si="7"/>
        <v>1895226905</v>
      </c>
      <c r="J191" s="192"/>
      <c r="K191" s="191">
        <v>3943432</v>
      </c>
      <c r="L191" s="191"/>
      <c r="M191" s="191">
        <v>39944479829</v>
      </c>
      <c r="N191" s="191"/>
      <c r="O191" s="191">
        <v>-37588832187</v>
      </c>
      <c r="P191" s="191"/>
      <c r="Q191" s="191">
        <f t="shared" si="6"/>
        <v>2355647642</v>
      </c>
    </row>
    <row r="192" spans="1:17">
      <c r="A192" s="243" t="s">
        <v>370</v>
      </c>
      <c r="C192" s="191">
        <v>16211691</v>
      </c>
      <c r="D192" s="191"/>
      <c r="E192" s="191">
        <v>49586567139</v>
      </c>
      <c r="F192" s="191"/>
      <c r="G192" s="191">
        <v>-43993529645</v>
      </c>
      <c r="H192" s="191"/>
      <c r="I192" s="192">
        <f t="shared" si="7"/>
        <v>5593037494</v>
      </c>
      <c r="J192" s="192"/>
      <c r="K192" s="191">
        <v>16211691</v>
      </c>
      <c r="L192" s="191"/>
      <c r="M192" s="191">
        <v>49586567139</v>
      </c>
      <c r="N192" s="191"/>
      <c r="O192" s="191">
        <v>-50818289130</v>
      </c>
      <c r="P192" s="191"/>
      <c r="Q192" s="191">
        <f t="shared" si="6"/>
        <v>-1231721991</v>
      </c>
    </row>
    <row r="193" spans="1:17">
      <c r="A193" s="243" t="s">
        <v>485</v>
      </c>
      <c r="C193" s="191">
        <v>400000</v>
      </c>
      <c r="D193" s="191"/>
      <c r="E193" s="191">
        <v>2831054400</v>
      </c>
      <c r="F193" s="191"/>
      <c r="G193" s="191">
        <v>-2898687355</v>
      </c>
      <c r="H193" s="191"/>
      <c r="I193" s="192">
        <f t="shared" si="7"/>
        <v>-67632955</v>
      </c>
      <c r="J193" s="192"/>
      <c r="K193" s="191">
        <v>400000</v>
      </c>
      <c r="L193" s="191"/>
      <c r="M193" s="191">
        <v>2831054400</v>
      </c>
      <c r="N193" s="191"/>
      <c r="O193" s="191">
        <v>-2898687355</v>
      </c>
      <c r="P193" s="191"/>
      <c r="Q193" s="191">
        <f t="shared" si="6"/>
        <v>-67632955</v>
      </c>
    </row>
    <row r="194" spans="1:17">
      <c r="A194" s="243" t="s">
        <v>167</v>
      </c>
      <c r="C194" s="191">
        <v>8247558</v>
      </c>
      <c r="D194" s="191"/>
      <c r="E194" s="191">
        <v>32957909824</v>
      </c>
      <c r="F194" s="191"/>
      <c r="G194" s="191">
        <v>-30580419815</v>
      </c>
      <c r="H194" s="191"/>
      <c r="I194" s="192">
        <f t="shared" si="7"/>
        <v>2377490009</v>
      </c>
      <c r="J194" s="192"/>
      <c r="K194" s="191">
        <v>8247558</v>
      </c>
      <c r="L194" s="191"/>
      <c r="M194" s="191">
        <v>32957909824</v>
      </c>
      <c r="N194" s="191"/>
      <c r="O194" s="191">
        <v>-31349454882</v>
      </c>
      <c r="P194" s="191"/>
      <c r="Q194" s="191">
        <f t="shared" si="6"/>
        <v>1608454942</v>
      </c>
    </row>
    <row r="195" spans="1:17">
      <c r="A195" s="243" t="s">
        <v>421</v>
      </c>
      <c r="C195" s="191">
        <v>1346903</v>
      </c>
      <c r="D195" s="191"/>
      <c r="E195" s="191">
        <v>36846223278</v>
      </c>
      <c r="F195" s="191"/>
      <c r="G195" s="191">
        <v>-32987904617</v>
      </c>
      <c r="H195" s="191"/>
      <c r="I195" s="192">
        <f t="shared" si="7"/>
        <v>3858318661</v>
      </c>
      <c r="J195" s="192"/>
      <c r="K195" s="191">
        <v>1346903</v>
      </c>
      <c r="L195" s="191"/>
      <c r="M195" s="191">
        <v>36846223278</v>
      </c>
      <c r="N195" s="191"/>
      <c r="O195" s="191">
        <v>-33223265946</v>
      </c>
      <c r="P195" s="191"/>
      <c r="Q195" s="191">
        <f t="shared" si="6"/>
        <v>3622957332</v>
      </c>
    </row>
    <row r="196" spans="1:17">
      <c r="A196" s="243" t="s">
        <v>193</v>
      </c>
      <c r="C196" s="191">
        <v>9226623</v>
      </c>
      <c r="D196" s="191"/>
      <c r="E196" s="191">
        <v>46317209199</v>
      </c>
      <c r="F196" s="191"/>
      <c r="G196" s="191">
        <v>-41966980064</v>
      </c>
      <c r="H196" s="191"/>
      <c r="I196" s="192">
        <f t="shared" si="7"/>
        <v>4350229135</v>
      </c>
      <c r="J196" s="192"/>
      <c r="K196" s="191">
        <v>9226623</v>
      </c>
      <c r="L196" s="191"/>
      <c r="M196" s="191">
        <v>46317209199</v>
      </c>
      <c r="N196" s="191"/>
      <c r="O196" s="191">
        <v>-37799759532</v>
      </c>
      <c r="P196" s="191"/>
      <c r="Q196" s="191">
        <f t="shared" si="6"/>
        <v>8517449667</v>
      </c>
    </row>
    <row r="197" spans="1:17">
      <c r="A197" s="243" t="s">
        <v>484</v>
      </c>
      <c r="C197" s="191">
        <v>352050</v>
      </c>
      <c r="D197" s="191"/>
      <c r="E197" s="191">
        <v>10204696624</v>
      </c>
      <c r="F197" s="191"/>
      <c r="G197" s="191">
        <v>-9982831927</v>
      </c>
      <c r="H197" s="191"/>
      <c r="I197" s="192">
        <f t="shared" si="7"/>
        <v>221864697</v>
      </c>
      <c r="J197" s="192"/>
      <c r="K197" s="191">
        <v>352050</v>
      </c>
      <c r="L197" s="191"/>
      <c r="M197" s="191">
        <v>10204696624</v>
      </c>
      <c r="N197" s="191"/>
      <c r="O197" s="191">
        <v>-9982831927</v>
      </c>
      <c r="P197" s="191"/>
      <c r="Q197" s="191">
        <f t="shared" si="6"/>
        <v>221864697</v>
      </c>
    </row>
    <row r="198" spans="1:17">
      <c r="A198" s="243" t="s">
        <v>418</v>
      </c>
      <c r="C198" s="191">
        <v>966857</v>
      </c>
      <c r="D198" s="191"/>
      <c r="E198" s="191">
        <v>12686575454</v>
      </c>
      <c r="F198" s="191"/>
      <c r="G198" s="191">
        <v>-14506166816</v>
      </c>
      <c r="H198" s="191"/>
      <c r="I198" s="192">
        <f t="shared" si="7"/>
        <v>-1819591362</v>
      </c>
      <c r="J198" s="192"/>
      <c r="K198" s="191">
        <v>966857</v>
      </c>
      <c r="L198" s="191"/>
      <c r="M198" s="191">
        <v>12686575454</v>
      </c>
      <c r="N198" s="191"/>
      <c r="O198" s="191">
        <v>-10093503665</v>
      </c>
      <c r="P198" s="191"/>
      <c r="Q198" s="191">
        <f t="shared" si="6"/>
        <v>2593071789</v>
      </c>
    </row>
    <row r="199" spans="1:17">
      <c r="A199" s="243" t="s">
        <v>295</v>
      </c>
      <c r="C199" s="191">
        <v>9166725</v>
      </c>
      <c r="D199" s="191"/>
      <c r="E199" s="191">
        <v>14707063344</v>
      </c>
      <c r="F199" s="191"/>
      <c r="G199" s="191">
        <v>-14775886431</v>
      </c>
      <c r="H199" s="191"/>
      <c r="I199" s="192">
        <f t="shared" si="7"/>
        <v>-68823087</v>
      </c>
      <c r="J199" s="192"/>
      <c r="K199" s="191">
        <v>9166725</v>
      </c>
      <c r="L199" s="191"/>
      <c r="M199" s="191">
        <v>14707063344</v>
      </c>
      <c r="N199" s="191"/>
      <c r="O199" s="191">
        <v>-12717573677</v>
      </c>
      <c r="P199" s="191"/>
      <c r="Q199" s="191">
        <f t="shared" si="6"/>
        <v>1989489667</v>
      </c>
    </row>
    <row r="200" spans="1:17">
      <c r="A200" s="243" t="s">
        <v>97</v>
      </c>
      <c r="C200" s="191">
        <v>6514957</v>
      </c>
      <c r="D200" s="191"/>
      <c r="E200" s="191">
        <v>60552404608</v>
      </c>
      <c r="F200" s="191"/>
      <c r="G200" s="191">
        <v>-56763769447</v>
      </c>
      <c r="H200" s="191"/>
      <c r="I200" s="192">
        <f t="shared" si="7"/>
        <v>3788635161</v>
      </c>
      <c r="J200" s="192"/>
      <c r="K200" s="191">
        <v>6514957</v>
      </c>
      <c r="L200" s="191"/>
      <c r="M200" s="191">
        <v>60552404608</v>
      </c>
      <c r="N200" s="191"/>
      <c r="O200" s="191">
        <v>-57035795263</v>
      </c>
      <c r="P200" s="191"/>
      <c r="Q200" s="191">
        <f t="shared" si="6"/>
        <v>3516609345</v>
      </c>
    </row>
    <row r="201" spans="1:17">
      <c r="A201" s="243" t="s">
        <v>247</v>
      </c>
      <c r="C201" s="191">
        <v>6955333</v>
      </c>
      <c r="D201" s="191"/>
      <c r="E201" s="191">
        <v>41760250566</v>
      </c>
      <c r="F201" s="191"/>
      <c r="G201" s="191">
        <v>-38946855594</v>
      </c>
      <c r="H201" s="191"/>
      <c r="I201" s="192">
        <f t="shared" si="7"/>
        <v>2813394972</v>
      </c>
      <c r="J201" s="192"/>
      <c r="K201" s="191">
        <v>6955333</v>
      </c>
      <c r="L201" s="191"/>
      <c r="M201" s="191">
        <v>41760250566</v>
      </c>
      <c r="N201" s="191"/>
      <c r="O201" s="191">
        <v>-36963558642</v>
      </c>
      <c r="P201" s="191"/>
      <c r="Q201" s="191">
        <f t="shared" ref="Q201:Q264" si="8">M201+O201</f>
        <v>4796691924</v>
      </c>
    </row>
    <row r="202" spans="1:17">
      <c r="A202" s="243" t="s">
        <v>376</v>
      </c>
      <c r="C202" s="191">
        <v>7309514</v>
      </c>
      <c r="D202" s="191"/>
      <c r="E202" s="191">
        <v>35734298125</v>
      </c>
      <c r="F202" s="191"/>
      <c r="G202" s="191">
        <v>-33235668208</v>
      </c>
      <c r="H202" s="191"/>
      <c r="I202" s="192">
        <f t="shared" si="7"/>
        <v>2498629917</v>
      </c>
      <c r="J202" s="192"/>
      <c r="K202" s="191">
        <v>7309514</v>
      </c>
      <c r="L202" s="191"/>
      <c r="M202" s="191">
        <v>35734298125</v>
      </c>
      <c r="N202" s="191"/>
      <c r="O202" s="191">
        <v>-39719255550</v>
      </c>
      <c r="P202" s="191"/>
      <c r="Q202" s="191">
        <f t="shared" si="8"/>
        <v>-3984957425</v>
      </c>
    </row>
    <row r="203" spans="1:17">
      <c r="A203" s="243" t="s">
        <v>269</v>
      </c>
      <c r="C203" s="191">
        <v>1932437</v>
      </c>
      <c r="D203" s="191"/>
      <c r="E203" s="191">
        <v>146394761182</v>
      </c>
      <c r="F203" s="191"/>
      <c r="G203" s="191">
        <v>-130899097704</v>
      </c>
      <c r="H203" s="191"/>
      <c r="I203" s="192">
        <f t="shared" si="7"/>
        <v>15495663478</v>
      </c>
      <c r="J203" s="192"/>
      <c r="K203" s="191">
        <v>1932437</v>
      </c>
      <c r="L203" s="191"/>
      <c r="M203" s="191">
        <v>146394761182</v>
      </c>
      <c r="N203" s="191"/>
      <c r="O203" s="191">
        <v>-81471959476</v>
      </c>
      <c r="P203" s="191"/>
      <c r="Q203" s="191">
        <f t="shared" si="8"/>
        <v>64922801706</v>
      </c>
    </row>
    <row r="204" spans="1:17">
      <c r="A204" s="243" t="s">
        <v>87</v>
      </c>
      <c r="C204" s="191">
        <v>4192856</v>
      </c>
      <c r="D204" s="191"/>
      <c r="E204" s="191">
        <v>25632637321</v>
      </c>
      <c r="F204" s="191"/>
      <c r="G204" s="191">
        <v>-25234125223</v>
      </c>
      <c r="H204" s="191"/>
      <c r="I204" s="192">
        <f t="shared" si="7"/>
        <v>398512098</v>
      </c>
      <c r="J204" s="192"/>
      <c r="K204" s="191">
        <v>4192856</v>
      </c>
      <c r="L204" s="191"/>
      <c r="M204" s="191">
        <v>25632637321</v>
      </c>
      <c r="N204" s="191"/>
      <c r="O204" s="191">
        <v>-24450117438</v>
      </c>
      <c r="P204" s="191"/>
      <c r="Q204" s="191">
        <f t="shared" si="8"/>
        <v>1182519883</v>
      </c>
    </row>
    <row r="205" spans="1:17">
      <c r="A205" s="243" t="s">
        <v>101</v>
      </c>
      <c r="C205" s="191">
        <v>12139449</v>
      </c>
      <c r="D205" s="191"/>
      <c r="E205" s="191">
        <v>55123057665</v>
      </c>
      <c r="F205" s="191"/>
      <c r="G205" s="191">
        <v>-52127780127</v>
      </c>
      <c r="H205" s="191"/>
      <c r="I205" s="192">
        <f t="shared" si="7"/>
        <v>2995277538</v>
      </c>
      <c r="J205" s="192"/>
      <c r="K205" s="191">
        <v>12139449</v>
      </c>
      <c r="L205" s="191"/>
      <c r="M205" s="191">
        <v>55123057665</v>
      </c>
      <c r="N205" s="191"/>
      <c r="O205" s="191">
        <v>-51115667983</v>
      </c>
      <c r="P205" s="191"/>
      <c r="Q205" s="191">
        <f t="shared" si="8"/>
        <v>4007389682</v>
      </c>
    </row>
    <row r="206" spans="1:17">
      <c r="A206" s="243" t="s">
        <v>202</v>
      </c>
      <c r="C206" s="191">
        <v>13419673</v>
      </c>
      <c r="D206" s="191"/>
      <c r="E206" s="191">
        <v>64284621235</v>
      </c>
      <c r="F206" s="191"/>
      <c r="G206" s="191">
        <v>-54838671433</v>
      </c>
      <c r="H206" s="191"/>
      <c r="I206" s="192">
        <f t="shared" si="7"/>
        <v>9445949802</v>
      </c>
      <c r="J206" s="192"/>
      <c r="K206" s="191">
        <v>13419673</v>
      </c>
      <c r="L206" s="191"/>
      <c r="M206" s="191">
        <v>64284621235</v>
      </c>
      <c r="N206" s="191"/>
      <c r="O206" s="191">
        <v>-38715189815</v>
      </c>
      <c r="P206" s="191"/>
      <c r="Q206" s="191">
        <f t="shared" si="8"/>
        <v>25569431420</v>
      </c>
    </row>
    <row r="207" spans="1:17">
      <c r="A207" s="243" t="s">
        <v>273</v>
      </c>
      <c r="C207" s="191">
        <v>6101286</v>
      </c>
      <c r="D207" s="191"/>
      <c r="E207" s="191">
        <v>43910479445</v>
      </c>
      <c r="F207" s="191"/>
      <c r="G207" s="191">
        <v>-39215057556</v>
      </c>
      <c r="H207" s="191"/>
      <c r="I207" s="192">
        <f t="shared" si="7"/>
        <v>4695421889</v>
      </c>
      <c r="J207" s="192"/>
      <c r="K207" s="191">
        <v>6101286</v>
      </c>
      <c r="L207" s="191"/>
      <c r="M207" s="191">
        <v>43910479445</v>
      </c>
      <c r="N207" s="191"/>
      <c r="O207" s="191">
        <v>-38600720883</v>
      </c>
      <c r="P207" s="191"/>
      <c r="Q207" s="191">
        <f t="shared" si="8"/>
        <v>5309758562</v>
      </c>
    </row>
    <row r="208" spans="1:17">
      <c r="A208" s="243" t="s">
        <v>419</v>
      </c>
      <c r="C208" s="191">
        <v>7947881</v>
      </c>
      <c r="D208" s="191"/>
      <c r="E208" s="191">
        <v>48114599852</v>
      </c>
      <c r="F208" s="191"/>
      <c r="G208" s="191">
        <v>-43507483155</v>
      </c>
      <c r="H208" s="191"/>
      <c r="I208" s="192">
        <f t="shared" si="7"/>
        <v>4607116697</v>
      </c>
      <c r="J208" s="192"/>
      <c r="K208" s="191">
        <v>7947881</v>
      </c>
      <c r="L208" s="191"/>
      <c r="M208" s="191">
        <v>48114599852</v>
      </c>
      <c r="N208" s="191"/>
      <c r="O208" s="191">
        <v>-43487045696</v>
      </c>
      <c r="P208" s="191"/>
      <c r="Q208" s="191">
        <f t="shared" si="8"/>
        <v>4627554156</v>
      </c>
    </row>
    <row r="209" spans="1:17">
      <c r="A209" s="243" t="s">
        <v>90</v>
      </c>
      <c r="C209" s="191">
        <v>5025552</v>
      </c>
      <c r="D209" s="191"/>
      <c r="E209" s="191">
        <v>23639415640</v>
      </c>
      <c r="F209" s="191"/>
      <c r="G209" s="191">
        <v>-24731583515</v>
      </c>
      <c r="H209" s="191"/>
      <c r="I209" s="192">
        <f t="shared" si="7"/>
        <v>-1092167875</v>
      </c>
      <c r="J209" s="192"/>
      <c r="K209" s="191">
        <v>5025552</v>
      </c>
      <c r="L209" s="191"/>
      <c r="M209" s="191">
        <v>23639415640</v>
      </c>
      <c r="N209" s="191"/>
      <c r="O209" s="191">
        <v>-14812102148</v>
      </c>
      <c r="P209" s="191"/>
      <c r="Q209" s="191">
        <f t="shared" si="8"/>
        <v>8827313492</v>
      </c>
    </row>
    <row r="210" spans="1:17">
      <c r="A210" s="243" t="s">
        <v>259</v>
      </c>
      <c r="C210" s="191">
        <v>12644850</v>
      </c>
      <c r="D210" s="191"/>
      <c r="E210" s="191">
        <v>30192210773</v>
      </c>
      <c r="F210" s="191"/>
      <c r="G210" s="191">
        <v>-27064317076</v>
      </c>
      <c r="H210" s="191"/>
      <c r="I210" s="192">
        <f t="shared" si="7"/>
        <v>3127893697</v>
      </c>
      <c r="J210" s="192"/>
      <c r="K210" s="191">
        <v>12644850</v>
      </c>
      <c r="L210" s="191"/>
      <c r="M210" s="191">
        <v>30192210773</v>
      </c>
      <c r="N210" s="191"/>
      <c r="O210" s="191">
        <v>-20323227024</v>
      </c>
      <c r="P210" s="191"/>
      <c r="Q210" s="191">
        <f t="shared" si="8"/>
        <v>9868983749</v>
      </c>
    </row>
    <row r="211" spans="1:17">
      <c r="A211" s="243" t="s">
        <v>116</v>
      </c>
      <c r="C211" s="191">
        <v>4158007</v>
      </c>
      <c r="D211" s="191"/>
      <c r="E211" s="191">
        <v>30090182733</v>
      </c>
      <c r="F211" s="191"/>
      <c r="G211" s="191">
        <v>-24829421640</v>
      </c>
      <c r="H211" s="191"/>
      <c r="I211" s="192">
        <f t="shared" si="7"/>
        <v>5260761093</v>
      </c>
      <c r="J211" s="192"/>
      <c r="K211" s="191">
        <v>4158007</v>
      </c>
      <c r="L211" s="191"/>
      <c r="M211" s="191">
        <v>30090182733</v>
      </c>
      <c r="N211" s="191"/>
      <c r="O211" s="191">
        <v>-22071645023</v>
      </c>
      <c r="P211" s="191"/>
      <c r="Q211" s="191">
        <f t="shared" si="8"/>
        <v>8018537710</v>
      </c>
    </row>
    <row r="212" spans="1:17">
      <c r="A212" s="243" t="s">
        <v>315</v>
      </c>
      <c r="C212" s="191">
        <v>37953866</v>
      </c>
      <c r="D212" s="191"/>
      <c r="E212" s="191">
        <v>48480532042</v>
      </c>
      <c r="F212" s="191"/>
      <c r="G212" s="191">
        <v>-42811984397</v>
      </c>
      <c r="H212" s="191"/>
      <c r="I212" s="192">
        <f t="shared" si="7"/>
        <v>5668547645</v>
      </c>
      <c r="J212" s="192"/>
      <c r="K212" s="191">
        <v>37953866</v>
      </c>
      <c r="L212" s="191"/>
      <c r="M212" s="191">
        <v>48480532042</v>
      </c>
      <c r="N212" s="191"/>
      <c r="O212" s="191">
        <v>-43979974910</v>
      </c>
      <c r="P212" s="191"/>
      <c r="Q212" s="191">
        <f t="shared" si="8"/>
        <v>4500557132</v>
      </c>
    </row>
    <row r="213" spans="1:17">
      <c r="A213" s="243" t="s">
        <v>234</v>
      </c>
      <c r="C213" s="191">
        <v>3158283</v>
      </c>
      <c r="D213" s="191"/>
      <c r="E213" s="191">
        <v>29479822524</v>
      </c>
      <c r="F213" s="191"/>
      <c r="G213" s="191">
        <v>-25275099746</v>
      </c>
      <c r="H213" s="191"/>
      <c r="I213" s="192">
        <f t="shared" si="7"/>
        <v>4204722778</v>
      </c>
      <c r="J213" s="192"/>
      <c r="K213" s="191">
        <v>3158283</v>
      </c>
      <c r="L213" s="191"/>
      <c r="M213" s="191">
        <v>29479822524</v>
      </c>
      <c r="N213" s="191"/>
      <c r="O213" s="191">
        <v>-23701928904</v>
      </c>
      <c r="P213" s="191"/>
      <c r="Q213" s="191">
        <f t="shared" si="8"/>
        <v>5777893620</v>
      </c>
    </row>
    <row r="214" spans="1:17">
      <c r="A214" s="243" t="s">
        <v>281</v>
      </c>
      <c r="C214" s="191">
        <v>1077505</v>
      </c>
      <c r="D214" s="191"/>
      <c r="E214" s="191">
        <v>50523496683</v>
      </c>
      <c r="F214" s="191"/>
      <c r="G214" s="191">
        <v>-44089374632</v>
      </c>
      <c r="H214" s="191"/>
      <c r="I214" s="192">
        <f t="shared" si="7"/>
        <v>6434122051</v>
      </c>
      <c r="J214" s="192"/>
      <c r="K214" s="191">
        <v>1077505</v>
      </c>
      <c r="L214" s="191"/>
      <c r="M214" s="191">
        <v>50523496683</v>
      </c>
      <c r="N214" s="191"/>
      <c r="O214" s="191">
        <v>-42272129837</v>
      </c>
      <c r="P214" s="191"/>
      <c r="Q214" s="191">
        <f t="shared" si="8"/>
        <v>8251366846</v>
      </c>
    </row>
    <row r="215" spans="1:17">
      <c r="A215" s="243" t="s">
        <v>194</v>
      </c>
      <c r="C215" s="191">
        <v>752882</v>
      </c>
      <c r="D215" s="191"/>
      <c r="E215" s="191">
        <v>25550456304</v>
      </c>
      <c r="F215" s="191"/>
      <c r="G215" s="191">
        <v>-20882803043</v>
      </c>
      <c r="H215" s="191"/>
      <c r="I215" s="192">
        <f t="shared" si="7"/>
        <v>4667653261</v>
      </c>
      <c r="J215" s="192"/>
      <c r="K215" s="191">
        <v>752882</v>
      </c>
      <c r="L215" s="191"/>
      <c r="M215" s="191">
        <v>25550456304</v>
      </c>
      <c r="N215" s="191"/>
      <c r="O215" s="191">
        <v>-23041797155</v>
      </c>
      <c r="P215" s="191"/>
      <c r="Q215" s="191">
        <f t="shared" si="8"/>
        <v>2508659149</v>
      </c>
    </row>
    <row r="216" spans="1:17">
      <c r="A216" s="243" t="s">
        <v>142</v>
      </c>
      <c r="C216" s="191">
        <v>13919750</v>
      </c>
      <c r="D216" s="191"/>
      <c r="E216" s="191">
        <v>77486793931</v>
      </c>
      <c r="F216" s="191"/>
      <c r="G216" s="191">
        <v>-69396815745</v>
      </c>
      <c r="H216" s="191"/>
      <c r="I216" s="192">
        <f t="shared" si="7"/>
        <v>8089978186</v>
      </c>
      <c r="J216" s="192"/>
      <c r="K216" s="191">
        <v>13919750</v>
      </c>
      <c r="L216" s="191"/>
      <c r="M216" s="191">
        <v>77486793931</v>
      </c>
      <c r="N216" s="191"/>
      <c r="O216" s="191">
        <v>-42700758229</v>
      </c>
      <c r="P216" s="191"/>
      <c r="Q216" s="191">
        <f t="shared" si="8"/>
        <v>34786035702</v>
      </c>
    </row>
    <row r="217" spans="1:17">
      <c r="A217" s="243" t="s">
        <v>459</v>
      </c>
      <c r="C217" s="191">
        <v>9423264</v>
      </c>
      <c r="D217" s="191"/>
      <c r="E217" s="191">
        <v>16120943595</v>
      </c>
      <c r="F217" s="191"/>
      <c r="G217" s="191">
        <v>-15714121574</v>
      </c>
      <c r="H217" s="191"/>
      <c r="I217" s="192">
        <f t="shared" si="7"/>
        <v>406822021</v>
      </c>
      <c r="J217" s="192"/>
      <c r="K217" s="191">
        <v>9423264</v>
      </c>
      <c r="L217" s="191"/>
      <c r="M217" s="191">
        <v>16120943595</v>
      </c>
      <c r="N217" s="191"/>
      <c r="O217" s="191">
        <v>-15867911600</v>
      </c>
      <c r="P217" s="191"/>
      <c r="Q217" s="191">
        <f t="shared" si="8"/>
        <v>253031995</v>
      </c>
    </row>
    <row r="218" spans="1:17">
      <c r="A218" s="243" t="s">
        <v>244</v>
      </c>
      <c r="C218" s="191">
        <v>2592969</v>
      </c>
      <c r="D218" s="191"/>
      <c r="E218" s="191">
        <v>22476156079</v>
      </c>
      <c r="F218" s="191"/>
      <c r="G218" s="191">
        <v>-20459432774</v>
      </c>
      <c r="H218" s="191"/>
      <c r="I218" s="192">
        <f t="shared" si="7"/>
        <v>2016723305</v>
      </c>
      <c r="J218" s="192"/>
      <c r="K218" s="191">
        <v>2592969</v>
      </c>
      <c r="L218" s="191"/>
      <c r="M218" s="191">
        <v>22476156079</v>
      </c>
      <c r="N218" s="191"/>
      <c r="O218" s="191">
        <v>-19028466328</v>
      </c>
      <c r="P218" s="191"/>
      <c r="Q218" s="191">
        <f t="shared" si="8"/>
        <v>3447689751</v>
      </c>
    </row>
    <row r="219" spans="1:17">
      <c r="A219" s="243" t="s">
        <v>308</v>
      </c>
      <c r="C219" s="191">
        <v>3049882</v>
      </c>
      <c r="D219" s="191"/>
      <c r="E219" s="191">
        <v>46658404764</v>
      </c>
      <c r="F219" s="191"/>
      <c r="G219" s="191">
        <v>-44451794615</v>
      </c>
      <c r="H219" s="191"/>
      <c r="I219" s="192">
        <f t="shared" si="7"/>
        <v>2206610149</v>
      </c>
      <c r="J219" s="192"/>
      <c r="K219" s="191">
        <v>3049882</v>
      </c>
      <c r="L219" s="191"/>
      <c r="M219" s="191">
        <v>46658404764</v>
      </c>
      <c r="N219" s="191"/>
      <c r="O219" s="191">
        <v>-44017170196</v>
      </c>
      <c r="P219" s="191"/>
      <c r="Q219" s="191">
        <f t="shared" si="8"/>
        <v>2641234568</v>
      </c>
    </row>
    <row r="220" spans="1:17">
      <c r="A220" s="243" t="s">
        <v>249</v>
      </c>
      <c r="C220" s="191">
        <v>1010227</v>
      </c>
      <c r="D220" s="191"/>
      <c r="E220" s="191">
        <v>26692065251</v>
      </c>
      <c r="F220" s="191"/>
      <c r="G220" s="191">
        <v>-23495401382</v>
      </c>
      <c r="H220" s="191"/>
      <c r="I220" s="192">
        <f t="shared" si="7"/>
        <v>3196663869</v>
      </c>
      <c r="J220" s="192"/>
      <c r="K220" s="191">
        <v>1010227</v>
      </c>
      <c r="L220" s="191"/>
      <c r="M220" s="191">
        <v>26692065251</v>
      </c>
      <c r="N220" s="191"/>
      <c r="O220" s="191">
        <v>-28449443517</v>
      </c>
      <c r="P220" s="191"/>
      <c r="Q220" s="191">
        <f t="shared" si="8"/>
        <v>-1757378266</v>
      </c>
    </row>
    <row r="221" spans="1:17">
      <c r="A221" s="243" t="s">
        <v>377</v>
      </c>
      <c r="C221" s="191">
        <v>18381669</v>
      </c>
      <c r="D221" s="191"/>
      <c r="E221" s="191">
        <v>52076049501</v>
      </c>
      <c r="F221" s="191"/>
      <c r="G221" s="191">
        <v>-44352821005</v>
      </c>
      <c r="H221" s="191"/>
      <c r="I221" s="192">
        <f t="shared" si="7"/>
        <v>7723228496</v>
      </c>
      <c r="J221" s="192"/>
      <c r="K221" s="191">
        <v>18381669</v>
      </c>
      <c r="L221" s="191"/>
      <c r="M221" s="191">
        <v>52076049501</v>
      </c>
      <c r="N221" s="191"/>
      <c r="O221" s="191">
        <v>-40514132665</v>
      </c>
      <c r="P221" s="191"/>
      <c r="Q221" s="191">
        <f t="shared" si="8"/>
        <v>11561916836</v>
      </c>
    </row>
    <row r="222" spans="1:17">
      <c r="A222" s="243" t="s">
        <v>112</v>
      </c>
      <c r="C222" s="191">
        <v>8166524</v>
      </c>
      <c r="D222" s="191"/>
      <c r="E222" s="191">
        <v>44080377183</v>
      </c>
      <c r="F222" s="191"/>
      <c r="G222" s="191">
        <v>-34835705672</v>
      </c>
      <c r="H222" s="191"/>
      <c r="I222" s="192">
        <f t="shared" si="7"/>
        <v>9244671511</v>
      </c>
      <c r="J222" s="192"/>
      <c r="K222" s="191">
        <v>8166524</v>
      </c>
      <c r="L222" s="191"/>
      <c r="M222" s="191">
        <v>44080377183</v>
      </c>
      <c r="N222" s="191"/>
      <c r="O222" s="191">
        <v>-37132301448</v>
      </c>
      <c r="P222" s="191"/>
      <c r="Q222" s="191">
        <f t="shared" si="8"/>
        <v>6948075735</v>
      </c>
    </row>
    <row r="223" spans="1:17">
      <c r="A223" s="243" t="s">
        <v>156</v>
      </c>
      <c r="C223" s="191">
        <v>13598961</v>
      </c>
      <c r="D223" s="191"/>
      <c r="E223" s="191">
        <v>36944822953</v>
      </c>
      <c r="F223" s="191"/>
      <c r="G223" s="191">
        <v>-33856843551</v>
      </c>
      <c r="H223" s="191"/>
      <c r="I223" s="192">
        <f t="shared" si="7"/>
        <v>3087979402</v>
      </c>
      <c r="J223" s="192"/>
      <c r="K223" s="191">
        <v>13598961</v>
      </c>
      <c r="L223" s="191"/>
      <c r="M223" s="191">
        <v>36944822953</v>
      </c>
      <c r="N223" s="191"/>
      <c r="O223" s="191">
        <v>-24010135927</v>
      </c>
      <c r="P223" s="191"/>
      <c r="Q223" s="191">
        <f t="shared" si="8"/>
        <v>12934687026</v>
      </c>
    </row>
    <row r="224" spans="1:17">
      <c r="A224" s="243" t="s">
        <v>425</v>
      </c>
      <c r="C224" s="191">
        <v>8205071</v>
      </c>
      <c r="D224" s="191"/>
      <c r="E224" s="191">
        <v>40781254141</v>
      </c>
      <c r="F224" s="191"/>
      <c r="G224" s="191">
        <v>-38042402687</v>
      </c>
      <c r="H224" s="191"/>
      <c r="I224" s="192">
        <f t="shared" si="7"/>
        <v>2738851454</v>
      </c>
      <c r="J224" s="192"/>
      <c r="K224" s="191">
        <v>8205071</v>
      </c>
      <c r="L224" s="191"/>
      <c r="M224" s="191">
        <v>40781254141</v>
      </c>
      <c r="N224" s="191"/>
      <c r="O224" s="191">
        <v>-38072464394</v>
      </c>
      <c r="P224" s="191"/>
      <c r="Q224" s="191">
        <f t="shared" si="8"/>
        <v>2708789747</v>
      </c>
    </row>
    <row r="225" spans="1:17">
      <c r="A225" s="243" t="s">
        <v>292</v>
      </c>
      <c r="C225" s="191">
        <v>2591087</v>
      </c>
      <c r="D225" s="191"/>
      <c r="E225" s="191">
        <v>42987932843</v>
      </c>
      <c r="F225" s="191"/>
      <c r="G225" s="191">
        <v>-40538801997</v>
      </c>
      <c r="H225" s="191"/>
      <c r="I225" s="192">
        <f t="shared" si="7"/>
        <v>2449130846</v>
      </c>
      <c r="J225" s="192"/>
      <c r="K225" s="191">
        <v>2591087</v>
      </c>
      <c r="L225" s="191"/>
      <c r="M225" s="191">
        <v>42987932843</v>
      </c>
      <c r="N225" s="191"/>
      <c r="O225" s="191">
        <v>-44713957260</v>
      </c>
      <c r="P225" s="191"/>
      <c r="Q225" s="191">
        <f t="shared" si="8"/>
        <v>-1726024417</v>
      </c>
    </row>
    <row r="226" spans="1:17">
      <c r="A226" s="243" t="s">
        <v>461</v>
      </c>
      <c r="C226" s="191">
        <v>4635178</v>
      </c>
      <c r="D226" s="191"/>
      <c r="E226" s="191">
        <v>39901804666</v>
      </c>
      <c r="F226" s="191"/>
      <c r="G226" s="191">
        <v>-37256740549</v>
      </c>
      <c r="H226" s="191"/>
      <c r="I226" s="192">
        <f t="shared" si="7"/>
        <v>2645064117</v>
      </c>
      <c r="J226" s="192"/>
      <c r="K226" s="191">
        <v>4635178</v>
      </c>
      <c r="L226" s="191"/>
      <c r="M226" s="191">
        <v>39901804666</v>
      </c>
      <c r="N226" s="191"/>
      <c r="O226" s="191">
        <v>-37444246201</v>
      </c>
      <c r="P226" s="191"/>
      <c r="Q226" s="191">
        <f t="shared" si="8"/>
        <v>2457558465</v>
      </c>
    </row>
    <row r="227" spans="1:17">
      <c r="A227" s="243" t="s">
        <v>251</v>
      </c>
      <c r="C227" s="191">
        <v>21725427</v>
      </c>
      <c r="D227" s="191"/>
      <c r="E227" s="191">
        <v>49951919724</v>
      </c>
      <c r="F227" s="191"/>
      <c r="G227" s="191">
        <v>-49643827900</v>
      </c>
      <c r="H227" s="191"/>
      <c r="I227" s="192">
        <f t="shared" si="7"/>
        <v>308091824</v>
      </c>
      <c r="J227" s="192"/>
      <c r="K227" s="191">
        <v>21725427</v>
      </c>
      <c r="L227" s="191"/>
      <c r="M227" s="191">
        <v>49951919724</v>
      </c>
      <c r="N227" s="191"/>
      <c r="O227" s="191">
        <v>-47081267386</v>
      </c>
      <c r="P227" s="191"/>
      <c r="Q227" s="191">
        <f t="shared" si="8"/>
        <v>2870652338</v>
      </c>
    </row>
    <row r="228" spans="1:17">
      <c r="A228" s="243" t="s">
        <v>162</v>
      </c>
      <c r="C228" s="191">
        <v>31207610</v>
      </c>
      <c r="D228" s="191"/>
      <c r="E228" s="191">
        <v>142111437149</v>
      </c>
      <c r="F228" s="191"/>
      <c r="G228" s="191">
        <v>-118565796285</v>
      </c>
      <c r="H228" s="191"/>
      <c r="I228" s="192">
        <f t="shared" ref="I228:I292" si="9">E228+G228</f>
        <v>23545640864</v>
      </c>
      <c r="J228" s="192"/>
      <c r="K228" s="191">
        <v>31207610</v>
      </c>
      <c r="L228" s="191"/>
      <c r="M228" s="191">
        <v>142111437149</v>
      </c>
      <c r="N228" s="191"/>
      <c r="O228" s="191">
        <v>-87649366701</v>
      </c>
      <c r="P228" s="191"/>
      <c r="Q228" s="191">
        <f t="shared" si="8"/>
        <v>54462070448</v>
      </c>
    </row>
    <row r="229" spans="1:17">
      <c r="A229" s="243" t="s">
        <v>341</v>
      </c>
      <c r="C229" s="191">
        <v>2360833</v>
      </c>
      <c r="D229" s="191"/>
      <c r="E229" s="191">
        <v>44823613437</v>
      </c>
      <c r="F229" s="191"/>
      <c r="G229" s="191">
        <v>-41216084278</v>
      </c>
      <c r="H229" s="191"/>
      <c r="I229" s="192">
        <f t="shared" si="9"/>
        <v>3607529159</v>
      </c>
      <c r="J229" s="192"/>
      <c r="K229" s="191">
        <v>2360833</v>
      </c>
      <c r="L229" s="191"/>
      <c r="M229" s="191">
        <v>44823613437</v>
      </c>
      <c r="N229" s="191"/>
      <c r="O229" s="191">
        <v>-42920223930</v>
      </c>
      <c r="P229" s="191"/>
      <c r="Q229" s="191">
        <f t="shared" si="8"/>
        <v>1903389507</v>
      </c>
    </row>
    <row r="230" spans="1:17">
      <c r="A230" s="243" t="s">
        <v>123</v>
      </c>
      <c r="C230" s="191">
        <v>6951441</v>
      </c>
      <c r="D230" s="191"/>
      <c r="E230" s="191">
        <v>46435737106</v>
      </c>
      <c r="F230" s="191"/>
      <c r="G230" s="191">
        <v>-38244953676</v>
      </c>
      <c r="H230" s="191"/>
      <c r="I230" s="192">
        <f t="shared" si="9"/>
        <v>8190783430</v>
      </c>
      <c r="J230" s="192"/>
      <c r="K230" s="191">
        <v>6951441</v>
      </c>
      <c r="L230" s="191"/>
      <c r="M230" s="191">
        <v>46435737106</v>
      </c>
      <c r="N230" s="191"/>
      <c r="O230" s="191">
        <v>-35907635086</v>
      </c>
      <c r="P230" s="191"/>
      <c r="Q230" s="191">
        <f t="shared" si="8"/>
        <v>10528102020</v>
      </c>
    </row>
    <row r="231" spans="1:17">
      <c r="A231" s="243" t="s">
        <v>133</v>
      </c>
      <c r="C231" s="191">
        <v>5520654</v>
      </c>
      <c r="D231" s="191"/>
      <c r="E231" s="191">
        <v>32323177984</v>
      </c>
      <c r="F231" s="191"/>
      <c r="G231" s="191">
        <v>-32013283803</v>
      </c>
      <c r="H231" s="191"/>
      <c r="I231" s="192">
        <f t="shared" si="9"/>
        <v>309894181</v>
      </c>
      <c r="J231" s="192"/>
      <c r="K231" s="191">
        <v>5520654</v>
      </c>
      <c r="L231" s="191"/>
      <c r="M231" s="191">
        <v>32323177984</v>
      </c>
      <c r="N231" s="191"/>
      <c r="O231" s="191">
        <v>-33147895582</v>
      </c>
      <c r="P231" s="191"/>
      <c r="Q231" s="191">
        <f t="shared" si="8"/>
        <v>-824717598</v>
      </c>
    </row>
    <row r="232" spans="1:17">
      <c r="A232" s="243" t="s">
        <v>188</v>
      </c>
      <c r="C232" s="191">
        <v>26140624</v>
      </c>
      <c r="D232" s="191"/>
      <c r="E232" s="191">
        <v>30246641606</v>
      </c>
      <c r="F232" s="191"/>
      <c r="G232" s="191">
        <v>-27568396627</v>
      </c>
      <c r="H232" s="191"/>
      <c r="I232" s="192">
        <f t="shared" si="9"/>
        <v>2678244979</v>
      </c>
      <c r="J232" s="192"/>
      <c r="K232" s="191">
        <v>26140624</v>
      </c>
      <c r="L232" s="191"/>
      <c r="M232" s="191">
        <v>30246641606</v>
      </c>
      <c r="N232" s="191"/>
      <c r="O232" s="191">
        <v>-28008804992</v>
      </c>
      <c r="P232" s="191"/>
      <c r="Q232" s="191">
        <f t="shared" si="8"/>
        <v>2237836614</v>
      </c>
    </row>
    <row r="233" spans="1:17">
      <c r="A233" s="243" t="s">
        <v>348</v>
      </c>
      <c r="C233" s="191">
        <v>12822323</v>
      </c>
      <c r="D233" s="191"/>
      <c r="E233" s="191">
        <v>41832471049</v>
      </c>
      <c r="F233" s="191"/>
      <c r="G233" s="191">
        <v>-31212843846</v>
      </c>
      <c r="H233" s="191"/>
      <c r="I233" s="192">
        <f t="shared" si="9"/>
        <v>10619627203</v>
      </c>
      <c r="J233" s="192"/>
      <c r="K233" s="191">
        <v>12822323</v>
      </c>
      <c r="L233" s="191"/>
      <c r="M233" s="191">
        <v>41832471049</v>
      </c>
      <c r="N233" s="191"/>
      <c r="O233" s="191">
        <v>-42178951891</v>
      </c>
      <c r="P233" s="191"/>
      <c r="Q233" s="191">
        <f t="shared" si="8"/>
        <v>-346480842</v>
      </c>
    </row>
    <row r="234" spans="1:17">
      <c r="A234" s="243" t="s">
        <v>158</v>
      </c>
      <c r="C234" s="191">
        <v>2065339</v>
      </c>
      <c r="D234" s="191"/>
      <c r="E234" s="191">
        <v>44694903576</v>
      </c>
      <c r="F234" s="191"/>
      <c r="G234" s="191">
        <v>-39054349900</v>
      </c>
      <c r="H234" s="191"/>
      <c r="I234" s="192">
        <f t="shared" si="9"/>
        <v>5640553676</v>
      </c>
      <c r="J234" s="192"/>
      <c r="K234" s="191">
        <v>2065339</v>
      </c>
      <c r="L234" s="191"/>
      <c r="M234" s="191">
        <v>44694903576</v>
      </c>
      <c r="N234" s="191"/>
      <c r="O234" s="191">
        <v>-45050282682</v>
      </c>
      <c r="P234" s="191"/>
      <c r="Q234" s="191">
        <f t="shared" si="8"/>
        <v>-355379106</v>
      </c>
    </row>
    <row r="235" spans="1:17">
      <c r="A235" s="243" t="s">
        <v>271</v>
      </c>
      <c r="C235" s="191">
        <v>676476</v>
      </c>
      <c r="D235" s="191"/>
      <c r="E235" s="191">
        <v>27234264199</v>
      </c>
      <c r="F235" s="191"/>
      <c r="G235" s="191">
        <v>-23095740414</v>
      </c>
      <c r="H235" s="191"/>
      <c r="I235" s="192">
        <f t="shared" si="9"/>
        <v>4138523785</v>
      </c>
      <c r="J235" s="192"/>
      <c r="K235" s="191">
        <v>676476</v>
      </c>
      <c r="L235" s="191"/>
      <c r="M235" s="191">
        <v>27234264199</v>
      </c>
      <c r="N235" s="191"/>
      <c r="O235" s="191">
        <v>-25669864708</v>
      </c>
      <c r="P235" s="191"/>
      <c r="Q235" s="191">
        <f t="shared" si="8"/>
        <v>1564399491</v>
      </c>
    </row>
    <row r="236" spans="1:17">
      <c r="A236" s="243" t="s">
        <v>154</v>
      </c>
      <c r="C236" s="191">
        <v>276912</v>
      </c>
      <c r="D236" s="191"/>
      <c r="E236" s="191">
        <v>22811158644</v>
      </c>
      <c r="F236" s="191"/>
      <c r="G236" s="191">
        <v>-18297361755</v>
      </c>
      <c r="H236" s="191"/>
      <c r="I236" s="192">
        <f t="shared" si="9"/>
        <v>4513796889</v>
      </c>
      <c r="J236" s="192"/>
      <c r="K236" s="191">
        <v>276912</v>
      </c>
      <c r="L236" s="191"/>
      <c r="M236" s="191">
        <v>22811158644</v>
      </c>
      <c r="N236" s="191"/>
      <c r="O236" s="191">
        <v>-15217131127</v>
      </c>
      <c r="P236" s="191"/>
      <c r="Q236" s="191">
        <f t="shared" si="8"/>
        <v>7594027517</v>
      </c>
    </row>
    <row r="237" spans="1:17">
      <c r="A237" s="243" t="s">
        <v>83</v>
      </c>
      <c r="C237" s="191">
        <v>37816930</v>
      </c>
      <c r="D237" s="191"/>
      <c r="E237" s="191">
        <v>132285963902</v>
      </c>
      <c r="F237" s="191"/>
      <c r="G237" s="191">
        <v>-116097933145</v>
      </c>
      <c r="H237" s="191"/>
      <c r="I237" s="192">
        <f t="shared" si="9"/>
        <v>16188030757</v>
      </c>
      <c r="J237" s="192"/>
      <c r="K237" s="191">
        <v>37816930</v>
      </c>
      <c r="L237" s="191"/>
      <c r="M237" s="191">
        <v>132285963902</v>
      </c>
      <c r="N237" s="191"/>
      <c r="O237" s="191">
        <v>-112124032957</v>
      </c>
      <c r="P237" s="191"/>
      <c r="Q237" s="191">
        <f t="shared" si="8"/>
        <v>20161930945</v>
      </c>
    </row>
    <row r="238" spans="1:17">
      <c r="A238" s="243" t="s">
        <v>224</v>
      </c>
      <c r="C238" s="191">
        <v>3278274</v>
      </c>
      <c r="D238" s="191"/>
      <c r="E238" s="191">
        <v>55366472904</v>
      </c>
      <c r="F238" s="191"/>
      <c r="G238" s="191">
        <v>-44349637853</v>
      </c>
      <c r="H238" s="191"/>
      <c r="I238" s="192">
        <f t="shared" si="9"/>
        <v>11016835051</v>
      </c>
      <c r="J238" s="192"/>
      <c r="K238" s="191">
        <v>3278274</v>
      </c>
      <c r="L238" s="191"/>
      <c r="M238" s="191">
        <v>55366472904</v>
      </c>
      <c r="N238" s="191"/>
      <c r="O238" s="191">
        <v>-40188360673</v>
      </c>
      <c r="P238" s="191"/>
      <c r="Q238" s="191">
        <f t="shared" si="8"/>
        <v>15178112231</v>
      </c>
    </row>
    <row r="239" spans="1:17">
      <c r="A239" s="243" t="s">
        <v>169</v>
      </c>
      <c r="C239" s="191">
        <v>18676363</v>
      </c>
      <c r="D239" s="191"/>
      <c r="E239" s="191">
        <v>77231392745</v>
      </c>
      <c r="F239" s="191"/>
      <c r="G239" s="191">
        <v>-66114545940</v>
      </c>
      <c r="H239" s="191"/>
      <c r="I239" s="192">
        <f t="shared" si="9"/>
        <v>11116846805</v>
      </c>
      <c r="J239" s="192"/>
      <c r="K239" s="191">
        <v>18676363</v>
      </c>
      <c r="L239" s="191"/>
      <c r="M239" s="191">
        <v>77231392745</v>
      </c>
      <c r="N239" s="191"/>
      <c r="O239" s="191">
        <v>-66314218661</v>
      </c>
      <c r="P239" s="191"/>
      <c r="Q239" s="191">
        <f t="shared" si="8"/>
        <v>10917174084</v>
      </c>
    </row>
    <row r="240" spans="1:17">
      <c r="A240" s="243" t="s">
        <v>314</v>
      </c>
      <c r="C240" s="191">
        <v>37385823</v>
      </c>
      <c r="D240" s="191"/>
      <c r="E240" s="191">
        <v>41845962903</v>
      </c>
      <c r="F240" s="191"/>
      <c r="G240" s="191">
        <v>-39005993258</v>
      </c>
      <c r="H240" s="191"/>
      <c r="I240" s="192">
        <f t="shared" si="9"/>
        <v>2839969645</v>
      </c>
      <c r="J240" s="192"/>
      <c r="K240" s="191">
        <v>37385823</v>
      </c>
      <c r="L240" s="191"/>
      <c r="M240" s="191">
        <v>41845962903</v>
      </c>
      <c r="N240" s="191"/>
      <c r="O240" s="191">
        <v>-42919838437</v>
      </c>
      <c r="P240" s="191"/>
      <c r="Q240" s="191">
        <f t="shared" si="8"/>
        <v>-1073875534</v>
      </c>
    </row>
    <row r="241" spans="1:17">
      <c r="A241" s="243" t="s">
        <v>431</v>
      </c>
      <c r="C241" s="191">
        <v>1048872</v>
      </c>
      <c r="D241" s="191"/>
      <c r="E241" s="191">
        <v>44530779052</v>
      </c>
      <c r="F241" s="191"/>
      <c r="G241" s="191">
        <v>-42722425848</v>
      </c>
      <c r="H241" s="191"/>
      <c r="I241" s="192">
        <f t="shared" si="9"/>
        <v>1808353204</v>
      </c>
      <c r="J241" s="192"/>
      <c r="K241" s="191">
        <v>1048872</v>
      </c>
      <c r="L241" s="191"/>
      <c r="M241" s="191">
        <v>44530779052</v>
      </c>
      <c r="N241" s="191"/>
      <c r="O241" s="191">
        <v>-42688289096</v>
      </c>
      <c r="P241" s="191"/>
      <c r="Q241" s="191">
        <f t="shared" si="8"/>
        <v>1842489956</v>
      </c>
    </row>
    <row r="242" spans="1:17">
      <c r="A242" s="243" t="s">
        <v>227</v>
      </c>
      <c r="C242" s="191">
        <v>621541</v>
      </c>
      <c r="D242" s="191"/>
      <c r="E242" s="191">
        <v>10058481293</v>
      </c>
      <c r="F242" s="191"/>
      <c r="G242" s="191">
        <v>-10335414931</v>
      </c>
      <c r="H242" s="191"/>
      <c r="I242" s="192">
        <f t="shared" si="9"/>
        <v>-276933638</v>
      </c>
      <c r="J242" s="192"/>
      <c r="K242" s="191">
        <v>621541</v>
      </c>
      <c r="L242" s="191"/>
      <c r="M242" s="191">
        <v>10058481293</v>
      </c>
      <c r="N242" s="191"/>
      <c r="O242" s="191">
        <v>-10335414931</v>
      </c>
      <c r="P242" s="191"/>
      <c r="Q242" s="191">
        <f t="shared" si="8"/>
        <v>-276933638</v>
      </c>
    </row>
    <row r="243" spans="1:17">
      <c r="A243" s="243" t="s">
        <v>159</v>
      </c>
      <c r="C243" s="191">
        <v>13665097</v>
      </c>
      <c r="D243" s="191"/>
      <c r="E243" s="191">
        <v>94950689817</v>
      </c>
      <c r="F243" s="191"/>
      <c r="G243" s="191">
        <v>-84822105471</v>
      </c>
      <c r="H243" s="191"/>
      <c r="I243" s="192">
        <f t="shared" si="9"/>
        <v>10128584346</v>
      </c>
      <c r="J243" s="192"/>
      <c r="K243" s="191">
        <v>13665097</v>
      </c>
      <c r="L243" s="191"/>
      <c r="M243" s="191">
        <v>94950689817</v>
      </c>
      <c r="N243" s="191"/>
      <c r="O243" s="191">
        <v>-63911730413</v>
      </c>
      <c r="P243" s="191"/>
      <c r="Q243" s="191">
        <f t="shared" si="8"/>
        <v>31038959404</v>
      </c>
    </row>
    <row r="244" spans="1:17">
      <c r="A244" s="243" t="s">
        <v>180</v>
      </c>
      <c r="C244" s="191">
        <v>11892082</v>
      </c>
      <c r="D244" s="191"/>
      <c r="E244" s="191">
        <v>32213108209</v>
      </c>
      <c r="F244" s="191"/>
      <c r="G244" s="191">
        <v>-28042242522</v>
      </c>
      <c r="H244" s="191"/>
      <c r="I244" s="192">
        <f t="shared" si="9"/>
        <v>4170865687</v>
      </c>
      <c r="J244" s="192"/>
      <c r="K244" s="191">
        <v>11892082</v>
      </c>
      <c r="L244" s="191"/>
      <c r="M244" s="191">
        <v>32213108209</v>
      </c>
      <c r="N244" s="191"/>
      <c r="O244" s="191">
        <v>-29386433908</v>
      </c>
      <c r="P244" s="191"/>
      <c r="Q244" s="191">
        <f t="shared" si="8"/>
        <v>2826674301</v>
      </c>
    </row>
    <row r="245" spans="1:17">
      <c r="A245" s="243" t="s">
        <v>80</v>
      </c>
      <c r="C245" s="191">
        <v>5915107</v>
      </c>
      <c r="D245" s="191"/>
      <c r="E245" s="191">
        <v>30693141236</v>
      </c>
      <c r="F245" s="191"/>
      <c r="G245" s="191">
        <v>-30187596768</v>
      </c>
      <c r="H245" s="191"/>
      <c r="I245" s="192">
        <f t="shared" si="9"/>
        <v>505544468</v>
      </c>
      <c r="J245" s="192"/>
      <c r="K245" s="191">
        <v>5915107</v>
      </c>
      <c r="L245" s="191"/>
      <c r="M245" s="191">
        <v>30693141236</v>
      </c>
      <c r="N245" s="191"/>
      <c r="O245" s="191">
        <v>-23615536505</v>
      </c>
      <c r="P245" s="191"/>
      <c r="Q245" s="191">
        <f t="shared" si="8"/>
        <v>7077604731</v>
      </c>
    </row>
    <row r="246" spans="1:17">
      <c r="A246" s="243" t="s">
        <v>331</v>
      </c>
      <c r="C246" s="191">
        <v>2289387</v>
      </c>
      <c r="D246" s="191"/>
      <c r="E246" s="191">
        <v>30131130555</v>
      </c>
      <c r="F246" s="191"/>
      <c r="G246" s="191">
        <v>-25881506118</v>
      </c>
      <c r="H246" s="191"/>
      <c r="I246" s="192">
        <f t="shared" si="9"/>
        <v>4249624437</v>
      </c>
      <c r="J246" s="192"/>
      <c r="K246" s="191">
        <v>2289387</v>
      </c>
      <c r="L246" s="191"/>
      <c r="M246" s="191">
        <v>30131130555</v>
      </c>
      <c r="N246" s="191"/>
      <c r="O246" s="191">
        <v>-27424641755</v>
      </c>
      <c r="P246" s="191"/>
      <c r="Q246" s="191">
        <f t="shared" si="8"/>
        <v>2706488800</v>
      </c>
    </row>
    <row r="247" spans="1:17">
      <c r="A247" s="243" t="s">
        <v>426</v>
      </c>
      <c r="C247" s="191">
        <v>3631484</v>
      </c>
      <c r="D247" s="191"/>
      <c r="E247" s="191">
        <v>34727013570</v>
      </c>
      <c r="F247" s="191"/>
      <c r="G247" s="191">
        <v>-35031915921</v>
      </c>
      <c r="H247" s="191"/>
      <c r="I247" s="192">
        <f t="shared" si="9"/>
        <v>-304902351</v>
      </c>
      <c r="J247" s="192"/>
      <c r="K247" s="191">
        <v>3631484</v>
      </c>
      <c r="L247" s="191"/>
      <c r="M247" s="191">
        <v>34727013570</v>
      </c>
      <c r="N247" s="191"/>
      <c r="O247" s="191">
        <v>-35353471610</v>
      </c>
      <c r="P247" s="191"/>
      <c r="Q247" s="191">
        <f t="shared" si="8"/>
        <v>-626458040</v>
      </c>
    </row>
    <row r="248" spans="1:17">
      <c r="A248" s="243" t="s">
        <v>96</v>
      </c>
      <c r="C248" s="191">
        <v>16842381</v>
      </c>
      <c r="D248" s="191"/>
      <c r="E248" s="191">
        <v>51900723386</v>
      </c>
      <c r="F248" s="191"/>
      <c r="G248" s="191">
        <v>-48301610051</v>
      </c>
      <c r="H248" s="191"/>
      <c r="I248" s="192">
        <f t="shared" si="9"/>
        <v>3599113335</v>
      </c>
      <c r="J248" s="192"/>
      <c r="K248" s="191">
        <v>16842381</v>
      </c>
      <c r="L248" s="191"/>
      <c r="M248" s="191">
        <v>51900723386</v>
      </c>
      <c r="N248" s="191"/>
      <c r="O248" s="191">
        <v>-49171573188</v>
      </c>
      <c r="P248" s="191"/>
      <c r="Q248" s="191">
        <f t="shared" si="8"/>
        <v>2729150198</v>
      </c>
    </row>
    <row r="249" spans="1:17">
      <c r="A249" s="243" t="s">
        <v>124</v>
      </c>
      <c r="C249" s="191">
        <v>20303499</v>
      </c>
      <c r="D249" s="191"/>
      <c r="E249" s="191">
        <v>38024193957</v>
      </c>
      <c r="F249" s="191"/>
      <c r="G249" s="191">
        <v>-31818398737</v>
      </c>
      <c r="H249" s="191"/>
      <c r="I249" s="192">
        <f t="shared" si="9"/>
        <v>6205795220</v>
      </c>
      <c r="J249" s="192"/>
      <c r="K249" s="191">
        <v>20303499</v>
      </c>
      <c r="L249" s="191"/>
      <c r="M249" s="191">
        <v>38024193957</v>
      </c>
      <c r="N249" s="191"/>
      <c r="O249" s="191">
        <v>-35093667546</v>
      </c>
      <c r="P249" s="191"/>
      <c r="Q249" s="191">
        <f t="shared" si="8"/>
        <v>2930526411</v>
      </c>
    </row>
    <row r="250" spans="1:17">
      <c r="A250" s="243" t="s">
        <v>136</v>
      </c>
      <c r="C250" s="191">
        <v>2298039</v>
      </c>
      <c r="D250" s="191"/>
      <c r="E250" s="191">
        <v>54733401408</v>
      </c>
      <c r="F250" s="191"/>
      <c r="G250" s="191">
        <v>-50070900173</v>
      </c>
      <c r="H250" s="191"/>
      <c r="I250" s="192">
        <f t="shared" si="9"/>
        <v>4662501235</v>
      </c>
      <c r="J250" s="192"/>
      <c r="K250" s="191">
        <v>2298039</v>
      </c>
      <c r="L250" s="191"/>
      <c r="M250" s="191">
        <v>54733401408</v>
      </c>
      <c r="N250" s="191"/>
      <c r="O250" s="191">
        <v>-39374510693</v>
      </c>
      <c r="P250" s="191"/>
      <c r="Q250" s="191">
        <f t="shared" si="8"/>
        <v>15358890715</v>
      </c>
    </row>
    <row r="251" spans="1:17">
      <c r="A251" s="243" t="s">
        <v>447</v>
      </c>
      <c r="C251" s="191">
        <v>54075473</v>
      </c>
      <c r="D251" s="191"/>
      <c r="E251" s="191">
        <v>28596981137</v>
      </c>
      <c r="F251" s="191"/>
      <c r="G251" s="191">
        <v>-22463251892</v>
      </c>
      <c r="H251" s="191"/>
      <c r="I251" s="192">
        <f t="shared" si="9"/>
        <v>6133729245</v>
      </c>
      <c r="J251" s="192"/>
      <c r="K251" s="191">
        <v>54075473</v>
      </c>
      <c r="L251" s="191"/>
      <c r="M251" s="191">
        <v>28596981137</v>
      </c>
      <c r="N251" s="191"/>
      <c r="O251" s="191">
        <v>-22969082590</v>
      </c>
      <c r="P251" s="191"/>
      <c r="Q251" s="191">
        <f t="shared" si="8"/>
        <v>5627898547</v>
      </c>
    </row>
    <row r="252" spans="1:17">
      <c r="A252" s="243" t="s">
        <v>405</v>
      </c>
      <c r="C252" s="191">
        <v>782699</v>
      </c>
      <c r="D252" s="191"/>
      <c r="E252" s="191">
        <v>49748001707</v>
      </c>
      <c r="F252" s="191"/>
      <c r="G252" s="191">
        <v>-42317439505</v>
      </c>
      <c r="H252" s="191"/>
      <c r="I252" s="192">
        <f t="shared" si="9"/>
        <v>7430562202</v>
      </c>
      <c r="J252" s="192"/>
      <c r="K252" s="191">
        <v>782699</v>
      </c>
      <c r="L252" s="191"/>
      <c r="M252" s="191">
        <v>49748001707</v>
      </c>
      <c r="N252" s="191"/>
      <c r="O252" s="191">
        <v>-42352585716</v>
      </c>
      <c r="P252" s="191"/>
      <c r="Q252" s="191">
        <f t="shared" si="8"/>
        <v>7395415991</v>
      </c>
    </row>
    <row r="253" spans="1:17">
      <c r="A253" s="243" t="s">
        <v>284</v>
      </c>
      <c r="C253" s="191">
        <v>13949836</v>
      </c>
      <c r="D253" s="191"/>
      <c r="E253" s="191">
        <v>30728905201</v>
      </c>
      <c r="F253" s="191"/>
      <c r="G253" s="191">
        <v>-24218150120</v>
      </c>
      <c r="H253" s="191"/>
      <c r="I253" s="192">
        <f t="shared" si="9"/>
        <v>6510755081</v>
      </c>
      <c r="J253" s="192"/>
      <c r="K253" s="191">
        <v>13949836</v>
      </c>
      <c r="L253" s="191"/>
      <c r="M253" s="191">
        <v>30728905201</v>
      </c>
      <c r="N253" s="191"/>
      <c r="O253" s="191">
        <v>-23253847831</v>
      </c>
      <c r="P253" s="191"/>
      <c r="Q253" s="191">
        <f t="shared" si="8"/>
        <v>7475057370</v>
      </c>
    </row>
    <row r="254" spans="1:17">
      <c r="A254" s="243" t="s">
        <v>297</v>
      </c>
      <c r="C254" s="191">
        <v>0</v>
      </c>
      <c r="D254" s="191"/>
      <c r="E254" s="191">
        <v>0</v>
      </c>
      <c r="F254" s="191"/>
      <c r="G254" s="191">
        <v>-957816722</v>
      </c>
      <c r="H254" s="191"/>
      <c r="I254" s="192">
        <f t="shared" si="9"/>
        <v>-957816722</v>
      </c>
      <c r="J254" s="192"/>
      <c r="K254" s="191">
        <v>0</v>
      </c>
      <c r="L254" s="191"/>
      <c r="M254" s="191">
        <v>0</v>
      </c>
      <c r="N254" s="191"/>
      <c r="O254" s="191">
        <v>0</v>
      </c>
      <c r="P254" s="191"/>
      <c r="Q254" s="191">
        <f t="shared" si="8"/>
        <v>0</v>
      </c>
    </row>
    <row r="255" spans="1:17">
      <c r="A255" s="243" t="s">
        <v>487</v>
      </c>
      <c r="C255" s="191">
        <v>530065</v>
      </c>
      <c r="D255" s="191"/>
      <c r="E255" s="191">
        <v>17683136965</v>
      </c>
      <c r="F255" s="191"/>
      <c r="G255" s="191">
        <v>-19280986618</v>
      </c>
      <c r="H255" s="191"/>
      <c r="I255" s="192">
        <f t="shared" si="9"/>
        <v>-1597849653</v>
      </c>
      <c r="J255" s="192"/>
      <c r="K255" s="191">
        <v>530065</v>
      </c>
      <c r="L255" s="191"/>
      <c r="M255" s="191">
        <v>17683136965</v>
      </c>
      <c r="N255" s="191"/>
      <c r="O255" s="191">
        <v>-19280986618</v>
      </c>
      <c r="P255" s="191"/>
      <c r="Q255" s="191">
        <f t="shared" si="8"/>
        <v>-1597849653</v>
      </c>
    </row>
    <row r="256" spans="1:17">
      <c r="A256" s="243" t="s">
        <v>192</v>
      </c>
      <c r="C256" s="191">
        <v>8372827</v>
      </c>
      <c r="D256" s="191"/>
      <c r="E256" s="191">
        <v>33783092233</v>
      </c>
      <c r="F256" s="191"/>
      <c r="G256" s="191">
        <v>-34122954388</v>
      </c>
      <c r="H256" s="191"/>
      <c r="I256" s="192">
        <f t="shared" si="9"/>
        <v>-339862155</v>
      </c>
      <c r="J256" s="192"/>
      <c r="K256" s="191">
        <v>8372827</v>
      </c>
      <c r="L256" s="191"/>
      <c r="M256" s="191">
        <v>33783092233</v>
      </c>
      <c r="N256" s="191"/>
      <c r="O256" s="191">
        <v>-31944827851</v>
      </c>
      <c r="P256" s="191"/>
      <c r="Q256" s="191">
        <f t="shared" si="8"/>
        <v>1838264382</v>
      </c>
    </row>
    <row r="257" spans="1:17">
      <c r="A257" s="243" t="s">
        <v>102</v>
      </c>
      <c r="C257" s="191">
        <v>18906026</v>
      </c>
      <c r="D257" s="191"/>
      <c r="E257" s="191">
        <v>181169678805</v>
      </c>
      <c r="F257" s="191"/>
      <c r="G257" s="191">
        <v>-132562002704</v>
      </c>
      <c r="H257" s="191"/>
      <c r="I257" s="192">
        <f t="shared" si="9"/>
        <v>48607676101</v>
      </c>
      <c r="J257" s="192"/>
      <c r="K257" s="191">
        <v>18906026</v>
      </c>
      <c r="L257" s="191"/>
      <c r="M257" s="191">
        <v>181169678805</v>
      </c>
      <c r="N257" s="191"/>
      <c r="O257" s="191">
        <v>-135140866499</v>
      </c>
      <c r="P257" s="191"/>
      <c r="Q257" s="191">
        <f t="shared" si="8"/>
        <v>46028812306</v>
      </c>
    </row>
    <row r="258" spans="1:17">
      <c r="A258" s="243" t="s">
        <v>225</v>
      </c>
      <c r="C258" s="191">
        <v>10791425</v>
      </c>
      <c r="D258" s="191"/>
      <c r="E258" s="191">
        <v>25101685492</v>
      </c>
      <c r="F258" s="191"/>
      <c r="G258" s="191">
        <v>-21587045453</v>
      </c>
      <c r="H258" s="191"/>
      <c r="I258" s="192">
        <f t="shared" si="9"/>
        <v>3514640039</v>
      </c>
      <c r="J258" s="192"/>
      <c r="K258" s="191">
        <v>10791425</v>
      </c>
      <c r="L258" s="191"/>
      <c r="M258" s="191">
        <v>25101685492</v>
      </c>
      <c r="N258" s="191"/>
      <c r="O258" s="191">
        <v>-24052730041</v>
      </c>
      <c r="P258" s="191"/>
      <c r="Q258" s="191">
        <f t="shared" si="8"/>
        <v>1048955451</v>
      </c>
    </row>
    <row r="259" spans="1:17">
      <c r="A259" s="243" t="s">
        <v>122</v>
      </c>
      <c r="C259" s="191">
        <v>7712207</v>
      </c>
      <c r="D259" s="191"/>
      <c r="E259" s="191">
        <v>42318082917</v>
      </c>
      <c r="F259" s="191"/>
      <c r="G259" s="191">
        <v>-37756491198</v>
      </c>
      <c r="H259" s="191"/>
      <c r="I259" s="192">
        <f t="shared" si="9"/>
        <v>4561591719</v>
      </c>
      <c r="J259" s="192"/>
      <c r="K259" s="191">
        <v>7712207</v>
      </c>
      <c r="L259" s="191"/>
      <c r="M259" s="191">
        <v>42318082917</v>
      </c>
      <c r="N259" s="191"/>
      <c r="O259" s="191">
        <v>-40394986264</v>
      </c>
      <c r="P259" s="191"/>
      <c r="Q259" s="191">
        <f t="shared" si="8"/>
        <v>1923096653</v>
      </c>
    </row>
    <row r="260" spans="1:17">
      <c r="A260" s="243" t="s">
        <v>293</v>
      </c>
      <c r="C260" s="191">
        <v>1471569</v>
      </c>
      <c r="D260" s="191"/>
      <c r="E260" s="191">
        <v>42421581770</v>
      </c>
      <c r="F260" s="191"/>
      <c r="G260" s="191">
        <v>-40737437844</v>
      </c>
      <c r="H260" s="191"/>
      <c r="I260" s="192">
        <f t="shared" si="9"/>
        <v>1684143926</v>
      </c>
      <c r="J260" s="192"/>
      <c r="K260" s="191">
        <v>1471569</v>
      </c>
      <c r="L260" s="191"/>
      <c r="M260" s="191">
        <v>42421581770</v>
      </c>
      <c r="N260" s="191"/>
      <c r="O260" s="191">
        <v>-44556556439</v>
      </c>
      <c r="P260" s="191"/>
      <c r="Q260" s="191">
        <f t="shared" si="8"/>
        <v>-2134974669</v>
      </c>
    </row>
    <row r="261" spans="1:17">
      <c r="A261" s="243" t="s">
        <v>301</v>
      </c>
      <c r="C261" s="191">
        <v>2379548</v>
      </c>
      <c r="D261" s="191"/>
      <c r="E261" s="191">
        <v>20200427950</v>
      </c>
      <c r="F261" s="191"/>
      <c r="G261" s="191">
        <v>-20592930264</v>
      </c>
      <c r="H261" s="191"/>
      <c r="I261" s="192">
        <f t="shared" si="9"/>
        <v>-392502314</v>
      </c>
      <c r="J261" s="192"/>
      <c r="K261" s="191">
        <v>2379548</v>
      </c>
      <c r="L261" s="191"/>
      <c r="M261" s="191">
        <v>20200427950</v>
      </c>
      <c r="N261" s="191"/>
      <c r="O261" s="191">
        <v>-18804848034</v>
      </c>
      <c r="P261" s="191"/>
      <c r="Q261" s="191">
        <f t="shared" si="8"/>
        <v>1395579916</v>
      </c>
    </row>
    <row r="262" spans="1:17">
      <c r="A262" s="243" t="s">
        <v>166</v>
      </c>
      <c r="C262" s="191">
        <v>2150750</v>
      </c>
      <c r="D262" s="191"/>
      <c r="E262" s="191">
        <v>189208843820</v>
      </c>
      <c r="F262" s="191"/>
      <c r="G262" s="191">
        <v>-169679982283</v>
      </c>
      <c r="H262" s="191"/>
      <c r="I262" s="192">
        <f t="shared" si="9"/>
        <v>19528861537</v>
      </c>
      <c r="J262" s="192"/>
      <c r="K262" s="191">
        <v>2150750</v>
      </c>
      <c r="L262" s="191"/>
      <c r="M262" s="191">
        <v>189208843820</v>
      </c>
      <c r="N262" s="191"/>
      <c r="O262" s="191">
        <v>-142392522807</v>
      </c>
      <c r="P262" s="191"/>
      <c r="Q262" s="191">
        <f t="shared" si="8"/>
        <v>46816321013</v>
      </c>
    </row>
    <row r="263" spans="1:17">
      <c r="A263" s="243" t="s">
        <v>369</v>
      </c>
      <c r="C263" s="191">
        <v>3954808</v>
      </c>
      <c r="D263" s="191"/>
      <c r="E263" s="191">
        <v>23626974127</v>
      </c>
      <c r="F263" s="191"/>
      <c r="G263" s="191">
        <v>-20980123236</v>
      </c>
      <c r="H263" s="191"/>
      <c r="I263" s="192">
        <f t="shared" si="9"/>
        <v>2646850891</v>
      </c>
      <c r="J263" s="192"/>
      <c r="K263" s="191">
        <v>3954808</v>
      </c>
      <c r="L263" s="191"/>
      <c r="M263" s="191">
        <v>23626974127</v>
      </c>
      <c r="N263" s="191"/>
      <c r="O263" s="191">
        <v>-23576213452</v>
      </c>
      <c r="P263" s="191"/>
      <c r="Q263" s="191">
        <f t="shared" si="8"/>
        <v>50760675</v>
      </c>
    </row>
    <row r="264" spans="1:17">
      <c r="A264" s="243" t="s">
        <v>144</v>
      </c>
      <c r="C264" s="191">
        <v>1985957</v>
      </c>
      <c r="D264" s="191"/>
      <c r="E264" s="191">
        <v>25051843659</v>
      </c>
      <c r="F264" s="191"/>
      <c r="G264" s="191">
        <v>-23294858563</v>
      </c>
      <c r="H264" s="191"/>
      <c r="I264" s="192">
        <f t="shared" si="9"/>
        <v>1756985096</v>
      </c>
      <c r="J264" s="192"/>
      <c r="K264" s="191">
        <v>1985957</v>
      </c>
      <c r="L264" s="191"/>
      <c r="M264" s="191">
        <v>25051843659</v>
      </c>
      <c r="N264" s="191"/>
      <c r="O264" s="191">
        <v>-22057687596</v>
      </c>
      <c r="P264" s="191"/>
      <c r="Q264" s="191">
        <f t="shared" si="8"/>
        <v>2994156063</v>
      </c>
    </row>
    <row r="265" spans="1:17">
      <c r="A265" s="243" t="s">
        <v>86</v>
      </c>
      <c r="C265" s="191">
        <v>14608640</v>
      </c>
      <c r="D265" s="191"/>
      <c r="E265" s="191">
        <v>48604192131</v>
      </c>
      <c r="F265" s="191"/>
      <c r="G265" s="191">
        <v>-47473877618</v>
      </c>
      <c r="H265" s="191"/>
      <c r="I265" s="192">
        <f t="shared" si="9"/>
        <v>1130314513</v>
      </c>
      <c r="J265" s="192"/>
      <c r="K265" s="191">
        <v>14608640</v>
      </c>
      <c r="L265" s="191"/>
      <c r="M265" s="191">
        <v>48604192131</v>
      </c>
      <c r="N265" s="191"/>
      <c r="O265" s="191">
        <v>-43300715227</v>
      </c>
      <c r="P265" s="191"/>
      <c r="Q265" s="191">
        <f t="shared" ref="Q265:Q326" si="10">M265+O265</f>
        <v>5303476904</v>
      </c>
    </row>
    <row r="266" spans="1:17">
      <c r="A266" s="243" t="s">
        <v>100</v>
      </c>
      <c r="C266" s="191">
        <v>13645912</v>
      </c>
      <c r="D266" s="191"/>
      <c r="E266" s="191">
        <v>28201050437</v>
      </c>
      <c r="F266" s="191"/>
      <c r="G266" s="191">
        <v>-23542029360</v>
      </c>
      <c r="H266" s="191"/>
      <c r="I266" s="192">
        <f t="shared" si="9"/>
        <v>4659021077</v>
      </c>
      <c r="J266" s="192"/>
      <c r="K266" s="191">
        <v>13645912</v>
      </c>
      <c r="L266" s="191"/>
      <c r="M266" s="191">
        <v>28201050437</v>
      </c>
      <c r="N266" s="191"/>
      <c r="O266" s="191">
        <v>-20726890367</v>
      </c>
      <c r="P266" s="191"/>
      <c r="Q266" s="191">
        <f t="shared" si="10"/>
        <v>7474160070</v>
      </c>
    </row>
    <row r="267" spans="1:17">
      <c r="A267" s="243" t="s">
        <v>235</v>
      </c>
      <c r="C267" s="191">
        <v>16554953</v>
      </c>
      <c r="D267" s="191"/>
      <c r="E267" s="191">
        <v>273999909646</v>
      </c>
      <c r="F267" s="191"/>
      <c r="G267" s="191">
        <v>-200201355591</v>
      </c>
      <c r="H267" s="191"/>
      <c r="I267" s="192">
        <f t="shared" si="9"/>
        <v>73798554055</v>
      </c>
      <c r="J267" s="192"/>
      <c r="K267" s="191">
        <v>16554953</v>
      </c>
      <c r="L267" s="191"/>
      <c r="M267" s="191">
        <v>273999909646</v>
      </c>
      <c r="N267" s="191"/>
      <c r="O267" s="191">
        <v>-208667019051</v>
      </c>
      <c r="P267" s="191"/>
      <c r="Q267" s="191">
        <f t="shared" si="10"/>
        <v>65332890595</v>
      </c>
    </row>
    <row r="268" spans="1:17">
      <c r="A268" s="243" t="s">
        <v>310</v>
      </c>
      <c r="C268" s="191">
        <v>18676556</v>
      </c>
      <c r="D268" s="191"/>
      <c r="E268" s="191">
        <v>60133429367</v>
      </c>
      <c r="F268" s="191"/>
      <c r="G268" s="191">
        <v>-48845960714</v>
      </c>
      <c r="H268" s="191"/>
      <c r="I268" s="192">
        <f t="shared" si="9"/>
        <v>11287468653</v>
      </c>
      <c r="J268" s="192"/>
      <c r="K268" s="191">
        <v>18676556</v>
      </c>
      <c r="L268" s="191"/>
      <c r="M268" s="191">
        <v>60133429367</v>
      </c>
      <c r="N268" s="191"/>
      <c r="O268" s="191">
        <v>-51724028057</v>
      </c>
      <c r="P268" s="191"/>
      <c r="Q268" s="191">
        <f t="shared" si="10"/>
        <v>8409401310</v>
      </c>
    </row>
    <row r="269" spans="1:17">
      <c r="A269" s="243" t="s">
        <v>258</v>
      </c>
      <c r="C269" s="191">
        <v>18271785</v>
      </c>
      <c r="D269" s="191"/>
      <c r="E269" s="191">
        <v>54779812726</v>
      </c>
      <c r="F269" s="191"/>
      <c r="G269" s="191">
        <v>-48613559384</v>
      </c>
      <c r="H269" s="191"/>
      <c r="I269" s="192">
        <f t="shared" si="9"/>
        <v>6166253342</v>
      </c>
      <c r="J269" s="192"/>
      <c r="K269" s="191">
        <v>18271785</v>
      </c>
      <c r="L269" s="191"/>
      <c r="M269" s="191">
        <v>54779812726</v>
      </c>
      <c r="N269" s="191"/>
      <c r="O269" s="191">
        <v>-55300395350</v>
      </c>
      <c r="P269" s="191"/>
      <c r="Q269" s="191">
        <f t="shared" si="10"/>
        <v>-520582624</v>
      </c>
    </row>
    <row r="270" spans="1:17">
      <c r="A270" s="243" t="s">
        <v>174</v>
      </c>
      <c r="C270" s="191">
        <v>20979512</v>
      </c>
      <c r="D270" s="191"/>
      <c r="E270" s="191">
        <v>68611910047</v>
      </c>
      <c r="F270" s="191"/>
      <c r="G270" s="191">
        <v>-67905406331</v>
      </c>
      <c r="H270" s="191"/>
      <c r="I270" s="192">
        <f t="shared" si="9"/>
        <v>706503716</v>
      </c>
      <c r="J270" s="192"/>
      <c r="K270" s="191">
        <v>20979512</v>
      </c>
      <c r="L270" s="191"/>
      <c r="M270" s="191">
        <v>68611910047</v>
      </c>
      <c r="N270" s="191"/>
      <c r="O270" s="191">
        <v>-48007482350</v>
      </c>
      <c r="P270" s="191"/>
      <c r="Q270" s="191">
        <f t="shared" si="10"/>
        <v>20604427697</v>
      </c>
    </row>
    <row r="271" spans="1:17">
      <c r="A271" s="243" t="s">
        <v>173</v>
      </c>
      <c r="C271" s="191">
        <v>0</v>
      </c>
      <c r="D271" s="191"/>
      <c r="E271" s="191">
        <v>0</v>
      </c>
      <c r="F271" s="191"/>
      <c r="G271" s="191">
        <v>-9306589371</v>
      </c>
      <c r="H271" s="191"/>
      <c r="I271" s="192">
        <f t="shared" si="9"/>
        <v>-9306589371</v>
      </c>
      <c r="J271" s="192"/>
      <c r="K271" s="191">
        <v>0</v>
      </c>
      <c r="L271" s="191"/>
      <c r="M271" s="191">
        <v>0</v>
      </c>
      <c r="N271" s="191"/>
      <c r="O271" s="191">
        <v>0</v>
      </c>
      <c r="P271" s="191"/>
      <c r="Q271" s="191">
        <f t="shared" si="10"/>
        <v>0</v>
      </c>
    </row>
    <row r="272" spans="1:17">
      <c r="A272" s="243" t="s">
        <v>216</v>
      </c>
      <c r="C272" s="191">
        <v>6406900</v>
      </c>
      <c r="D272" s="191"/>
      <c r="E272" s="191">
        <v>30442763361</v>
      </c>
      <c r="F272" s="191"/>
      <c r="G272" s="191">
        <v>-22369789672</v>
      </c>
      <c r="H272" s="191"/>
      <c r="I272" s="192">
        <f t="shared" si="9"/>
        <v>8072973689</v>
      </c>
      <c r="J272" s="192"/>
      <c r="K272" s="191">
        <v>6406900</v>
      </c>
      <c r="L272" s="191"/>
      <c r="M272" s="191">
        <v>30442763361</v>
      </c>
      <c r="N272" s="191"/>
      <c r="O272" s="191">
        <v>-22226083850</v>
      </c>
      <c r="P272" s="191"/>
      <c r="Q272" s="191">
        <f t="shared" si="10"/>
        <v>8216679511</v>
      </c>
    </row>
    <row r="273" spans="1:17">
      <c r="A273" s="243" t="s">
        <v>429</v>
      </c>
      <c r="C273" s="191">
        <v>20204231</v>
      </c>
      <c r="D273" s="191"/>
      <c r="E273" s="191">
        <v>44566431120</v>
      </c>
      <c r="F273" s="191"/>
      <c r="G273" s="191">
        <v>-41449804270</v>
      </c>
      <c r="H273" s="191"/>
      <c r="I273" s="192">
        <f t="shared" si="9"/>
        <v>3116626850</v>
      </c>
      <c r="J273" s="192"/>
      <c r="K273" s="191">
        <v>20204231</v>
      </c>
      <c r="L273" s="191"/>
      <c r="M273" s="191">
        <v>44566431120</v>
      </c>
      <c r="N273" s="191"/>
      <c r="O273" s="191">
        <v>-47424003190</v>
      </c>
      <c r="P273" s="191"/>
      <c r="Q273" s="191">
        <f t="shared" si="10"/>
        <v>-2857572070</v>
      </c>
    </row>
    <row r="274" spans="1:17">
      <c r="A274" s="243" t="s">
        <v>220</v>
      </c>
      <c r="C274" s="191">
        <v>12663346</v>
      </c>
      <c r="D274" s="191"/>
      <c r="E274" s="191">
        <v>48828848479</v>
      </c>
      <c r="F274" s="191"/>
      <c r="G274" s="191">
        <v>-46195721131</v>
      </c>
      <c r="H274" s="191"/>
      <c r="I274" s="192">
        <f t="shared" si="9"/>
        <v>2633127348</v>
      </c>
      <c r="J274" s="192"/>
      <c r="K274" s="191">
        <v>12663346</v>
      </c>
      <c r="L274" s="191"/>
      <c r="M274" s="191">
        <v>48828848479</v>
      </c>
      <c r="N274" s="191"/>
      <c r="O274" s="191">
        <v>-50681018530</v>
      </c>
      <c r="P274" s="191"/>
      <c r="Q274" s="191">
        <f t="shared" si="10"/>
        <v>-1852170051</v>
      </c>
    </row>
    <row r="275" spans="1:17">
      <c r="A275" s="243" t="s">
        <v>182</v>
      </c>
      <c r="C275" s="191">
        <v>1935312</v>
      </c>
      <c r="D275" s="191"/>
      <c r="E275" s="191">
        <v>15813610470</v>
      </c>
      <c r="F275" s="191"/>
      <c r="G275" s="191">
        <v>-13864847132</v>
      </c>
      <c r="H275" s="191"/>
      <c r="I275" s="192">
        <f t="shared" si="9"/>
        <v>1948763338</v>
      </c>
      <c r="J275" s="192"/>
      <c r="K275" s="191">
        <v>1935312</v>
      </c>
      <c r="L275" s="191"/>
      <c r="M275" s="191">
        <v>15813610470</v>
      </c>
      <c r="N275" s="191"/>
      <c r="O275" s="191">
        <v>-10961446527</v>
      </c>
      <c r="P275" s="191"/>
      <c r="Q275" s="191">
        <f t="shared" si="10"/>
        <v>4852163943</v>
      </c>
    </row>
    <row r="276" spans="1:17">
      <c r="A276" s="243" t="s">
        <v>302</v>
      </c>
      <c r="C276" s="191">
        <v>6213492</v>
      </c>
      <c r="D276" s="191"/>
      <c r="E276" s="191">
        <v>55341634638</v>
      </c>
      <c r="F276" s="191"/>
      <c r="G276" s="193">
        <v>-46420858777</v>
      </c>
      <c r="H276" s="191"/>
      <c r="I276" s="192">
        <f t="shared" si="9"/>
        <v>8920775861</v>
      </c>
      <c r="J276" s="192"/>
      <c r="K276" s="191">
        <v>6213492</v>
      </c>
      <c r="L276" s="191"/>
      <c r="M276" s="191">
        <v>55341634638</v>
      </c>
      <c r="N276" s="191"/>
      <c r="O276" s="193">
        <v>-45001473802</v>
      </c>
      <c r="P276" s="191"/>
      <c r="Q276" s="191">
        <f t="shared" si="10"/>
        <v>10340160836</v>
      </c>
    </row>
    <row r="277" spans="1:17">
      <c r="A277" s="243" t="s">
        <v>289</v>
      </c>
      <c r="C277" s="191">
        <v>2192146</v>
      </c>
      <c r="D277" s="191"/>
      <c r="E277" s="191">
        <v>65264126805</v>
      </c>
      <c r="F277" s="191"/>
      <c r="G277" s="191">
        <v>-56988724911</v>
      </c>
      <c r="H277" s="191"/>
      <c r="I277" s="192">
        <f t="shared" si="9"/>
        <v>8275401894</v>
      </c>
      <c r="J277" s="192"/>
      <c r="K277" s="191">
        <v>2192146</v>
      </c>
      <c r="L277" s="191"/>
      <c r="M277" s="191">
        <v>65264126805</v>
      </c>
      <c r="N277" s="191"/>
      <c r="O277" s="191">
        <v>-42185308635</v>
      </c>
      <c r="P277" s="191"/>
      <c r="Q277" s="191">
        <f t="shared" si="10"/>
        <v>23078818170</v>
      </c>
    </row>
    <row r="278" spans="1:17">
      <c r="A278" s="243" t="s">
        <v>217</v>
      </c>
      <c r="C278" s="191">
        <v>5276516</v>
      </c>
      <c r="D278" s="191"/>
      <c r="E278" s="191">
        <v>37607515637</v>
      </c>
      <c r="F278" s="191"/>
      <c r="G278" s="191">
        <v>-32708859018</v>
      </c>
      <c r="H278" s="191"/>
      <c r="I278" s="192">
        <f t="shared" si="9"/>
        <v>4898656619</v>
      </c>
      <c r="J278" s="192"/>
      <c r="K278" s="191">
        <v>5276516</v>
      </c>
      <c r="L278" s="191"/>
      <c r="M278" s="191">
        <v>37607515637</v>
      </c>
      <c r="N278" s="191"/>
      <c r="O278" s="191">
        <v>-25713720907</v>
      </c>
      <c r="P278" s="191"/>
      <c r="Q278" s="191">
        <f t="shared" si="10"/>
        <v>11893794730</v>
      </c>
    </row>
    <row r="279" spans="1:17">
      <c r="A279" s="243" t="s">
        <v>287</v>
      </c>
      <c r="C279" s="191">
        <v>17251552</v>
      </c>
      <c r="D279" s="191"/>
      <c r="E279" s="191">
        <v>42615029588</v>
      </c>
      <c r="F279" s="191"/>
      <c r="G279" s="191">
        <v>-45123041413</v>
      </c>
      <c r="H279" s="191"/>
      <c r="I279" s="192">
        <f t="shared" si="9"/>
        <v>-2508011825</v>
      </c>
      <c r="J279" s="192"/>
      <c r="K279" s="191">
        <v>17251552</v>
      </c>
      <c r="L279" s="191"/>
      <c r="M279" s="191">
        <v>42615029588</v>
      </c>
      <c r="N279" s="191"/>
      <c r="O279" s="191">
        <v>-44368685536</v>
      </c>
      <c r="P279" s="191"/>
      <c r="Q279" s="191">
        <f t="shared" si="10"/>
        <v>-1753655948</v>
      </c>
    </row>
    <row r="280" spans="1:17">
      <c r="A280" s="243" t="s">
        <v>223</v>
      </c>
      <c r="C280" s="191">
        <v>30694831</v>
      </c>
      <c r="D280" s="191"/>
      <c r="E280" s="191">
        <v>53457368718</v>
      </c>
      <c r="F280" s="191"/>
      <c r="G280" s="191">
        <v>-46361852526</v>
      </c>
      <c r="H280" s="191"/>
      <c r="I280" s="192">
        <f t="shared" si="9"/>
        <v>7095516192</v>
      </c>
      <c r="J280" s="192"/>
      <c r="K280" s="191">
        <v>30694831</v>
      </c>
      <c r="L280" s="191"/>
      <c r="M280" s="191">
        <v>53457368718</v>
      </c>
      <c r="N280" s="191"/>
      <c r="O280" s="191">
        <v>-41511501579</v>
      </c>
      <c r="P280" s="191"/>
      <c r="Q280" s="191">
        <f t="shared" si="10"/>
        <v>11945867139</v>
      </c>
    </row>
    <row r="281" spans="1:17">
      <c r="A281" s="243" t="s">
        <v>353</v>
      </c>
      <c r="C281" s="191">
        <v>2759479</v>
      </c>
      <c r="D281" s="191"/>
      <c r="E281" s="191">
        <v>110271016021</v>
      </c>
      <c r="F281" s="191"/>
      <c r="G281" s="191">
        <v>-89211558611</v>
      </c>
      <c r="H281" s="191"/>
      <c r="I281" s="192">
        <f t="shared" si="9"/>
        <v>21059457410</v>
      </c>
      <c r="J281" s="192"/>
      <c r="K281" s="191">
        <v>2759479</v>
      </c>
      <c r="L281" s="191"/>
      <c r="M281" s="191">
        <v>110271016021</v>
      </c>
      <c r="N281" s="191"/>
      <c r="O281" s="191">
        <v>-90127682846</v>
      </c>
      <c r="P281" s="191"/>
      <c r="Q281" s="191">
        <f t="shared" si="10"/>
        <v>20143333175</v>
      </c>
    </row>
    <row r="282" spans="1:17">
      <c r="A282" s="243" t="s">
        <v>219</v>
      </c>
      <c r="C282" s="191">
        <v>16945572</v>
      </c>
      <c r="D282" s="191"/>
      <c r="E282" s="191">
        <v>36805769678</v>
      </c>
      <c r="F282" s="191"/>
      <c r="G282" s="191">
        <v>-28968890889</v>
      </c>
      <c r="H282" s="191"/>
      <c r="I282" s="192">
        <f t="shared" si="9"/>
        <v>7836878789</v>
      </c>
      <c r="J282" s="192"/>
      <c r="K282" s="191">
        <v>16945572</v>
      </c>
      <c r="L282" s="191"/>
      <c r="M282" s="191">
        <v>36805769678</v>
      </c>
      <c r="N282" s="191"/>
      <c r="O282" s="191">
        <v>-28304728319</v>
      </c>
      <c r="P282" s="191"/>
      <c r="Q282" s="191">
        <f t="shared" si="10"/>
        <v>8501041359</v>
      </c>
    </row>
    <row r="283" spans="1:17">
      <c r="A283" s="243" t="s">
        <v>261</v>
      </c>
      <c r="C283" s="191">
        <v>14617636</v>
      </c>
      <c r="D283" s="191"/>
      <c r="E283" s="191">
        <v>11624528856</v>
      </c>
      <c r="F283" s="191"/>
      <c r="G283" s="191">
        <v>-9987113723</v>
      </c>
      <c r="H283" s="191"/>
      <c r="I283" s="192">
        <f t="shared" si="9"/>
        <v>1637415133</v>
      </c>
      <c r="J283" s="192"/>
      <c r="K283" s="191">
        <v>14617636</v>
      </c>
      <c r="L283" s="191"/>
      <c r="M283" s="191">
        <v>11624528856</v>
      </c>
      <c r="N283" s="191"/>
      <c r="O283" s="191">
        <v>-10897995801</v>
      </c>
      <c r="P283" s="191"/>
      <c r="Q283" s="191">
        <f t="shared" si="10"/>
        <v>726533055</v>
      </c>
    </row>
    <row r="284" spans="1:17">
      <c r="A284" s="243" t="s">
        <v>160</v>
      </c>
      <c r="C284" s="191">
        <v>2325112</v>
      </c>
      <c r="D284" s="191"/>
      <c r="E284" s="191">
        <v>29353225314</v>
      </c>
      <c r="F284" s="191"/>
      <c r="G284" s="191">
        <v>-24455603070</v>
      </c>
      <c r="H284" s="191"/>
      <c r="I284" s="192">
        <f t="shared" si="9"/>
        <v>4897622244</v>
      </c>
      <c r="J284" s="192"/>
      <c r="K284" s="191">
        <v>2325112</v>
      </c>
      <c r="L284" s="191"/>
      <c r="M284" s="191">
        <v>29353225314</v>
      </c>
      <c r="N284" s="191"/>
      <c r="O284" s="191">
        <v>-27267140370</v>
      </c>
      <c r="P284" s="191"/>
      <c r="Q284" s="191">
        <f t="shared" si="10"/>
        <v>2086084944</v>
      </c>
    </row>
    <row r="285" spans="1:17">
      <c r="A285" s="243" t="s">
        <v>275</v>
      </c>
      <c r="C285" s="191">
        <v>20149558</v>
      </c>
      <c r="D285" s="191"/>
      <c r="E285" s="191">
        <v>90734396634</v>
      </c>
      <c r="F285" s="191"/>
      <c r="G285" s="191">
        <v>-78816744094</v>
      </c>
      <c r="H285" s="191"/>
      <c r="I285" s="192">
        <f t="shared" si="9"/>
        <v>11917652540</v>
      </c>
      <c r="J285" s="192"/>
      <c r="K285" s="191">
        <v>20149558</v>
      </c>
      <c r="L285" s="191"/>
      <c r="M285" s="191">
        <v>90734396634</v>
      </c>
      <c r="N285" s="191"/>
      <c r="O285" s="191">
        <v>-73598430481</v>
      </c>
      <c r="P285" s="191"/>
      <c r="Q285" s="191">
        <f t="shared" si="10"/>
        <v>17135966153</v>
      </c>
    </row>
    <row r="286" spans="1:17">
      <c r="A286" s="243" t="s">
        <v>233</v>
      </c>
      <c r="C286" s="191">
        <v>4103774</v>
      </c>
      <c r="D286" s="191"/>
      <c r="E286" s="191">
        <v>30024064172</v>
      </c>
      <c r="F286" s="191"/>
      <c r="G286" s="191">
        <v>-27673324393</v>
      </c>
      <c r="H286" s="191"/>
      <c r="I286" s="192">
        <f t="shared" si="9"/>
        <v>2350739779</v>
      </c>
      <c r="J286" s="192"/>
      <c r="K286" s="191">
        <v>4103774</v>
      </c>
      <c r="L286" s="191"/>
      <c r="M286" s="191">
        <v>30024064172</v>
      </c>
      <c r="N286" s="191"/>
      <c r="O286" s="191">
        <v>-27138493691</v>
      </c>
      <c r="P286" s="191"/>
      <c r="Q286" s="191">
        <f t="shared" si="10"/>
        <v>2885570481</v>
      </c>
    </row>
    <row r="287" spans="1:17">
      <c r="A287" s="243" t="s">
        <v>85</v>
      </c>
      <c r="C287" s="191">
        <v>1845270</v>
      </c>
      <c r="D287" s="191"/>
      <c r="E287" s="191">
        <v>34356263755</v>
      </c>
      <c r="F287" s="191"/>
      <c r="G287" s="191">
        <v>-31360903310</v>
      </c>
      <c r="H287" s="191"/>
      <c r="I287" s="192">
        <f t="shared" si="9"/>
        <v>2995360445</v>
      </c>
      <c r="J287" s="192"/>
      <c r="K287" s="191">
        <v>1845270</v>
      </c>
      <c r="L287" s="191"/>
      <c r="M287" s="191">
        <v>34356263755</v>
      </c>
      <c r="N287" s="191"/>
      <c r="O287" s="191">
        <v>-26700193031</v>
      </c>
      <c r="P287" s="191"/>
      <c r="Q287" s="191">
        <f t="shared" si="10"/>
        <v>7656070724</v>
      </c>
    </row>
    <row r="288" spans="1:17">
      <c r="A288" s="243" t="s">
        <v>309</v>
      </c>
      <c r="C288" s="191">
        <v>592521</v>
      </c>
      <c r="D288" s="191"/>
      <c r="E288" s="191">
        <v>20950569940</v>
      </c>
      <c r="F288" s="191"/>
      <c r="G288" s="191">
        <v>-16986817469</v>
      </c>
      <c r="H288" s="191"/>
      <c r="I288" s="192">
        <f t="shared" si="9"/>
        <v>3963752471</v>
      </c>
      <c r="J288" s="192"/>
      <c r="K288" s="191">
        <v>592521</v>
      </c>
      <c r="L288" s="191"/>
      <c r="M288" s="191">
        <v>20950569940</v>
      </c>
      <c r="N288" s="191"/>
      <c r="O288" s="191">
        <v>-16289155403</v>
      </c>
      <c r="P288" s="191"/>
      <c r="Q288" s="191">
        <f t="shared" si="10"/>
        <v>4661414537</v>
      </c>
    </row>
    <row r="289" spans="1:17">
      <c r="A289" s="243" t="s">
        <v>349</v>
      </c>
      <c r="C289" s="191">
        <v>10448782</v>
      </c>
      <c r="D289" s="191"/>
      <c r="E289" s="191">
        <v>29601843484</v>
      </c>
      <c r="F289" s="191"/>
      <c r="G289" s="191">
        <v>-27875200772</v>
      </c>
      <c r="H289" s="191"/>
      <c r="I289" s="192">
        <f t="shared" si="9"/>
        <v>1726642712</v>
      </c>
      <c r="J289" s="192"/>
      <c r="K289" s="191">
        <v>10448782</v>
      </c>
      <c r="L289" s="191"/>
      <c r="M289" s="191">
        <v>29601843484</v>
      </c>
      <c r="N289" s="191"/>
      <c r="O289" s="191">
        <v>-24857915841</v>
      </c>
      <c r="P289" s="191"/>
      <c r="Q289" s="191">
        <f t="shared" si="10"/>
        <v>4743927643</v>
      </c>
    </row>
    <row r="290" spans="1:17">
      <c r="A290" s="243" t="s">
        <v>163</v>
      </c>
      <c r="C290" s="191">
        <v>36843860</v>
      </c>
      <c r="D290" s="191"/>
      <c r="E290" s="191">
        <v>60064408018</v>
      </c>
      <c r="F290" s="191"/>
      <c r="G290" s="191">
        <v>-57312205914</v>
      </c>
      <c r="H290" s="191"/>
      <c r="I290" s="192">
        <f t="shared" si="9"/>
        <v>2752202104</v>
      </c>
      <c r="J290" s="192"/>
      <c r="K290" s="191">
        <v>36843860</v>
      </c>
      <c r="L290" s="191"/>
      <c r="M290" s="191">
        <v>60064408018</v>
      </c>
      <c r="N290" s="191"/>
      <c r="O290" s="191">
        <v>-44872064943</v>
      </c>
      <c r="P290" s="191"/>
      <c r="Q290" s="191">
        <f t="shared" si="10"/>
        <v>15192343075</v>
      </c>
    </row>
    <row r="291" spans="1:17">
      <c r="A291" s="243" t="s">
        <v>250</v>
      </c>
      <c r="C291" s="191">
        <v>47481887</v>
      </c>
      <c r="D291" s="191"/>
      <c r="E291" s="191">
        <v>109502537875</v>
      </c>
      <c r="F291" s="191"/>
      <c r="G291" s="191">
        <v>-95724209995</v>
      </c>
      <c r="H291" s="191"/>
      <c r="I291" s="192">
        <f t="shared" si="9"/>
        <v>13778327880</v>
      </c>
      <c r="J291" s="192"/>
      <c r="K291" s="191">
        <v>47481887</v>
      </c>
      <c r="L291" s="191"/>
      <c r="M291" s="191">
        <v>109502537875</v>
      </c>
      <c r="N291" s="191"/>
      <c r="O291" s="191">
        <v>-88734855474</v>
      </c>
      <c r="P291" s="191"/>
      <c r="Q291" s="191">
        <f t="shared" si="10"/>
        <v>20767682401</v>
      </c>
    </row>
    <row r="292" spans="1:17">
      <c r="A292" s="243" t="s">
        <v>415</v>
      </c>
      <c r="C292" s="191">
        <v>9589667</v>
      </c>
      <c r="D292" s="191"/>
      <c r="E292" s="191">
        <v>65679672439</v>
      </c>
      <c r="F292" s="191"/>
      <c r="G292" s="191">
        <v>-57263040409</v>
      </c>
      <c r="H292" s="191"/>
      <c r="I292" s="192">
        <f t="shared" si="9"/>
        <v>8416632030</v>
      </c>
      <c r="J292" s="192"/>
      <c r="K292" s="191">
        <v>9589667</v>
      </c>
      <c r="L292" s="191"/>
      <c r="M292" s="191">
        <v>65679672439</v>
      </c>
      <c r="N292" s="191"/>
      <c r="O292" s="191">
        <v>-47382128984</v>
      </c>
      <c r="P292" s="191"/>
      <c r="Q292" s="191">
        <f t="shared" si="10"/>
        <v>18297543455</v>
      </c>
    </row>
    <row r="293" spans="1:17">
      <c r="A293" s="243" t="s">
        <v>303</v>
      </c>
      <c r="C293" s="191">
        <v>4087057</v>
      </c>
      <c r="D293" s="191"/>
      <c r="E293" s="191">
        <v>20252753973</v>
      </c>
      <c r="F293" s="191"/>
      <c r="G293" s="191">
        <v>-14476173025</v>
      </c>
      <c r="H293" s="191"/>
      <c r="I293" s="192">
        <f t="shared" ref="I293:I326" si="11">E293+G293</f>
        <v>5776580948</v>
      </c>
      <c r="J293" s="192"/>
      <c r="K293" s="191">
        <v>4087057</v>
      </c>
      <c r="L293" s="191"/>
      <c r="M293" s="191">
        <v>20252753973</v>
      </c>
      <c r="N293" s="191"/>
      <c r="O293" s="191">
        <v>-13894567421</v>
      </c>
      <c r="P293" s="191"/>
      <c r="Q293" s="191">
        <f t="shared" si="10"/>
        <v>6358186552</v>
      </c>
    </row>
    <row r="294" spans="1:17">
      <c r="A294" s="243" t="s">
        <v>106</v>
      </c>
      <c r="C294" s="191">
        <v>2288780</v>
      </c>
      <c r="D294" s="191"/>
      <c r="E294" s="191">
        <v>25914092436</v>
      </c>
      <c r="F294" s="191"/>
      <c r="G294" s="191">
        <v>-23330509291</v>
      </c>
      <c r="H294" s="191"/>
      <c r="I294" s="192">
        <f t="shared" si="11"/>
        <v>2583583145</v>
      </c>
      <c r="J294" s="192"/>
      <c r="K294" s="191">
        <v>2288780</v>
      </c>
      <c r="L294" s="191"/>
      <c r="M294" s="191">
        <v>25914092436</v>
      </c>
      <c r="N294" s="191"/>
      <c r="O294" s="191">
        <v>-18879720056</v>
      </c>
      <c r="P294" s="191"/>
      <c r="Q294" s="191">
        <f t="shared" si="10"/>
        <v>7034372380</v>
      </c>
    </row>
    <row r="295" spans="1:17">
      <c r="A295" s="243" t="s">
        <v>474</v>
      </c>
      <c r="C295" s="191">
        <v>1449238</v>
      </c>
      <c r="D295" s="191"/>
      <c r="E295" s="191">
        <v>24043864919</v>
      </c>
      <c r="F295" s="191"/>
      <c r="G295" s="191">
        <v>-20923442810</v>
      </c>
      <c r="H295" s="191"/>
      <c r="I295" s="192">
        <f t="shared" si="11"/>
        <v>3120422109</v>
      </c>
      <c r="J295" s="192"/>
      <c r="K295" s="191">
        <v>1449238</v>
      </c>
      <c r="L295" s="191"/>
      <c r="M295" s="191">
        <v>24043864919</v>
      </c>
      <c r="N295" s="191"/>
      <c r="O295" s="191">
        <v>-20923442810</v>
      </c>
      <c r="P295" s="191"/>
      <c r="Q295" s="191">
        <f t="shared" si="10"/>
        <v>3120422109</v>
      </c>
    </row>
    <row r="296" spans="1:17">
      <c r="A296" s="243" t="s">
        <v>337</v>
      </c>
      <c r="C296" s="191">
        <v>561708</v>
      </c>
      <c r="D296" s="191"/>
      <c r="E296" s="191">
        <v>3350195028</v>
      </c>
      <c r="F296" s="191"/>
      <c r="G296" s="191">
        <v>-2967162681</v>
      </c>
      <c r="H296" s="191"/>
      <c r="I296" s="192">
        <f t="shared" si="11"/>
        <v>383032347</v>
      </c>
      <c r="J296" s="192"/>
      <c r="K296" s="191">
        <v>561708</v>
      </c>
      <c r="L296" s="191"/>
      <c r="M296" s="191">
        <v>3350195028</v>
      </c>
      <c r="N296" s="191"/>
      <c r="O296" s="191">
        <v>-3160578125</v>
      </c>
      <c r="P296" s="191"/>
      <c r="Q296" s="191">
        <f t="shared" si="10"/>
        <v>189616903</v>
      </c>
    </row>
    <row r="297" spans="1:17">
      <c r="A297" s="243" t="s">
        <v>151</v>
      </c>
      <c r="C297" s="191">
        <v>2957296</v>
      </c>
      <c r="D297" s="191"/>
      <c r="E297" s="191">
        <v>36863839118</v>
      </c>
      <c r="F297" s="191"/>
      <c r="G297" s="191">
        <v>-30976539818</v>
      </c>
      <c r="H297" s="191"/>
      <c r="I297" s="192">
        <f t="shared" si="11"/>
        <v>5887299300</v>
      </c>
      <c r="J297" s="192"/>
      <c r="K297" s="191">
        <v>2957296</v>
      </c>
      <c r="L297" s="191"/>
      <c r="M297" s="191">
        <v>36863839118</v>
      </c>
      <c r="N297" s="191"/>
      <c r="O297" s="191">
        <v>-20459107029</v>
      </c>
      <c r="P297" s="191"/>
      <c r="Q297" s="191">
        <f t="shared" si="10"/>
        <v>16404732089</v>
      </c>
    </row>
    <row r="298" spans="1:17">
      <c r="A298" s="243" t="s">
        <v>347</v>
      </c>
      <c r="C298" s="191">
        <v>1385136</v>
      </c>
      <c r="D298" s="191"/>
      <c r="E298" s="191">
        <v>40384313951</v>
      </c>
      <c r="F298" s="191"/>
      <c r="G298" s="191">
        <v>-32482324665</v>
      </c>
      <c r="H298" s="191"/>
      <c r="I298" s="192">
        <f t="shared" si="11"/>
        <v>7901989286</v>
      </c>
      <c r="J298" s="192"/>
      <c r="K298" s="191">
        <v>1385136</v>
      </c>
      <c r="L298" s="191"/>
      <c r="M298" s="191">
        <v>40384313951</v>
      </c>
      <c r="N298" s="191"/>
      <c r="O298" s="191">
        <v>-29353721689</v>
      </c>
      <c r="P298" s="191"/>
      <c r="Q298" s="191">
        <f t="shared" si="10"/>
        <v>11030592262</v>
      </c>
    </row>
    <row r="299" spans="1:17">
      <c r="A299" s="243" t="s">
        <v>311</v>
      </c>
      <c r="C299" s="191">
        <v>43868319</v>
      </c>
      <c r="D299" s="191"/>
      <c r="E299" s="191">
        <v>163527384386</v>
      </c>
      <c r="F299" s="191"/>
      <c r="G299" s="191">
        <v>-128000427140</v>
      </c>
      <c r="H299" s="191"/>
      <c r="I299" s="192">
        <f t="shared" si="11"/>
        <v>35526957246</v>
      </c>
      <c r="J299" s="192"/>
      <c r="K299" s="191">
        <v>43868319</v>
      </c>
      <c r="L299" s="191"/>
      <c r="M299" s="191">
        <v>163527384386</v>
      </c>
      <c r="N299" s="191"/>
      <c r="O299" s="191">
        <v>-117260036433</v>
      </c>
      <c r="P299" s="191"/>
      <c r="Q299" s="191">
        <f t="shared" si="10"/>
        <v>46267347953</v>
      </c>
    </row>
    <row r="300" spans="1:17">
      <c r="A300" s="243" t="s">
        <v>238</v>
      </c>
      <c r="C300" s="191">
        <v>8901027</v>
      </c>
      <c r="D300" s="191"/>
      <c r="E300" s="191">
        <v>12564253567</v>
      </c>
      <c r="F300" s="191"/>
      <c r="G300" s="191">
        <v>-16174975993</v>
      </c>
      <c r="H300" s="191"/>
      <c r="I300" s="192">
        <f t="shared" si="11"/>
        <v>-3610722426</v>
      </c>
      <c r="J300" s="192"/>
      <c r="K300" s="191">
        <v>8901027</v>
      </c>
      <c r="L300" s="191"/>
      <c r="M300" s="191">
        <v>12564253567</v>
      </c>
      <c r="N300" s="191"/>
      <c r="O300" s="191">
        <v>-9070542728</v>
      </c>
      <c r="P300" s="191"/>
      <c r="Q300" s="191">
        <f t="shared" si="10"/>
        <v>3493710839</v>
      </c>
    </row>
    <row r="301" spans="1:17">
      <c r="A301" s="243" t="s">
        <v>230</v>
      </c>
      <c r="C301" s="191">
        <v>17624387</v>
      </c>
      <c r="D301" s="191"/>
      <c r="E301" s="191">
        <v>36247890809</v>
      </c>
      <c r="F301" s="191"/>
      <c r="G301" s="191">
        <v>-31578916725</v>
      </c>
      <c r="H301" s="191"/>
      <c r="I301" s="192">
        <f t="shared" si="11"/>
        <v>4668974084</v>
      </c>
      <c r="J301" s="192"/>
      <c r="K301" s="191">
        <v>17624387</v>
      </c>
      <c r="L301" s="191"/>
      <c r="M301" s="191">
        <v>36247890809</v>
      </c>
      <c r="N301" s="191"/>
      <c r="O301" s="191">
        <v>-34554188976</v>
      </c>
      <c r="P301" s="191"/>
      <c r="Q301" s="191">
        <f t="shared" si="10"/>
        <v>1693701833</v>
      </c>
    </row>
    <row r="302" spans="1:17">
      <c r="A302" s="243" t="s">
        <v>375</v>
      </c>
      <c r="C302" s="191">
        <v>4383463</v>
      </c>
      <c r="D302" s="191"/>
      <c r="E302" s="191">
        <v>55818055676</v>
      </c>
      <c r="F302" s="191"/>
      <c r="G302" s="191">
        <v>-45740890807</v>
      </c>
      <c r="H302" s="191"/>
      <c r="I302" s="192">
        <f t="shared" si="11"/>
        <v>10077164869</v>
      </c>
      <c r="J302" s="192"/>
      <c r="K302" s="191">
        <v>4383463</v>
      </c>
      <c r="L302" s="191"/>
      <c r="M302" s="191">
        <v>55818055676</v>
      </c>
      <c r="N302" s="191"/>
      <c r="O302" s="191">
        <v>-42930548425</v>
      </c>
      <c r="P302" s="191"/>
      <c r="Q302" s="191">
        <f t="shared" si="10"/>
        <v>12887507251</v>
      </c>
    </row>
    <row r="303" spans="1:17">
      <c r="A303" s="243" t="s">
        <v>98</v>
      </c>
      <c r="C303" s="191">
        <v>17101041</v>
      </c>
      <c r="D303" s="191"/>
      <c r="E303" s="191">
        <v>43365188299</v>
      </c>
      <c r="F303" s="191"/>
      <c r="G303" s="191">
        <v>-36569340968</v>
      </c>
      <c r="H303" s="191"/>
      <c r="I303" s="192">
        <f t="shared" si="11"/>
        <v>6795847331</v>
      </c>
      <c r="J303" s="192"/>
      <c r="K303" s="191">
        <v>17101041</v>
      </c>
      <c r="L303" s="191"/>
      <c r="M303" s="191">
        <v>43365188299</v>
      </c>
      <c r="N303" s="191"/>
      <c r="O303" s="191">
        <v>-36350910689</v>
      </c>
      <c r="P303" s="191"/>
      <c r="Q303" s="191">
        <f t="shared" si="10"/>
        <v>7014277610</v>
      </c>
    </row>
    <row r="304" spans="1:17">
      <c r="A304" s="243" t="s">
        <v>172</v>
      </c>
      <c r="C304" s="191">
        <v>3026402</v>
      </c>
      <c r="D304" s="191"/>
      <c r="E304" s="191">
        <v>26353539399</v>
      </c>
      <c r="F304" s="191"/>
      <c r="G304" s="191">
        <v>-23048344370</v>
      </c>
      <c r="H304" s="191"/>
      <c r="I304" s="192">
        <f t="shared" si="11"/>
        <v>3305195029</v>
      </c>
      <c r="J304" s="192"/>
      <c r="K304" s="191">
        <v>3026402</v>
      </c>
      <c r="L304" s="191"/>
      <c r="M304" s="191">
        <v>26353539399</v>
      </c>
      <c r="N304" s="191"/>
      <c r="O304" s="191">
        <v>-22292206272</v>
      </c>
      <c r="P304" s="191"/>
      <c r="Q304" s="191">
        <f t="shared" si="10"/>
        <v>4061333127</v>
      </c>
    </row>
    <row r="305" spans="1:18">
      <c r="A305" s="243" t="s">
        <v>184</v>
      </c>
      <c r="C305" s="191">
        <v>21564397</v>
      </c>
      <c r="D305" s="191"/>
      <c r="E305" s="191">
        <v>47738169845</v>
      </c>
      <c r="F305" s="191"/>
      <c r="G305" s="191">
        <v>-41107657160</v>
      </c>
      <c r="H305" s="191"/>
      <c r="I305" s="192">
        <f t="shared" si="11"/>
        <v>6630512685</v>
      </c>
      <c r="J305" s="192"/>
      <c r="K305" s="191">
        <v>21564397</v>
      </c>
      <c r="L305" s="191"/>
      <c r="M305" s="191">
        <v>47738169845</v>
      </c>
      <c r="N305" s="191"/>
      <c r="O305" s="191">
        <v>-37636782005</v>
      </c>
      <c r="P305" s="191"/>
      <c r="Q305" s="191">
        <f t="shared" si="10"/>
        <v>10101387840</v>
      </c>
    </row>
    <row r="306" spans="1:18" ht="15" customHeight="1">
      <c r="A306" s="243" t="s">
        <v>175</v>
      </c>
      <c r="C306" s="191">
        <v>4553271</v>
      </c>
      <c r="D306" s="191"/>
      <c r="E306" s="191">
        <v>32588489073</v>
      </c>
      <c r="F306" s="191"/>
      <c r="G306" s="191">
        <v>-27210904194</v>
      </c>
      <c r="H306" s="191"/>
      <c r="I306" s="192">
        <f t="shared" si="11"/>
        <v>5377584879</v>
      </c>
      <c r="J306" s="192"/>
      <c r="K306" s="191">
        <v>4553271</v>
      </c>
      <c r="L306" s="191"/>
      <c r="M306" s="191">
        <v>32588489073</v>
      </c>
      <c r="N306" s="191"/>
      <c r="O306" s="191">
        <v>-28685878678</v>
      </c>
      <c r="P306" s="191"/>
      <c r="Q306" s="191">
        <f t="shared" si="10"/>
        <v>3902610395</v>
      </c>
    </row>
    <row r="307" spans="1:18">
      <c r="A307" s="243" t="s">
        <v>128</v>
      </c>
      <c r="C307" s="191">
        <v>12806100</v>
      </c>
      <c r="D307" s="191"/>
      <c r="E307" s="191">
        <v>44389174222</v>
      </c>
      <c r="F307" s="191"/>
      <c r="G307" s="191">
        <v>-43252441390</v>
      </c>
      <c r="H307" s="191"/>
      <c r="I307" s="192">
        <f t="shared" si="11"/>
        <v>1136732832</v>
      </c>
      <c r="J307" s="192"/>
      <c r="K307" s="191">
        <v>12806100</v>
      </c>
      <c r="L307" s="191"/>
      <c r="M307" s="191">
        <v>44389174222</v>
      </c>
      <c r="N307" s="191"/>
      <c r="O307" s="191">
        <v>-45965593958</v>
      </c>
      <c r="P307" s="191"/>
      <c r="Q307" s="191">
        <f t="shared" si="10"/>
        <v>-1576419736</v>
      </c>
    </row>
    <row r="308" spans="1:18">
      <c r="A308" s="243" t="s">
        <v>257</v>
      </c>
      <c r="C308" s="191">
        <v>1628211</v>
      </c>
      <c r="D308" s="191"/>
      <c r="E308" s="191">
        <v>18159829686</v>
      </c>
      <c r="F308" s="191"/>
      <c r="G308" s="191">
        <v>-15128484410</v>
      </c>
      <c r="H308" s="191"/>
      <c r="I308" s="192">
        <f t="shared" si="11"/>
        <v>3031345276</v>
      </c>
      <c r="J308" s="192"/>
      <c r="K308" s="191">
        <v>1628211</v>
      </c>
      <c r="L308" s="191"/>
      <c r="M308" s="191">
        <v>18159829686</v>
      </c>
      <c r="N308" s="191"/>
      <c r="O308" s="191">
        <v>-11624237987</v>
      </c>
      <c r="P308" s="191"/>
      <c r="Q308" s="191">
        <f t="shared" si="10"/>
        <v>6535591699</v>
      </c>
    </row>
    <row r="309" spans="1:18" s="156" customFormat="1">
      <c r="A309" s="243" t="s">
        <v>252</v>
      </c>
      <c r="B309" s="11"/>
      <c r="C309" s="191">
        <v>2623083</v>
      </c>
      <c r="D309" s="191"/>
      <c r="E309" s="191">
        <v>26943915116</v>
      </c>
      <c r="F309" s="191"/>
      <c r="G309" s="191">
        <v>-25987840710</v>
      </c>
      <c r="H309" s="191"/>
      <c r="I309" s="192">
        <f t="shared" si="11"/>
        <v>956074406</v>
      </c>
      <c r="J309" s="192"/>
      <c r="K309" s="191">
        <v>2623083</v>
      </c>
      <c r="L309" s="191"/>
      <c r="M309" s="191">
        <v>26943915116</v>
      </c>
      <c r="N309" s="191"/>
      <c r="O309" s="191">
        <v>-29768680411</v>
      </c>
      <c r="P309" s="191"/>
      <c r="Q309" s="191">
        <f t="shared" si="10"/>
        <v>-2824765295</v>
      </c>
      <c r="R309" s="11"/>
    </row>
    <row r="310" spans="1:18">
      <c r="A310" s="243" t="s">
        <v>334</v>
      </c>
      <c r="C310" s="191">
        <v>2104075</v>
      </c>
      <c r="D310" s="191"/>
      <c r="E310" s="191">
        <v>39300332615</v>
      </c>
      <c r="F310" s="191"/>
      <c r="G310" s="191">
        <v>-36541538126</v>
      </c>
      <c r="H310" s="191"/>
      <c r="I310" s="192">
        <f t="shared" si="11"/>
        <v>2758794489</v>
      </c>
      <c r="J310" s="192"/>
      <c r="K310" s="191">
        <v>2104075</v>
      </c>
      <c r="L310" s="191"/>
      <c r="M310" s="191">
        <v>39300332615</v>
      </c>
      <c r="N310" s="191"/>
      <c r="O310" s="191">
        <v>-30942441019</v>
      </c>
      <c r="P310" s="191"/>
      <c r="Q310" s="191">
        <f t="shared" si="10"/>
        <v>8357891596</v>
      </c>
    </row>
    <row r="311" spans="1:18">
      <c r="A311" s="243" t="s">
        <v>242</v>
      </c>
      <c r="C311" s="191">
        <v>439473</v>
      </c>
      <c r="D311" s="191"/>
      <c r="E311" s="191">
        <v>21973964228</v>
      </c>
      <c r="F311" s="191"/>
      <c r="G311" s="191">
        <v>-19346864448</v>
      </c>
      <c r="H311" s="191"/>
      <c r="I311" s="192">
        <f t="shared" si="11"/>
        <v>2627099780</v>
      </c>
      <c r="J311" s="192"/>
      <c r="K311" s="191">
        <v>439473</v>
      </c>
      <c r="L311" s="191"/>
      <c r="M311" s="191">
        <v>21973964228</v>
      </c>
      <c r="N311" s="191"/>
      <c r="O311" s="191">
        <v>-17724431768</v>
      </c>
      <c r="P311" s="191"/>
      <c r="Q311" s="191">
        <f t="shared" si="10"/>
        <v>4249532460</v>
      </c>
    </row>
    <row r="312" spans="1:18" s="156" customFormat="1">
      <c r="A312" s="243" t="s">
        <v>483</v>
      </c>
      <c r="B312" s="11"/>
      <c r="C312" s="191">
        <v>8692708</v>
      </c>
      <c r="D312" s="191"/>
      <c r="E312" s="191">
        <v>30295298276</v>
      </c>
      <c r="F312" s="191"/>
      <c r="G312" s="191">
        <v>-29102876295</v>
      </c>
      <c r="H312" s="191"/>
      <c r="I312" s="192">
        <f t="shared" si="11"/>
        <v>1192421981</v>
      </c>
      <c r="J312" s="192"/>
      <c r="K312" s="191">
        <v>8692708</v>
      </c>
      <c r="L312" s="191"/>
      <c r="M312" s="191">
        <v>30295298276</v>
      </c>
      <c r="N312" s="191"/>
      <c r="O312" s="191">
        <v>-29102876295</v>
      </c>
      <c r="P312" s="191"/>
      <c r="Q312" s="191">
        <f t="shared" si="10"/>
        <v>1192421981</v>
      </c>
      <c r="R312" s="11"/>
    </row>
    <row r="313" spans="1:18">
      <c r="A313" s="243" t="s">
        <v>290</v>
      </c>
      <c r="C313" s="191">
        <v>2666002</v>
      </c>
      <c r="D313" s="191"/>
      <c r="E313" s="191">
        <v>30476601816</v>
      </c>
      <c r="F313" s="191"/>
      <c r="G313" s="191">
        <v>-26709435540</v>
      </c>
      <c r="H313" s="191"/>
      <c r="I313" s="192">
        <f t="shared" si="11"/>
        <v>3767166276</v>
      </c>
      <c r="J313" s="192"/>
      <c r="K313" s="191">
        <v>2666002</v>
      </c>
      <c r="L313" s="191"/>
      <c r="M313" s="191">
        <v>30476601816</v>
      </c>
      <c r="N313" s="191"/>
      <c r="O313" s="191">
        <v>-25806223481</v>
      </c>
      <c r="P313" s="191"/>
      <c r="Q313" s="191">
        <f t="shared" si="10"/>
        <v>4670378335</v>
      </c>
    </row>
    <row r="314" spans="1:18">
      <c r="A314" s="243" t="s">
        <v>255</v>
      </c>
      <c r="C314" s="191">
        <v>5530683</v>
      </c>
      <c r="D314" s="191"/>
      <c r="E314" s="191">
        <v>27208490636</v>
      </c>
      <c r="F314" s="191"/>
      <c r="G314" s="191">
        <v>-21135955391</v>
      </c>
      <c r="H314" s="191"/>
      <c r="I314" s="192">
        <f t="shared" si="11"/>
        <v>6072535245</v>
      </c>
      <c r="J314" s="192"/>
      <c r="K314" s="191">
        <v>5530683</v>
      </c>
      <c r="L314" s="191"/>
      <c r="M314" s="191">
        <v>27208490636</v>
      </c>
      <c r="N314" s="191"/>
      <c r="O314" s="191">
        <v>-19931578531</v>
      </c>
      <c r="P314" s="191"/>
      <c r="Q314" s="191">
        <f t="shared" si="10"/>
        <v>7276912105</v>
      </c>
    </row>
    <row r="315" spans="1:18">
      <c r="A315" s="243" t="s">
        <v>343</v>
      </c>
      <c r="C315" s="191">
        <v>10288110</v>
      </c>
      <c r="D315" s="191"/>
      <c r="E315" s="191">
        <v>23705944341</v>
      </c>
      <c r="F315" s="191"/>
      <c r="G315" s="191">
        <v>-18616980340</v>
      </c>
      <c r="H315" s="191"/>
      <c r="I315" s="192">
        <f t="shared" si="11"/>
        <v>5088964001</v>
      </c>
      <c r="J315" s="192"/>
      <c r="K315" s="191">
        <v>10288110</v>
      </c>
      <c r="L315" s="191"/>
      <c r="M315" s="191">
        <v>23705944341</v>
      </c>
      <c r="N315" s="191"/>
      <c r="O315" s="191">
        <v>-18326597181</v>
      </c>
      <c r="P315" s="191"/>
      <c r="Q315" s="191">
        <f t="shared" si="10"/>
        <v>5379347160</v>
      </c>
    </row>
    <row r="316" spans="1:18">
      <c r="A316" s="243" t="s">
        <v>403</v>
      </c>
      <c r="C316" s="191">
        <v>6697239</v>
      </c>
      <c r="D316" s="191"/>
      <c r="E316" s="191">
        <v>14053751196</v>
      </c>
      <c r="F316" s="191"/>
      <c r="G316" s="191">
        <v>-12944293655</v>
      </c>
      <c r="H316" s="191"/>
      <c r="I316" s="192">
        <f t="shared" si="11"/>
        <v>1109457541</v>
      </c>
      <c r="J316" s="192"/>
      <c r="K316" s="191">
        <v>6697239</v>
      </c>
      <c r="L316" s="191"/>
      <c r="M316" s="191">
        <v>14053751196</v>
      </c>
      <c r="N316" s="191"/>
      <c r="O316" s="191">
        <v>-12821808228</v>
      </c>
      <c r="P316" s="191"/>
      <c r="Q316" s="191">
        <f t="shared" si="10"/>
        <v>1231942968</v>
      </c>
    </row>
    <row r="317" spans="1:18">
      <c r="A317" s="243" t="s">
        <v>449</v>
      </c>
      <c r="C317" s="191">
        <v>70812100</v>
      </c>
      <c r="D317" s="191"/>
      <c r="E317" s="191">
        <v>107134748906</v>
      </c>
      <c r="F317" s="191"/>
      <c r="G317" s="191">
        <v>-105788742540</v>
      </c>
      <c r="H317" s="191"/>
      <c r="I317" s="192">
        <f t="shared" si="11"/>
        <v>1346006366</v>
      </c>
      <c r="J317" s="192"/>
      <c r="K317" s="191">
        <v>70812100</v>
      </c>
      <c r="L317" s="191"/>
      <c r="M317" s="191">
        <v>107134748906</v>
      </c>
      <c r="N317" s="191"/>
      <c r="O317" s="191">
        <v>-106021404416</v>
      </c>
      <c r="P317" s="191"/>
      <c r="Q317" s="191">
        <f t="shared" si="10"/>
        <v>1113344490</v>
      </c>
    </row>
    <row r="318" spans="1:18">
      <c r="A318" s="243" t="s">
        <v>416</v>
      </c>
      <c r="C318" s="191">
        <v>281817</v>
      </c>
      <c r="D318" s="191"/>
      <c r="E318" s="191">
        <v>539830149</v>
      </c>
      <c r="F318" s="191"/>
      <c r="G318" s="191">
        <v>-2321127939</v>
      </c>
      <c r="H318" s="191"/>
      <c r="I318" s="192">
        <f t="shared" si="11"/>
        <v>-1781297790</v>
      </c>
      <c r="J318" s="192"/>
      <c r="K318" s="191">
        <v>281817</v>
      </c>
      <c r="L318" s="191"/>
      <c r="M318" s="191">
        <v>539830149</v>
      </c>
      <c r="N318" s="191"/>
      <c r="O318" s="191">
        <v>-453914596</v>
      </c>
      <c r="P318" s="191"/>
      <c r="Q318" s="191">
        <f t="shared" si="10"/>
        <v>85915553</v>
      </c>
    </row>
    <row r="319" spans="1:18">
      <c r="A319" s="243" t="s">
        <v>481</v>
      </c>
      <c r="C319" s="191">
        <v>2000000</v>
      </c>
      <c r="D319" s="191"/>
      <c r="E319" s="191">
        <v>13081698000</v>
      </c>
      <c r="F319" s="191"/>
      <c r="G319" s="191">
        <v>-11610532800</v>
      </c>
      <c r="H319" s="191"/>
      <c r="I319" s="192">
        <f t="shared" si="11"/>
        <v>1471165200</v>
      </c>
      <c r="J319" s="192"/>
      <c r="K319" s="191">
        <v>2000000</v>
      </c>
      <c r="L319" s="191"/>
      <c r="M319" s="191">
        <v>13081698000</v>
      </c>
      <c r="N319" s="191"/>
      <c r="O319" s="191">
        <v>-11610532800</v>
      </c>
      <c r="P319" s="191"/>
      <c r="Q319" s="191">
        <f t="shared" si="10"/>
        <v>1471165200</v>
      </c>
    </row>
    <row r="320" spans="1:18">
      <c r="A320" s="243" t="s">
        <v>336</v>
      </c>
      <c r="C320" s="191">
        <v>0</v>
      </c>
      <c r="D320" s="191"/>
      <c r="E320" s="191">
        <v>0</v>
      </c>
      <c r="F320" s="191"/>
      <c r="G320" s="191">
        <v>0</v>
      </c>
      <c r="H320" s="191"/>
      <c r="I320" s="192">
        <f t="shared" si="11"/>
        <v>0</v>
      </c>
      <c r="J320" s="192"/>
      <c r="K320" s="191">
        <v>0</v>
      </c>
      <c r="L320" s="191"/>
      <c r="M320" s="191">
        <v>0</v>
      </c>
      <c r="N320" s="191"/>
      <c r="O320" s="191">
        <v>10530785636</v>
      </c>
      <c r="P320" s="191"/>
      <c r="Q320" s="191">
        <f t="shared" si="10"/>
        <v>10530785636</v>
      </c>
    </row>
    <row r="321" spans="1:18 16374:16374">
      <c r="A321" s="243" t="s">
        <v>463</v>
      </c>
      <c r="C321" s="191">
        <v>1460607</v>
      </c>
      <c r="D321" s="191"/>
      <c r="E321" s="191">
        <v>22446627367</v>
      </c>
      <c r="F321" s="191"/>
      <c r="G321" s="191">
        <v>-19805591457</v>
      </c>
      <c r="H321" s="191"/>
      <c r="I321" s="192">
        <f t="shared" si="11"/>
        <v>2641035910</v>
      </c>
      <c r="J321" s="192"/>
      <c r="K321" s="191">
        <v>1460607</v>
      </c>
      <c r="L321" s="191"/>
      <c r="M321" s="191">
        <v>22446627367</v>
      </c>
      <c r="N321" s="191"/>
      <c r="O321" s="191">
        <v>-15885664809</v>
      </c>
      <c r="P321" s="191"/>
      <c r="Q321" s="191">
        <f t="shared" si="10"/>
        <v>6560962558</v>
      </c>
    </row>
    <row r="322" spans="1:18 16374:16374">
      <c r="A322" s="243" t="s">
        <v>371</v>
      </c>
      <c r="C322" s="191">
        <v>0</v>
      </c>
      <c r="D322" s="191"/>
      <c r="E322" s="191">
        <v>0</v>
      </c>
      <c r="F322" s="191"/>
      <c r="G322" s="191">
        <v>0</v>
      </c>
      <c r="H322" s="191"/>
      <c r="I322" s="192">
        <f t="shared" si="11"/>
        <v>0</v>
      </c>
      <c r="J322" s="192"/>
      <c r="K322" s="191">
        <v>0</v>
      </c>
      <c r="L322" s="191"/>
      <c r="M322" s="191">
        <v>0</v>
      </c>
      <c r="N322" s="191"/>
      <c r="O322" s="191">
        <v>421071286</v>
      </c>
      <c r="P322" s="191"/>
      <c r="Q322" s="191">
        <f t="shared" si="10"/>
        <v>421071286</v>
      </c>
    </row>
    <row r="323" spans="1:18 16374:16374">
      <c r="A323" s="243" t="s">
        <v>498</v>
      </c>
      <c r="C323" s="191">
        <v>0</v>
      </c>
      <c r="D323" s="191"/>
      <c r="E323" s="191">
        <v>0</v>
      </c>
      <c r="F323" s="191"/>
      <c r="G323" s="191">
        <v>544880588</v>
      </c>
      <c r="H323" s="191"/>
      <c r="I323" s="192">
        <f t="shared" si="11"/>
        <v>544880588</v>
      </c>
      <c r="J323" s="192"/>
      <c r="K323" s="191"/>
      <c r="L323" s="191"/>
      <c r="M323" s="191">
        <v>0</v>
      </c>
      <c r="N323" s="191"/>
      <c r="O323" s="191">
        <v>0</v>
      </c>
      <c r="P323" s="191"/>
      <c r="Q323" s="191">
        <f t="shared" si="10"/>
        <v>0</v>
      </c>
    </row>
    <row r="324" spans="1:18 16374:16374">
      <c r="A324" s="243" t="s">
        <v>378</v>
      </c>
      <c r="C324" s="191">
        <v>0</v>
      </c>
      <c r="D324" s="191"/>
      <c r="E324" s="191">
        <v>0</v>
      </c>
      <c r="F324" s="191"/>
      <c r="G324" s="191">
        <v>146774800</v>
      </c>
      <c r="H324" s="191"/>
      <c r="I324" s="192">
        <f t="shared" si="11"/>
        <v>146774800</v>
      </c>
      <c r="J324" s="192"/>
      <c r="K324" s="191">
        <v>0</v>
      </c>
      <c r="L324" s="191"/>
      <c r="M324" s="191">
        <v>0</v>
      </c>
      <c r="N324" s="191"/>
      <c r="O324" s="191">
        <v>0</v>
      </c>
      <c r="P324" s="191"/>
      <c r="Q324" s="191">
        <f t="shared" si="10"/>
        <v>0</v>
      </c>
    </row>
    <row r="325" spans="1:18 16374:16374">
      <c r="A325" s="243" t="s">
        <v>372</v>
      </c>
      <c r="C325" s="191">
        <v>0</v>
      </c>
      <c r="D325" s="191"/>
      <c r="E325" s="191">
        <v>0</v>
      </c>
      <c r="F325" s="191"/>
      <c r="G325" s="191">
        <v>0</v>
      </c>
      <c r="H325" s="191"/>
      <c r="I325" s="192">
        <f t="shared" si="11"/>
        <v>0</v>
      </c>
      <c r="J325" s="192"/>
      <c r="K325" s="191">
        <v>0</v>
      </c>
      <c r="L325" s="191"/>
      <c r="M325" s="191">
        <v>0</v>
      </c>
      <c r="N325" s="191"/>
      <c r="O325" s="191">
        <v>-2483242682</v>
      </c>
      <c r="P325" s="191"/>
      <c r="Q325" s="191">
        <f t="shared" si="10"/>
        <v>-2483242682</v>
      </c>
    </row>
    <row r="326" spans="1:18 16374:16374">
      <c r="A326" s="243" t="s">
        <v>335</v>
      </c>
      <c r="C326" s="191">
        <v>0</v>
      </c>
      <c r="D326" s="191"/>
      <c r="E326" s="191">
        <v>0</v>
      </c>
      <c r="F326" s="191"/>
      <c r="G326" s="191">
        <v>0</v>
      </c>
      <c r="H326" s="191"/>
      <c r="I326" s="192">
        <f t="shared" si="11"/>
        <v>0</v>
      </c>
      <c r="J326" s="192"/>
      <c r="K326" s="191">
        <v>0</v>
      </c>
      <c r="L326" s="191"/>
      <c r="M326" s="191">
        <v>0</v>
      </c>
      <c r="N326" s="191"/>
      <c r="O326" s="191">
        <v>1098506074</v>
      </c>
      <c r="P326" s="191"/>
      <c r="Q326" s="191">
        <f t="shared" si="10"/>
        <v>1098506074</v>
      </c>
    </row>
    <row r="327" spans="1:18 16374:16374" ht="22.2" thickBot="1">
      <c r="A327" s="2" t="s">
        <v>2</v>
      </c>
      <c r="B327" s="2"/>
      <c r="D327" s="2"/>
      <c r="E327" s="194">
        <f>SUM(E8:E326)</f>
        <v>14023790868694</v>
      </c>
      <c r="F327" s="195"/>
      <c r="G327" s="194">
        <f>SUM(G8:G326)</f>
        <v>-12496550627786</v>
      </c>
      <c r="H327" s="195"/>
      <c r="I327" s="194">
        <f>SUM(I8:I326)</f>
        <v>1527240240908</v>
      </c>
      <c r="J327" s="192"/>
      <c r="L327" s="195"/>
      <c r="M327" s="194">
        <f>SUM(M8:M326)</f>
        <v>14023790868694</v>
      </c>
      <c r="N327" s="195"/>
      <c r="O327" s="194">
        <f>SUM(O8:O326)</f>
        <v>-11752296502700</v>
      </c>
      <c r="P327" s="195"/>
      <c r="Q327" s="194">
        <f>SUM(Q8:Q326)</f>
        <v>2271494365994</v>
      </c>
      <c r="XET327" s="12">
        <f>SUM(E327:XES327)</f>
        <v>7597469213804</v>
      </c>
    </row>
    <row r="328" spans="1:18 16374:16374" ht="21.6" thickTop="1">
      <c r="A328" s="2"/>
      <c r="B328" s="2"/>
    </row>
    <row r="329" spans="1:18 16374:16374">
      <c r="A329" s="2"/>
      <c r="B329" s="2"/>
    </row>
    <row r="330" spans="1:18 16374:16374" s="33" customFormat="1" ht="18">
      <c r="A330" s="315" t="s">
        <v>210</v>
      </c>
      <c r="B330" s="316"/>
      <c r="C330" s="316"/>
      <c r="D330" s="316"/>
      <c r="E330" s="316"/>
      <c r="F330" s="316"/>
      <c r="G330" s="316"/>
      <c r="H330" s="316"/>
      <c r="I330" s="316"/>
      <c r="J330" s="316"/>
      <c r="K330" s="316"/>
      <c r="L330" s="316"/>
      <c r="M330" s="316"/>
      <c r="N330" s="316"/>
      <c r="O330" s="316"/>
      <c r="P330" s="316"/>
      <c r="Q330" s="317"/>
    </row>
    <row r="331" spans="1:18 16374:16374" s="22" customForma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</row>
  </sheetData>
  <autoFilter ref="A7:Q327" xr:uid="{00000000-0009-0000-0000-000008000000}">
    <sortState xmlns:xlrd2="http://schemas.microsoft.com/office/spreadsheetml/2017/richdata2" ref="A8:Q189">
      <sortCondition ref="A7"/>
    </sortState>
  </autoFilter>
  <mergeCells count="7">
    <mergeCell ref="A330:Q330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samaei</cp:lastModifiedBy>
  <cp:lastPrinted>2023-04-30T14:00:33Z</cp:lastPrinted>
  <dcterms:created xsi:type="dcterms:W3CDTF">2017-11-22T14:26:20Z</dcterms:created>
  <dcterms:modified xsi:type="dcterms:W3CDTF">2024-12-28T13:46:15Z</dcterms:modified>
</cp:coreProperties>
</file>