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0BCD5D31-925A-42D6-A37A-EFACC3237E1B}" xr6:coauthVersionLast="47" xr6:coauthVersionMax="47" xr10:uidLastSave="{00000000-0000-0000-0000-000000000000}"/>
  <bookViews>
    <workbookView xWindow="-108" yWindow="-108" windowWidth="23256" windowHeight="12576" tabRatio="803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'!$B$8:$B$367</definedName>
    <definedName name="_xlnm._FilterDatabase" localSheetId="9" hidden="1">'درآمد سود سهام'!$A$8:$A$170</definedName>
    <definedName name="_xlnm._FilterDatabase" localSheetId="13" hidden="1">'درآمد ناشی از تغییر قیمت اوراق '!$A$7:$Q$338</definedName>
    <definedName name="_xlnm._FilterDatabase" localSheetId="12" hidden="1">'درآمد ناشی ازفروش'!$A$7:$Q$343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ازفروش'!$A$8:$Q$343</definedName>
    <definedName name="_xlnm.Print_Area" localSheetId="1">' سهام'!$A$1:$Y$338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'!$B$1:$V$368</definedName>
    <definedName name="_xlnm.Print_Area" localSheetId="9">'درآمد سود سهام'!$A$1:$S$171</definedName>
    <definedName name="_xlnm.Print_Area" localSheetId="13">'درآمد ناشی از تغییر قیمت اوراق '!$A$1:$Q$342</definedName>
    <definedName name="_xlnm.Print_Area" localSheetId="12">'درآمد ناشی ازفروش'!$A$1:$Q$347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7" i="5" l="1"/>
  <c r="F367" i="5"/>
  <c r="L352" i="5"/>
  <c r="L356" i="5"/>
  <c r="L357" i="5"/>
  <c r="L360" i="5"/>
  <c r="V352" i="5"/>
  <c r="V357" i="5"/>
  <c r="V360" i="5"/>
  <c r="R367" i="5"/>
  <c r="P367" i="5"/>
  <c r="T366" i="5"/>
  <c r="V366" i="5" s="1"/>
  <c r="N367" i="5"/>
  <c r="J366" i="5"/>
  <c r="L366" i="5" s="1"/>
  <c r="J351" i="5"/>
  <c r="L351" i="5" s="1"/>
  <c r="J352" i="5"/>
  <c r="J353" i="5"/>
  <c r="L353" i="5" s="1"/>
  <c r="J354" i="5"/>
  <c r="L354" i="5" s="1"/>
  <c r="J355" i="5"/>
  <c r="L355" i="5" s="1"/>
  <c r="J356" i="5"/>
  <c r="J357" i="5"/>
  <c r="J358" i="5"/>
  <c r="L358" i="5" s="1"/>
  <c r="J359" i="5"/>
  <c r="L359" i="5" s="1"/>
  <c r="J360" i="5"/>
  <c r="J361" i="5"/>
  <c r="L361" i="5" s="1"/>
  <c r="J362" i="5"/>
  <c r="L362" i="5" s="1"/>
  <c r="J363" i="5"/>
  <c r="L363" i="5" s="1"/>
  <c r="J364" i="5"/>
  <c r="L364" i="5" s="1"/>
  <c r="J365" i="5"/>
  <c r="L365" i="5" s="1"/>
  <c r="T352" i="5"/>
  <c r="T353" i="5"/>
  <c r="V353" i="5" s="1"/>
  <c r="T354" i="5"/>
  <c r="V354" i="5" s="1"/>
  <c r="T355" i="5"/>
  <c r="V355" i="5" s="1"/>
  <c r="T356" i="5"/>
  <c r="V356" i="5" s="1"/>
  <c r="T357" i="5"/>
  <c r="T358" i="5"/>
  <c r="V358" i="5" s="1"/>
  <c r="T359" i="5"/>
  <c r="V359" i="5" s="1"/>
  <c r="T360" i="5"/>
  <c r="T361" i="5"/>
  <c r="V361" i="5" s="1"/>
  <c r="T362" i="5"/>
  <c r="V362" i="5" s="1"/>
  <c r="T363" i="5"/>
  <c r="V363" i="5" s="1"/>
  <c r="T364" i="5"/>
  <c r="V364" i="5" s="1"/>
  <c r="T365" i="5"/>
  <c r="V365" i="5" s="1"/>
  <c r="D81" i="5"/>
  <c r="D100" i="5"/>
  <c r="D119" i="5"/>
  <c r="D153" i="5"/>
  <c r="D157" i="5"/>
  <c r="D170" i="5"/>
  <c r="D201" i="5"/>
  <c r="D217" i="5"/>
  <c r="D240" i="5"/>
  <c r="D261" i="5"/>
  <c r="C13" i="7"/>
  <c r="G13" i="7"/>
  <c r="O343" i="15"/>
  <c r="M343" i="15"/>
  <c r="G343" i="15"/>
  <c r="E343" i="15"/>
  <c r="Q332" i="15"/>
  <c r="Q333" i="15"/>
  <c r="Q334" i="15"/>
  <c r="Q335" i="15"/>
  <c r="Q336" i="15"/>
  <c r="Q337" i="15"/>
  <c r="Q338" i="15"/>
  <c r="Q339" i="15"/>
  <c r="Q340" i="15"/>
  <c r="Q341" i="15"/>
  <c r="Q342" i="15"/>
  <c r="I338" i="15"/>
  <c r="I339" i="15"/>
  <c r="I340" i="15"/>
  <c r="I341" i="15"/>
  <c r="I342" i="15"/>
  <c r="I332" i="15"/>
  <c r="I333" i="15"/>
  <c r="I334" i="15"/>
  <c r="I335" i="15"/>
  <c r="I336" i="15"/>
  <c r="I337" i="15"/>
  <c r="I335" i="14"/>
  <c r="O338" i="14"/>
  <c r="M338" i="14"/>
  <c r="G338" i="14"/>
  <c r="E338" i="14"/>
  <c r="Q327" i="14"/>
  <c r="Q328" i="14"/>
  <c r="Q329" i="14"/>
  <c r="Q330" i="14"/>
  <c r="Q331" i="14"/>
  <c r="Q332" i="14"/>
  <c r="Q333" i="14"/>
  <c r="Q334" i="14"/>
  <c r="Q335" i="14"/>
  <c r="Q336" i="14"/>
  <c r="Q337" i="14"/>
  <c r="I327" i="14"/>
  <c r="I328" i="14"/>
  <c r="I329" i="14"/>
  <c r="I330" i="14"/>
  <c r="I331" i="14"/>
  <c r="I332" i="14"/>
  <c r="I333" i="14"/>
  <c r="I334" i="14"/>
  <c r="I336" i="14"/>
  <c r="I337" i="14"/>
  <c r="Q170" i="18"/>
  <c r="O170" i="18"/>
  <c r="K170" i="18"/>
  <c r="I170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M153" i="18"/>
  <c r="D324" i="5" s="1"/>
  <c r="M154" i="18"/>
  <c r="D287" i="5" s="1"/>
  <c r="M155" i="18"/>
  <c r="D127" i="5" s="1"/>
  <c r="M156" i="18"/>
  <c r="D146" i="5" s="1"/>
  <c r="M157" i="18"/>
  <c r="D41" i="5" s="1"/>
  <c r="M158" i="18"/>
  <c r="D241" i="5" s="1"/>
  <c r="M159" i="18"/>
  <c r="M160" i="18"/>
  <c r="D198" i="5" s="1"/>
  <c r="M161" i="18"/>
  <c r="D331" i="5" s="1"/>
  <c r="M162" i="18"/>
  <c r="D246" i="5" s="1"/>
  <c r="M163" i="18"/>
  <c r="D140" i="5" s="1"/>
  <c r="M164" i="18"/>
  <c r="M165" i="18"/>
  <c r="D293" i="5" s="1"/>
  <c r="M166" i="18"/>
  <c r="M167" i="18"/>
  <c r="D251" i="5" s="1"/>
  <c r="M168" i="18"/>
  <c r="D150" i="5" s="1"/>
  <c r="M169" i="18"/>
  <c r="D63" i="5" s="1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D65" i="5" s="1"/>
  <c r="M143" i="18"/>
  <c r="M144" i="18"/>
  <c r="M145" i="18"/>
  <c r="M146" i="18"/>
  <c r="D222" i="5" s="1"/>
  <c r="M147" i="18"/>
  <c r="D285" i="5" s="1"/>
  <c r="M148" i="18"/>
  <c r="D260" i="5" s="1"/>
  <c r="M149" i="18"/>
  <c r="M150" i="18"/>
  <c r="M151" i="18"/>
  <c r="D47" i="5" s="1"/>
  <c r="M152" i="18"/>
  <c r="D181" i="5" s="1"/>
  <c r="C14" i="2"/>
  <c r="E14" i="2"/>
  <c r="G14" i="2"/>
  <c r="D169" i="5" l="1"/>
  <c r="D111" i="5"/>
  <c r="D71" i="5"/>
  <c r="D268" i="5"/>
  <c r="D188" i="5"/>
  <c r="D173" i="5"/>
  <c r="W337" i="1"/>
  <c r="U337" i="1"/>
  <c r="O337" i="1"/>
  <c r="K337" i="1"/>
  <c r="G337" i="1"/>
  <c r="E337" i="1"/>
  <c r="D7" i="5"/>
  <c r="J335" i="5" l="1"/>
  <c r="L335" i="5" s="1"/>
  <c r="J336" i="5"/>
  <c r="L336" i="5" s="1"/>
  <c r="J337" i="5"/>
  <c r="L337" i="5" s="1"/>
  <c r="J338" i="5"/>
  <c r="L338" i="5" s="1"/>
  <c r="J339" i="5"/>
  <c r="L339" i="5" s="1"/>
  <c r="J340" i="5"/>
  <c r="L340" i="5" s="1"/>
  <c r="J341" i="5"/>
  <c r="L341" i="5" s="1"/>
  <c r="J342" i="5"/>
  <c r="L342" i="5" s="1"/>
  <c r="J343" i="5"/>
  <c r="L343" i="5" s="1"/>
  <c r="J344" i="5"/>
  <c r="L344" i="5" s="1"/>
  <c r="J345" i="5"/>
  <c r="L345" i="5" s="1"/>
  <c r="J346" i="5"/>
  <c r="L346" i="5" s="1"/>
  <c r="J347" i="5"/>
  <c r="L347" i="5" s="1"/>
  <c r="J348" i="5"/>
  <c r="L348" i="5" s="1"/>
  <c r="J349" i="5"/>
  <c r="L349" i="5" s="1"/>
  <c r="J350" i="5"/>
  <c r="L350" i="5" s="1"/>
  <c r="T335" i="5"/>
  <c r="V335" i="5" s="1"/>
  <c r="T336" i="5"/>
  <c r="V336" i="5" s="1"/>
  <c r="T337" i="5"/>
  <c r="V337" i="5" s="1"/>
  <c r="T338" i="5"/>
  <c r="V338" i="5" s="1"/>
  <c r="T339" i="5"/>
  <c r="V339" i="5" s="1"/>
  <c r="T340" i="5"/>
  <c r="V340" i="5" s="1"/>
  <c r="T341" i="5"/>
  <c r="V341" i="5" s="1"/>
  <c r="T342" i="5"/>
  <c r="V342" i="5" s="1"/>
  <c r="T343" i="5"/>
  <c r="V343" i="5" s="1"/>
  <c r="T344" i="5"/>
  <c r="V344" i="5" s="1"/>
  <c r="T345" i="5"/>
  <c r="T346" i="5"/>
  <c r="V346" i="5" s="1"/>
  <c r="T347" i="5"/>
  <c r="V347" i="5" s="1"/>
  <c r="T348" i="5"/>
  <c r="V348" i="5" s="1"/>
  <c r="T349" i="5"/>
  <c r="V349" i="5" s="1"/>
  <c r="T350" i="5"/>
  <c r="V350" i="5" s="1"/>
  <c r="T351" i="5"/>
  <c r="V351" i="5" s="1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5"/>
  <c r="Q328" i="15"/>
  <c r="Q329" i="15"/>
  <c r="Q330" i="15"/>
  <c r="Q331" i="15"/>
  <c r="I325" i="15"/>
  <c r="I326" i="15"/>
  <c r="I327" i="15"/>
  <c r="I328" i="15"/>
  <c r="I329" i="15"/>
  <c r="I330" i="15"/>
  <c r="I331" i="15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D298" i="5" s="1"/>
  <c r="D367" i="5" s="1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S146" i="18"/>
  <c r="S147" i="18"/>
  <c r="S148" i="18"/>
  <c r="S149" i="18"/>
  <c r="S150" i="18"/>
  <c r="S151" i="18"/>
  <c r="S152" i="18"/>
  <c r="S12" i="18"/>
  <c r="V345" i="5" l="1"/>
  <c r="Q9" i="14" l="1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G10" i="13"/>
  <c r="G8" i="13"/>
  <c r="I311" i="14" l="1"/>
  <c r="Q306" i="15" l="1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S141" i="18"/>
  <c r="S142" i="18"/>
  <c r="S143" i="18"/>
  <c r="S144" i="18"/>
  <c r="S145" i="18"/>
  <c r="T329" i="5"/>
  <c r="V329" i="5" s="1"/>
  <c r="T330" i="5"/>
  <c r="V330" i="5" s="1"/>
  <c r="T331" i="5"/>
  <c r="V331" i="5" s="1"/>
  <c r="T332" i="5"/>
  <c r="V332" i="5" s="1"/>
  <c r="T333" i="5"/>
  <c r="V333" i="5" s="1"/>
  <c r="T334" i="5"/>
  <c r="V334" i="5" s="1"/>
  <c r="J325" i="5"/>
  <c r="L325" i="5" s="1"/>
  <c r="J326" i="5"/>
  <c r="L326" i="5" s="1"/>
  <c r="J327" i="5"/>
  <c r="L327" i="5" s="1"/>
  <c r="J328" i="5"/>
  <c r="L328" i="5" s="1"/>
  <c r="J329" i="5"/>
  <c r="L329" i="5" s="1"/>
  <c r="J330" i="5"/>
  <c r="L330" i="5" s="1"/>
  <c r="J331" i="5"/>
  <c r="L331" i="5" s="1"/>
  <c r="J332" i="5"/>
  <c r="L332" i="5" s="1"/>
  <c r="J333" i="5"/>
  <c r="L333" i="5" s="1"/>
  <c r="J334" i="5"/>
  <c r="L334" i="5" s="1"/>
  <c r="I11" i="2"/>
  <c r="I12" i="2"/>
  <c r="I13" i="2"/>
  <c r="E6" i="8" l="1"/>
  <c r="T328" i="5"/>
  <c r="V328" i="5" s="1"/>
  <c r="T316" i="5"/>
  <c r="V316" i="5" s="1"/>
  <c r="T317" i="5"/>
  <c r="V317" i="5" s="1"/>
  <c r="T318" i="5"/>
  <c r="V318" i="5" s="1"/>
  <c r="T319" i="5"/>
  <c r="V319" i="5" s="1"/>
  <c r="T320" i="5"/>
  <c r="V320" i="5" s="1"/>
  <c r="T321" i="5"/>
  <c r="V321" i="5" s="1"/>
  <c r="T322" i="5"/>
  <c r="V322" i="5" s="1"/>
  <c r="T323" i="5"/>
  <c r="V323" i="5" s="1"/>
  <c r="T324" i="5"/>
  <c r="V324" i="5" s="1"/>
  <c r="T325" i="5"/>
  <c r="V325" i="5" s="1"/>
  <c r="T326" i="5"/>
  <c r="V326" i="5" s="1"/>
  <c r="T327" i="5"/>
  <c r="V327" i="5" s="1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I309" i="14"/>
  <c r="I310" i="14"/>
  <c r="I312" i="14"/>
  <c r="I313" i="14"/>
  <c r="I308" i="14" l="1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G9" i="13"/>
  <c r="G11" i="13"/>
  <c r="S132" i="18"/>
  <c r="S133" i="18"/>
  <c r="S134" i="18"/>
  <c r="S135" i="18"/>
  <c r="S136" i="18"/>
  <c r="S137" i="18"/>
  <c r="S138" i="18"/>
  <c r="S139" i="18"/>
  <c r="S140" i="18"/>
  <c r="T286" i="5" l="1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367" i="5" s="1"/>
  <c r="I280" i="14"/>
  <c r="S131" i="18" l="1"/>
  <c r="V296" i="5" l="1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J296" i="5"/>
  <c r="L296" i="5" s="1"/>
  <c r="J297" i="5"/>
  <c r="L297" i="5" s="1"/>
  <c r="J298" i="5"/>
  <c r="L298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I304" i="14" l="1"/>
  <c r="I305" i="14"/>
  <c r="I306" i="14"/>
  <c r="I307" i="14"/>
  <c r="I292" i="14" l="1"/>
  <c r="I293" i="14"/>
  <c r="I294" i="14"/>
  <c r="I295" i="14"/>
  <c r="I296" i="14"/>
  <c r="I297" i="14"/>
  <c r="I298" i="14"/>
  <c r="I299" i="14"/>
  <c r="I300" i="14"/>
  <c r="I301" i="14"/>
  <c r="I302" i="14"/>
  <c r="I303" i="14"/>
  <c r="Q285" i="15"/>
  <c r="Q286" i="15"/>
  <c r="Q287" i="15"/>
  <c r="Q288" i="15"/>
  <c r="Q289" i="15"/>
  <c r="I285" i="15"/>
  <c r="I286" i="15"/>
  <c r="I287" i="15"/>
  <c r="I288" i="15"/>
  <c r="I289" i="15"/>
  <c r="S127" i="18"/>
  <c r="S128" i="18"/>
  <c r="S129" i="18"/>
  <c r="S130" i="18"/>
  <c r="C6" i="8"/>
  <c r="C7" i="7"/>
  <c r="C7" i="6"/>
  <c r="J292" i="5"/>
  <c r="L292" i="5" s="1"/>
  <c r="M10" i="13"/>
  <c r="M9" i="18"/>
  <c r="M170" i="18" s="1"/>
  <c r="I290" i="14" l="1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1" i="14"/>
  <c r="I282" i="14"/>
  <c r="I283" i="14"/>
  <c r="I284" i="14"/>
  <c r="I285" i="14"/>
  <c r="I286" i="14"/>
  <c r="I287" i="14"/>
  <c r="I288" i="14"/>
  <c r="I289" i="14"/>
  <c r="I291" i="14"/>
  <c r="I100" i="14"/>
  <c r="I8" i="14"/>
  <c r="S114" i="18" l="1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Q180" i="15" l="1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J293" i="5"/>
  <c r="L293" i="5" s="1"/>
  <c r="J294" i="5"/>
  <c r="L294" i="5" s="1"/>
  <c r="V292" i="5"/>
  <c r="V293" i="5"/>
  <c r="V294" i="5"/>
  <c r="V295" i="5"/>
  <c r="J295" i="5" l="1"/>
  <c r="L295" i="5" s="1"/>
  <c r="G7" i="7" l="1"/>
  <c r="K7" i="6"/>
  <c r="N7" i="5"/>
  <c r="S113" i="18"/>
  <c r="C11" i="8" l="1"/>
  <c r="M8" i="13"/>
  <c r="A3" i="6" l="1"/>
  <c r="Q8" i="14" l="1"/>
  <c r="Q338" i="14" s="1"/>
  <c r="I9" i="7"/>
  <c r="E9" i="7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S70" i="18"/>
  <c r="S62" i="18"/>
  <c r="S38" i="18"/>
  <c r="S55" i="18"/>
  <c r="S68" i="18"/>
  <c r="S103" i="18"/>
  <c r="S90" i="18"/>
  <c r="S14" i="18"/>
  <c r="S74" i="18"/>
  <c r="S82" i="18"/>
  <c r="S72" i="18"/>
  <c r="S89" i="18"/>
  <c r="S10" i="18"/>
  <c r="S54" i="18"/>
  <c r="S87" i="18"/>
  <c r="S34" i="18"/>
  <c r="S67" i="18"/>
  <c r="S42" i="18"/>
  <c r="S43" i="18"/>
  <c r="S97" i="18"/>
  <c r="S60" i="18"/>
  <c r="S24" i="18"/>
  <c r="S23" i="18"/>
  <c r="S52" i="18"/>
  <c r="S21" i="18"/>
  <c r="S33" i="18"/>
  <c r="S13" i="18"/>
  <c r="I10" i="2"/>
  <c r="A3" i="17"/>
  <c r="A3" i="2"/>
  <c r="A3" i="11" s="1"/>
  <c r="I338" i="14" l="1"/>
  <c r="I14" i="2"/>
  <c r="K10" i="2"/>
  <c r="I158" i="15"/>
  <c r="M9" i="13" l="1"/>
  <c r="M11" i="13"/>
  <c r="G12" i="13"/>
  <c r="K11" i="2"/>
  <c r="K14" i="2" s="1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I8" i="15"/>
  <c r="I343" i="15" s="1"/>
  <c r="K12" i="13"/>
  <c r="I12" i="13"/>
  <c r="E12" i="13"/>
  <c r="C12" i="13"/>
  <c r="S78" i="18"/>
  <c r="S20" i="18"/>
  <c r="S44" i="18"/>
  <c r="S36" i="18"/>
  <c r="S41" i="18"/>
  <c r="S84" i="18"/>
  <c r="S16" i="18"/>
  <c r="S46" i="18"/>
  <c r="S35" i="18"/>
  <c r="S111" i="18"/>
  <c r="S88" i="18"/>
  <c r="S58" i="18"/>
  <c r="S64" i="18"/>
  <c r="S81" i="18"/>
  <c r="S56" i="18"/>
  <c r="S75" i="18"/>
  <c r="S40" i="18"/>
  <c r="S101" i="18"/>
  <c r="S28" i="18"/>
  <c r="S31" i="18"/>
  <c r="S108" i="18"/>
  <c r="S32" i="18"/>
  <c r="S65" i="18"/>
  <c r="S27" i="18"/>
  <c r="S85" i="18"/>
  <c r="S11" i="18"/>
  <c r="S92" i="18"/>
  <c r="S19" i="18"/>
  <c r="S22" i="18"/>
  <c r="S83" i="18"/>
  <c r="S18" i="18"/>
  <c r="S69" i="18"/>
  <c r="S105" i="18"/>
  <c r="S17" i="18"/>
  <c r="S76" i="18"/>
  <c r="S79" i="18"/>
  <c r="S15" i="18"/>
  <c r="S104" i="18"/>
  <c r="S112" i="18"/>
  <c r="S98" i="18"/>
  <c r="S102" i="18"/>
  <c r="S94" i="18"/>
  <c r="S50" i="18"/>
  <c r="S95" i="18"/>
  <c r="S29" i="18"/>
  <c r="S9" i="18"/>
  <c r="S59" i="18"/>
  <c r="S106" i="18"/>
  <c r="S99" i="18"/>
  <c r="S39" i="18"/>
  <c r="S25" i="18"/>
  <c r="S37" i="18"/>
  <c r="S109" i="18"/>
  <c r="S63" i="18"/>
  <c r="S51" i="18"/>
  <c r="S100" i="18"/>
  <c r="S53" i="18"/>
  <c r="S86" i="18"/>
  <c r="S93" i="18"/>
  <c r="S49" i="18"/>
  <c r="S73" i="18"/>
  <c r="S96" i="18"/>
  <c r="S48" i="18"/>
  <c r="S47" i="18"/>
  <c r="S61" i="18"/>
  <c r="S107" i="18"/>
  <c r="S91" i="18"/>
  <c r="S110" i="18"/>
  <c r="S77" i="18"/>
  <c r="S45" i="18"/>
  <c r="S66" i="18"/>
  <c r="S80" i="18"/>
  <c r="S71" i="18"/>
  <c r="S57" i="18"/>
  <c r="S26" i="18"/>
  <c r="S30" i="18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32" i="5"/>
  <c r="L32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1" i="5"/>
  <c r="L31" i="5" s="1"/>
  <c r="J43" i="5"/>
  <c r="L43" i="5" s="1"/>
  <c r="J163" i="5"/>
  <c r="L163" i="5" s="1"/>
  <c r="J71" i="5"/>
  <c r="L71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11" i="5"/>
  <c r="R9" i="20"/>
  <c r="Q9" i="20"/>
  <c r="O9" i="20"/>
  <c r="M9" i="20"/>
  <c r="K9" i="20"/>
  <c r="I9" i="20"/>
  <c r="S8" i="20"/>
  <c r="O6" i="20"/>
  <c r="I6" i="20"/>
  <c r="A3" i="20"/>
  <c r="L11" i="5" l="1"/>
  <c r="Q343" i="15"/>
  <c r="S170" i="18"/>
  <c r="J58" i="5"/>
  <c r="L58" i="5" s="1"/>
  <c r="J33" i="5"/>
  <c r="L33" i="5" s="1"/>
  <c r="M12" i="13"/>
  <c r="I12" i="7"/>
  <c r="I10" i="7"/>
  <c r="E11" i="7"/>
  <c r="E12" i="7"/>
  <c r="J51" i="5"/>
  <c r="L51" i="5" s="1"/>
  <c r="S9" i="20"/>
  <c r="E11" i="8"/>
  <c r="E13" i="7" l="1"/>
  <c r="J224" i="5"/>
  <c r="I13" i="7"/>
  <c r="L224" i="5" l="1"/>
  <c r="J367" i="5"/>
  <c r="L367" i="5"/>
  <c r="B3" i="5"/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44" i="5" l="1"/>
  <c r="C6" i="15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I10" i="11" s="1"/>
  <c r="C12" i="6"/>
  <c r="I11" i="6"/>
  <c r="Q11" i="6"/>
  <c r="V11" i="5" l="1"/>
  <c r="V367" i="5" s="1"/>
  <c r="E8" i="11" l="1"/>
  <c r="I8" i="11" s="1"/>
  <c r="E12" i="11" l="1"/>
  <c r="A3" i="18"/>
  <c r="A3" i="15" l="1"/>
  <c r="Q12" i="6" l="1"/>
  <c r="O12" i="6"/>
  <c r="E9" i="11" l="1"/>
  <c r="M12" i="6"/>
  <c r="I9" i="11" l="1"/>
  <c r="I12" i="11" s="1"/>
  <c r="XEB343" i="15"/>
  <c r="XEX343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X198" i="5" l="1"/>
  <c r="XET33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4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<sst xmlns="http://schemas.openxmlformats.org/spreadsheetml/2006/main" count="1898" uniqueCount="523">
  <si>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</si>
  <si>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</si>
  <si>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</si>
  <si>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</si>
  <si>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</si>
  <si>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</si>
  <si>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</si>
  <si>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</si>
  <si>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</si>
  <si>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</si>
  <si>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</si>
  <si>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</si>
  <si>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</si>
  <si>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</si>
  <si>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</si>
  <si>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</si>
  <si>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</si>
  <si>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</si>
  <si>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</si>
  <si>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</si>
  <si>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</si>
  <si>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</si>
  <si>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</si>
  <si>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</si>
  <si>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</si>
  <si>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</si>
  <si>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</si>
  <si>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</si>
  <si>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</si>
  <si>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</si>
  <si>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</si>
  <si>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</si>
  <si>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</si>
  <si>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</si>
  <si>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</si>
  <si>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</si>
  <si>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</si>
  <si>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</si>
  <si>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</si>
  <si>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</si>
  <si>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</si>
  <si>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</si>
  <si>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</si>
  <si>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</si>
  <si>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</si>
  <si>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</si>
  <si>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</si>
  <si>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</si>
  <si>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</si>
  <si>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</si>
  <si>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</si>
  <si>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</si>
  <si>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</si>
  <si>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</si>
  <si>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</si>
  <si>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</si>
  <si>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</si>
  <si>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</si>
  <si>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</si>
  <si>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</si>
  <si>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</si>
  <si>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</si>
  <si>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</si>
  <si>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</si>
  <si>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</si>
  <si>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</si>
  <si>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</si>
  <si>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</si>
  <si>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</si>
  <si>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</si>
  <si>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</si>
  <si>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</si>
  <si>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</si>
  <si>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</si>
  <si>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</si>
  <si>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</si>
  <si>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</si>
  <si>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</si>
  <si>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</si>
  <si>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</si>
  <si>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</si>
  <si>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</si>
  <si>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</si>
  <si>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</si>
  <si>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</si>
  <si>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</si>
  <si>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</si>
  <si>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</si>
  <si>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</si>
  <si>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</si>
  <si>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</si>
  <si>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</si>
  <si>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</si>
  <si>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</si>
  <si>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</si>
  <si>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</si>
  <si>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</si>
  <si>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</si>
  <si>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</si>
  <si>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</si>
  <si>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</si>
  <si>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</si>
  <si>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</si>
  <si>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</si>
  <si>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</si>
  <si>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</si>
  <si>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</si>
  <si>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</si>
  <si>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</si>
  <si>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</si>
  <si>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</si>
  <si>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</si>
  <si>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</si>
  <si>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</si>
  <si>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</si>
  <si>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</si>
  <si>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</si>
  <si>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</si>
  <si>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</si>
  <si>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</si>
  <si>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</si>
  <si>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</si>
  <si>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</si>
  <si>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</si>
  <si>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</si>
  <si>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</si>
  <si>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</si>
  <si>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</si>
  <si>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</si>
  <si>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</si>
  <si>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</si>
  <si>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</si>
  <si>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</si>
  <si>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</si>
  <si>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</si>
  <si>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</si>
  <si>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</si>
  <si>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</si>
  <si>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</si>
  <si>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</si>
  <si>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</si>
  <si>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</si>
  <si>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</si>
  <si>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</si>
  <si>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</si>
  <si>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</si>
  <si>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</si>
  <si>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</si>
  <si>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</si>
  <si>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</si>
  <si>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</si>
  <si>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</si>
  <si>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</si>
  <si>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</si>
  <si>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</si>
  <si>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</si>
  <si>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</si>
  <si>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</si>
  <si>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</si>
  <si>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</si>
  <si>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</si>
  <si>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</si>
  <si>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</si>
  <si>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</si>
  <si>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</si>
  <si>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</si>
  <si>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</si>
  <si>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</si>
  <si>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</si>
  <si>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</si>
  <si>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</si>
  <si>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</si>
  <si>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</si>
  <si>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</si>
  <si>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</si>
  <si>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</si>
  <si>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</si>
  <si>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</si>
  <si>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</si>
  <si>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</si>
  <si>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</si>
  <si>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</si>
  <si>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</si>
  <si>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</si>
  <si>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</si>
  <si>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</si>
  <si>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</si>
  <si>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</si>
  <si>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</si>
  <si>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</si>
  <si>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</si>
  <si>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</si>
  <si>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</si>
  <si>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</si>
  <si>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</si>
  <si>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</si>
  <si>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</si>
  <si>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</si>
  <si>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</si>
  <si>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</si>
  <si>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</si>
  <si>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</si>
  <si>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</si>
  <si>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</si>
  <si>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</si>
  <si>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</si>
  <si>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</si>
  <si>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</si>
  <si>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</si>
  <si>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</si>
  <si>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</si>
  <si>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</si>
  <si>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</si>
  <si>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</si>
  <si>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</si>
  <si>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</si>
  <si>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</si>
  <si>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</si>
  <si>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</si>
  <si>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</si>
  <si>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</si>
  <si>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</si>
  <si>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</si>
  <si>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</si>
  <si>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</si>
  <si>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</si>
  <si>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</si>
  <si>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</si>
  <si>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</si>
  <si>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</si>
  <si>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</si>
  <si>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</si>
  <si>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</si>
  <si>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</si>
  <si>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</si>
  <si>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</si>
  <si>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</si>
  <si>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</si>
  <si>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</si>
  <si>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</si>
  <si>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</si>
  <si>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</si>
  <si>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</si>
  <si>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</si>
  <si>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</si>
  <si>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</si>
  <si>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</si>
  <si>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</si>
  <si>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</si>
  <si>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</si>
  <si>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</si>
  <si>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</si>
  <si>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</si>
  <si>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</si>
  <si>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</si>
  <si>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</si>
  <si>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</si>
  <si>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</si>
  <si>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</si>
  <si>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</si>
  <si>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</si>
  <si>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</si>
  <si>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</si>
  <si>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</si>
  <si>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</si>
  <si>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</si>
  <si>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</si>
  <si>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</si>
  <si>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</si>
  <si>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</si>
  <si>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</si>
  <si>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</si>
  <si>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</si>
  <si>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</si>
  <si>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</si>
  <si>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</si>
  <si>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</si>
  <si>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</si>
  <si>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</si>
  <si>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</si>
  <si>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</si>
  <si>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</si>
  <si>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</si>
  <si>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</si>
  <si>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</si>
  <si>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</si>
  <si>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</si>
  <si>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</si>
  <si>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</si>
  <si>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</si>
  <si>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</si>
  <si>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</si>
  <si>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</si>
  <si>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</si>
  <si>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</si>
  <si>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</si>
  <si>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</si>
  <si>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</si>
  <si>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</si>
  <si>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</si>
  <si>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</si>
  <si>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</si>
  <si>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</si>
  <si>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</si>
  <si>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</si>
  <si>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</si>
  <si>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</si>
  <si>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</si>
  <si>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</si>
  <si>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</si>
  <si>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</si>
  <si>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</si>
  <si>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</si>
  <si>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</si>
  <si>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</si>
  <si>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</si>
  <si>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</si>
  <si>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</si>
  <si>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</si>
  <si>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</si>
  <si>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</si>
  <si>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</si>
  <si>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</si>
  <si>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</si>
  <si>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</si>
  <si>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</si>
  <si>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</si>
  <si>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</si>
  <si>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</si>
  <si>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</si>
  <si>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</si>
  <si>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</si>
  <si>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</si>
  <si>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</si>
  <si>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</si>
  <si>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</si>
  <si>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</si>
  <si>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</si>
  <si>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</si>
  <si>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</si>
  <si>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</si>
  <si>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</si>
  <si>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</si>
  <si>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</si>
  <si>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</si>
  <si>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</si>
  <si>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</si>
  <si>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</si>
  <si>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</si>
  <si>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</si>
  <si>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</si>
  <si>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</si>
  <si>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</si>
  <si>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</si>
  <si>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</si>
  <si>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</si>
  <si>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</si>
  <si>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</si>
  <si>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</si>
  <si>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</si>
  <si>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</si>
  <si>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</si>
  <si>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</si>
  <si>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</si>
  <si>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</si>
  <si>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</si>
  <si>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</si>
  <si>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</si>
  <si>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</si>
  <si>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</si>
  <si>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</si>
  <si>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</si>
  <si>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</si>
  <si>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</si>
  <si>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</si>
  <si>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</si>
  <si>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</si>
  <si>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</si>
  <si>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</si>
  <si>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</si>
  <si>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</si>
  <si>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</si>
  <si>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</si>
  <si>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</si>
  <si>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</si>
  <si>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</si>
  <si>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</si>
  <si>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</si>
  <si>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</si>
  <si>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</si>
  <si>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</si>
  <si>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</si>
  <si>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</si>
  <si>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</si>
  <si>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</si>
  <si>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</si>
  <si>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</si>
  <si>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</si>
  <si>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</si>
  <si>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</si>
  <si>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</si>
  <si>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</si>
  <si>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</si>
  <si>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</si>
  <si>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</si>
  <si>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</si>
  <si>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</si>
  <si>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</si>
  <si>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</si>
  <si>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</si>
  <si>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</si>
  <si>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</si>
  <si>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</si>
  <si>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</si>
  <si>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دارایی ها</t>
  </si>
  <si>
    <t>کشت و صنعت شریف آباد (زشریف)</t>
  </si>
  <si>
    <t>گروه مالی داتام (داتام)</t>
  </si>
  <si>
    <t>محورسازان (خوساز)</t>
  </si>
  <si>
    <t>نوش مازندران (غنوش)</t>
  </si>
  <si>
    <t>درخشان تهران (پدرخش)</t>
  </si>
  <si>
    <t>بیسکویت گرجی (غگرجی)</t>
  </si>
  <si>
    <t>پارس الکتریک (لپارس)</t>
  </si>
  <si>
    <t>پگاه آذربایجان (غشاذر)</t>
  </si>
  <si>
    <t>سر. امید (وامید)</t>
  </si>
  <si>
    <t>آلومراد (فمراد)</t>
  </si>
  <si>
    <t>بین المللی محصولات پارس (شپارس)</t>
  </si>
  <si>
    <t>روز دارو (دروز)</t>
  </si>
  <si>
    <t>شیمیایی سینا (شسینا)</t>
  </si>
  <si>
    <t>تامین ماسه ریخته گری (کماسه)</t>
  </si>
  <si>
    <t>سر. اعتبار ایران (واعتبار)</t>
  </si>
  <si>
    <t>مهرکام پارس (خمهر)</t>
  </si>
  <si>
    <t>خوراک دام پارس (غدام)</t>
  </si>
  <si>
    <t>شیمیایی فارس (شفارس)</t>
  </si>
  <si>
    <t>تکمیلی پتروشیمی خلیج فارس (پترول)</t>
  </si>
  <si>
    <t>1403/06/17</t>
  </si>
  <si>
    <t>1403/06/11</t>
  </si>
  <si>
    <t>1403/06/18</t>
  </si>
  <si>
    <t>1403/06/28</t>
  </si>
  <si>
    <t>1403/07/30</t>
  </si>
  <si>
    <t>پخش البرز (پخش)</t>
  </si>
  <si>
    <t>بانک پارسیان (وپارس)</t>
  </si>
  <si>
    <t>توسعه صنایع بهشهر (وبشهر)</t>
  </si>
  <si>
    <t>فولاد هرمزگان جنوب (هرمز)</t>
  </si>
  <si>
    <t>سیمان آرتا اردبیل (ساربیل)</t>
  </si>
  <si>
    <t>سیمان سپاهان (سپاها)</t>
  </si>
  <si>
    <t>بین المللی توسعه صنایع و معادن غدیر (وکغدیر)</t>
  </si>
  <si>
    <t>سیمان هرمزگان (سهرمز)</t>
  </si>
  <si>
    <t>ذوب آهن اصفهان (ذوب)</t>
  </si>
  <si>
    <t>کاشی تکسرام (کترام)</t>
  </si>
  <si>
    <t>گسترش سوخت سبز زاگرس (شگستر)</t>
  </si>
  <si>
    <t>چادرملو (کچاد)</t>
  </si>
  <si>
    <t>1403/07/09</t>
  </si>
  <si>
    <t>1403/07/11</t>
  </si>
  <si>
    <t>1403/07/08</t>
  </si>
  <si>
    <t>1403/07/26</t>
  </si>
  <si>
    <t>1403/07/28</t>
  </si>
  <si>
    <t>شیشه و گاز (کگاز)</t>
  </si>
  <si>
    <t>تکنوتار (تکنو)</t>
  </si>
  <si>
    <t>پتروشیمی زاگرس (زاگرس)</t>
  </si>
  <si>
    <t>آبسال (لابسا)</t>
  </si>
  <si>
    <t>ملی صنایع مس ایران (فملی)</t>
  </si>
  <si>
    <t>معدنی املاح ایران (حق تقدم) (شاملاح)</t>
  </si>
  <si>
    <t>دارو عبیدی (دعبید)</t>
  </si>
  <si>
    <t>1403/08/20</t>
  </si>
  <si>
    <t>1403/08/26</t>
  </si>
  <si>
    <t>1403/08/28</t>
  </si>
  <si>
    <t>برای ماه منتهی به 1403/09/30</t>
  </si>
  <si>
    <t>1403/09/30</t>
  </si>
  <si>
    <t>صنعتی دوده فام (شصدف)</t>
  </si>
  <si>
    <t>پارس سرام (کسرام)</t>
  </si>
  <si>
    <t>جام دارو (فجام)</t>
  </si>
  <si>
    <t>داروسازی کوثر (دکوثر)</t>
  </si>
  <si>
    <t>قند نیشابور (قنیشا)</t>
  </si>
  <si>
    <t>دارو زهراوی (دزهراوی)</t>
  </si>
  <si>
    <t>دشت مرغاب (غدشت)</t>
  </si>
  <si>
    <t>تولیدی برنا باطری (خبرنا)</t>
  </si>
  <si>
    <t>پلاسکوکار سایپا (پلاسک)</t>
  </si>
  <si>
    <t>فولاد شاهرود (فرود)</t>
  </si>
  <si>
    <t>عمران و توسعه فارس (ثفارس)</t>
  </si>
  <si>
    <t>سایپا شیشه (کساپا)</t>
  </si>
  <si>
    <t>بیمه دانا (دانا)</t>
  </si>
  <si>
    <t>دارو اسوه (داسوه)</t>
  </si>
  <si>
    <t>سیمان کرمان (سکرما)</t>
  </si>
  <si>
    <t>شکر شاهرود (قشکر)</t>
  </si>
  <si>
    <t>1390/02/20</t>
  </si>
  <si>
    <t>1403/09/11</t>
  </si>
  <si>
    <t>1403/09/12</t>
  </si>
  <si>
    <t>1403/09/13</t>
  </si>
  <si>
    <t>1403/09/14</t>
  </si>
  <si>
    <t>1403/09/25</t>
  </si>
  <si>
    <t xml:space="preserve"> داروپخش (حق تقدم) (وپخشح)</t>
  </si>
  <si>
    <t>منتهی به 1403/10/30</t>
  </si>
  <si>
    <t>برای ماه منتهی به 1403/10/30</t>
  </si>
  <si>
    <t>1403/10/30</t>
  </si>
  <si>
    <t>طی دی  ماه</t>
  </si>
  <si>
    <t>از ابتدای سال مالی تا پایان دی ماه</t>
  </si>
  <si>
    <t>طی دی ماه</t>
  </si>
  <si>
    <t>لبنیات کالبر (غالبر)</t>
  </si>
  <si>
    <t>دارویی و نهاده های زاگرس دارو (دزاگرس)</t>
  </si>
  <si>
    <t>سیمان سفیدنی ریز (سنیر)</t>
  </si>
  <si>
    <t>کلر پارس (کلر)</t>
  </si>
  <si>
    <t>سر. البرز (والبر)</t>
  </si>
  <si>
    <t>دانش بنیان پویا نیرو (بپویا)</t>
  </si>
  <si>
    <t>صنایع ارتباطی آوا (آواک)</t>
  </si>
  <si>
    <t>تامین سرمایه امین (امین)</t>
  </si>
  <si>
    <t>کاشی سعدی (کسعدی)</t>
  </si>
  <si>
    <t>سیمان دورود (سدور)</t>
  </si>
  <si>
    <t>سر. مالی سپهر صادرات (وسپهر)</t>
  </si>
  <si>
    <t>کاسپین تامین (کاسپین)</t>
  </si>
  <si>
    <t>کمباین سازی (تکمبا)</t>
  </si>
  <si>
    <t>بانک پاسارگاد (وپاسار)</t>
  </si>
  <si>
    <t>توسعه نیشکر و صنایع جانبی (نیشکر)</t>
  </si>
  <si>
    <t>1403/10/01</t>
  </si>
  <si>
    <t>1403/10/15</t>
  </si>
  <si>
    <t>1403/10/16</t>
  </si>
  <si>
    <t>1403/10/19</t>
  </si>
  <si>
    <t>1403/10/20</t>
  </si>
  <si>
    <t>1403/10/22</t>
  </si>
  <si>
    <t>1403/10/23</t>
  </si>
  <si>
    <t>1403/10/24</t>
  </si>
  <si>
    <t>1403/10/27</t>
  </si>
  <si>
    <t>1403/10/29</t>
  </si>
  <si>
    <t xml:space="preserve"> معدنی املاح ایران (حق تقدم) (شاملاح)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</si>
</sst>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0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9"/>
      <color theme="2" tint="-0.89999084444715716"/>
      <name val="WYekan"/>
      <charset val="178"/>
    </font>
    <font>
      <sz val="12"/>
      <color theme="2" tint="-0.89999084444715716"/>
      <name val="B Nazanin"/>
      <charset val="178"/>
    </font>
    <font>
      <b/>
      <sz val="14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45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6" fillId="0" borderId="0" xfId="1" applyNumberFormat="1" applyFont="1" applyFill="1" applyBorder="1" applyAlignment="1">
      <alignment vertical="center" wrapText="1"/>
    </xf>
    <xf numFmtId="3" fontId="27" fillId="0" borderId="0" xfId="0" applyNumberFormat="1" applyFont="1"/>
    <xf numFmtId="0" fontId="2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/>
    <xf numFmtId="165" fontId="9" fillId="0" borderId="0" xfId="1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165" fontId="31" fillId="0" borderId="0" xfId="1" applyNumberFormat="1" applyFont="1" applyFill="1" applyAlignment="1">
      <alignment horizontal="center" vertical="center"/>
    </xf>
    <xf numFmtId="165" fontId="31" fillId="0" borderId="0" xfId="1" applyNumberFormat="1" applyFont="1" applyFill="1" applyAlignment="1">
      <alignment vertical="center"/>
    </xf>
    <xf numFmtId="10" fontId="31" fillId="0" borderId="0" xfId="2" applyNumberFormat="1" applyFont="1" applyFill="1" applyAlignment="1">
      <alignment horizontal="center" vertical="center"/>
    </xf>
    <xf numFmtId="0" fontId="34" fillId="0" borderId="0" xfId="0" applyFont="1"/>
    <xf numFmtId="165" fontId="31" fillId="0" borderId="0" xfId="1" applyNumberFormat="1" applyFont="1" applyFill="1" applyAlignment="1">
      <alignment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165" fontId="38" fillId="0" borderId="1" xfId="1" applyNumberFormat="1" applyFont="1" applyFill="1" applyBorder="1"/>
    <xf numFmtId="165" fontId="37" fillId="0" borderId="1" xfId="1" applyNumberFormat="1" applyFont="1" applyFill="1" applyBorder="1" applyAlignment="1">
      <alignment horizontal="center" vertical="center" wrapText="1" readingOrder="2"/>
    </xf>
    <xf numFmtId="165" fontId="38" fillId="0" borderId="0" xfId="1" applyNumberFormat="1" applyFont="1" applyFill="1" applyBorder="1" applyAlignment="1">
      <alignment horizontal="center" vertical="center" readingOrder="2"/>
    </xf>
    <xf numFmtId="0" fontId="38" fillId="0" borderId="0" xfId="0" applyFont="1" applyAlignment="1">
      <alignment horizontal="center"/>
    </xf>
    <xf numFmtId="165" fontId="38" fillId="0" borderId="0" xfId="1" applyNumberFormat="1" applyFont="1" applyFill="1" applyBorder="1" applyAlignment="1">
      <alignment horizontal="center" vertical="center"/>
    </xf>
    <xf numFmtId="165" fontId="38" fillId="0" borderId="0" xfId="1" applyNumberFormat="1" applyFont="1" applyFill="1" applyBorder="1"/>
    <xf numFmtId="165" fontId="38" fillId="0" borderId="0" xfId="1" applyNumberFormat="1" applyFont="1" applyFill="1"/>
    <xf numFmtId="10" fontId="38" fillId="0" borderId="0" xfId="2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Alignment="1">
      <alignment vertical="center"/>
    </xf>
    <xf numFmtId="165" fontId="38" fillId="0" borderId="2" xfId="1" applyNumberFormat="1" applyFont="1" applyFill="1" applyBorder="1" applyAlignment="1">
      <alignment horizontal="center" vertical="center" readingOrder="2"/>
    </xf>
    <xf numFmtId="10" fontId="38" fillId="0" borderId="8" xfId="2" applyNumberFormat="1" applyFont="1" applyFill="1" applyBorder="1" applyAlignment="1">
      <alignment horizontal="center" vertical="center"/>
    </xf>
    <xf numFmtId="165" fontId="39" fillId="0" borderId="0" xfId="1" applyNumberFormat="1" applyFont="1" applyFill="1"/>
    <xf numFmtId="0" fontId="37" fillId="0" borderId="0" xfId="0" applyFont="1" applyAlignment="1">
      <alignment horizontal="right" vertical="center" readingOrder="2"/>
    </xf>
    <xf numFmtId="0" fontId="37" fillId="0" borderId="0" xfId="0" applyFont="1" applyAlignment="1">
      <alignment vertical="center" readingOrder="2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Alignment="1">
      <alignment horizontal="center" vertical="center" readingOrder="2"/>
    </xf>
    <xf numFmtId="165" fontId="37" fillId="0" borderId="0" xfId="1" applyNumberFormat="1" applyFont="1" applyFill="1" applyAlignment="1">
      <alignment horizontal="center" readingOrder="2"/>
    </xf>
    <xf numFmtId="10" fontId="37" fillId="0" borderId="0" xfId="2" applyNumberFormat="1" applyFont="1" applyFill="1" applyAlignment="1">
      <alignment horizontal="center" vertical="center" wrapText="1" readingOrder="2"/>
    </xf>
    <xf numFmtId="0" fontId="37" fillId="0" borderId="0" xfId="0" applyFont="1" applyAlignment="1">
      <alignment horizontal="center" vertical="center" readingOrder="2"/>
    </xf>
    <xf numFmtId="165" fontId="37" fillId="0" borderId="0" xfId="1" applyNumberFormat="1" applyFont="1" applyFill="1" applyAlignment="1">
      <alignment vertical="center" readingOrder="2"/>
    </xf>
    <xf numFmtId="40" fontId="37" fillId="0" borderId="0" xfId="0" applyNumberFormat="1" applyFont="1" applyAlignment="1">
      <alignment horizontal="center" vertical="center" wrapText="1" readingOrder="2"/>
    </xf>
    <xf numFmtId="165" fontId="37" fillId="0" borderId="1" xfId="1" applyNumberFormat="1" applyFont="1" applyFill="1" applyBorder="1" applyAlignment="1">
      <alignment vertical="center" readingOrder="2"/>
    </xf>
    <xf numFmtId="0" fontId="38" fillId="0" borderId="0" xfId="0" applyFont="1" applyAlignment="1">
      <alignment horizontal="right" vertical="center"/>
    </xf>
    <xf numFmtId="165" fontId="37" fillId="0" borderId="10" xfId="1" applyNumberFormat="1" applyFont="1" applyFill="1" applyBorder="1" applyAlignment="1">
      <alignment vertical="center" readingOrder="2"/>
    </xf>
    <xf numFmtId="9" fontId="37" fillId="0" borderId="3" xfId="2" applyFont="1" applyFill="1" applyBorder="1" applyAlignment="1">
      <alignment horizontal="center" vertical="center" readingOrder="2"/>
    </xf>
    <xf numFmtId="10" fontId="37" fillId="0" borderId="3" xfId="2" applyNumberFormat="1" applyFont="1" applyFill="1" applyBorder="1" applyAlignment="1">
      <alignment horizontal="center" vertical="center" readingOrder="2"/>
    </xf>
    <xf numFmtId="0" fontId="40" fillId="0" borderId="0" xfId="0" applyFont="1" applyAlignment="1">
      <alignment horizontal="right" vertical="center"/>
    </xf>
    <xf numFmtId="0" fontId="40" fillId="0" borderId="0" xfId="0" applyFont="1"/>
    <xf numFmtId="165" fontId="40" fillId="0" borderId="0" xfId="1" applyNumberFormat="1" applyFont="1" applyFill="1"/>
    <xf numFmtId="165" fontId="34" fillId="0" borderId="0" xfId="1" applyNumberFormat="1" applyFont="1" applyFill="1" applyAlignment="1">
      <alignment vertical="center"/>
    </xf>
    <xf numFmtId="165" fontId="37" fillId="0" borderId="8" xfId="1" applyNumberFormat="1" applyFont="1" applyFill="1" applyBorder="1" applyAlignment="1">
      <alignment vertical="center"/>
    </xf>
    <xf numFmtId="165" fontId="34" fillId="0" borderId="0" xfId="1" applyNumberFormat="1" applyFont="1" applyFill="1" applyBorder="1" applyAlignment="1">
      <alignment vertical="center" wrapText="1" readingOrder="2"/>
    </xf>
    <xf numFmtId="165" fontId="35" fillId="0" borderId="8" xfId="1" applyNumberFormat="1" applyFont="1" applyFill="1" applyBorder="1" applyAlignment="1">
      <alignment vertical="center"/>
    </xf>
    <xf numFmtId="165" fontId="38" fillId="0" borderId="0" xfId="1" applyNumberFormat="1" applyFont="1" applyFill="1" applyAlignment="1">
      <alignment horizontal="center" vertical="center" wrapText="1" shrinkToFit="1"/>
    </xf>
    <xf numFmtId="165" fontId="38" fillId="0" borderId="0" xfId="1" applyNumberFormat="1" applyFont="1" applyFill="1" applyBorder="1" applyAlignment="1">
      <alignment horizontal="center" vertical="center" wrapText="1" shrinkToFit="1"/>
    </xf>
    <xf numFmtId="165" fontId="38" fillId="0" borderId="0" xfId="1" applyNumberFormat="1" applyFont="1" applyFill="1" applyBorder="1" applyAlignment="1">
      <alignment vertical="center"/>
    </xf>
    <xf numFmtId="165" fontId="38" fillId="0" borderId="8" xfId="1" applyNumberFormat="1" applyFont="1" applyFill="1" applyBorder="1" applyAlignment="1">
      <alignment vertical="center"/>
    </xf>
    <xf numFmtId="165" fontId="42" fillId="0" borderId="0" xfId="1" applyNumberFormat="1" applyFont="1" applyFill="1" applyAlignment="1">
      <alignment horizontal="center"/>
    </xf>
    <xf numFmtId="165" fontId="42" fillId="0" borderId="0" xfId="1" applyNumberFormat="1" applyFont="1" applyFill="1"/>
    <xf numFmtId="165" fontId="42" fillId="0" borderId="4" xfId="1" applyNumberFormat="1" applyFont="1" applyFill="1" applyBorder="1" applyAlignment="1">
      <alignment horizontal="center" vertical="center" wrapText="1"/>
    </xf>
    <xf numFmtId="165" fontId="42" fillId="0" borderId="0" xfId="1" applyNumberFormat="1" applyFont="1" applyFill="1" applyAlignment="1">
      <alignment horizontal="center" vertical="center" wrapText="1"/>
    </xf>
    <xf numFmtId="165" fontId="34" fillId="0" borderId="8" xfId="1" applyNumberFormat="1" applyFont="1" applyFill="1" applyBorder="1" applyAlignment="1">
      <alignment vertical="center"/>
    </xf>
    <xf numFmtId="165" fontId="42" fillId="0" borderId="8" xfId="1" applyNumberFormat="1" applyFont="1" applyFill="1" applyBorder="1" applyAlignment="1">
      <alignment horizontal="right" vertical="center" wrapText="1" readingOrder="2"/>
    </xf>
    <xf numFmtId="166" fontId="41" fillId="0" borderId="0" xfId="1" applyNumberFormat="1" applyFont="1" applyFill="1" applyAlignment="1">
      <alignment vertical="center" readingOrder="2"/>
    </xf>
    <xf numFmtId="166" fontId="34" fillId="0" borderId="0" xfId="1" applyNumberFormat="1" applyFont="1" applyFill="1"/>
    <xf numFmtId="165" fontId="34" fillId="0" borderId="1" xfId="1" applyNumberFormat="1" applyFont="1" applyFill="1" applyBorder="1" applyAlignment="1">
      <alignment horizontal="center" vertical="center" wrapText="1"/>
    </xf>
    <xf numFmtId="165" fontId="34" fillId="0" borderId="0" xfId="1" applyNumberFormat="1" applyFont="1" applyFill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/>
    </xf>
    <xf numFmtId="166" fontId="34" fillId="0" borderId="1" xfId="1" applyNumberFormat="1" applyFont="1" applyFill="1" applyBorder="1" applyAlignment="1">
      <alignment horizontal="center" vertical="center" wrapText="1"/>
    </xf>
    <xf numFmtId="166" fontId="34" fillId="0" borderId="1" xfId="1" applyNumberFormat="1" applyFont="1" applyFill="1" applyBorder="1" applyAlignment="1">
      <alignment horizontal="center" vertical="center"/>
    </xf>
    <xf numFmtId="166" fontId="34" fillId="0" borderId="0" xfId="1" applyNumberFormat="1" applyFont="1" applyFill="1" applyAlignment="1">
      <alignment horizontal="center" vertical="center"/>
    </xf>
    <xf numFmtId="165" fontId="34" fillId="0" borderId="0" xfId="1" applyNumberFormat="1" applyFont="1" applyFill="1" applyBorder="1" applyAlignment="1">
      <alignment vertical="center" wrapText="1"/>
    </xf>
    <xf numFmtId="165" fontId="34" fillId="0" borderId="8" xfId="1" applyNumberFormat="1" applyFont="1" applyFill="1" applyBorder="1" applyAlignment="1">
      <alignment vertical="center" wrapText="1"/>
    </xf>
    <xf numFmtId="166" fontId="40" fillId="0" borderId="0" xfId="1" applyNumberFormat="1" applyFont="1" applyFill="1"/>
    <xf numFmtId="165" fontId="34" fillId="0" borderId="0" xfId="1" applyNumberFormat="1" applyFont="1" applyFill="1"/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37" fontId="38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165" fontId="42" fillId="0" borderId="3" xfId="1" applyNumberFormat="1" applyFont="1" applyFill="1" applyBorder="1" applyAlignment="1">
      <alignment horizontal="center" vertical="center" wrapText="1"/>
    </xf>
    <xf numFmtId="3" fontId="40" fillId="0" borderId="0" xfId="0" applyNumberFormat="1" applyFont="1"/>
    <xf numFmtId="0" fontId="37" fillId="0" borderId="1" xfId="0" applyFont="1" applyBorder="1" applyAlignment="1">
      <alignment horizontal="right" vertical="center" wrapText="1" readingOrder="2"/>
    </xf>
    <xf numFmtId="0" fontId="37" fillId="0" borderId="0" xfId="0" applyFont="1" applyAlignment="1">
      <alignment vertical="center" wrapText="1" readingOrder="2"/>
    </xf>
    <xf numFmtId="37" fontId="37" fillId="0" borderId="1" xfId="0" applyNumberFormat="1" applyFont="1" applyBorder="1" applyAlignment="1">
      <alignment horizontal="center" vertical="center" wrapText="1" readingOrder="2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center" vertical="center" wrapText="1" readingOrder="2"/>
    </xf>
    <xf numFmtId="37" fontId="38" fillId="0" borderId="0" xfId="0" quotePrefix="1" applyNumberFormat="1" applyFont="1" applyAlignment="1">
      <alignment horizontal="center" vertical="center" wrapText="1"/>
    </xf>
    <xf numFmtId="0" fontId="38" fillId="0" borderId="0" xfId="0" applyFont="1" applyAlignment="1">
      <alignment horizontal="right" vertical="center" wrapText="1" readingOrder="2"/>
    </xf>
    <xf numFmtId="165" fontId="38" fillId="0" borderId="0" xfId="0" applyNumberFormat="1" applyFont="1"/>
    <xf numFmtId="0" fontId="37" fillId="0" borderId="0" xfId="0" applyFont="1"/>
    <xf numFmtId="0" fontId="38" fillId="0" borderId="1" xfId="0" applyFont="1" applyBorder="1"/>
    <xf numFmtId="0" fontId="37" fillId="0" borderId="14" xfId="0" applyFont="1" applyBorder="1" applyAlignment="1">
      <alignment horizontal="center" vertical="center" wrapText="1" readingOrder="2"/>
    </xf>
    <xf numFmtId="165" fontId="37" fillId="0" borderId="14" xfId="1" applyNumberFormat="1" applyFont="1" applyFill="1" applyBorder="1" applyAlignment="1">
      <alignment horizontal="center" vertical="center" wrapText="1" readingOrder="2"/>
    </xf>
    <xf numFmtId="165" fontId="38" fillId="0" borderId="0" xfId="1" applyNumberFormat="1" applyFont="1" applyFill="1" applyAlignment="1">
      <alignment vertical="center" wrapText="1"/>
    </xf>
    <xf numFmtId="165" fontId="38" fillId="0" borderId="3" xfId="1" applyNumberFormat="1" applyFont="1" applyFill="1" applyBorder="1" applyAlignment="1">
      <alignment vertical="center" wrapText="1"/>
    </xf>
    <xf numFmtId="37" fontId="44" fillId="0" borderId="0" xfId="0" applyNumberFormat="1" applyFont="1" applyAlignment="1">
      <alignment horizontal="center" vertical="center" wrapText="1"/>
    </xf>
    <xf numFmtId="10" fontId="3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 wrapText="1" readingOrder="2"/>
    </xf>
    <xf numFmtId="0" fontId="34" fillId="0" borderId="0" xfId="0" applyFont="1" applyAlignment="1">
      <alignment vertical="center" wrapText="1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0" fontId="37" fillId="0" borderId="1" xfId="0" applyFont="1" applyBorder="1" applyAlignment="1">
      <alignment vertical="center" wrapText="1" readingOrder="2"/>
    </xf>
    <xf numFmtId="37" fontId="38" fillId="0" borderId="0" xfId="0" applyNumberFormat="1" applyFont="1" applyAlignment="1">
      <alignment horizontal="right" vertical="center" wrapText="1"/>
    </xf>
    <xf numFmtId="165" fontId="34" fillId="0" borderId="0" xfId="0" applyNumberFormat="1" applyFont="1"/>
    <xf numFmtId="3" fontId="34" fillId="0" borderId="0" xfId="0" applyNumberFormat="1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vertical="center" wrapText="1" readingOrder="2"/>
    </xf>
    <xf numFmtId="0" fontId="39" fillId="0" borderId="0" xfId="0" applyFont="1"/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readingOrder="2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37" fontId="36" fillId="0" borderId="0" xfId="0" quotePrefix="1" applyNumberFormat="1" applyFont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65" fontId="31" fillId="0" borderId="2" xfId="0" applyNumberFormat="1" applyFont="1" applyBorder="1" applyAlignment="1">
      <alignment horizontal="center" vertical="center" readingOrder="2"/>
    </xf>
    <xf numFmtId="10" fontId="31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0" fillId="2" borderId="0" xfId="0" applyFont="1" applyFill="1"/>
    <xf numFmtId="3" fontId="40" fillId="2" borderId="0" xfId="0" applyNumberFormat="1" applyFont="1" applyFill="1"/>
    <xf numFmtId="165" fontId="40" fillId="2" borderId="0" xfId="0" applyNumberFormat="1" applyFont="1" applyFill="1"/>
    <xf numFmtId="165" fontId="8" fillId="0" borderId="0" xfId="1" applyNumberFormat="1" applyFont="1" applyFill="1" applyAlignment="1">
      <alignment horizontal="center" vertical="center"/>
    </xf>
    <xf numFmtId="0" fontId="40" fillId="3" borderId="0" xfId="0" applyFont="1" applyFill="1"/>
    <xf numFmtId="0" fontId="7" fillId="0" borderId="0" xfId="0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horizontal="left"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0" xfId="1" applyNumberFormat="1" applyFont="1" applyFill="1" applyAlignment="1">
      <alignment horizontal="right" vertical="center"/>
    </xf>
    <xf numFmtId="165" fontId="8" fillId="0" borderId="2" xfId="5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166" fontId="8" fillId="0" borderId="1" xfId="1" applyNumberFormat="1" applyFont="1" applyFill="1" applyBorder="1" applyAlignment="1">
      <alignment horizontal="center" vertical="center" wrapText="1" readingOrder="2"/>
    </xf>
    <xf numFmtId="166" fontId="7" fillId="0" borderId="4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center" vertical="center" readingOrder="2"/>
    </xf>
    <xf numFmtId="165" fontId="28" fillId="0" borderId="8" xfId="1" applyNumberFormat="1" applyFont="1" applyFill="1" applyBorder="1" applyAlignment="1">
      <alignment horizontal="center" vertical="center" readingOrder="2"/>
    </xf>
    <xf numFmtId="165" fontId="28" fillId="0" borderId="0" xfId="1" applyNumberFormat="1" applyFont="1" applyFill="1" applyBorder="1" applyAlignment="1">
      <alignment horizontal="center" vertical="center" readingOrder="2"/>
    </xf>
    <xf numFmtId="165" fontId="28" fillId="0" borderId="8" xfId="1" applyNumberFormat="1" applyFont="1" applyFill="1" applyBorder="1" applyAlignment="1">
      <alignment horizontal="left" vertical="center" readingOrder="2"/>
    </xf>
    <xf numFmtId="166" fontId="28" fillId="0" borderId="0" xfId="1" applyNumberFormat="1" applyFont="1" applyFill="1" applyBorder="1" applyAlignment="1">
      <alignment horizontal="center" vertical="center" wrapText="1" readingOrder="2"/>
    </xf>
    <xf numFmtId="166" fontId="8" fillId="0" borderId="0" xfId="0" applyNumberFormat="1" applyFont="1" applyAlignment="1">
      <alignment vertical="center"/>
    </xf>
    <xf numFmtId="166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/>
    <xf numFmtId="166" fontId="45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 vertical="center"/>
    </xf>
    <xf numFmtId="165" fontId="45" fillId="0" borderId="8" xfId="1" applyNumberFormat="1" applyFont="1" applyFill="1" applyBorder="1" applyAlignment="1">
      <alignment vertical="center"/>
    </xf>
    <xf numFmtId="166" fontId="45" fillId="0" borderId="0" xfId="1" applyNumberFormat="1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165" fontId="28" fillId="0" borderId="0" xfId="1" applyNumberFormat="1" applyFont="1" applyFill="1" applyAlignment="1">
      <alignment vertical="center"/>
    </xf>
    <xf numFmtId="166" fontId="28" fillId="0" borderId="0" xfId="1" applyNumberFormat="1" applyFont="1" applyFill="1" applyAlignment="1">
      <alignment vertical="center"/>
    </xf>
    <xf numFmtId="166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5" fontId="8" fillId="0" borderId="1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readingOrder="2"/>
    </xf>
    <xf numFmtId="0" fontId="33" fillId="0" borderId="1" xfId="0" applyFont="1" applyBorder="1" applyAlignment="1">
      <alignment horizontal="center" vertical="center" readingOrder="2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readingOrder="2"/>
    </xf>
    <xf numFmtId="0" fontId="33" fillId="0" borderId="1" xfId="0" applyFont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 readingOrder="2"/>
    </xf>
    <xf numFmtId="0" fontId="37" fillId="0" borderId="1" xfId="0" applyFont="1" applyBorder="1" applyAlignment="1">
      <alignment horizontal="center" vertical="center" wrapText="1" readingOrder="2"/>
    </xf>
    <xf numFmtId="0" fontId="38" fillId="0" borderId="3" xfId="0" applyFont="1" applyBorder="1" applyAlignment="1">
      <alignment horizontal="center" vertical="center" readingOrder="2"/>
    </xf>
    <xf numFmtId="0" fontId="38" fillId="0" borderId="1" xfId="0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 wrapText="1" readingOrder="2"/>
    </xf>
    <xf numFmtId="0" fontId="38" fillId="0" borderId="1" xfId="0" applyFont="1" applyBorder="1" applyAlignment="1">
      <alignment horizontal="center" vertical="center" wrapText="1" readingOrder="2"/>
    </xf>
    <xf numFmtId="165" fontId="38" fillId="0" borderId="0" xfId="1" applyNumberFormat="1" applyFont="1" applyFill="1" applyBorder="1" applyAlignment="1">
      <alignment horizontal="center" vertical="center" readingOrder="2"/>
    </xf>
    <xf numFmtId="165" fontId="38" fillId="0" borderId="1" xfId="1" applyNumberFormat="1" applyFont="1" applyFill="1" applyBorder="1" applyAlignment="1">
      <alignment horizontal="center" vertical="center" readingOrder="2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0" fontId="38" fillId="0" borderId="3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7" fillId="0" borderId="3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 wrapText="1" readingOrder="2"/>
    </xf>
    <xf numFmtId="0" fontId="41" fillId="0" borderId="0" xfId="0" applyFont="1" applyAlignment="1">
      <alignment horizontal="center"/>
    </xf>
    <xf numFmtId="37" fontId="37" fillId="0" borderId="1" xfId="0" applyNumberFormat="1" applyFont="1" applyBorder="1" applyAlignment="1">
      <alignment horizontal="center" vertical="center" wrapText="1" readingOrder="2"/>
    </xf>
    <xf numFmtId="165" fontId="37" fillId="0" borderId="1" xfId="0" applyNumberFormat="1" applyFont="1" applyBorder="1" applyAlignment="1">
      <alignment horizontal="center" vertical="center" wrapText="1" readingOrder="2"/>
    </xf>
    <xf numFmtId="0" fontId="37" fillId="0" borderId="4" xfId="0" applyFont="1" applyBorder="1" applyAlignment="1">
      <alignment horizontal="center" vertical="center" wrapText="1" readingOrder="2"/>
    </xf>
    <xf numFmtId="165" fontId="37" fillId="0" borderId="4" xfId="1" applyNumberFormat="1" applyFont="1" applyFill="1" applyBorder="1" applyAlignment="1">
      <alignment horizontal="center" vertical="center" wrapText="1"/>
    </xf>
    <xf numFmtId="37" fontId="37" fillId="0" borderId="4" xfId="0" applyNumberFormat="1" applyFont="1" applyBorder="1" applyAlignment="1">
      <alignment horizontal="center" vertical="center" wrapText="1" readingOrder="2"/>
    </xf>
    <xf numFmtId="166" fontId="41" fillId="0" borderId="0" xfId="1" applyNumberFormat="1" applyFont="1" applyFill="1" applyAlignment="1">
      <alignment horizontal="right" vertical="center" readingOrder="2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166" fontId="41" fillId="0" borderId="1" xfId="1" applyNumberFormat="1" applyFont="1" applyFill="1" applyBorder="1" applyAlignment="1">
      <alignment horizontal="center" vertical="center" wrapText="1" readingOrder="2"/>
    </xf>
    <xf numFmtId="166" fontId="45" fillId="0" borderId="1" xfId="1" applyNumberFormat="1" applyFont="1" applyFill="1" applyBorder="1" applyAlignment="1">
      <alignment horizontal="center" vertical="center"/>
    </xf>
    <xf numFmtId="166" fontId="45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readingOrder="2"/>
    </xf>
    <xf numFmtId="0" fontId="2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15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vertical="center" wrapText="1" readingOrder="2"/>
    </xf>
    <xf numFmtId="0" fontId="8" fillId="0" borderId="0" xfId="0" applyFont="1" applyFill="1" applyAlignment="1">
      <alignment horizontal="center" vertical="center" readingOrder="2"/>
    </xf>
    <xf numFmtId="0" fontId="8" fillId="0" borderId="16" xfId="0" applyFont="1" applyFill="1" applyBorder="1" applyAlignment="1">
      <alignment horizontal="center" vertical="center" wrapText="1" readingOrder="2"/>
    </xf>
    <xf numFmtId="37" fontId="8" fillId="0" borderId="0" xfId="0" applyNumberFormat="1" applyFont="1" applyFill="1" applyAlignment="1">
      <alignment horizontal="center" vertical="center"/>
    </xf>
    <xf numFmtId="37" fontId="8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66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37" fontId="7" fillId="0" borderId="1" xfId="0" applyNumberFormat="1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7" fontId="7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 wrapText="1"/>
    </xf>
    <xf numFmtId="0" fontId="28" fillId="0" borderId="0" xfId="0" applyFont="1" applyFill="1" applyAlignment="1">
      <alignment horizontal="center" vertical="center" wrapText="1"/>
    </xf>
    <xf numFmtId="10" fontId="28" fillId="0" borderId="8" xfId="0" applyNumberFormat="1" applyFont="1" applyFill="1" applyBorder="1" applyAlignment="1">
      <alignment horizontal="center" vertical="center"/>
    </xf>
    <xf numFmtId="1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/>
    </xf>
    <xf numFmtId="0" fontId="40" fillId="0" borderId="0" xfId="0" applyFont="1" applyFill="1"/>
    <xf numFmtId="0" fontId="11" fillId="0" borderId="0" xfId="0" applyFont="1" applyFill="1"/>
    <xf numFmtId="0" fontId="41" fillId="0" borderId="0" xfId="0" applyFont="1" applyFill="1" applyAlignment="1">
      <alignment horizontal="center"/>
    </xf>
    <xf numFmtId="0" fontId="41" fillId="0" borderId="0" xfId="0" applyFont="1" applyFill="1" applyAlignment="1">
      <alignment horizontal="right" vertical="center" readingOrder="2"/>
    </xf>
    <xf numFmtId="37" fontId="37" fillId="0" borderId="11" xfId="0" applyNumberFormat="1" applyFont="1" applyFill="1" applyBorder="1" applyAlignment="1">
      <alignment horizontal="center" vertical="center"/>
    </xf>
    <xf numFmtId="0" fontId="40" fillId="0" borderId="12" xfId="0" applyFont="1" applyFill="1" applyBorder="1"/>
    <xf numFmtId="37" fontId="37" fillId="0" borderId="11" xfId="0" applyNumberFormat="1" applyFont="1" applyFill="1" applyBorder="1" applyAlignment="1">
      <alignment horizontal="center" vertical="center"/>
    </xf>
    <xf numFmtId="37" fontId="37" fillId="0" borderId="11" xfId="0" applyNumberFormat="1" applyFont="1" applyFill="1" applyBorder="1" applyAlignment="1">
      <alignment horizontal="center" vertical="center" wrapText="1"/>
    </xf>
    <xf numFmtId="3" fontId="37" fillId="0" borderId="11" xfId="0" applyNumberFormat="1" applyFont="1" applyFill="1" applyBorder="1" applyAlignment="1">
      <alignment horizontal="center" vertical="center" wrapText="1"/>
    </xf>
    <xf numFmtId="37" fontId="38" fillId="0" borderId="0" xfId="0" quotePrefix="1" applyNumberFormat="1" applyFont="1" applyFill="1" applyAlignment="1">
      <alignment horizontal="right" vertical="center" wrapText="1"/>
    </xf>
    <xf numFmtId="0" fontId="3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37" fontId="38" fillId="0" borderId="0" xfId="0" applyNumberFormat="1" applyFont="1" applyFill="1" applyAlignment="1">
      <alignment horizontal="center" vertical="center"/>
    </xf>
    <xf numFmtId="3" fontId="38" fillId="0" borderId="0" xfId="0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vertical="center" readingOrder="2"/>
    </xf>
    <xf numFmtId="0" fontId="34" fillId="0" borderId="0" xfId="0" applyFont="1" applyFill="1"/>
    <xf numFmtId="37" fontId="41" fillId="0" borderId="1" xfId="0" applyNumberFormat="1" applyFont="1" applyFill="1" applyBorder="1" applyAlignment="1">
      <alignment horizontal="center" vertical="center" wrapText="1" readingOrder="2"/>
    </xf>
    <xf numFmtId="0" fontId="41" fillId="0" borderId="1" xfId="0" applyFont="1" applyFill="1" applyBorder="1" applyAlignment="1">
      <alignment horizontal="center" vertical="center" wrapText="1" readingOrder="2"/>
    </xf>
    <xf numFmtId="0" fontId="34" fillId="0" borderId="1" xfId="0" applyFont="1" applyFill="1" applyBorder="1" applyAlignment="1">
      <alignment horizontal="center" vertical="center"/>
    </xf>
    <xf numFmtId="0" fontId="34" fillId="0" borderId="0" xfId="0" quotePrefix="1" applyFont="1" applyFill="1" applyAlignment="1">
      <alignment horizontal="right" vertical="center"/>
    </xf>
    <xf numFmtId="0" fontId="34" fillId="0" borderId="0" xfId="0" applyFont="1" applyFill="1" applyAlignment="1">
      <alignment vertical="center"/>
    </xf>
    <xf numFmtId="165" fontId="40" fillId="0" borderId="0" xfId="0" applyNumberFormat="1" applyFont="1" applyFill="1"/>
    <xf numFmtId="165" fontId="11" fillId="0" borderId="0" xfId="0" applyNumberFormat="1" applyFont="1" applyFill="1"/>
    <xf numFmtId="3" fontId="43" fillId="0" borderId="0" xfId="0" applyNumberFormat="1" applyFont="1" applyFill="1"/>
    <xf numFmtId="0" fontId="34" fillId="0" borderId="5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2" fontId="34" fillId="0" borderId="9" xfId="0" applyNumberFormat="1" applyFont="1" applyFill="1" applyBorder="1" applyAlignment="1">
      <alignment vertical="center"/>
    </xf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 vertical="center" readingOrder="2"/>
    </xf>
    <xf numFmtId="0" fontId="13" fillId="0" borderId="0" xfId="0" applyFont="1" applyFill="1" applyAlignment="1">
      <alignment horizontal="right" vertical="center" readingOrder="2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37" fontId="14" fillId="0" borderId="0" xfId="0" quotePrefix="1" applyNumberFormat="1" applyFont="1" applyFill="1" applyAlignment="1">
      <alignment horizontal="right" vertical="center" wrapText="1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11</xdr:col>
      <xdr:colOff>60960</xdr:colOff>
      <xdr:row>36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ADB72-C2E5-74D3-0955-41F772C6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444360" y="0"/>
          <a:ext cx="6423660" cy="7459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7" zoomScaleNormal="100" zoomScaleSheetLayoutView="100" workbookViewId="0">
      <selection activeCell="G24" sqref="G24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M8" s="11" t="s">
        <v>51</v>
      </c>
    </row>
    <row r="10" spans="2:13">
      <c r="J10" s="15"/>
    </row>
    <row r="12" spans="2:13">
      <c r="F12"/>
    </row>
    <row r="14" spans="2:13" ht="15" customHeight="1">
      <c r="B14" s="208" t="s">
        <v>63</v>
      </c>
      <c r="C14" s="208"/>
      <c r="D14" s="208"/>
      <c r="E14" s="208"/>
      <c r="F14" s="208"/>
      <c r="G14" s="208"/>
      <c r="H14" s="208"/>
      <c r="I14" s="208"/>
      <c r="J14" s="208"/>
      <c r="K14" s="208"/>
    </row>
    <row r="15" spans="2:13" ht="15" customHeight="1">
      <c r="B15" s="208"/>
      <c r="C15" s="208"/>
      <c r="D15" s="208"/>
      <c r="E15" s="208"/>
      <c r="F15" s="208"/>
      <c r="G15" s="208"/>
      <c r="H15" s="208"/>
      <c r="I15" s="208"/>
      <c r="J15" s="208"/>
      <c r="K15" s="208"/>
    </row>
    <row r="16" spans="2:13" ht="15" customHeight="1">
      <c r="B16" s="208"/>
      <c r="C16" s="208"/>
      <c r="D16" s="208"/>
      <c r="E16" s="208"/>
      <c r="F16" s="208"/>
      <c r="G16" s="208"/>
      <c r="H16" s="208"/>
      <c r="I16" s="208"/>
      <c r="J16" s="208"/>
      <c r="K16" s="208"/>
    </row>
    <row r="18" spans="2:11" ht="15" customHeight="1">
      <c r="B18" s="208" t="s">
        <v>491</v>
      </c>
      <c r="C18" s="208"/>
      <c r="D18" s="208"/>
      <c r="E18" s="208"/>
      <c r="F18" s="208"/>
      <c r="G18" s="208"/>
      <c r="H18" s="208"/>
      <c r="I18" s="208"/>
      <c r="J18" s="208"/>
      <c r="K18" s="208"/>
    </row>
    <row r="19" spans="2:11" ht="15" customHeight="1">
      <c r="B19" s="208"/>
      <c r="C19" s="208"/>
      <c r="D19" s="208"/>
      <c r="E19" s="208"/>
      <c r="F19" s="208"/>
      <c r="G19" s="208"/>
      <c r="H19" s="208"/>
      <c r="I19" s="208"/>
      <c r="J19" s="208"/>
      <c r="K19" s="208"/>
    </row>
    <row r="20" spans="2:11" ht="15" customHeight="1">
      <c r="B20" s="208"/>
      <c r="C20" s="208"/>
      <c r="D20" s="208"/>
      <c r="E20" s="208"/>
      <c r="F20" s="208"/>
      <c r="G20" s="208"/>
      <c r="H20" s="208"/>
      <c r="I20" s="208"/>
      <c r="J20" s="208"/>
      <c r="K20" s="208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4" spans="2:11">
      <c r="G2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Y338"/>
  <sheetViews>
    <sheetView rightToLeft="1" view="pageBreakPreview" topLeftCell="A297" zoomScale="60" zoomScaleNormal="100" workbookViewId="0">
      <selection activeCell="Z327" sqref="Z1:Z1048576"/>
    </sheetView>
  </sheetViews>
  <sheetFormatPr defaultColWidth="9.109375" defaultRowHeight="29.4"/>
  <cols>
    <col min="1" max="1" width="56.88671875" style="25" customWidth="1"/>
    <col min="2" max="2" width="1.6640625" style="25" customWidth="1"/>
    <col min="3" max="3" width="24.6640625" style="155" customWidth="1"/>
    <col min="4" max="4" width="6.44140625" style="3" hidden="1" customWidth="1"/>
    <col min="5" max="5" width="28.109375" style="3" customWidth="1"/>
    <col min="6" max="6" width="1.44140625" style="3" hidden="1" customWidth="1"/>
    <col min="7" max="7" width="26.88671875" style="3" customWidth="1"/>
    <col min="8" max="8" width="1.5546875" style="3" customWidth="1"/>
    <col min="9" max="9" width="26.6640625" style="3" customWidth="1"/>
    <col min="10" max="10" width="1.44140625" style="3" customWidth="1"/>
    <col min="11" max="11" width="26.6640625" style="3" customWidth="1"/>
    <col min="12" max="12" width="1.5546875" style="3" customWidth="1"/>
    <col min="13" max="13" width="19.6640625" style="3" customWidth="1"/>
    <col min="14" max="14" width="1.88671875" style="3" customWidth="1"/>
    <col min="15" max="15" width="30.33203125" style="3" customWidth="1"/>
    <col min="16" max="16" width="2.109375" style="3" customWidth="1"/>
    <col min="17" max="17" width="21.109375" style="3" bestFit="1" customWidth="1"/>
    <col min="18" max="18" width="1.44140625" style="3" customWidth="1"/>
    <col min="19" max="19" width="13.33203125" style="3" bestFit="1" customWidth="1"/>
    <col min="20" max="20" width="1.5546875" style="3" customWidth="1"/>
    <col min="21" max="21" width="28.44140625" style="3" bestFit="1" customWidth="1"/>
    <col min="22" max="22" width="1.88671875" style="3" customWidth="1"/>
    <col min="23" max="23" width="28.44140625" style="155" bestFit="1" customWidth="1"/>
    <col min="24" max="24" width="1.5546875" style="25" customWidth="1"/>
    <col min="25" max="25" width="14.6640625" style="158" bestFit="1" customWidth="1"/>
    <col min="26" max="16384" width="9.109375" style="25"/>
  </cols>
  <sheetData>
    <row r="1" spans="1:25" s="31" customFormat="1" ht="30.6">
      <c r="A1" s="215" t="s">
        <v>76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s="31" customFormat="1" ht="30.6">
      <c r="A2" s="215" t="s">
        <v>43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</row>
    <row r="3" spans="1:25" s="31" customFormat="1" ht="30.6">
      <c r="A3" s="215" t="s">
        <v>492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</row>
    <row r="4" spans="1:25" s="31" customFormat="1" ht="30.6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5" s="31" customFormat="1" ht="30.6">
      <c r="A5" s="219" t="s">
        <v>22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25" s="266" customFormat="1" ht="30.6">
      <c r="A6" s="265" t="s">
        <v>23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</row>
    <row r="7" spans="1:25" s="266" customFormat="1">
      <c r="A7" s="267"/>
      <c r="B7" s="267"/>
      <c r="C7" s="15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55"/>
      <c r="X7" s="267"/>
      <c r="Y7" s="158"/>
    </row>
    <row r="8" spans="1:25" s="266" customFormat="1" ht="31.2" thickBot="1">
      <c r="A8" s="268"/>
      <c r="B8" s="269"/>
      <c r="C8" s="209" t="s">
        <v>467</v>
      </c>
      <c r="D8" s="209"/>
      <c r="E8" s="209"/>
      <c r="F8" s="209"/>
      <c r="G8" s="209"/>
      <c r="H8" s="159"/>
      <c r="I8" s="220" t="s">
        <v>7</v>
      </c>
      <c r="J8" s="220"/>
      <c r="K8" s="220"/>
      <c r="L8" s="220"/>
      <c r="M8" s="220"/>
      <c r="N8" s="220"/>
      <c r="O8" s="220"/>
      <c r="P8" s="160"/>
      <c r="Q8" s="270" t="s">
        <v>493</v>
      </c>
      <c r="R8" s="270"/>
      <c r="S8" s="270"/>
      <c r="T8" s="270"/>
      <c r="U8" s="270"/>
      <c r="V8" s="270"/>
      <c r="W8" s="270"/>
      <c r="X8" s="270"/>
      <c r="Y8" s="270"/>
    </row>
    <row r="9" spans="1:25" s="266" customFormat="1" ht="29.4" customHeight="1">
      <c r="A9" s="271" t="s">
        <v>1</v>
      </c>
      <c r="B9" s="272"/>
      <c r="C9" s="217" t="s">
        <v>3</v>
      </c>
      <c r="D9" s="210"/>
      <c r="E9" s="217" t="s">
        <v>0</v>
      </c>
      <c r="F9" s="210"/>
      <c r="G9" s="210" t="s">
        <v>18</v>
      </c>
      <c r="H9" s="161"/>
      <c r="I9" s="216" t="s">
        <v>4</v>
      </c>
      <c r="J9" s="216"/>
      <c r="K9" s="216"/>
      <c r="L9" s="162"/>
      <c r="M9" s="216" t="s">
        <v>5</v>
      </c>
      <c r="N9" s="216"/>
      <c r="O9" s="216"/>
      <c r="P9" s="162"/>
      <c r="Q9" s="217" t="s">
        <v>3</v>
      </c>
      <c r="R9" s="210"/>
      <c r="S9" s="210" t="s">
        <v>211</v>
      </c>
      <c r="T9" s="163"/>
      <c r="U9" s="217" t="s">
        <v>0</v>
      </c>
      <c r="V9" s="210"/>
      <c r="W9" s="210" t="s">
        <v>18</v>
      </c>
      <c r="X9" s="273"/>
      <c r="Y9" s="213" t="s">
        <v>212</v>
      </c>
    </row>
    <row r="10" spans="1:25" s="266" customFormat="1" ht="30" thickBot="1">
      <c r="A10" s="274"/>
      <c r="B10" s="272"/>
      <c r="C10" s="218"/>
      <c r="D10" s="211"/>
      <c r="E10" s="218"/>
      <c r="F10" s="211"/>
      <c r="G10" s="212"/>
      <c r="H10" s="161"/>
      <c r="I10" s="160" t="s">
        <v>3</v>
      </c>
      <c r="J10" s="160"/>
      <c r="K10" s="160" t="s">
        <v>0</v>
      </c>
      <c r="L10" s="160"/>
      <c r="M10" s="160" t="s">
        <v>3</v>
      </c>
      <c r="N10" s="160"/>
      <c r="O10" s="160" t="s">
        <v>42</v>
      </c>
      <c r="P10" s="160"/>
      <c r="Q10" s="218"/>
      <c r="R10" s="211"/>
      <c r="S10" s="212"/>
      <c r="T10" s="163"/>
      <c r="U10" s="218"/>
      <c r="V10" s="211"/>
      <c r="W10" s="212"/>
      <c r="X10" s="273"/>
      <c r="Y10" s="214"/>
    </row>
    <row r="11" spans="1:25" s="266" customFormat="1">
      <c r="A11" s="267" t="s">
        <v>497</v>
      </c>
      <c r="B11" s="267"/>
      <c r="C11" s="165">
        <v>0</v>
      </c>
      <c r="D11" s="165"/>
      <c r="E11" s="165">
        <v>0</v>
      </c>
      <c r="F11" s="165"/>
      <c r="G11" s="166">
        <v>0</v>
      </c>
      <c r="H11" s="155"/>
      <c r="I11" s="155">
        <v>683730</v>
      </c>
      <c r="J11" s="155"/>
      <c r="K11" s="155">
        <v>34646801870</v>
      </c>
      <c r="L11" s="155"/>
      <c r="M11" s="155">
        <v>0</v>
      </c>
      <c r="N11" s="155"/>
      <c r="O11" s="155">
        <v>0</v>
      </c>
      <c r="P11" s="155"/>
      <c r="Q11" s="155">
        <v>683730</v>
      </c>
      <c r="R11" s="155"/>
      <c r="S11" s="155">
        <v>50580</v>
      </c>
      <c r="T11" s="155"/>
      <c r="U11" s="155">
        <v>34646801870</v>
      </c>
      <c r="V11" s="155"/>
      <c r="W11" s="3">
        <v>34377294176</v>
      </c>
      <c r="X11" s="275"/>
      <c r="Y11" s="158">
        <v>0.16</v>
      </c>
    </row>
    <row r="12" spans="1:25" s="266" customFormat="1">
      <c r="A12" s="267" t="s">
        <v>498</v>
      </c>
      <c r="B12" s="267"/>
      <c r="C12" s="165">
        <v>0</v>
      </c>
      <c r="D12" s="165"/>
      <c r="E12" s="165">
        <v>0</v>
      </c>
      <c r="F12" s="165"/>
      <c r="G12" s="166">
        <v>0</v>
      </c>
      <c r="H12" s="155"/>
      <c r="I12" s="155">
        <v>1700155</v>
      </c>
      <c r="J12" s="155"/>
      <c r="K12" s="155">
        <v>42238750093</v>
      </c>
      <c r="L12" s="155"/>
      <c r="M12" s="155">
        <v>0</v>
      </c>
      <c r="N12" s="155"/>
      <c r="O12" s="155">
        <v>0</v>
      </c>
      <c r="P12" s="155"/>
      <c r="Q12" s="155">
        <v>1700155</v>
      </c>
      <c r="R12" s="155"/>
      <c r="S12" s="155">
        <v>29600</v>
      </c>
      <c r="T12" s="155"/>
      <c r="U12" s="155">
        <v>42238750093</v>
      </c>
      <c r="V12" s="155"/>
      <c r="W12" s="3">
        <v>50025156705</v>
      </c>
      <c r="X12" s="275"/>
      <c r="Y12" s="158">
        <v>0.23</v>
      </c>
    </row>
    <row r="13" spans="1:25" s="266" customFormat="1">
      <c r="A13" s="267" t="s">
        <v>469</v>
      </c>
      <c r="B13" s="267"/>
      <c r="C13" s="165">
        <v>4248272</v>
      </c>
      <c r="D13" s="165"/>
      <c r="E13" s="165">
        <v>42572691028</v>
      </c>
      <c r="F13" s="165"/>
      <c r="G13" s="166">
        <v>43496846252</v>
      </c>
      <c r="H13" s="155"/>
      <c r="I13" s="155">
        <v>2140751</v>
      </c>
      <c r="J13" s="155"/>
      <c r="K13" s="155">
        <v>20261330232</v>
      </c>
      <c r="L13" s="155"/>
      <c r="M13" s="155">
        <v>0</v>
      </c>
      <c r="N13" s="155"/>
      <c r="O13" s="155">
        <v>0</v>
      </c>
      <c r="P13" s="155"/>
      <c r="Q13" s="155">
        <v>6389023</v>
      </c>
      <c r="R13" s="155"/>
      <c r="S13" s="155">
        <v>8790</v>
      </c>
      <c r="T13" s="155"/>
      <c r="U13" s="155">
        <v>62834021260</v>
      </c>
      <c r="V13" s="155"/>
      <c r="W13" s="3">
        <v>55825363076</v>
      </c>
      <c r="X13" s="275"/>
      <c r="Y13" s="158">
        <v>0.26</v>
      </c>
    </row>
    <row r="14" spans="1:25" s="266" customFormat="1">
      <c r="A14" s="276" t="s">
        <v>460</v>
      </c>
      <c r="B14" s="267"/>
      <c r="C14" s="165">
        <v>6059861</v>
      </c>
      <c r="D14" s="165"/>
      <c r="E14" s="165">
        <v>38772758583</v>
      </c>
      <c r="F14" s="165"/>
      <c r="G14" s="166">
        <v>47527820088</v>
      </c>
      <c r="H14" s="155"/>
      <c r="I14" s="155">
        <v>712642</v>
      </c>
      <c r="J14" s="155"/>
      <c r="K14" s="155">
        <v>5760739052</v>
      </c>
      <c r="L14" s="155"/>
      <c r="M14" s="155">
        <v>0</v>
      </c>
      <c r="N14" s="155"/>
      <c r="O14" s="155">
        <v>0</v>
      </c>
      <c r="P14" s="155"/>
      <c r="Q14" s="155">
        <v>6772503</v>
      </c>
      <c r="R14" s="155"/>
      <c r="S14" s="155">
        <v>8240</v>
      </c>
      <c r="T14" s="155"/>
      <c r="U14" s="155">
        <v>44533497635</v>
      </c>
      <c r="V14" s="155"/>
      <c r="W14" s="3">
        <v>55473382447</v>
      </c>
      <c r="X14" s="275"/>
      <c r="Y14" s="158">
        <v>0.25</v>
      </c>
    </row>
    <row r="15" spans="1:25" s="266" customFormat="1">
      <c r="A15" s="267" t="s">
        <v>450</v>
      </c>
      <c r="B15" s="267"/>
      <c r="C15" s="165">
        <v>23785484</v>
      </c>
      <c r="D15" s="165"/>
      <c r="E15" s="165">
        <v>73883631366</v>
      </c>
      <c r="F15" s="165"/>
      <c r="G15" s="166">
        <v>94552197524</v>
      </c>
      <c r="H15" s="155"/>
      <c r="I15" s="155">
        <v>4129331</v>
      </c>
      <c r="J15" s="155"/>
      <c r="K15" s="155">
        <v>15922857966</v>
      </c>
      <c r="L15" s="155"/>
      <c r="M15" s="155">
        <v>0</v>
      </c>
      <c r="N15" s="155"/>
      <c r="O15" s="155">
        <v>0</v>
      </c>
      <c r="P15" s="155"/>
      <c r="Q15" s="155">
        <v>27914815</v>
      </c>
      <c r="R15" s="155"/>
      <c r="S15" s="155">
        <v>3729</v>
      </c>
      <c r="T15" s="155"/>
      <c r="U15" s="155">
        <v>89806489332</v>
      </c>
      <c r="V15" s="155"/>
      <c r="W15" s="3">
        <v>103474983784</v>
      </c>
      <c r="X15" s="275"/>
      <c r="Y15" s="158">
        <v>0.48</v>
      </c>
    </row>
    <row r="16" spans="1:25" s="266" customFormat="1">
      <c r="A16" s="267" t="s">
        <v>443</v>
      </c>
      <c r="B16" s="267"/>
      <c r="C16" s="165">
        <v>794874</v>
      </c>
      <c r="D16" s="165"/>
      <c r="E16" s="165">
        <v>23356478694</v>
      </c>
      <c r="F16" s="165"/>
      <c r="G16" s="166">
        <v>36631099010</v>
      </c>
      <c r="H16" s="155"/>
      <c r="I16" s="155">
        <v>407919</v>
      </c>
      <c r="J16" s="155"/>
      <c r="K16" s="155">
        <v>18456040897</v>
      </c>
      <c r="L16" s="155"/>
      <c r="M16" s="155">
        <v>57087</v>
      </c>
      <c r="N16" s="155"/>
      <c r="O16" s="155">
        <v>2828604555</v>
      </c>
      <c r="P16" s="155"/>
      <c r="Q16" s="155">
        <v>1145706</v>
      </c>
      <c r="R16" s="155"/>
      <c r="S16" s="155">
        <v>51270</v>
      </c>
      <c r="T16" s="155"/>
      <c r="U16" s="155">
        <v>39828012443</v>
      </c>
      <c r="V16" s="155"/>
      <c r="W16" s="3">
        <v>58390841560</v>
      </c>
      <c r="X16" s="275"/>
      <c r="Y16" s="158">
        <v>0.27</v>
      </c>
    </row>
    <row r="17" spans="1:25" s="266" customFormat="1">
      <c r="A17" s="276" t="s">
        <v>425</v>
      </c>
      <c r="B17" s="267"/>
      <c r="C17" s="165">
        <v>8205071</v>
      </c>
      <c r="D17" s="165"/>
      <c r="E17" s="165">
        <v>38072464397</v>
      </c>
      <c r="F17" s="165"/>
      <c r="G17" s="166">
        <v>40781254141</v>
      </c>
      <c r="H17" s="155"/>
      <c r="I17" s="155">
        <v>6667936</v>
      </c>
      <c r="J17" s="155"/>
      <c r="K17" s="155">
        <v>35681245729</v>
      </c>
      <c r="L17" s="155"/>
      <c r="M17" s="155">
        <v>0</v>
      </c>
      <c r="N17" s="155"/>
      <c r="O17" s="155">
        <v>0</v>
      </c>
      <c r="P17" s="155"/>
      <c r="Q17" s="155">
        <v>14873007</v>
      </c>
      <c r="R17" s="155"/>
      <c r="S17" s="155">
        <v>5210</v>
      </c>
      <c r="T17" s="155"/>
      <c r="U17" s="155">
        <v>73753710126</v>
      </c>
      <c r="V17" s="155"/>
      <c r="W17" s="3">
        <v>77027310694</v>
      </c>
      <c r="X17" s="275"/>
      <c r="Y17" s="158">
        <v>0.35</v>
      </c>
    </row>
    <row r="18" spans="1:25" s="266" customFormat="1">
      <c r="A18" s="267" t="s">
        <v>417</v>
      </c>
      <c r="B18" s="267"/>
      <c r="C18" s="165">
        <v>678140</v>
      </c>
      <c r="D18" s="165"/>
      <c r="E18" s="165">
        <v>14360514676</v>
      </c>
      <c r="F18" s="165"/>
      <c r="G18" s="166">
        <v>21760111567</v>
      </c>
      <c r="H18" s="155"/>
      <c r="I18" s="155">
        <v>86269</v>
      </c>
      <c r="J18" s="155"/>
      <c r="K18" s="155">
        <v>3144656696</v>
      </c>
      <c r="L18" s="155"/>
      <c r="M18" s="155">
        <v>0</v>
      </c>
      <c r="N18" s="155"/>
      <c r="O18" s="155">
        <v>0</v>
      </c>
      <c r="P18" s="155"/>
      <c r="Q18" s="155">
        <v>764409</v>
      </c>
      <c r="R18" s="155"/>
      <c r="S18" s="155">
        <v>33920</v>
      </c>
      <c r="T18" s="155"/>
      <c r="U18" s="155">
        <v>17505171372</v>
      </c>
      <c r="V18" s="155"/>
      <c r="W18" s="3">
        <v>25774477201</v>
      </c>
      <c r="X18" s="275"/>
      <c r="Y18" s="158">
        <v>0.12</v>
      </c>
    </row>
    <row r="19" spans="1:25" s="266" customFormat="1">
      <c r="A19" s="276" t="s">
        <v>403</v>
      </c>
      <c r="B19" s="267"/>
      <c r="C19" s="165">
        <v>6697239</v>
      </c>
      <c r="D19" s="165"/>
      <c r="E19" s="165">
        <v>12821808226</v>
      </c>
      <c r="F19" s="165"/>
      <c r="G19" s="166">
        <v>14053751196</v>
      </c>
      <c r="H19" s="155"/>
      <c r="I19" s="155">
        <v>851991</v>
      </c>
      <c r="J19" s="155"/>
      <c r="K19" s="155">
        <v>1837301168</v>
      </c>
      <c r="L19" s="155"/>
      <c r="M19" s="155">
        <v>295493</v>
      </c>
      <c r="N19" s="155"/>
      <c r="O19" s="155">
        <v>623428692</v>
      </c>
      <c r="P19" s="155"/>
      <c r="Q19" s="155">
        <v>7253737</v>
      </c>
      <c r="R19" s="155"/>
      <c r="S19" s="155">
        <v>2170</v>
      </c>
      <c r="T19" s="155"/>
      <c r="U19" s="155">
        <v>14085320516</v>
      </c>
      <c r="V19" s="155"/>
      <c r="W19" s="3">
        <v>15646952668</v>
      </c>
      <c r="X19" s="275"/>
      <c r="Y19" s="158">
        <v>7.0000000000000007E-2</v>
      </c>
    </row>
    <row r="20" spans="1:25" s="266" customFormat="1" ht="31.2" customHeight="1">
      <c r="A20" s="267" t="s">
        <v>369</v>
      </c>
      <c r="B20" s="267"/>
      <c r="C20" s="165">
        <v>3954808</v>
      </c>
      <c r="D20" s="165"/>
      <c r="E20" s="165">
        <v>23649329433</v>
      </c>
      <c r="F20" s="165"/>
      <c r="G20" s="166">
        <v>23626974127</v>
      </c>
      <c r="H20" s="155"/>
      <c r="I20" s="155">
        <v>4087587</v>
      </c>
      <c r="J20" s="155"/>
      <c r="K20" s="155">
        <v>28107841947</v>
      </c>
      <c r="L20" s="155"/>
      <c r="M20" s="155">
        <v>0</v>
      </c>
      <c r="N20" s="155"/>
      <c r="O20" s="155">
        <v>0</v>
      </c>
      <c r="P20" s="155"/>
      <c r="Q20" s="155">
        <v>8042395</v>
      </c>
      <c r="R20" s="155"/>
      <c r="S20" s="155">
        <v>7180</v>
      </c>
      <c r="T20" s="155"/>
      <c r="U20" s="155">
        <v>51757171380</v>
      </c>
      <c r="V20" s="155"/>
      <c r="W20" s="3">
        <v>57400816947</v>
      </c>
      <c r="X20" s="275"/>
      <c r="Y20" s="158">
        <v>0.26</v>
      </c>
    </row>
    <row r="21" spans="1:25" s="266" customFormat="1">
      <c r="A21" s="276" t="s">
        <v>370</v>
      </c>
      <c r="B21" s="267"/>
      <c r="C21" s="165">
        <v>16211691</v>
      </c>
      <c r="D21" s="165"/>
      <c r="E21" s="165">
        <v>51796573172</v>
      </c>
      <c r="F21" s="165"/>
      <c r="G21" s="166">
        <v>49586567139</v>
      </c>
      <c r="H21" s="155"/>
      <c r="I21" s="155">
        <v>4530521</v>
      </c>
      <c r="J21" s="155"/>
      <c r="K21" s="155">
        <v>14776041078</v>
      </c>
      <c r="L21" s="155"/>
      <c r="M21" s="155">
        <v>0</v>
      </c>
      <c r="N21" s="155"/>
      <c r="O21" s="155">
        <v>0</v>
      </c>
      <c r="P21" s="155"/>
      <c r="Q21" s="155">
        <v>20742212</v>
      </c>
      <c r="R21" s="155"/>
      <c r="S21" s="155">
        <v>3881</v>
      </c>
      <c r="T21" s="155"/>
      <c r="U21" s="155">
        <v>66572614250</v>
      </c>
      <c r="V21" s="155"/>
      <c r="W21" s="3">
        <v>80021546654</v>
      </c>
      <c r="X21" s="275"/>
      <c r="Y21" s="158">
        <v>0.37</v>
      </c>
    </row>
    <row r="22" spans="1:25" s="266" customFormat="1">
      <c r="A22" s="276" t="s">
        <v>280</v>
      </c>
      <c r="B22" s="267"/>
      <c r="C22" s="167">
        <v>5770736</v>
      </c>
      <c r="D22" s="165"/>
      <c r="E22" s="167">
        <v>43266547193</v>
      </c>
      <c r="F22" s="165"/>
      <c r="G22" s="168">
        <v>35680408755</v>
      </c>
      <c r="H22" s="155"/>
      <c r="I22" s="169">
        <v>4072737</v>
      </c>
      <c r="J22" s="169"/>
      <c r="K22" s="169">
        <v>27460797945</v>
      </c>
      <c r="L22" s="169"/>
      <c r="M22" s="169">
        <v>0</v>
      </c>
      <c r="N22" s="169"/>
      <c r="O22" s="169">
        <v>0</v>
      </c>
      <c r="P22" s="169"/>
      <c r="Q22" s="155">
        <v>9843473</v>
      </c>
      <c r="R22" s="155"/>
      <c r="S22" s="155">
        <v>6750</v>
      </c>
      <c r="T22" s="155"/>
      <c r="U22" s="155">
        <v>70727345138</v>
      </c>
      <c r="V22" s="155"/>
      <c r="W22" s="3">
        <v>66048104269</v>
      </c>
      <c r="X22" s="275"/>
      <c r="Y22" s="158">
        <v>0.3</v>
      </c>
    </row>
    <row r="23" spans="1:25" s="266" customFormat="1">
      <c r="A23" s="267" t="s">
        <v>182</v>
      </c>
      <c r="B23" s="267"/>
      <c r="C23" s="165">
        <v>1935312</v>
      </c>
      <c r="D23" s="165"/>
      <c r="E23" s="165">
        <v>18007982014</v>
      </c>
      <c r="F23" s="165"/>
      <c r="G23" s="166">
        <v>15813610470</v>
      </c>
      <c r="H23" s="155"/>
      <c r="I23" s="155">
        <v>441531</v>
      </c>
      <c r="J23" s="155"/>
      <c r="K23" s="155">
        <v>3612854818</v>
      </c>
      <c r="L23" s="155"/>
      <c r="M23" s="155">
        <v>112811</v>
      </c>
      <c r="N23" s="155"/>
      <c r="O23" s="155">
        <v>827591582</v>
      </c>
      <c r="P23" s="155"/>
      <c r="Q23" s="155">
        <v>2264032</v>
      </c>
      <c r="R23" s="155"/>
      <c r="S23" s="155">
        <v>7360</v>
      </c>
      <c r="T23" s="155"/>
      <c r="U23" s="155">
        <v>20594657053</v>
      </c>
      <c r="V23" s="155"/>
      <c r="W23" s="3">
        <v>16564129034</v>
      </c>
      <c r="X23" s="275"/>
      <c r="Y23" s="158">
        <v>0.08</v>
      </c>
    </row>
    <row r="24" spans="1:25" s="266" customFormat="1">
      <c r="A24" s="276" t="s">
        <v>179</v>
      </c>
      <c r="B24" s="267"/>
      <c r="C24" s="165">
        <v>9088805</v>
      </c>
      <c r="D24" s="165"/>
      <c r="E24" s="165">
        <v>47974760160</v>
      </c>
      <c r="F24" s="165"/>
      <c r="G24" s="166">
        <v>58725722972</v>
      </c>
      <c r="H24" s="155"/>
      <c r="I24" s="155">
        <v>4628907</v>
      </c>
      <c r="J24" s="155"/>
      <c r="K24" s="155">
        <v>32836620043</v>
      </c>
      <c r="L24" s="155"/>
      <c r="M24" s="155">
        <v>3113821</v>
      </c>
      <c r="N24" s="155"/>
      <c r="O24" s="155">
        <v>19933696960</v>
      </c>
      <c r="P24" s="155"/>
      <c r="Q24" s="155">
        <v>10603891</v>
      </c>
      <c r="R24" s="155"/>
      <c r="S24" s="155">
        <v>7260</v>
      </c>
      <c r="T24" s="155"/>
      <c r="U24" s="155">
        <v>64375246338</v>
      </c>
      <c r="V24" s="155"/>
      <c r="W24" s="3">
        <v>76526192385</v>
      </c>
      <c r="X24" s="275"/>
      <c r="Y24" s="158">
        <v>0.35</v>
      </c>
    </row>
    <row r="25" spans="1:25" s="266" customFormat="1">
      <c r="A25" s="276" t="s">
        <v>268</v>
      </c>
      <c r="B25" s="267"/>
      <c r="C25" s="165">
        <v>22609591</v>
      </c>
      <c r="D25" s="165"/>
      <c r="E25" s="165">
        <v>41137153194</v>
      </c>
      <c r="F25" s="165"/>
      <c r="G25" s="166">
        <v>36274753192</v>
      </c>
      <c r="H25" s="155"/>
      <c r="I25" s="155">
        <v>14540508</v>
      </c>
      <c r="J25" s="155"/>
      <c r="K25" s="155">
        <v>24366065843</v>
      </c>
      <c r="L25" s="155"/>
      <c r="M25" s="155">
        <v>0</v>
      </c>
      <c r="N25" s="155"/>
      <c r="O25" s="155">
        <v>0</v>
      </c>
      <c r="P25" s="155"/>
      <c r="Q25" s="155">
        <v>37150099</v>
      </c>
      <c r="R25" s="155"/>
      <c r="S25" s="155">
        <v>1547</v>
      </c>
      <c r="T25" s="155"/>
      <c r="U25" s="155">
        <v>65503219037</v>
      </c>
      <c r="V25" s="155"/>
      <c r="W25" s="3">
        <v>57129249496</v>
      </c>
      <c r="X25" s="275"/>
      <c r="Y25" s="158">
        <v>0.26</v>
      </c>
    </row>
    <row r="26" spans="1:25" s="266" customFormat="1">
      <c r="A26" s="276" t="s">
        <v>170</v>
      </c>
      <c r="B26" s="267"/>
      <c r="C26" s="165">
        <v>3118140</v>
      </c>
      <c r="D26" s="165"/>
      <c r="E26" s="165">
        <v>30006209532</v>
      </c>
      <c r="F26" s="165"/>
      <c r="G26" s="166">
        <v>38775834213</v>
      </c>
      <c r="H26" s="155"/>
      <c r="I26" s="155">
        <v>738552</v>
      </c>
      <c r="J26" s="155"/>
      <c r="K26" s="155">
        <v>10033426936</v>
      </c>
      <c r="L26" s="155"/>
      <c r="M26" s="155">
        <v>183048</v>
      </c>
      <c r="N26" s="155"/>
      <c r="O26" s="155">
        <v>2622027347</v>
      </c>
      <c r="P26" s="155"/>
      <c r="Q26" s="155">
        <v>3673644</v>
      </c>
      <c r="R26" s="155"/>
      <c r="S26" s="155">
        <v>14200</v>
      </c>
      <c r="T26" s="155"/>
      <c r="U26" s="155">
        <v>38139257756</v>
      </c>
      <c r="V26" s="155"/>
      <c r="W26" s="3">
        <v>51855358621</v>
      </c>
      <c r="X26" s="275"/>
      <c r="Y26" s="158">
        <v>0.24</v>
      </c>
    </row>
    <row r="27" spans="1:25" s="266" customFormat="1">
      <c r="A27" s="267" t="s">
        <v>167</v>
      </c>
      <c r="B27" s="267"/>
      <c r="C27" s="165">
        <v>8247558</v>
      </c>
      <c r="D27" s="165"/>
      <c r="E27" s="165">
        <v>28876431115</v>
      </c>
      <c r="F27" s="165"/>
      <c r="G27" s="166">
        <v>32957909824</v>
      </c>
      <c r="H27" s="155"/>
      <c r="I27" s="155">
        <v>4757813</v>
      </c>
      <c r="J27" s="155"/>
      <c r="K27" s="155">
        <v>20730742353</v>
      </c>
      <c r="L27" s="155"/>
      <c r="M27" s="155">
        <v>617269</v>
      </c>
      <c r="N27" s="155"/>
      <c r="O27" s="155">
        <v>2975110007</v>
      </c>
      <c r="P27" s="155"/>
      <c r="Q27" s="155">
        <v>12388102</v>
      </c>
      <c r="R27" s="155"/>
      <c r="S27" s="155">
        <v>4805</v>
      </c>
      <c r="T27" s="155"/>
      <c r="U27" s="155">
        <v>47252686975</v>
      </c>
      <c r="V27" s="155"/>
      <c r="W27" s="3">
        <v>59170657376</v>
      </c>
      <c r="X27" s="275"/>
      <c r="Y27" s="158">
        <v>0.27</v>
      </c>
    </row>
    <row r="28" spans="1:25" s="266" customFormat="1">
      <c r="A28" s="276" t="s">
        <v>301</v>
      </c>
      <c r="B28" s="267"/>
      <c r="C28" s="165">
        <v>2379548</v>
      </c>
      <c r="D28" s="165"/>
      <c r="E28" s="165">
        <v>21383567510</v>
      </c>
      <c r="F28" s="165"/>
      <c r="G28" s="166">
        <v>20200427950</v>
      </c>
      <c r="H28" s="155"/>
      <c r="I28" s="155">
        <v>270978</v>
      </c>
      <c r="J28" s="155"/>
      <c r="K28" s="155">
        <v>2445566930</v>
      </c>
      <c r="L28" s="155"/>
      <c r="M28" s="155">
        <v>125801</v>
      </c>
      <c r="N28" s="155"/>
      <c r="O28" s="155">
        <v>1264679905</v>
      </c>
      <c r="P28" s="155"/>
      <c r="Q28" s="155">
        <v>2524725</v>
      </c>
      <c r="R28" s="155"/>
      <c r="S28" s="155">
        <v>10170</v>
      </c>
      <c r="T28" s="155"/>
      <c r="U28" s="155">
        <v>22698140463</v>
      </c>
      <c r="V28" s="155"/>
      <c r="W28" s="3">
        <v>25523678356</v>
      </c>
      <c r="X28" s="275"/>
      <c r="Y28" s="158">
        <v>0.12</v>
      </c>
    </row>
    <row r="29" spans="1:25" s="266" customFormat="1">
      <c r="A29" s="276" t="s">
        <v>274</v>
      </c>
      <c r="B29" s="267"/>
      <c r="C29" s="165">
        <v>1707507</v>
      </c>
      <c r="D29" s="165"/>
      <c r="E29" s="165">
        <v>65096166808</v>
      </c>
      <c r="F29" s="165"/>
      <c r="G29" s="166">
        <v>65263004971</v>
      </c>
      <c r="H29" s="155"/>
      <c r="I29" s="155">
        <v>199071</v>
      </c>
      <c r="J29" s="155"/>
      <c r="K29" s="155">
        <v>8234378888</v>
      </c>
      <c r="L29" s="155"/>
      <c r="M29" s="155">
        <v>0</v>
      </c>
      <c r="N29" s="155"/>
      <c r="O29" s="155">
        <v>0</v>
      </c>
      <c r="P29" s="155"/>
      <c r="Q29" s="155">
        <v>1906578</v>
      </c>
      <c r="R29" s="155"/>
      <c r="S29" s="155">
        <v>41080</v>
      </c>
      <c r="T29" s="155"/>
      <c r="U29" s="155">
        <v>73330545696</v>
      </c>
      <c r="V29" s="155"/>
      <c r="W29" s="3">
        <v>77856207009</v>
      </c>
      <c r="X29" s="275"/>
      <c r="Y29" s="158">
        <v>0.36</v>
      </c>
    </row>
    <row r="30" spans="1:25" s="266" customFormat="1">
      <c r="A30" s="276" t="s">
        <v>246</v>
      </c>
      <c r="B30" s="267"/>
      <c r="C30" s="165">
        <v>2061538</v>
      </c>
      <c r="D30" s="165"/>
      <c r="E30" s="165">
        <v>36057326412</v>
      </c>
      <c r="F30" s="165"/>
      <c r="G30" s="166">
        <v>39550946686</v>
      </c>
      <c r="H30" s="155"/>
      <c r="I30" s="155">
        <v>495083</v>
      </c>
      <c r="J30" s="155"/>
      <c r="K30" s="155">
        <v>10234382332</v>
      </c>
      <c r="L30" s="155"/>
      <c r="M30" s="155">
        <v>0</v>
      </c>
      <c r="N30" s="155"/>
      <c r="O30" s="155">
        <v>0</v>
      </c>
      <c r="P30" s="155"/>
      <c r="Q30" s="155">
        <v>2556621</v>
      </c>
      <c r="R30" s="155"/>
      <c r="S30" s="155">
        <v>26070</v>
      </c>
      <c r="T30" s="155"/>
      <c r="U30" s="155">
        <v>46291708744</v>
      </c>
      <c r="V30" s="155"/>
      <c r="W30" s="3">
        <v>66254535371</v>
      </c>
      <c r="X30" s="275"/>
      <c r="Y30" s="158">
        <v>0.3</v>
      </c>
    </row>
    <row r="31" spans="1:25" s="266" customFormat="1">
      <c r="A31" s="276" t="s">
        <v>330</v>
      </c>
      <c r="B31" s="267"/>
      <c r="C31" s="165">
        <v>10805901</v>
      </c>
      <c r="D31" s="165"/>
      <c r="E31" s="165">
        <v>24464443870</v>
      </c>
      <c r="F31" s="165"/>
      <c r="G31" s="166">
        <v>21912876016</v>
      </c>
      <c r="H31" s="155"/>
      <c r="I31" s="155">
        <v>754765</v>
      </c>
      <c r="J31" s="155"/>
      <c r="K31" s="155">
        <v>1575862750</v>
      </c>
      <c r="L31" s="155"/>
      <c r="M31" s="155">
        <v>548700</v>
      </c>
      <c r="N31" s="155"/>
      <c r="O31" s="155">
        <v>1197895890</v>
      </c>
      <c r="P31" s="155"/>
      <c r="Q31" s="155">
        <v>11011966</v>
      </c>
      <c r="R31" s="155"/>
      <c r="S31" s="155">
        <v>2272</v>
      </c>
      <c r="T31" s="155"/>
      <c r="U31" s="155">
        <v>24804364310</v>
      </c>
      <c r="V31" s="155"/>
      <c r="W31" s="3">
        <v>24870322595</v>
      </c>
      <c r="X31" s="275"/>
      <c r="Y31" s="158">
        <v>0.11</v>
      </c>
    </row>
    <row r="32" spans="1:25" s="266" customFormat="1">
      <c r="A32" s="267" t="s">
        <v>319</v>
      </c>
      <c r="B32" s="267"/>
      <c r="C32" s="165">
        <v>6484140</v>
      </c>
      <c r="D32" s="165"/>
      <c r="E32" s="165">
        <v>44811928278</v>
      </c>
      <c r="F32" s="165"/>
      <c r="G32" s="166">
        <v>38995634173</v>
      </c>
      <c r="H32" s="155"/>
      <c r="I32" s="155">
        <v>1517420</v>
      </c>
      <c r="J32" s="155"/>
      <c r="K32" s="155">
        <v>9938317354</v>
      </c>
      <c r="L32" s="155"/>
      <c r="M32" s="155">
        <v>0</v>
      </c>
      <c r="N32" s="155"/>
      <c r="O32" s="155">
        <v>0</v>
      </c>
      <c r="P32" s="155"/>
      <c r="Q32" s="155">
        <v>8001560</v>
      </c>
      <c r="R32" s="155"/>
      <c r="S32" s="155">
        <v>6120</v>
      </c>
      <c r="T32" s="155"/>
      <c r="U32" s="155">
        <v>54750245632</v>
      </c>
      <c r="V32" s="155"/>
      <c r="W32" s="3">
        <v>48678178397</v>
      </c>
      <c r="X32" s="275"/>
      <c r="Y32" s="158">
        <v>0.22</v>
      </c>
    </row>
    <row r="33" spans="1:25" s="266" customFormat="1">
      <c r="A33" s="267" t="s">
        <v>245</v>
      </c>
      <c r="B33" s="267"/>
      <c r="C33" s="165">
        <v>1271936</v>
      </c>
      <c r="D33" s="165"/>
      <c r="E33" s="165">
        <v>22443914738</v>
      </c>
      <c r="F33" s="165"/>
      <c r="G33" s="166">
        <v>29270118759</v>
      </c>
      <c r="H33" s="155"/>
      <c r="I33" s="155">
        <v>996825</v>
      </c>
      <c r="J33" s="155"/>
      <c r="K33" s="155">
        <v>25434954883</v>
      </c>
      <c r="L33" s="155"/>
      <c r="M33" s="155">
        <v>0</v>
      </c>
      <c r="N33" s="155"/>
      <c r="O33" s="155">
        <v>0</v>
      </c>
      <c r="P33" s="155"/>
      <c r="Q33" s="155">
        <v>2268761</v>
      </c>
      <c r="R33" s="155"/>
      <c r="S33" s="155">
        <v>28070</v>
      </c>
      <c r="T33" s="155"/>
      <c r="U33" s="155">
        <v>47878869621</v>
      </c>
      <c r="V33" s="155"/>
      <c r="W33" s="3">
        <v>63305200752</v>
      </c>
      <c r="X33" s="275"/>
      <c r="Y33" s="158">
        <v>0.28999999999999998</v>
      </c>
    </row>
    <row r="34" spans="1:25" s="266" customFormat="1">
      <c r="A34" s="276" t="s">
        <v>231</v>
      </c>
      <c r="B34" s="267"/>
      <c r="C34" s="165">
        <v>705310</v>
      </c>
      <c r="D34" s="165"/>
      <c r="E34" s="165">
        <v>13046551865</v>
      </c>
      <c r="F34" s="165"/>
      <c r="G34" s="166">
        <v>27427556427</v>
      </c>
      <c r="H34" s="155"/>
      <c r="I34" s="155">
        <v>2201010</v>
      </c>
      <c r="J34" s="155"/>
      <c r="K34" s="155">
        <v>98199652011</v>
      </c>
      <c r="L34" s="155"/>
      <c r="M34" s="155">
        <v>0</v>
      </c>
      <c r="N34" s="155"/>
      <c r="O34" s="155">
        <v>0</v>
      </c>
      <c r="P34" s="155"/>
      <c r="Q34" s="155">
        <v>2906320</v>
      </c>
      <c r="R34" s="155"/>
      <c r="S34" s="155">
        <v>46190</v>
      </c>
      <c r="T34" s="155"/>
      <c r="U34" s="155">
        <v>111246203876</v>
      </c>
      <c r="V34" s="155"/>
      <c r="W34" s="3">
        <v>133444175425</v>
      </c>
      <c r="X34" s="275"/>
      <c r="Y34" s="158">
        <v>0.61</v>
      </c>
    </row>
    <row r="35" spans="1:25" s="266" customFormat="1">
      <c r="A35" s="276" t="s">
        <v>136</v>
      </c>
      <c r="B35" s="267"/>
      <c r="C35" s="165">
        <v>2298039</v>
      </c>
      <c r="D35" s="165"/>
      <c r="E35" s="165">
        <v>46671975202</v>
      </c>
      <c r="F35" s="165"/>
      <c r="G35" s="166">
        <v>54733401408</v>
      </c>
      <c r="H35" s="155"/>
      <c r="I35" s="155">
        <v>160512</v>
      </c>
      <c r="J35" s="155"/>
      <c r="K35" s="155">
        <v>3963681900</v>
      </c>
      <c r="L35" s="155"/>
      <c r="M35" s="155">
        <v>0</v>
      </c>
      <c r="N35" s="155"/>
      <c r="O35" s="155">
        <v>0</v>
      </c>
      <c r="P35" s="155"/>
      <c r="Q35" s="155">
        <v>2458551</v>
      </c>
      <c r="R35" s="155"/>
      <c r="S35" s="155">
        <v>27060</v>
      </c>
      <c r="T35" s="155"/>
      <c r="U35" s="155">
        <v>50635657102</v>
      </c>
      <c r="V35" s="155"/>
      <c r="W35" s="3">
        <v>66132546143</v>
      </c>
      <c r="X35" s="275"/>
      <c r="Y35" s="158">
        <v>0.3</v>
      </c>
    </row>
    <row r="36" spans="1:25" s="266" customFormat="1" ht="36" customHeight="1">
      <c r="A36" s="267" t="s">
        <v>342</v>
      </c>
      <c r="B36" s="267"/>
      <c r="C36" s="165">
        <v>9378107</v>
      </c>
      <c r="D36" s="165"/>
      <c r="E36" s="165">
        <v>73927023349</v>
      </c>
      <c r="F36" s="165"/>
      <c r="G36" s="166">
        <v>76349696491</v>
      </c>
      <c r="H36" s="155"/>
      <c r="I36" s="155">
        <v>11035458</v>
      </c>
      <c r="J36" s="155"/>
      <c r="K36" s="155">
        <v>93543716172</v>
      </c>
      <c r="L36" s="155"/>
      <c r="M36" s="155">
        <v>0</v>
      </c>
      <c r="N36" s="155"/>
      <c r="O36" s="155">
        <v>0</v>
      </c>
      <c r="P36" s="155"/>
      <c r="Q36" s="155">
        <v>20413565</v>
      </c>
      <c r="R36" s="155"/>
      <c r="S36" s="155">
        <v>8290</v>
      </c>
      <c r="T36" s="155"/>
      <c r="U36" s="155">
        <v>167470739521</v>
      </c>
      <c r="V36" s="155"/>
      <c r="W36" s="3">
        <v>168221544553</v>
      </c>
      <c r="X36" s="275"/>
      <c r="Y36" s="158">
        <v>0.77</v>
      </c>
    </row>
    <row r="37" spans="1:25" s="266" customFormat="1">
      <c r="A37" s="267" t="s">
        <v>292</v>
      </c>
      <c r="B37" s="267"/>
      <c r="C37" s="165">
        <v>2591087</v>
      </c>
      <c r="D37" s="165"/>
      <c r="E37" s="165">
        <v>48764511955</v>
      </c>
      <c r="F37" s="165"/>
      <c r="G37" s="166">
        <v>42987932843</v>
      </c>
      <c r="H37" s="155"/>
      <c r="I37" s="155">
        <v>504975</v>
      </c>
      <c r="J37" s="155"/>
      <c r="K37" s="155">
        <v>9242528915</v>
      </c>
      <c r="L37" s="155"/>
      <c r="M37" s="155">
        <v>0</v>
      </c>
      <c r="N37" s="155"/>
      <c r="O37" s="155">
        <v>0</v>
      </c>
      <c r="P37" s="155"/>
      <c r="Q37" s="155">
        <v>3096062</v>
      </c>
      <c r="R37" s="155"/>
      <c r="S37" s="155">
        <v>17040</v>
      </c>
      <c r="T37" s="155"/>
      <c r="U37" s="155">
        <v>58007040870</v>
      </c>
      <c r="V37" s="155"/>
      <c r="W37" s="3">
        <v>52442992950</v>
      </c>
      <c r="X37" s="275"/>
      <c r="Y37" s="158">
        <v>0.24</v>
      </c>
    </row>
    <row r="38" spans="1:25" s="266" customFormat="1" ht="36" customHeight="1">
      <c r="A38" s="267" t="s">
        <v>126</v>
      </c>
      <c r="B38" s="267"/>
      <c r="C38" s="165">
        <v>13755184</v>
      </c>
      <c r="D38" s="165"/>
      <c r="E38" s="165">
        <v>49743975486</v>
      </c>
      <c r="F38" s="165"/>
      <c r="G38" s="166">
        <v>32433164039</v>
      </c>
      <c r="H38" s="155"/>
      <c r="I38" s="155">
        <v>9003682</v>
      </c>
      <c r="J38" s="155"/>
      <c r="K38" s="155">
        <v>22113416747</v>
      </c>
      <c r="L38" s="155"/>
      <c r="M38" s="155">
        <v>0</v>
      </c>
      <c r="N38" s="155"/>
      <c r="O38" s="155">
        <v>0</v>
      </c>
      <c r="P38" s="155"/>
      <c r="Q38" s="155">
        <v>22758866</v>
      </c>
      <c r="R38" s="155"/>
      <c r="S38" s="155">
        <v>2293</v>
      </c>
      <c r="T38" s="155"/>
      <c r="U38" s="155">
        <v>71857392233</v>
      </c>
      <c r="V38" s="155"/>
      <c r="W38" s="3">
        <v>51875572567</v>
      </c>
      <c r="X38" s="275"/>
      <c r="Y38" s="158">
        <v>0.24</v>
      </c>
    </row>
    <row r="39" spans="1:25" s="266" customFormat="1">
      <c r="A39" s="267" t="s">
        <v>222</v>
      </c>
      <c r="B39" s="267"/>
      <c r="C39" s="165">
        <v>19560577</v>
      </c>
      <c r="D39" s="165"/>
      <c r="E39" s="165">
        <v>47158967808</v>
      </c>
      <c r="F39" s="165"/>
      <c r="G39" s="166">
        <v>52693759151</v>
      </c>
      <c r="H39" s="155"/>
      <c r="I39" s="155">
        <v>10673958</v>
      </c>
      <c r="J39" s="155"/>
      <c r="K39" s="155">
        <v>29206665264</v>
      </c>
      <c r="L39" s="155"/>
      <c r="M39" s="155">
        <v>0</v>
      </c>
      <c r="N39" s="155"/>
      <c r="O39" s="155">
        <v>0</v>
      </c>
      <c r="P39" s="155"/>
      <c r="Q39" s="155">
        <v>30234535</v>
      </c>
      <c r="R39" s="155"/>
      <c r="S39" s="155">
        <v>2478</v>
      </c>
      <c r="T39" s="155"/>
      <c r="U39" s="155">
        <v>76365633072</v>
      </c>
      <c r="V39" s="155"/>
      <c r="W39" s="3">
        <v>74475396725</v>
      </c>
      <c r="X39" s="275"/>
      <c r="Y39" s="158">
        <v>0.34</v>
      </c>
    </row>
    <row r="40" spans="1:25" s="266" customFormat="1">
      <c r="A40" s="276" t="s">
        <v>111</v>
      </c>
      <c r="B40" s="267"/>
      <c r="C40" s="165">
        <v>2049334</v>
      </c>
      <c r="D40" s="165"/>
      <c r="E40" s="165">
        <v>31958221365</v>
      </c>
      <c r="F40" s="165"/>
      <c r="G40" s="166">
        <v>40844666281</v>
      </c>
      <c r="H40" s="155"/>
      <c r="I40" s="155">
        <v>533423</v>
      </c>
      <c r="J40" s="155"/>
      <c r="K40" s="155">
        <v>12503617958</v>
      </c>
      <c r="L40" s="155"/>
      <c r="M40" s="155">
        <v>0</v>
      </c>
      <c r="N40" s="155"/>
      <c r="O40" s="155">
        <v>0</v>
      </c>
      <c r="P40" s="155"/>
      <c r="Q40" s="155">
        <v>2582757</v>
      </c>
      <c r="R40" s="155"/>
      <c r="S40" s="155">
        <v>24500</v>
      </c>
      <c r="T40" s="155"/>
      <c r="U40" s="155">
        <v>44461839323</v>
      </c>
      <c r="V40" s="155"/>
      <c r="W40" s="3">
        <v>62901045102</v>
      </c>
      <c r="X40" s="275"/>
      <c r="Y40" s="158">
        <v>0.28999999999999998</v>
      </c>
    </row>
    <row r="41" spans="1:25" s="266" customFormat="1">
      <c r="A41" s="267" t="s">
        <v>101</v>
      </c>
      <c r="B41" s="267"/>
      <c r="C41" s="165">
        <v>12139449</v>
      </c>
      <c r="D41" s="165"/>
      <c r="E41" s="165">
        <v>53621209535</v>
      </c>
      <c r="F41" s="165"/>
      <c r="G41" s="166">
        <v>55123057665</v>
      </c>
      <c r="H41" s="155"/>
      <c r="I41" s="155">
        <v>13070507</v>
      </c>
      <c r="J41" s="155"/>
      <c r="K41" s="155">
        <v>63223866152</v>
      </c>
      <c r="L41" s="155"/>
      <c r="M41" s="155">
        <v>0</v>
      </c>
      <c r="N41" s="155"/>
      <c r="O41" s="155">
        <v>0</v>
      </c>
      <c r="P41" s="155"/>
      <c r="Q41" s="155">
        <v>25209956</v>
      </c>
      <c r="R41" s="155"/>
      <c r="S41" s="155">
        <v>5050</v>
      </c>
      <c r="T41" s="155"/>
      <c r="U41" s="155">
        <v>116845075687</v>
      </c>
      <c r="V41" s="155"/>
      <c r="W41" s="3">
        <v>126552781650</v>
      </c>
      <c r="X41" s="275"/>
      <c r="Y41" s="158">
        <v>0.57999999999999996</v>
      </c>
    </row>
    <row r="42" spans="1:25" s="266" customFormat="1">
      <c r="A42" s="276" t="s">
        <v>287</v>
      </c>
      <c r="B42" s="267"/>
      <c r="C42" s="165">
        <v>17251552</v>
      </c>
      <c r="D42" s="165"/>
      <c r="E42" s="165">
        <v>43146716309</v>
      </c>
      <c r="F42" s="165"/>
      <c r="G42" s="166">
        <v>42615029588</v>
      </c>
      <c r="H42" s="155"/>
      <c r="I42" s="155">
        <v>6670583</v>
      </c>
      <c r="J42" s="155"/>
      <c r="K42" s="155">
        <v>17427562989</v>
      </c>
      <c r="L42" s="155"/>
      <c r="M42" s="155">
        <v>0</v>
      </c>
      <c r="N42" s="155"/>
      <c r="O42" s="155">
        <v>0</v>
      </c>
      <c r="P42" s="155"/>
      <c r="Q42" s="155">
        <v>23922135</v>
      </c>
      <c r="R42" s="155"/>
      <c r="S42" s="155">
        <v>2828</v>
      </c>
      <c r="T42" s="155"/>
      <c r="U42" s="155">
        <v>60574279298</v>
      </c>
      <c r="V42" s="155"/>
      <c r="W42" s="3">
        <v>67249269588</v>
      </c>
      <c r="X42" s="275"/>
      <c r="Y42" s="158">
        <v>0.31</v>
      </c>
    </row>
    <row r="43" spans="1:25" s="266" customFormat="1">
      <c r="A43" s="276" t="s">
        <v>95</v>
      </c>
      <c r="B43" s="267"/>
      <c r="C43" s="165">
        <v>20459319</v>
      </c>
      <c r="D43" s="165"/>
      <c r="E43" s="165">
        <v>33661288026</v>
      </c>
      <c r="F43" s="165"/>
      <c r="G43" s="166">
        <v>39800655907</v>
      </c>
      <c r="H43" s="155"/>
      <c r="I43" s="155">
        <v>5673097</v>
      </c>
      <c r="J43" s="155"/>
      <c r="K43" s="155">
        <v>11294502989</v>
      </c>
      <c r="L43" s="155"/>
      <c r="M43" s="155">
        <v>0</v>
      </c>
      <c r="N43" s="155"/>
      <c r="O43" s="155">
        <v>0</v>
      </c>
      <c r="P43" s="155"/>
      <c r="Q43" s="155">
        <v>26132416</v>
      </c>
      <c r="R43" s="155"/>
      <c r="S43" s="155">
        <v>1836</v>
      </c>
      <c r="T43" s="155"/>
      <c r="U43" s="155">
        <v>44955791015</v>
      </c>
      <c r="V43" s="155"/>
      <c r="W43" s="3">
        <v>47693640042</v>
      </c>
      <c r="X43" s="275"/>
      <c r="Y43" s="158">
        <v>0.22</v>
      </c>
    </row>
    <row r="44" spans="1:25" s="266" customFormat="1">
      <c r="A44" s="276" t="s">
        <v>499</v>
      </c>
      <c r="B44" s="267"/>
      <c r="C44" s="165">
        <v>0</v>
      </c>
      <c r="D44" s="165"/>
      <c r="E44" s="165">
        <v>0</v>
      </c>
      <c r="F44" s="165"/>
      <c r="G44" s="166">
        <v>0</v>
      </c>
      <c r="H44" s="155"/>
      <c r="I44" s="155">
        <v>4064330</v>
      </c>
      <c r="J44" s="155"/>
      <c r="K44" s="155">
        <v>12970727101</v>
      </c>
      <c r="L44" s="155"/>
      <c r="M44" s="155">
        <v>192903</v>
      </c>
      <c r="N44" s="155"/>
      <c r="O44" s="155">
        <v>631833554</v>
      </c>
      <c r="P44" s="155"/>
      <c r="Q44" s="155">
        <v>3871427</v>
      </c>
      <c r="R44" s="155"/>
      <c r="S44" s="155">
        <v>3401</v>
      </c>
      <c r="T44" s="155"/>
      <c r="U44" s="155">
        <v>12355104804</v>
      </c>
      <c r="V44" s="155"/>
      <c r="W44" s="3">
        <v>13088381227</v>
      </c>
      <c r="X44" s="275"/>
      <c r="Y44" s="158">
        <v>0.06</v>
      </c>
    </row>
    <row r="45" spans="1:25" s="266" customFormat="1">
      <c r="A45" s="267" t="s">
        <v>500</v>
      </c>
      <c r="B45" s="267"/>
      <c r="C45" s="165">
        <v>0</v>
      </c>
      <c r="D45" s="165"/>
      <c r="E45" s="165">
        <v>0</v>
      </c>
      <c r="F45" s="165"/>
      <c r="G45" s="166">
        <v>0</v>
      </c>
      <c r="H45" s="155"/>
      <c r="I45" s="155">
        <v>1853436</v>
      </c>
      <c r="J45" s="155"/>
      <c r="K45" s="155">
        <v>112260460580</v>
      </c>
      <c r="L45" s="155"/>
      <c r="M45" s="155">
        <v>0</v>
      </c>
      <c r="N45" s="155"/>
      <c r="O45" s="155">
        <v>0</v>
      </c>
      <c r="P45" s="155"/>
      <c r="Q45" s="155">
        <v>1853436</v>
      </c>
      <c r="R45" s="155"/>
      <c r="S45" s="155">
        <v>62450</v>
      </c>
      <c r="T45" s="155"/>
      <c r="U45" s="155">
        <v>112260460580</v>
      </c>
      <c r="V45" s="155"/>
      <c r="W45" s="3">
        <v>115058383087</v>
      </c>
      <c r="X45" s="275"/>
      <c r="Y45" s="158">
        <v>0.53</v>
      </c>
    </row>
    <row r="46" spans="1:25" s="266" customFormat="1">
      <c r="A46" s="267" t="s">
        <v>501</v>
      </c>
      <c r="B46" s="267"/>
      <c r="C46" s="165">
        <v>0</v>
      </c>
      <c r="D46" s="165"/>
      <c r="E46" s="165">
        <v>0</v>
      </c>
      <c r="F46" s="165"/>
      <c r="G46" s="166">
        <v>0</v>
      </c>
      <c r="H46" s="155"/>
      <c r="I46" s="155">
        <v>10113049</v>
      </c>
      <c r="J46" s="155"/>
      <c r="K46" s="155">
        <v>51535965542</v>
      </c>
      <c r="L46" s="155"/>
      <c r="M46" s="155">
        <v>0</v>
      </c>
      <c r="N46" s="155"/>
      <c r="O46" s="155">
        <v>0</v>
      </c>
      <c r="P46" s="155"/>
      <c r="Q46" s="155">
        <v>10113049</v>
      </c>
      <c r="R46" s="155"/>
      <c r="S46" s="155">
        <v>5260</v>
      </c>
      <c r="T46" s="155"/>
      <c r="U46" s="155">
        <v>51535965542</v>
      </c>
      <c r="V46" s="155"/>
      <c r="W46" s="3">
        <v>52878129649</v>
      </c>
      <c r="X46" s="275"/>
      <c r="Y46" s="158">
        <v>0.24</v>
      </c>
    </row>
    <row r="47" spans="1:25" s="266" customFormat="1">
      <c r="A47" s="267" t="s">
        <v>447</v>
      </c>
      <c r="B47" s="267"/>
      <c r="C47" s="165">
        <v>54075473</v>
      </c>
      <c r="D47" s="165"/>
      <c r="E47" s="165">
        <v>22969082590</v>
      </c>
      <c r="F47" s="165"/>
      <c r="G47" s="166">
        <v>28596981137</v>
      </c>
      <c r="H47" s="155"/>
      <c r="I47" s="155">
        <v>18155971</v>
      </c>
      <c r="J47" s="155"/>
      <c r="K47" s="155">
        <v>10055623421</v>
      </c>
      <c r="L47" s="155"/>
      <c r="M47" s="155">
        <v>0</v>
      </c>
      <c r="N47" s="155"/>
      <c r="O47" s="155">
        <v>0</v>
      </c>
      <c r="P47" s="155"/>
      <c r="Q47" s="155">
        <v>72231444</v>
      </c>
      <c r="R47" s="155"/>
      <c r="S47" s="155">
        <v>507</v>
      </c>
      <c r="T47" s="155"/>
      <c r="U47" s="155">
        <v>33024706011</v>
      </c>
      <c r="V47" s="155"/>
      <c r="W47" s="3">
        <v>36403445125</v>
      </c>
      <c r="X47" s="275"/>
      <c r="Y47" s="158">
        <v>0.17</v>
      </c>
    </row>
    <row r="48" spans="1:25" s="266" customFormat="1">
      <c r="A48" s="276" t="s">
        <v>416</v>
      </c>
      <c r="B48" s="267"/>
      <c r="C48" s="165">
        <v>281817</v>
      </c>
      <c r="D48" s="165"/>
      <c r="E48" s="165">
        <v>453914596</v>
      </c>
      <c r="F48" s="165"/>
      <c r="G48" s="166">
        <v>539830149</v>
      </c>
      <c r="H48" s="155"/>
      <c r="I48" s="155">
        <v>10927</v>
      </c>
      <c r="J48" s="155"/>
      <c r="K48" s="155">
        <v>20596815</v>
      </c>
      <c r="L48" s="155"/>
      <c r="M48" s="155">
        <v>13894</v>
      </c>
      <c r="N48" s="155"/>
      <c r="O48" s="155">
        <v>25308929</v>
      </c>
      <c r="P48" s="155"/>
      <c r="Q48" s="155">
        <v>278850</v>
      </c>
      <c r="R48" s="155"/>
      <c r="S48" s="155">
        <v>1846</v>
      </c>
      <c r="T48" s="155"/>
      <c r="U48" s="155">
        <v>451990500</v>
      </c>
      <c r="V48" s="155"/>
      <c r="W48" s="3">
        <v>511694299</v>
      </c>
      <c r="X48" s="275"/>
      <c r="Y48" s="158">
        <v>0</v>
      </c>
    </row>
    <row r="49" spans="1:25" s="266" customFormat="1">
      <c r="A49" s="267" t="s">
        <v>430</v>
      </c>
      <c r="B49" s="267"/>
      <c r="C49" s="165">
        <v>16257902</v>
      </c>
      <c r="D49" s="165"/>
      <c r="E49" s="165">
        <v>39092754325</v>
      </c>
      <c r="F49" s="165"/>
      <c r="G49" s="166">
        <v>39756472011</v>
      </c>
      <c r="H49" s="155"/>
      <c r="I49" s="155">
        <v>4687312</v>
      </c>
      <c r="J49" s="155"/>
      <c r="K49" s="155">
        <v>12170906986</v>
      </c>
      <c r="L49" s="155"/>
      <c r="M49" s="155">
        <v>0</v>
      </c>
      <c r="N49" s="155"/>
      <c r="O49" s="155">
        <v>0</v>
      </c>
      <c r="P49" s="155"/>
      <c r="Q49" s="155">
        <v>20945214</v>
      </c>
      <c r="R49" s="155"/>
      <c r="S49" s="155">
        <v>2545</v>
      </c>
      <c r="T49" s="155"/>
      <c r="U49" s="155">
        <v>51263661311</v>
      </c>
      <c r="V49" s="155"/>
      <c r="W49" s="3">
        <v>52988401493</v>
      </c>
      <c r="X49" s="275"/>
      <c r="Y49" s="158">
        <v>0.24</v>
      </c>
    </row>
    <row r="50" spans="1:25" s="266" customFormat="1">
      <c r="A50" s="267" t="s">
        <v>431</v>
      </c>
      <c r="B50" s="267"/>
      <c r="C50" s="165">
        <v>1048872</v>
      </c>
      <c r="D50" s="165"/>
      <c r="E50" s="165">
        <v>42688289097</v>
      </c>
      <c r="F50" s="165"/>
      <c r="G50" s="166">
        <v>44530779052</v>
      </c>
      <c r="H50" s="155"/>
      <c r="I50" s="155">
        <v>880111</v>
      </c>
      <c r="J50" s="155"/>
      <c r="K50" s="155">
        <v>39082664352</v>
      </c>
      <c r="L50" s="155"/>
      <c r="M50" s="155">
        <v>0</v>
      </c>
      <c r="N50" s="155"/>
      <c r="O50" s="155">
        <v>0</v>
      </c>
      <c r="P50" s="155"/>
      <c r="Q50" s="155">
        <v>1928983</v>
      </c>
      <c r="R50" s="155"/>
      <c r="S50" s="155">
        <v>43000</v>
      </c>
      <c r="T50" s="155"/>
      <c r="U50" s="155">
        <v>81770953449</v>
      </c>
      <c r="V50" s="155"/>
      <c r="W50" s="3">
        <v>82452738701</v>
      </c>
      <c r="X50" s="275"/>
      <c r="Y50" s="158">
        <v>0.38</v>
      </c>
    </row>
    <row r="51" spans="1:25" s="266" customFormat="1">
      <c r="A51" s="276" t="s">
        <v>428</v>
      </c>
      <c r="B51" s="267"/>
      <c r="C51" s="165">
        <v>5802921</v>
      </c>
      <c r="D51" s="165"/>
      <c r="E51" s="165">
        <v>33600793460</v>
      </c>
      <c r="F51" s="165"/>
      <c r="G51" s="166">
        <v>32418372148</v>
      </c>
      <c r="H51" s="155"/>
      <c r="I51" s="155">
        <v>4312817</v>
      </c>
      <c r="J51" s="155"/>
      <c r="K51" s="155">
        <v>24351706979</v>
      </c>
      <c r="L51" s="155"/>
      <c r="M51" s="155">
        <v>0</v>
      </c>
      <c r="N51" s="155"/>
      <c r="O51" s="155">
        <v>0</v>
      </c>
      <c r="P51" s="155"/>
      <c r="Q51" s="155">
        <v>10115738</v>
      </c>
      <c r="R51" s="155"/>
      <c r="S51" s="155">
        <v>5630</v>
      </c>
      <c r="T51" s="155"/>
      <c r="U51" s="155">
        <v>57952500439</v>
      </c>
      <c r="V51" s="155"/>
      <c r="W51" s="3">
        <v>56612742894</v>
      </c>
      <c r="X51" s="275"/>
      <c r="Y51" s="158">
        <v>0.26</v>
      </c>
    </row>
    <row r="52" spans="1:25" s="266" customFormat="1">
      <c r="A52" s="276" t="s">
        <v>112</v>
      </c>
      <c r="B52" s="267"/>
      <c r="C52" s="165">
        <v>8166524</v>
      </c>
      <c r="D52" s="165"/>
      <c r="E52" s="165">
        <v>37132301449</v>
      </c>
      <c r="F52" s="165"/>
      <c r="G52" s="166">
        <v>44080377183</v>
      </c>
      <c r="H52" s="155"/>
      <c r="I52" s="155">
        <v>4966096</v>
      </c>
      <c r="J52" s="155"/>
      <c r="K52" s="155">
        <v>27712245313</v>
      </c>
      <c r="L52" s="155"/>
      <c r="M52" s="155">
        <v>0</v>
      </c>
      <c r="N52" s="155"/>
      <c r="O52" s="155">
        <v>0</v>
      </c>
      <c r="P52" s="155"/>
      <c r="Q52" s="155">
        <v>13132620</v>
      </c>
      <c r="R52" s="155"/>
      <c r="S52" s="155">
        <v>6120</v>
      </c>
      <c r="T52" s="155"/>
      <c r="U52" s="155">
        <v>64844546762</v>
      </c>
      <c r="V52" s="155"/>
      <c r="W52" s="3">
        <v>79893423177</v>
      </c>
      <c r="X52" s="275"/>
      <c r="Y52" s="158">
        <v>0.37</v>
      </c>
    </row>
    <row r="53" spans="1:25" s="266" customFormat="1">
      <c r="A53" s="267" t="s">
        <v>286</v>
      </c>
      <c r="B53" s="267"/>
      <c r="C53" s="167">
        <v>655447</v>
      </c>
      <c r="D53" s="165"/>
      <c r="E53" s="167">
        <v>42017582911</v>
      </c>
      <c r="F53" s="165"/>
      <c r="G53" s="168">
        <v>40584868262</v>
      </c>
      <c r="H53" s="155"/>
      <c r="I53" s="169">
        <v>291235</v>
      </c>
      <c r="J53" s="169"/>
      <c r="K53" s="169">
        <v>18137800661</v>
      </c>
      <c r="L53" s="169"/>
      <c r="M53" s="169">
        <v>44932</v>
      </c>
      <c r="N53" s="169"/>
      <c r="O53" s="169">
        <v>2755809191</v>
      </c>
      <c r="P53" s="169"/>
      <c r="Q53" s="155">
        <v>901750</v>
      </c>
      <c r="R53" s="155"/>
      <c r="S53" s="155">
        <v>61450</v>
      </c>
      <c r="T53" s="155"/>
      <c r="U53" s="155">
        <v>57300251971</v>
      </c>
      <c r="V53" s="155"/>
      <c r="W53" s="3">
        <v>55082832904</v>
      </c>
      <c r="X53" s="275"/>
      <c r="Y53" s="158">
        <v>0.25</v>
      </c>
    </row>
    <row r="54" spans="1:25" s="266" customFormat="1">
      <c r="A54" s="276" t="s">
        <v>176</v>
      </c>
      <c r="B54" s="267"/>
      <c r="C54" s="165">
        <v>4118001</v>
      </c>
      <c r="D54" s="165"/>
      <c r="E54" s="165">
        <v>29806923774</v>
      </c>
      <c r="F54" s="165"/>
      <c r="G54" s="166">
        <v>28327012349</v>
      </c>
      <c r="H54" s="155"/>
      <c r="I54" s="155">
        <v>3306203</v>
      </c>
      <c r="J54" s="155"/>
      <c r="K54" s="155">
        <v>24123249131</v>
      </c>
      <c r="L54" s="155"/>
      <c r="M54" s="155">
        <v>352372</v>
      </c>
      <c r="N54" s="155"/>
      <c r="O54" s="155">
        <v>2393922661</v>
      </c>
      <c r="P54" s="155"/>
      <c r="Q54" s="155">
        <v>7071832</v>
      </c>
      <c r="R54" s="155"/>
      <c r="S54" s="155">
        <v>6640</v>
      </c>
      <c r="T54" s="155"/>
      <c r="U54" s="155">
        <v>51370506860</v>
      </c>
      <c r="V54" s="155"/>
      <c r="W54" s="170">
        <v>46677570546</v>
      </c>
      <c r="X54" s="275"/>
      <c r="Y54" s="158">
        <v>0.21</v>
      </c>
    </row>
    <row r="55" spans="1:25" s="266" customFormat="1">
      <c r="A55" s="267" t="s">
        <v>175</v>
      </c>
      <c r="B55" s="267"/>
      <c r="C55" s="165">
        <v>4553271</v>
      </c>
      <c r="D55" s="165"/>
      <c r="E55" s="165">
        <v>35111494848</v>
      </c>
      <c r="F55" s="165"/>
      <c r="G55" s="166">
        <v>32588489073</v>
      </c>
      <c r="H55" s="155"/>
      <c r="I55" s="155">
        <v>3620197</v>
      </c>
      <c r="J55" s="155"/>
      <c r="K55" s="155">
        <v>29407791156</v>
      </c>
      <c r="L55" s="155"/>
      <c r="M55" s="155">
        <v>0</v>
      </c>
      <c r="N55" s="155"/>
      <c r="O55" s="155">
        <v>0</v>
      </c>
      <c r="P55" s="155"/>
      <c r="Q55" s="155">
        <v>8173468</v>
      </c>
      <c r="R55" s="155"/>
      <c r="S55" s="155">
        <v>8420</v>
      </c>
      <c r="T55" s="155"/>
      <c r="U55" s="155">
        <v>64519286004</v>
      </c>
      <c r="V55" s="155"/>
      <c r="W55" s="3">
        <v>68411117989</v>
      </c>
      <c r="X55" s="275"/>
      <c r="Y55" s="158">
        <v>0.31</v>
      </c>
    </row>
    <row r="56" spans="1:25" s="266" customFormat="1">
      <c r="A56" s="276" t="s">
        <v>252</v>
      </c>
      <c r="B56" s="267"/>
      <c r="C56" s="165">
        <v>2623083</v>
      </c>
      <c r="D56" s="165"/>
      <c r="E56" s="165">
        <v>45053738371</v>
      </c>
      <c r="F56" s="165"/>
      <c r="G56" s="166">
        <v>26943915116</v>
      </c>
      <c r="H56" s="155"/>
      <c r="I56" s="155">
        <v>1800000</v>
      </c>
      <c r="J56" s="155"/>
      <c r="K56" s="155">
        <v>26956454190</v>
      </c>
      <c r="L56" s="155"/>
      <c r="M56" s="155">
        <v>0</v>
      </c>
      <c r="N56" s="155"/>
      <c r="O56" s="155">
        <v>0</v>
      </c>
      <c r="P56" s="155"/>
      <c r="Q56" s="267">
        <v>4423083</v>
      </c>
      <c r="R56" s="267"/>
      <c r="S56" s="155">
        <v>13420</v>
      </c>
      <c r="T56" s="267"/>
      <c r="U56" s="3">
        <v>72010192561</v>
      </c>
      <c r="V56" s="267"/>
      <c r="W56" s="3">
        <v>59004595108</v>
      </c>
      <c r="X56" s="275"/>
      <c r="Y56" s="158">
        <v>0.27</v>
      </c>
    </row>
    <row r="57" spans="1:25" s="266" customFormat="1">
      <c r="A57" s="276" t="s">
        <v>217</v>
      </c>
      <c r="B57" s="267"/>
      <c r="C57" s="165">
        <v>5276516</v>
      </c>
      <c r="D57" s="165"/>
      <c r="E57" s="165">
        <v>40370366758</v>
      </c>
      <c r="F57" s="165"/>
      <c r="G57" s="166">
        <v>37607515637</v>
      </c>
      <c r="H57" s="155"/>
      <c r="I57" s="155">
        <v>1101283</v>
      </c>
      <c r="J57" s="155"/>
      <c r="K57" s="155">
        <v>8303505044</v>
      </c>
      <c r="L57" s="155"/>
      <c r="M57" s="155">
        <v>302707</v>
      </c>
      <c r="N57" s="155"/>
      <c r="O57" s="155">
        <v>2141453903</v>
      </c>
      <c r="P57" s="155"/>
      <c r="Q57" s="155">
        <v>6075092</v>
      </c>
      <c r="R57" s="155"/>
      <c r="S57" s="155">
        <v>7320</v>
      </c>
      <c r="T57" s="155"/>
      <c r="U57" s="155">
        <v>46363682705</v>
      </c>
      <c r="V57" s="155"/>
      <c r="W57" s="3">
        <v>44205078885</v>
      </c>
      <c r="X57" s="275"/>
      <c r="Y57" s="158">
        <v>0.2</v>
      </c>
    </row>
    <row r="58" spans="1:25" s="266" customFormat="1">
      <c r="A58" s="276" t="s">
        <v>160</v>
      </c>
      <c r="B58" s="267"/>
      <c r="C58" s="165">
        <v>2325112</v>
      </c>
      <c r="D58" s="165"/>
      <c r="E58" s="165">
        <v>44483029338</v>
      </c>
      <c r="F58" s="165"/>
      <c r="G58" s="166">
        <v>29353225314</v>
      </c>
      <c r="H58" s="155"/>
      <c r="I58" s="155">
        <v>1326831</v>
      </c>
      <c r="J58" s="155"/>
      <c r="K58" s="155">
        <v>18015477225</v>
      </c>
      <c r="L58" s="155"/>
      <c r="M58" s="155">
        <v>1023331</v>
      </c>
      <c r="N58" s="155"/>
      <c r="O58" s="155">
        <v>15457476321</v>
      </c>
      <c r="P58" s="155"/>
      <c r="Q58" s="155">
        <v>2628612</v>
      </c>
      <c r="R58" s="155"/>
      <c r="S58" s="155">
        <v>15270</v>
      </c>
      <c r="T58" s="155"/>
      <c r="U58" s="155">
        <v>44985456875</v>
      </c>
      <c r="V58" s="155"/>
      <c r="W58" s="3">
        <v>39900078757</v>
      </c>
      <c r="X58" s="275"/>
      <c r="Y58" s="158">
        <v>0.18</v>
      </c>
    </row>
    <row r="59" spans="1:25" s="266" customFormat="1">
      <c r="A59" s="267" t="s">
        <v>158</v>
      </c>
      <c r="B59" s="267"/>
      <c r="C59" s="165">
        <v>2065339</v>
      </c>
      <c r="D59" s="165"/>
      <c r="E59" s="165">
        <v>54197530331</v>
      </c>
      <c r="F59" s="165"/>
      <c r="G59" s="166">
        <v>44694903576</v>
      </c>
      <c r="H59" s="155"/>
      <c r="I59" s="155">
        <v>141494</v>
      </c>
      <c r="J59" s="155"/>
      <c r="K59" s="155">
        <v>3323077516</v>
      </c>
      <c r="L59" s="155"/>
      <c r="M59" s="155">
        <v>104742</v>
      </c>
      <c r="N59" s="155"/>
      <c r="O59" s="155">
        <v>2658152594</v>
      </c>
      <c r="P59" s="155"/>
      <c r="Q59" s="155">
        <v>2102091</v>
      </c>
      <c r="R59" s="155"/>
      <c r="S59" s="155">
        <v>26598</v>
      </c>
      <c r="T59" s="155"/>
      <c r="U59" s="155">
        <v>54790531078</v>
      </c>
      <c r="V59" s="155"/>
      <c r="W59" s="3">
        <v>55578743494</v>
      </c>
      <c r="X59" s="275"/>
      <c r="Y59" s="158">
        <v>0.26</v>
      </c>
    </row>
    <row r="60" spans="1:25" s="266" customFormat="1">
      <c r="A60" s="276" t="s">
        <v>157</v>
      </c>
      <c r="B60" s="267"/>
      <c r="C60" s="165">
        <v>9194049</v>
      </c>
      <c r="D60" s="165"/>
      <c r="E60" s="165">
        <v>41311886880</v>
      </c>
      <c r="F60" s="165"/>
      <c r="G60" s="166">
        <v>52916804128</v>
      </c>
      <c r="H60" s="155"/>
      <c r="I60" s="155">
        <v>1193389</v>
      </c>
      <c r="J60" s="155"/>
      <c r="K60" s="155">
        <v>7107592707</v>
      </c>
      <c r="L60" s="155"/>
      <c r="M60" s="155">
        <v>0</v>
      </c>
      <c r="N60" s="155"/>
      <c r="O60" s="155">
        <v>0</v>
      </c>
      <c r="P60" s="155"/>
      <c r="Q60" s="155">
        <v>10387438</v>
      </c>
      <c r="R60" s="155"/>
      <c r="S60" s="155">
        <v>5690</v>
      </c>
      <c r="T60" s="155"/>
      <c r="U60" s="155">
        <v>48419479587</v>
      </c>
      <c r="V60" s="155"/>
      <c r="W60" s="3">
        <v>58752850316</v>
      </c>
      <c r="X60" s="275"/>
      <c r="Y60" s="158">
        <v>0.27</v>
      </c>
    </row>
    <row r="61" spans="1:25" s="266" customFormat="1">
      <c r="A61" s="267" t="s">
        <v>273</v>
      </c>
      <c r="B61" s="267"/>
      <c r="C61" s="165">
        <v>6101286</v>
      </c>
      <c r="D61" s="165"/>
      <c r="E61" s="165">
        <v>45604765187</v>
      </c>
      <c r="F61" s="165"/>
      <c r="G61" s="166">
        <v>43910479445</v>
      </c>
      <c r="H61" s="155"/>
      <c r="I61" s="155">
        <v>2501132</v>
      </c>
      <c r="J61" s="155"/>
      <c r="K61" s="155">
        <v>18369585848</v>
      </c>
      <c r="L61" s="155"/>
      <c r="M61" s="155">
        <v>408293</v>
      </c>
      <c r="N61" s="155"/>
      <c r="O61" s="155">
        <v>2881632005</v>
      </c>
      <c r="P61" s="155"/>
      <c r="Q61" s="155">
        <v>8194125</v>
      </c>
      <c r="R61" s="155"/>
      <c r="S61" s="155">
        <v>6930</v>
      </c>
      <c r="T61" s="155"/>
      <c r="U61" s="155">
        <v>60937962928</v>
      </c>
      <c r="V61" s="155"/>
      <c r="W61" s="3">
        <v>56447413800</v>
      </c>
      <c r="X61" s="275"/>
      <c r="Y61" s="158">
        <v>0.26</v>
      </c>
    </row>
    <row r="62" spans="1:25" s="266" customFormat="1">
      <c r="A62" s="276" t="s">
        <v>199</v>
      </c>
      <c r="B62" s="267"/>
      <c r="C62" s="165">
        <v>50136079</v>
      </c>
      <c r="D62" s="165"/>
      <c r="E62" s="165">
        <v>105501156440</v>
      </c>
      <c r="F62" s="165"/>
      <c r="G62" s="166">
        <v>97532514581</v>
      </c>
      <c r="H62" s="155"/>
      <c r="I62" s="155">
        <v>3996960</v>
      </c>
      <c r="J62" s="155"/>
      <c r="K62" s="155">
        <v>7675181605</v>
      </c>
      <c r="L62" s="155"/>
      <c r="M62" s="155">
        <v>0</v>
      </c>
      <c r="N62" s="155"/>
      <c r="O62" s="155">
        <v>0</v>
      </c>
      <c r="P62" s="155"/>
      <c r="Q62" s="155">
        <v>54133039</v>
      </c>
      <c r="R62" s="155"/>
      <c r="S62" s="155">
        <v>1778</v>
      </c>
      <c r="T62" s="155"/>
      <c r="U62" s="155">
        <v>113176338045</v>
      </c>
      <c r="V62" s="155"/>
      <c r="W62" s="3">
        <v>95675864513</v>
      </c>
      <c r="X62" s="275"/>
      <c r="Y62" s="158">
        <v>0.44</v>
      </c>
    </row>
    <row r="63" spans="1:25" s="266" customFormat="1">
      <c r="A63" s="276" t="s">
        <v>149</v>
      </c>
      <c r="B63" s="267"/>
      <c r="C63" s="165">
        <v>22031006</v>
      </c>
      <c r="D63" s="165"/>
      <c r="E63" s="165">
        <v>24818948482</v>
      </c>
      <c r="F63" s="165"/>
      <c r="G63" s="166">
        <v>25776207627</v>
      </c>
      <c r="H63" s="155"/>
      <c r="I63" s="155">
        <v>4598181</v>
      </c>
      <c r="J63" s="155"/>
      <c r="K63" s="155">
        <v>5564244449</v>
      </c>
      <c r="L63" s="155"/>
      <c r="M63" s="155">
        <v>0</v>
      </c>
      <c r="N63" s="155"/>
      <c r="O63" s="155">
        <v>0</v>
      </c>
      <c r="P63" s="155"/>
      <c r="Q63" s="155">
        <v>26629187</v>
      </c>
      <c r="R63" s="155"/>
      <c r="S63" s="155">
        <v>1197</v>
      </c>
      <c r="T63" s="155"/>
      <c r="U63" s="155">
        <v>30383192931</v>
      </c>
      <c r="V63" s="155"/>
      <c r="W63" s="3">
        <v>31685479778</v>
      </c>
      <c r="X63" s="275"/>
      <c r="Y63" s="158">
        <v>0.15</v>
      </c>
    </row>
    <row r="64" spans="1:25" s="266" customFormat="1">
      <c r="A64" s="276" t="s">
        <v>147</v>
      </c>
      <c r="B64" s="267"/>
      <c r="C64" s="165">
        <v>2725570</v>
      </c>
      <c r="D64" s="165"/>
      <c r="E64" s="165">
        <v>40050295736</v>
      </c>
      <c r="F64" s="165"/>
      <c r="G64" s="166">
        <v>38879213524</v>
      </c>
      <c r="H64" s="155"/>
      <c r="I64" s="155">
        <v>788625</v>
      </c>
      <c r="J64" s="155"/>
      <c r="K64" s="155">
        <v>13078551240</v>
      </c>
      <c r="L64" s="155"/>
      <c r="M64" s="155">
        <v>143291</v>
      </c>
      <c r="N64" s="155"/>
      <c r="O64" s="155">
        <v>2219369983</v>
      </c>
      <c r="P64" s="155"/>
      <c r="Q64" s="155">
        <v>3370904</v>
      </c>
      <c r="R64" s="155"/>
      <c r="S64" s="155">
        <v>15620</v>
      </c>
      <c r="T64" s="155"/>
      <c r="U64" s="155">
        <v>50962522793</v>
      </c>
      <c r="V64" s="155"/>
      <c r="W64" s="3">
        <v>52340232036</v>
      </c>
      <c r="X64" s="275"/>
      <c r="Y64" s="158">
        <v>0.24</v>
      </c>
    </row>
    <row r="65" spans="1:25" s="266" customFormat="1">
      <c r="A65" s="276" t="s">
        <v>261</v>
      </c>
      <c r="B65" s="267"/>
      <c r="C65" s="165">
        <v>14617636</v>
      </c>
      <c r="D65" s="165"/>
      <c r="E65" s="165">
        <v>18332218689</v>
      </c>
      <c r="F65" s="165"/>
      <c r="G65" s="166">
        <v>11624528856</v>
      </c>
      <c r="H65" s="155"/>
      <c r="I65" s="155">
        <v>52920466</v>
      </c>
      <c r="J65" s="155"/>
      <c r="K65" s="155">
        <v>42857024997</v>
      </c>
      <c r="L65" s="155"/>
      <c r="M65" s="155">
        <v>0</v>
      </c>
      <c r="N65" s="155"/>
      <c r="O65" s="155">
        <v>0</v>
      </c>
      <c r="P65" s="155"/>
      <c r="Q65" s="155">
        <v>67538102</v>
      </c>
      <c r="R65" s="155"/>
      <c r="S65" s="155">
        <v>767</v>
      </c>
      <c r="T65" s="155"/>
      <c r="U65" s="155">
        <v>61189243686</v>
      </c>
      <c r="V65" s="155"/>
      <c r="W65" s="3">
        <v>51493503978</v>
      </c>
      <c r="X65" s="275"/>
      <c r="Y65" s="158">
        <v>0.24</v>
      </c>
    </row>
    <row r="66" spans="1:25" s="266" customFormat="1">
      <c r="A66" s="276" t="s">
        <v>239</v>
      </c>
      <c r="B66" s="267"/>
      <c r="C66" s="165">
        <v>8760967</v>
      </c>
      <c r="D66" s="165"/>
      <c r="E66" s="165">
        <v>35641452576</v>
      </c>
      <c r="F66" s="165"/>
      <c r="G66" s="166">
        <v>35706240915</v>
      </c>
      <c r="H66" s="155"/>
      <c r="I66" s="155">
        <v>4533351</v>
      </c>
      <c r="J66" s="155"/>
      <c r="K66" s="155">
        <v>19453474992</v>
      </c>
      <c r="L66" s="155"/>
      <c r="M66" s="155">
        <v>0</v>
      </c>
      <c r="N66" s="155"/>
      <c r="O66" s="155">
        <v>0</v>
      </c>
      <c r="P66" s="155"/>
      <c r="Q66" s="155">
        <v>13294318</v>
      </c>
      <c r="R66" s="155"/>
      <c r="S66" s="155">
        <v>4400</v>
      </c>
      <c r="T66" s="155"/>
      <c r="U66" s="155">
        <v>55094927568</v>
      </c>
      <c r="V66" s="155"/>
      <c r="W66" s="3">
        <v>58146953960</v>
      </c>
      <c r="X66" s="275"/>
      <c r="Y66" s="158">
        <v>0.27</v>
      </c>
    </row>
    <row r="67" spans="1:25" s="266" customFormat="1">
      <c r="A67" s="276" t="s">
        <v>195</v>
      </c>
      <c r="B67" s="267"/>
      <c r="C67" s="165">
        <v>606878</v>
      </c>
      <c r="D67" s="165"/>
      <c r="E67" s="165">
        <v>4408375835</v>
      </c>
      <c r="F67" s="165"/>
      <c r="G67" s="166">
        <v>7426217707</v>
      </c>
      <c r="H67" s="155"/>
      <c r="I67" s="155">
        <v>23531</v>
      </c>
      <c r="J67" s="155"/>
      <c r="K67" s="155">
        <v>278159000</v>
      </c>
      <c r="L67" s="155"/>
      <c r="M67" s="155">
        <v>29920</v>
      </c>
      <c r="N67" s="155"/>
      <c r="O67" s="155">
        <v>453237306</v>
      </c>
      <c r="P67" s="155"/>
      <c r="Q67" s="155">
        <v>600489</v>
      </c>
      <c r="R67" s="155"/>
      <c r="S67" s="155">
        <v>15540</v>
      </c>
      <c r="T67" s="155"/>
      <c r="U67" s="155">
        <v>4464106027</v>
      </c>
      <c r="V67" s="155"/>
      <c r="W67" s="3">
        <v>9276076050</v>
      </c>
      <c r="X67" s="275"/>
      <c r="Y67" s="158">
        <v>0.04</v>
      </c>
    </row>
    <row r="68" spans="1:25" s="266" customFormat="1">
      <c r="A68" s="276" t="s">
        <v>139</v>
      </c>
      <c r="B68" s="267"/>
      <c r="C68" s="165">
        <v>6116302</v>
      </c>
      <c r="D68" s="165"/>
      <c r="E68" s="165">
        <v>41922023528</v>
      </c>
      <c r="F68" s="165"/>
      <c r="G68" s="166">
        <v>48396083630</v>
      </c>
      <c r="H68" s="155"/>
      <c r="I68" s="155">
        <v>1397725</v>
      </c>
      <c r="J68" s="155"/>
      <c r="K68" s="155">
        <v>10849571466</v>
      </c>
      <c r="L68" s="155"/>
      <c r="M68" s="155">
        <v>0</v>
      </c>
      <c r="N68" s="155"/>
      <c r="O68" s="155">
        <v>0</v>
      </c>
      <c r="P68" s="155"/>
      <c r="Q68" s="155">
        <v>7514027</v>
      </c>
      <c r="R68" s="155"/>
      <c r="S68" s="155">
        <v>7780</v>
      </c>
      <c r="T68" s="155"/>
      <c r="U68" s="155">
        <v>52771594994</v>
      </c>
      <c r="V68" s="155"/>
      <c r="W68" s="3">
        <v>58111298241</v>
      </c>
      <c r="X68" s="275"/>
      <c r="Y68" s="158">
        <v>0.27</v>
      </c>
    </row>
    <row r="69" spans="1:25" s="266" customFormat="1">
      <c r="A69" s="267" t="s">
        <v>135</v>
      </c>
      <c r="B69" s="267"/>
      <c r="C69" s="165">
        <v>19646795</v>
      </c>
      <c r="D69" s="165"/>
      <c r="E69" s="165">
        <v>91480666528</v>
      </c>
      <c r="F69" s="165"/>
      <c r="G69" s="166">
        <v>103899049755</v>
      </c>
      <c r="H69" s="155"/>
      <c r="I69" s="155">
        <v>5773143</v>
      </c>
      <c r="J69" s="155"/>
      <c r="K69" s="155">
        <v>33984952363</v>
      </c>
      <c r="L69" s="155"/>
      <c r="M69" s="155">
        <v>0</v>
      </c>
      <c r="N69" s="155"/>
      <c r="O69" s="155">
        <v>0</v>
      </c>
      <c r="P69" s="155"/>
      <c r="Q69" s="155">
        <v>25419938</v>
      </c>
      <c r="R69" s="155"/>
      <c r="S69" s="155">
        <v>6440</v>
      </c>
      <c r="T69" s="155"/>
      <c r="U69" s="155">
        <v>125465618891</v>
      </c>
      <c r="V69" s="155"/>
      <c r="W69" s="3">
        <v>162730359538</v>
      </c>
      <c r="X69" s="275"/>
      <c r="Y69" s="158">
        <v>0.75</v>
      </c>
    </row>
    <row r="70" spans="1:25" s="266" customFormat="1">
      <c r="A70" s="267" t="s">
        <v>133</v>
      </c>
      <c r="B70" s="267"/>
      <c r="C70" s="165">
        <v>5520654</v>
      </c>
      <c r="D70" s="165"/>
      <c r="E70" s="165">
        <v>31980045340</v>
      </c>
      <c r="F70" s="165"/>
      <c r="G70" s="166">
        <v>32323177984</v>
      </c>
      <c r="H70" s="155"/>
      <c r="I70" s="155">
        <v>1540831</v>
      </c>
      <c r="J70" s="155"/>
      <c r="K70" s="155">
        <v>9145584463</v>
      </c>
      <c r="L70" s="155"/>
      <c r="M70" s="155">
        <v>0</v>
      </c>
      <c r="N70" s="155"/>
      <c r="O70" s="155">
        <v>0</v>
      </c>
      <c r="P70" s="155"/>
      <c r="Q70" s="155">
        <v>7061485</v>
      </c>
      <c r="R70" s="155"/>
      <c r="S70" s="155">
        <v>5660</v>
      </c>
      <c r="T70" s="155"/>
      <c r="U70" s="155">
        <v>41125629803</v>
      </c>
      <c r="V70" s="155"/>
      <c r="W70" s="3">
        <v>39730195472</v>
      </c>
      <c r="X70" s="275"/>
      <c r="Y70" s="158">
        <v>0.18</v>
      </c>
    </row>
    <row r="71" spans="1:25" s="266" customFormat="1">
      <c r="A71" s="267" t="s">
        <v>279</v>
      </c>
      <c r="B71" s="267"/>
      <c r="C71" s="165">
        <v>1711030</v>
      </c>
      <c r="D71" s="165"/>
      <c r="E71" s="165">
        <v>23417766541</v>
      </c>
      <c r="F71" s="165"/>
      <c r="G71" s="166">
        <v>25546757562</v>
      </c>
      <c r="H71" s="155"/>
      <c r="I71" s="155">
        <v>1210543</v>
      </c>
      <c r="J71" s="155"/>
      <c r="K71" s="155">
        <v>21341761054</v>
      </c>
      <c r="L71" s="155"/>
      <c r="M71" s="155">
        <v>0</v>
      </c>
      <c r="N71" s="155"/>
      <c r="O71" s="155">
        <v>0</v>
      </c>
      <c r="P71" s="155"/>
      <c r="Q71" s="155">
        <v>2921573</v>
      </c>
      <c r="R71" s="155"/>
      <c r="S71" s="155">
        <v>19390</v>
      </c>
      <c r="T71" s="155"/>
      <c r="U71" s="155">
        <v>44759527595</v>
      </c>
      <c r="V71" s="155"/>
      <c r="W71" s="3">
        <v>56312237134</v>
      </c>
      <c r="X71" s="275"/>
      <c r="Y71" s="158">
        <v>0.26</v>
      </c>
    </row>
    <row r="72" spans="1:25" s="266" customFormat="1">
      <c r="A72" s="267" t="s">
        <v>123</v>
      </c>
      <c r="B72" s="267"/>
      <c r="C72" s="165">
        <v>6951441</v>
      </c>
      <c r="D72" s="165"/>
      <c r="E72" s="165">
        <v>36863866750</v>
      </c>
      <c r="F72" s="165"/>
      <c r="G72" s="166">
        <v>46435737106</v>
      </c>
      <c r="H72" s="155"/>
      <c r="I72" s="155">
        <v>1450862</v>
      </c>
      <c r="J72" s="155"/>
      <c r="K72" s="155">
        <v>9867577973</v>
      </c>
      <c r="L72" s="155"/>
      <c r="M72" s="155">
        <v>0</v>
      </c>
      <c r="N72" s="155"/>
      <c r="O72" s="155">
        <v>0</v>
      </c>
      <c r="P72" s="155"/>
      <c r="Q72" s="155">
        <v>8402303</v>
      </c>
      <c r="R72" s="155"/>
      <c r="S72" s="155">
        <v>7120</v>
      </c>
      <c r="T72" s="155"/>
      <c r="U72" s="169">
        <v>46731444723</v>
      </c>
      <c r="V72" s="155"/>
      <c r="W72" s="171">
        <v>59468442201</v>
      </c>
      <c r="X72" s="275"/>
      <c r="Y72" s="158">
        <v>0.27</v>
      </c>
    </row>
    <row r="73" spans="1:25" s="266" customFormat="1">
      <c r="A73" s="276" t="s">
        <v>120</v>
      </c>
      <c r="B73" s="267"/>
      <c r="C73" s="165">
        <v>5256021</v>
      </c>
      <c r="D73" s="165"/>
      <c r="E73" s="165">
        <v>23492349532</v>
      </c>
      <c r="F73" s="165"/>
      <c r="G73" s="166">
        <v>26379751014</v>
      </c>
      <c r="H73" s="155"/>
      <c r="I73" s="155">
        <v>11702763</v>
      </c>
      <c r="J73" s="155"/>
      <c r="K73" s="155">
        <v>62987067108</v>
      </c>
      <c r="L73" s="155"/>
      <c r="M73" s="155">
        <v>0</v>
      </c>
      <c r="N73" s="155"/>
      <c r="O73" s="155">
        <v>0</v>
      </c>
      <c r="P73" s="155"/>
      <c r="Q73" s="155">
        <v>16958784</v>
      </c>
      <c r="R73" s="155"/>
      <c r="S73" s="155">
        <v>5270</v>
      </c>
      <c r="T73" s="155"/>
      <c r="U73" s="155">
        <v>86479416640</v>
      </c>
      <c r="V73" s="155"/>
      <c r="W73" s="3">
        <v>88841023574</v>
      </c>
      <c r="X73" s="275"/>
      <c r="Y73" s="158">
        <v>0.41</v>
      </c>
    </row>
    <row r="74" spans="1:25" s="266" customFormat="1">
      <c r="A74" s="267" t="s">
        <v>117</v>
      </c>
      <c r="B74" s="267"/>
      <c r="C74" s="165">
        <v>2368649</v>
      </c>
      <c r="D74" s="165"/>
      <c r="E74" s="165">
        <v>31971346904</v>
      </c>
      <c r="F74" s="165"/>
      <c r="G74" s="166">
        <v>34352965310</v>
      </c>
      <c r="H74" s="155"/>
      <c r="I74" s="155">
        <v>569576</v>
      </c>
      <c r="J74" s="155"/>
      <c r="K74" s="155">
        <v>8625153420</v>
      </c>
      <c r="L74" s="155"/>
      <c r="M74" s="155">
        <v>0</v>
      </c>
      <c r="N74" s="155"/>
      <c r="O74" s="155">
        <v>0</v>
      </c>
      <c r="P74" s="155"/>
      <c r="Q74" s="155">
        <v>2938225</v>
      </c>
      <c r="R74" s="155"/>
      <c r="S74" s="155">
        <v>13620</v>
      </c>
      <c r="T74" s="155"/>
      <c r="U74" s="155">
        <v>40596500324</v>
      </c>
      <c r="V74" s="155"/>
      <c r="W74" s="3">
        <v>39780513689</v>
      </c>
      <c r="X74" s="275"/>
      <c r="Y74" s="158">
        <v>0.18</v>
      </c>
    </row>
    <row r="75" spans="1:25" s="266" customFormat="1">
      <c r="A75" s="267" t="s">
        <v>305</v>
      </c>
      <c r="B75" s="267"/>
      <c r="C75" s="165">
        <v>11166803</v>
      </c>
      <c r="D75" s="165"/>
      <c r="E75" s="165">
        <v>30187248604</v>
      </c>
      <c r="F75" s="165"/>
      <c r="G75" s="166">
        <v>24309789549</v>
      </c>
      <c r="H75" s="155"/>
      <c r="I75" s="155">
        <v>13443287</v>
      </c>
      <c r="J75" s="155"/>
      <c r="K75" s="155">
        <v>30614041069</v>
      </c>
      <c r="L75" s="155"/>
      <c r="M75" s="155">
        <v>0</v>
      </c>
      <c r="N75" s="155"/>
      <c r="O75" s="155">
        <v>0</v>
      </c>
      <c r="P75" s="155"/>
      <c r="Q75" s="155">
        <v>24610090</v>
      </c>
      <c r="R75" s="155"/>
      <c r="S75" s="155">
        <v>2202</v>
      </c>
      <c r="T75" s="155"/>
      <c r="U75" s="155">
        <v>60801289673</v>
      </c>
      <c r="V75" s="155"/>
      <c r="W75" s="3">
        <v>53868979246</v>
      </c>
      <c r="X75" s="275"/>
      <c r="Y75" s="158">
        <v>0.25</v>
      </c>
    </row>
    <row r="76" spans="1:25" s="266" customFormat="1">
      <c r="A76" s="267" t="s">
        <v>256</v>
      </c>
      <c r="B76" s="267"/>
      <c r="C76" s="165">
        <v>11760558</v>
      </c>
      <c r="D76" s="165"/>
      <c r="E76" s="165">
        <v>67863012983</v>
      </c>
      <c r="F76" s="165"/>
      <c r="G76" s="166">
        <v>63596769782</v>
      </c>
      <c r="H76" s="155"/>
      <c r="I76" s="155">
        <v>9279716</v>
      </c>
      <c r="J76" s="155"/>
      <c r="K76" s="155">
        <v>59661859522</v>
      </c>
      <c r="L76" s="155"/>
      <c r="M76" s="155">
        <v>0</v>
      </c>
      <c r="N76" s="155"/>
      <c r="O76" s="155">
        <v>0</v>
      </c>
      <c r="P76" s="155"/>
      <c r="Q76" s="155">
        <v>21040274</v>
      </c>
      <c r="R76" s="155"/>
      <c r="S76" s="155">
        <v>6460</v>
      </c>
      <c r="T76" s="155"/>
      <c r="U76" s="155">
        <v>127524872505</v>
      </c>
      <c r="V76" s="155"/>
      <c r="W76" s="3">
        <v>135111445030</v>
      </c>
      <c r="X76" s="275"/>
      <c r="Y76" s="158">
        <v>0.62</v>
      </c>
    </row>
    <row r="77" spans="1:25" s="266" customFormat="1">
      <c r="A77" s="267" t="s">
        <v>193</v>
      </c>
      <c r="B77" s="267"/>
      <c r="C77" s="165">
        <v>9226623</v>
      </c>
      <c r="D77" s="165"/>
      <c r="E77" s="165">
        <v>47339127522</v>
      </c>
      <c r="F77" s="165"/>
      <c r="G77" s="166">
        <v>46317209199</v>
      </c>
      <c r="H77" s="155"/>
      <c r="I77" s="155">
        <v>2491259</v>
      </c>
      <c r="J77" s="155"/>
      <c r="K77" s="155">
        <v>13048290396</v>
      </c>
      <c r="L77" s="155"/>
      <c r="M77" s="155">
        <v>556162</v>
      </c>
      <c r="N77" s="155"/>
      <c r="O77" s="155">
        <v>2832639439</v>
      </c>
      <c r="P77" s="155"/>
      <c r="Q77" s="155">
        <v>11161720</v>
      </c>
      <c r="R77" s="155"/>
      <c r="S77" s="155">
        <v>5110</v>
      </c>
      <c r="T77" s="155"/>
      <c r="U77" s="155">
        <v>57521269656</v>
      </c>
      <c r="V77" s="155"/>
      <c r="W77" s="3">
        <v>56697022688</v>
      </c>
      <c r="X77" s="275"/>
      <c r="Y77" s="158">
        <v>0.26</v>
      </c>
    </row>
    <row r="78" spans="1:25" s="266" customFormat="1">
      <c r="A78" s="267" t="s">
        <v>107</v>
      </c>
      <c r="B78" s="267"/>
      <c r="C78" s="165">
        <v>6993265</v>
      </c>
      <c r="D78" s="165"/>
      <c r="E78" s="165">
        <v>194790187178</v>
      </c>
      <c r="F78" s="165"/>
      <c r="G78" s="166">
        <v>233019478058</v>
      </c>
      <c r="H78" s="155"/>
      <c r="I78" s="155">
        <v>0</v>
      </c>
      <c r="J78" s="155"/>
      <c r="K78" s="155">
        <v>0</v>
      </c>
      <c r="L78" s="155"/>
      <c r="M78" s="155">
        <v>0</v>
      </c>
      <c r="N78" s="155"/>
      <c r="O78" s="155">
        <v>0</v>
      </c>
      <c r="P78" s="155"/>
      <c r="Q78" s="155">
        <v>6993265</v>
      </c>
      <c r="R78" s="155"/>
      <c r="S78" s="155">
        <v>38750</v>
      </c>
      <c r="T78" s="155"/>
      <c r="U78" s="155">
        <v>194790187178</v>
      </c>
      <c r="V78" s="155"/>
      <c r="W78" s="3">
        <v>269376634091</v>
      </c>
      <c r="X78" s="275"/>
      <c r="Y78" s="158">
        <v>1.24</v>
      </c>
    </row>
    <row r="79" spans="1:25" s="266" customFormat="1">
      <c r="A79" s="276" t="s">
        <v>340</v>
      </c>
      <c r="B79" s="267"/>
      <c r="C79" s="165">
        <v>1051339</v>
      </c>
      <c r="D79" s="165"/>
      <c r="E79" s="165">
        <v>30316238757</v>
      </c>
      <c r="F79" s="165"/>
      <c r="G79" s="166">
        <v>30809062554</v>
      </c>
      <c r="H79" s="155"/>
      <c r="I79" s="155">
        <v>963641</v>
      </c>
      <c r="J79" s="155"/>
      <c r="K79" s="155">
        <v>28064774008</v>
      </c>
      <c r="L79" s="155"/>
      <c r="M79" s="155">
        <v>0</v>
      </c>
      <c r="N79" s="155"/>
      <c r="O79" s="155">
        <v>0</v>
      </c>
      <c r="P79" s="155"/>
      <c r="Q79" s="155">
        <v>2014980</v>
      </c>
      <c r="R79" s="155"/>
      <c r="S79" s="155">
        <v>27510</v>
      </c>
      <c r="T79" s="155"/>
      <c r="U79" s="155">
        <v>58381012765</v>
      </c>
      <c r="V79" s="155"/>
      <c r="W79" s="3">
        <v>55102278811</v>
      </c>
      <c r="X79" s="275"/>
      <c r="Y79" s="158">
        <v>0.25</v>
      </c>
    </row>
    <row r="80" spans="1:25" s="266" customFormat="1">
      <c r="A80" s="276" t="s">
        <v>294</v>
      </c>
      <c r="B80" s="267"/>
      <c r="C80" s="165">
        <v>8006399</v>
      </c>
      <c r="D80" s="165"/>
      <c r="E80" s="165">
        <v>48147286748</v>
      </c>
      <c r="F80" s="165"/>
      <c r="G80" s="166">
        <v>48309678824</v>
      </c>
      <c r="H80" s="155"/>
      <c r="I80" s="155">
        <v>2929731</v>
      </c>
      <c r="J80" s="155"/>
      <c r="K80" s="155">
        <v>17538748468</v>
      </c>
      <c r="L80" s="155"/>
      <c r="M80" s="155">
        <v>0</v>
      </c>
      <c r="N80" s="155"/>
      <c r="O80" s="155">
        <v>0</v>
      </c>
      <c r="P80" s="155"/>
      <c r="Q80" s="155">
        <v>10936130</v>
      </c>
      <c r="R80" s="155"/>
      <c r="S80" s="155">
        <v>5870</v>
      </c>
      <c r="T80" s="155"/>
      <c r="U80" s="155">
        <v>65686035216</v>
      </c>
      <c r="V80" s="155"/>
      <c r="W80" s="3">
        <v>63813122359</v>
      </c>
      <c r="X80" s="275"/>
      <c r="Y80" s="158">
        <v>0.28999999999999998</v>
      </c>
    </row>
    <row r="81" spans="1:25" s="266" customFormat="1">
      <c r="A81" s="267" t="s">
        <v>191</v>
      </c>
      <c r="B81" s="267"/>
      <c r="C81" s="165">
        <v>2291647</v>
      </c>
      <c r="D81" s="165"/>
      <c r="E81" s="165">
        <v>24669821038</v>
      </c>
      <c r="F81" s="165"/>
      <c r="G81" s="166">
        <v>26197134557</v>
      </c>
      <c r="H81" s="155"/>
      <c r="I81" s="155">
        <v>186828</v>
      </c>
      <c r="J81" s="155"/>
      <c r="K81" s="155">
        <v>2339560429</v>
      </c>
      <c r="L81" s="155"/>
      <c r="M81" s="155">
        <v>111753</v>
      </c>
      <c r="N81" s="155"/>
      <c r="O81" s="155">
        <v>1269949886</v>
      </c>
      <c r="P81" s="155"/>
      <c r="Q81" s="155">
        <v>2366722</v>
      </c>
      <c r="R81" s="155"/>
      <c r="S81" s="155">
        <v>11750</v>
      </c>
      <c r="T81" s="155"/>
      <c r="U81" s="155">
        <v>25791544125</v>
      </c>
      <c r="V81" s="155"/>
      <c r="W81" s="3">
        <v>27643520052</v>
      </c>
      <c r="X81" s="275"/>
      <c r="Y81" s="158">
        <v>0.13</v>
      </c>
    </row>
    <row r="82" spans="1:25" s="266" customFormat="1">
      <c r="A82" s="276" t="s">
        <v>100</v>
      </c>
      <c r="B82" s="267"/>
      <c r="C82" s="165">
        <v>13645912</v>
      </c>
      <c r="D82" s="165"/>
      <c r="E82" s="165">
        <v>23199697290</v>
      </c>
      <c r="F82" s="165"/>
      <c r="G82" s="166">
        <v>28201050437</v>
      </c>
      <c r="H82" s="155"/>
      <c r="I82" s="155">
        <v>6021926</v>
      </c>
      <c r="J82" s="155"/>
      <c r="K82" s="155">
        <v>13787800436</v>
      </c>
      <c r="L82" s="155"/>
      <c r="M82" s="155">
        <v>933488</v>
      </c>
      <c r="N82" s="155"/>
      <c r="O82" s="155">
        <v>2003260257</v>
      </c>
      <c r="P82" s="155"/>
      <c r="Q82" s="155">
        <v>18734350</v>
      </c>
      <c r="R82" s="155"/>
      <c r="S82" s="155">
        <v>2150</v>
      </c>
      <c r="T82" s="155"/>
      <c r="U82" s="155">
        <v>35231972524</v>
      </c>
      <c r="V82" s="155"/>
      <c r="W82" s="3">
        <v>40039193331</v>
      </c>
      <c r="X82" s="275"/>
      <c r="Y82" s="158">
        <v>0.18</v>
      </c>
    </row>
    <row r="83" spans="1:25" s="266" customFormat="1">
      <c r="A83" s="276" t="s">
        <v>97</v>
      </c>
      <c r="B83" s="267"/>
      <c r="C83" s="165">
        <v>6514957</v>
      </c>
      <c r="D83" s="165"/>
      <c r="E83" s="165">
        <v>59073092208</v>
      </c>
      <c r="F83" s="165"/>
      <c r="G83" s="166">
        <v>60552404608</v>
      </c>
      <c r="H83" s="155"/>
      <c r="I83" s="155">
        <v>5436756</v>
      </c>
      <c r="J83" s="155"/>
      <c r="K83" s="155">
        <v>54944843466</v>
      </c>
      <c r="L83" s="155"/>
      <c r="M83" s="155">
        <v>0</v>
      </c>
      <c r="N83" s="155"/>
      <c r="O83" s="155">
        <v>0</v>
      </c>
      <c r="P83" s="155"/>
      <c r="Q83" s="155">
        <v>11951713</v>
      </c>
      <c r="R83" s="155"/>
      <c r="S83" s="155">
        <v>9870</v>
      </c>
      <c r="T83" s="155"/>
      <c r="U83" s="155">
        <v>114017935674</v>
      </c>
      <c r="V83" s="155"/>
      <c r="W83" s="3">
        <v>117261525039</v>
      </c>
      <c r="X83" s="275"/>
      <c r="Y83" s="158">
        <v>0.54</v>
      </c>
    </row>
    <row r="84" spans="1:25" s="266" customFormat="1">
      <c r="A84" s="267" t="s">
        <v>92</v>
      </c>
      <c r="B84" s="267"/>
      <c r="C84" s="165">
        <v>13323474</v>
      </c>
      <c r="D84" s="165"/>
      <c r="E84" s="165">
        <v>34830646795</v>
      </c>
      <c r="F84" s="165"/>
      <c r="G84" s="166">
        <v>27216829625</v>
      </c>
      <c r="H84" s="155"/>
      <c r="I84" s="155">
        <v>13307096</v>
      </c>
      <c r="J84" s="155"/>
      <c r="K84" s="155">
        <v>33994330015</v>
      </c>
      <c r="L84" s="155"/>
      <c r="M84" s="155">
        <v>0</v>
      </c>
      <c r="N84" s="155"/>
      <c r="O84" s="155">
        <v>0</v>
      </c>
      <c r="P84" s="155"/>
      <c r="Q84" s="155">
        <v>26630570</v>
      </c>
      <c r="R84" s="155"/>
      <c r="S84" s="155">
        <v>2972</v>
      </c>
      <c r="T84" s="155"/>
      <c r="U84" s="155">
        <v>68824976810</v>
      </c>
      <c r="V84" s="155"/>
      <c r="W84" s="3">
        <v>78675135021</v>
      </c>
      <c r="X84" s="275"/>
      <c r="Y84" s="158">
        <v>0.36</v>
      </c>
    </row>
    <row r="85" spans="1:25" s="266" customFormat="1">
      <c r="A85" s="267" t="s">
        <v>90</v>
      </c>
      <c r="B85" s="267"/>
      <c r="C85" s="165">
        <v>5025552</v>
      </c>
      <c r="D85" s="165"/>
      <c r="E85" s="165">
        <v>14912058133</v>
      </c>
      <c r="F85" s="165"/>
      <c r="G85" s="166">
        <v>23639415640</v>
      </c>
      <c r="H85" s="155"/>
      <c r="I85" s="155">
        <v>427875</v>
      </c>
      <c r="J85" s="155"/>
      <c r="K85" s="155">
        <v>2295110003</v>
      </c>
      <c r="L85" s="155"/>
      <c r="M85" s="155">
        <v>0</v>
      </c>
      <c r="N85" s="155"/>
      <c r="O85" s="155">
        <v>0</v>
      </c>
      <c r="P85" s="155"/>
      <c r="Q85" s="155">
        <v>5453427</v>
      </c>
      <c r="R85" s="155"/>
      <c r="S85" s="155">
        <v>5330</v>
      </c>
      <c r="T85" s="155"/>
      <c r="U85" s="155">
        <v>17207168136</v>
      </c>
      <c r="V85" s="155"/>
      <c r="W85" s="3">
        <v>28893818657</v>
      </c>
      <c r="X85" s="275"/>
      <c r="Y85" s="158">
        <v>0.13</v>
      </c>
    </row>
    <row r="86" spans="1:25" s="266" customFormat="1">
      <c r="A86" s="276" t="s">
        <v>291</v>
      </c>
      <c r="B86" s="267"/>
      <c r="C86" s="165">
        <v>41005529</v>
      </c>
      <c r="D86" s="165"/>
      <c r="E86" s="165">
        <v>53972043694</v>
      </c>
      <c r="F86" s="165"/>
      <c r="G86" s="166">
        <v>40965353836</v>
      </c>
      <c r="H86" s="155"/>
      <c r="I86" s="155">
        <v>9778594</v>
      </c>
      <c r="J86" s="155"/>
      <c r="K86" s="155">
        <v>10191052438</v>
      </c>
      <c r="L86" s="155"/>
      <c r="M86" s="155">
        <v>0</v>
      </c>
      <c r="N86" s="155"/>
      <c r="O86" s="155">
        <v>0</v>
      </c>
      <c r="P86" s="155"/>
      <c r="Q86" s="155">
        <v>50784123</v>
      </c>
      <c r="R86" s="155"/>
      <c r="S86" s="155">
        <v>1187</v>
      </c>
      <c r="T86" s="155"/>
      <c r="U86" s="155">
        <v>64163096132</v>
      </c>
      <c r="V86" s="155"/>
      <c r="W86" s="3">
        <v>59922083517</v>
      </c>
      <c r="X86" s="275"/>
      <c r="Y86" s="158">
        <v>0.28000000000000003</v>
      </c>
    </row>
    <row r="87" spans="1:25" s="266" customFormat="1">
      <c r="A87" s="276" t="s">
        <v>243</v>
      </c>
      <c r="B87" s="267"/>
      <c r="C87" s="165">
        <v>15900753</v>
      </c>
      <c r="D87" s="165"/>
      <c r="E87" s="165">
        <v>47243129962</v>
      </c>
      <c r="F87" s="165"/>
      <c r="G87" s="166">
        <v>36654446824</v>
      </c>
      <c r="H87" s="155"/>
      <c r="I87" s="155">
        <v>6624501</v>
      </c>
      <c r="J87" s="155"/>
      <c r="K87" s="155">
        <v>15619663486</v>
      </c>
      <c r="L87" s="155"/>
      <c r="M87" s="155">
        <v>0</v>
      </c>
      <c r="N87" s="155"/>
      <c r="O87" s="155">
        <v>0</v>
      </c>
      <c r="P87" s="155"/>
      <c r="Q87" s="155">
        <v>22525254</v>
      </c>
      <c r="R87" s="155"/>
      <c r="S87" s="155">
        <v>2459</v>
      </c>
      <c r="T87" s="155"/>
      <c r="U87" s="155">
        <v>62862793448</v>
      </c>
      <c r="V87" s="155"/>
      <c r="W87" s="3">
        <v>55060031474</v>
      </c>
      <c r="X87" s="275"/>
      <c r="Y87" s="158">
        <v>0.25</v>
      </c>
    </row>
    <row r="88" spans="1:25" s="266" customFormat="1">
      <c r="A88" s="276" t="s">
        <v>230</v>
      </c>
      <c r="B88" s="267"/>
      <c r="C88" s="165">
        <v>17624387</v>
      </c>
      <c r="D88" s="165"/>
      <c r="E88" s="165">
        <v>48405808752</v>
      </c>
      <c r="F88" s="165"/>
      <c r="G88" s="166">
        <v>36247890809</v>
      </c>
      <c r="H88" s="155"/>
      <c r="I88" s="155">
        <v>8155308</v>
      </c>
      <c r="J88" s="155"/>
      <c r="K88" s="155">
        <v>17862882784</v>
      </c>
      <c r="L88" s="155"/>
      <c r="M88" s="155">
        <v>0</v>
      </c>
      <c r="N88" s="155"/>
      <c r="O88" s="155">
        <v>0</v>
      </c>
      <c r="P88" s="155"/>
      <c r="Q88" s="155">
        <v>25779695</v>
      </c>
      <c r="R88" s="155"/>
      <c r="S88" s="155">
        <v>2170</v>
      </c>
      <c r="T88" s="155"/>
      <c r="U88" s="155">
        <v>66268691536</v>
      </c>
      <c r="V88" s="155"/>
      <c r="W88" s="3">
        <v>55609083621</v>
      </c>
      <c r="X88" s="275"/>
      <c r="Y88" s="158">
        <v>0.26</v>
      </c>
    </row>
    <row r="89" spans="1:25" s="266" customFormat="1">
      <c r="A89" s="276" t="s">
        <v>188</v>
      </c>
      <c r="B89" s="267"/>
      <c r="C89" s="165">
        <v>26140624</v>
      </c>
      <c r="D89" s="165"/>
      <c r="E89" s="165">
        <v>33237037153</v>
      </c>
      <c r="F89" s="165"/>
      <c r="G89" s="166">
        <v>30246641606</v>
      </c>
      <c r="H89" s="155"/>
      <c r="I89" s="155">
        <v>7885064</v>
      </c>
      <c r="J89" s="155"/>
      <c r="K89" s="155">
        <v>9256761781</v>
      </c>
      <c r="L89" s="155"/>
      <c r="M89" s="155">
        <v>0</v>
      </c>
      <c r="N89" s="155"/>
      <c r="O89" s="155">
        <v>0</v>
      </c>
      <c r="P89" s="155"/>
      <c r="Q89" s="155">
        <v>34025688</v>
      </c>
      <c r="R89" s="155"/>
      <c r="S89" s="155">
        <v>1231</v>
      </c>
      <c r="T89" s="155"/>
      <c r="U89" s="155">
        <v>42493798934</v>
      </c>
      <c r="V89" s="155"/>
      <c r="W89" s="3">
        <v>41636402482</v>
      </c>
      <c r="X89" s="275"/>
      <c r="Y89" s="158">
        <v>0.19</v>
      </c>
    </row>
    <row r="90" spans="1:25" s="266" customFormat="1">
      <c r="A90" s="276" t="s">
        <v>87</v>
      </c>
      <c r="B90" s="267"/>
      <c r="C90" s="165">
        <v>4192856</v>
      </c>
      <c r="D90" s="165"/>
      <c r="E90" s="165">
        <v>24450117438</v>
      </c>
      <c r="F90" s="165"/>
      <c r="G90" s="166">
        <v>25632637321</v>
      </c>
      <c r="H90" s="155"/>
      <c r="I90" s="155">
        <v>16297369</v>
      </c>
      <c r="J90" s="155"/>
      <c r="K90" s="155">
        <v>109056231559</v>
      </c>
      <c r="L90" s="155"/>
      <c r="M90" s="155">
        <v>0</v>
      </c>
      <c r="N90" s="155"/>
      <c r="O90" s="155">
        <v>0</v>
      </c>
      <c r="P90" s="155"/>
      <c r="Q90" s="155">
        <v>20490225</v>
      </c>
      <c r="R90" s="155"/>
      <c r="S90" s="155">
        <v>6900</v>
      </c>
      <c r="T90" s="155"/>
      <c r="U90" s="169">
        <v>133506348997</v>
      </c>
      <c r="V90" s="155"/>
      <c r="W90" s="171">
        <v>140541326316</v>
      </c>
      <c r="X90" s="275"/>
      <c r="Y90" s="158">
        <v>0.65</v>
      </c>
    </row>
    <row r="91" spans="1:25" s="266" customFormat="1">
      <c r="A91" s="276" t="s">
        <v>502</v>
      </c>
      <c r="B91" s="267"/>
      <c r="C91" s="165">
        <v>0</v>
      </c>
      <c r="D91" s="165"/>
      <c r="E91" s="165">
        <v>0</v>
      </c>
      <c r="F91" s="165"/>
      <c r="G91" s="166">
        <v>0</v>
      </c>
      <c r="H91" s="155"/>
      <c r="I91" s="155">
        <v>1121162</v>
      </c>
      <c r="J91" s="155"/>
      <c r="K91" s="155">
        <v>24860709214</v>
      </c>
      <c r="L91" s="155"/>
      <c r="M91" s="155">
        <v>0</v>
      </c>
      <c r="N91" s="155"/>
      <c r="O91" s="155">
        <v>0</v>
      </c>
      <c r="P91" s="155"/>
      <c r="Q91" s="155">
        <v>1121162</v>
      </c>
      <c r="R91" s="155"/>
      <c r="S91" s="155">
        <v>25890</v>
      </c>
      <c r="T91" s="155"/>
      <c r="U91" s="155">
        <v>24860709214</v>
      </c>
      <c r="V91" s="155"/>
      <c r="W91" s="3">
        <v>28854174223</v>
      </c>
      <c r="X91" s="275"/>
      <c r="Y91" s="158">
        <v>0.13</v>
      </c>
    </row>
    <row r="92" spans="1:25" s="266" customFormat="1">
      <c r="A92" s="267" t="s">
        <v>503</v>
      </c>
      <c r="B92" s="267"/>
      <c r="C92" s="165">
        <v>0</v>
      </c>
      <c r="D92" s="165"/>
      <c r="E92" s="165">
        <v>0</v>
      </c>
      <c r="F92" s="165"/>
      <c r="G92" s="166">
        <v>0</v>
      </c>
      <c r="H92" s="155"/>
      <c r="I92" s="155">
        <v>500000</v>
      </c>
      <c r="J92" s="155"/>
      <c r="K92" s="155">
        <v>3353041792</v>
      </c>
      <c r="L92" s="155"/>
      <c r="M92" s="155">
        <v>250000</v>
      </c>
      <c r="N92" s="155"/>
      <c r="O92" s="155">
        <v>2329628865</v>
      </c>
      <c r="P92" s="155"/>
      <c r="Q92" s="155">
        <v>250000</v>
      </c>
      <c r="R92" s="155"/>
      <c r="S92" s="155">
        <v>10060</v>
      </c>
      <c r="T92" s="155"/>
      <c r="U92" s="155">
        <v>1676520896</v>
      </c>
      <c r="V92" s="155"/>
      <c r="W92" s="3">
        <v>2500035750</v>
      </c>
      <c r="X92" s="275"/>
      <c r="Y92" s="158">
        <v>0.01</v>
      </c>
    </row>
    <row r="93" spans="1:25" s="266" customFormat="1">
      <c r="A93" s="267" t="s">
        <v>468</v>
      </c>
      <c r="B93" s="267"/>
      <c r="C93" s="165">
        <v>1449238</v>
      </c>
      <c r="D93" s="165"/>
      <c r="E93" s="165">
        <v>20923442810</v>
      </c>
      <c r="F93" s="165"/>
      <c r="G93" s="166">
        <v>24043864919</v>
      </c>
      <c r="H93" s="155"/>
      <c r="I93" s="155">
        <v>188111</v>
      </c>
      <c r="J93" s="155"/>
      <c r="K93" s="155">
        <v>3480865160</v>
      </c>
      <c r="L93" s="155"/>
      <c r="M93" s="155">
        <v>0</v>
      </c>
      <c r="N93" s="155"/>
      <c r="O93" s="155">
        <v>0</v>
      </c>
      <c r="P93" s="155"/>
      <c r="Q93" s="155">
        <v>1637349</v>
      </c>
      <c r="R93" s="155"/>
      <c r="S93" s="155">
        <v>16890</v>
      </c>
      <c r="T93" s="155"/>
      <c r="U93" s="155">
        <v>24404307970</v>
      </c>
      <c r="V93" s="155"/>
      <c r="W93" s="3">
        <v>27490278408</v>
      </c>
      <c r="X93" s="275"/>
      <c r="Y93" s="158">
        <v>0.13</v>
      </c>
    </row>
    <row r="94" spans="1:25" s="266" customFormat="1">
      <c r="A94" s="267" t="s">
        <v>473</v>
      </c>
      <c r="B94" s="267"/>
      <c r="C94" s="165">
        <v>1989274</v>
      </c>
      <c r="D94" s="165"/>
      <c r="E94" s="165">
        <v>10922151269</v>
      </c>
      <c r="F94" s="165"/>
      <c r="G94" s="166">
        <v>10579292339</v>
      </c>
      <c r="H94" s="155"/>
      <c r="I94" s="155">
        <v>3903148</v>
      </c>
      <c r="J94" s="155"/>
      <c r="K94" s="155">
        <v>22295751458</v>
      </c>
      <c r="L94" s="155"/>
      <c r="M94" s="155">
        <v>279670</v>
      </c>
      <c r="N94" s="155"/>
      <c r="O94" s="155">
        <v>1943899921</v>
      </c>
      <c r="P94" s="155"/>
      <c r="Q94" s="155">
        <v>5612752</v>
      </c>
      <c r="R94" s="155"/>
      <c r="S94" s="155">
        <v>7310</v>
      </c>
      <c r="T94" s="155"/>
      <c r="U94" s="169">
        <v>31641292828</v>
      </c>
      <c r="V94" s="155"/>
      <c r="W94" s="171">
        <v>40785093281</v>
      </c>
      <c r="X94" s="275"/>
      <c r="Y94" s="158">
        <v>0.19</v>
      </c>
    </row>
    <row r="95" spans="1:25" s="266" customFormat="1">
      <c r="A95" s="267" t="s">
        <v>477</v>
      </c>
      <c r="B95" s="267"/>
      <c r="C95" s="165">
        <v>8692708</v>
      </c>
      <c r="D95" s="165"/>
      <c r="E95" s="165">
        <v>29102876295</v>
      </c>
      <c r="F95" s="165"/>
      <c r="G95" s="168">
        <v>30295298276</v>
      </c>
      <c r="H95" s="155"/>
      <c r="I95" s="155">
        <v>3774583</v>
      </c>
      <c r="J95" s="155"/>
      <c r="K95" s="155">
        <v>13667515167</v>
      </c>
      <c r="L95" s="155"/>
      <c r="M95" s="155">
        <v>0</v>
      </c>
      <c r="N95" s="155"/>
      <c r="O95" s="155">
        <v>0</v>
      </c>
      <c r="P95" s="155"/>
      <c r="Q95" s="155">
        <v>12467291</v>
      </c>
      <c r="R95" s="155"/>
      <c r="S95" s="155">
        <v>3346</v>
      </c>
      <c r="T95" s="155"/>
      <c r="U95" s="155">
        <v>42770391462</v>
      </c>
      <c r="V95" s="155"/>
      <c r="W95" s="3">
        <v>41467348133</v>
      </c>
      <c r="X95" s="275"/>
      <c r="Y95" s="158">
        <v>0.19</v>
      </c>
    </row>
    <row r="96" spans="1:25" s="266" customFormat="1">
      <c r="A96" s="267" t="s">
        <v>470</v>
      </c>
      <c r="B96" s="267"/>
      <c r="C96" s="165">
        <v>3469741</v>
      </c>
      <c r="D96" s="165"/>
      <c r="E96" s="165">
        <v>28081732353</v>
      </c>
      <c r="F96" s="165"/>
      <c r="G96" s="166">
        <v>28351569460</v>
      </c>
      <c r="H96" s="155"/>
      <c r="I96" s="155">
        <v>3618039</v>
      </c>
      <c r="J96" s="155"/>
      <c r="K96" s="155">
        <v>31430742754</v>
      </c>
      <c r="L96" s="155"/>
      <c r="M96" s="155">
        <v>0</v>
      </c>
      <c r="N96" s="155"/>
      <c r="O96" s="155">
        <v>0</v>
      </c>
      <c r="P96" s="155"/>
      <c r="Q96" s="155">
        <v>7087780</v>
      </c>
      <c r="R96" s="155"/>
      <c r="S96" s="155">
        <v>8980</v>
      </c>
      <c r="T96" s="155"/>
      <c r="U96" s="155">
        <v>59512475107</v>
      </c>
      <c r="V96" s="155"/>
      <c r="W96" s="3">
        <v>63269557232</v>
      </c>
      <c r="X96" s="275"/>
      <c r="Y96" s="158">
        <v>0.28999999999999998</v>
      </c>
    </row>
    <row r="97" spans="1:25" s="266" customFormat="1">
      <c r="A97" s="267" t="s">
        <v>474</v>
      </c>
      <c r="B97" s="267"/>
      <c r="C97" s="165">
        <v>2914225</v>
      </c>
      <c r="D97" s="165"/>
      <c r="E97" s="165">
        <v>44730142348</v>
      </c>
      <c r="F97" s="165"/>
      <c r="G97" s="166">
        <v>46437072345</v>
      </c>
      <c r="H97" s="155"/>
      <c r="I97" s="155">
        <v>1790667</v>
      </c>
      <c r="J97" s="155"/>
      <c r="K97" s="155">
        <v>31092620441</v>
      </c>
      <c r="L97" s="155"/>
      <c r="M97" s="155">
        <v>0</v>
      </c>
      <c r="N97" s="155"/>
      <c r="O97" s="155">
        <v>0</v>
      </c>
      <c r="P97" s="155"/>
      <c r="Q97" s="155">
        <v>4704892</v>
      </c>
      <c r="R97" s="155"/>
      <c r="S97" s="155">
        <v>16210</v>
      </c>
      <c r="T97" s="155"/>
      <c r="U97" s="155">
        <v>75822762789</v>
      </c>
      <c r="V97" s="155"/>
      <c r="W97" s="3">
        <v>75812514844</v>
      </c>
      <c r="X97" s="275"/>
      <c r="Y97" s="158">
        <v>0.35</v>
      </c>
    </row>
    <row r="98" spans="1:25" s="266" customFormat="1">
      <c r="A98" s="267" t="s">
        <v>459</v>
      </c>
      <c r="B98" s="267"/>
      <c r="C98" s="165">
        <v>4635178</v>
      </c>
      <c r="D98" s="165"/>
      <c r="E98" s="165">
        <v>37444246201</v>
      </c>
      <c r="F98" s="165"/>
      <c r="G98" s="166">
        <v>39901804666</v>
      </c>
      <c r="H98" s="155"/>
      <c r="I98" s="155">
        <v>179724</v>
      </c>
      <c r="J98" s="155"/>
      <c r="K98" s="155">
        <v>1484098939</v>
      </c>
      <c r="L98" s="155"/>
      <c r="M98" s="155">
        <v>228528</v>
      </c>
      <c r="N98" s="155"/>
      <c r="O98" s="155">
        <v>2447685654</v>
      </c>
      <c r="P98" s="155"/>
      <c r="Q98" s="155">
        <v>4586374</v>
      </c>
      <c r="R98" s="155"/>
      <c r="S98" s="155">
        <v>10820</v>
      </c>
      <c r="T98" s="155"/>
      <c r="U98" s="155">
        <v>37080702788</v>
      </c>
      <c r="V98" s="155"/>
      <c r="W98" s="3">
        <v>49329300510</v>
      </c>
      <c r="X98" s="275"/>
      <c r="Y98" s="158">
        <v>0.23</v>
      </c>
    </row>
    <row r="99" spans="1:25" s="266" customFormat="1">
      <c r="A99" s="276" t="s">
        <v>439</v>
      </c>
      <c r="B99" s="267"/>
      <c r="C99" s="165">
        <v>9914869</v>
      </c>
      <c r="D99" s="165"/>
      <c r="E99" s="165">
        <v>49807912065</v>
      </c>
      <c r="F99" s="165"/>
      <c r="G99" s="166">
        <v>54995785456</v>
      </c>
      <c r="H99" s="155"/>
      <c r="I99" s="155">
        <v>296590</v>
      </c>
      <c r="J99" s="155"/>
      <c r="K99" s="155">
        <v>1675879044</v>
      </c>
      <c r="L99" s="155"/>
      <c r="M99" s="155">
        <v>0</v>
      </c>
      <c r="N99" s="155"/>
      <c r="O99" s="155">
        <v>0</v>
      </c>
      <c r="P99" s="155"/>
      <c r="Q99" s="155">
        <v>10211459</v>
      </c>
      <c r="R99" s="155"/>
      <c r="S99" s="155">
        <v>6550</v>
      </c>
      <c r="T99" s="155"/>
      <c r="U99" s="155">
        <v>51483791109</v>
      </c>
      <c r="V99" s="155"/>
      <c r="W99" s="3">
        <v>66487090368</v>
      </c>
      <c r="X99" s="275"/>
      <c r="Y99" s="158">
        <v>0.31</v>
      </c>
    </row>
    <row r="100" spans="1:25" s="266" customFormat="1" ht="29.25" customHeight="1">
      <c r="A100" s="267" t="s">
        <v>446</v>
      </c>
      <c r="B100" s="272"/>
      <c r="C100" s="165">
        <v>821106</v>
      </c>
      <c r="D100" s="165"/>
      <c r="E100" s="165">
        <v>31372606457</v>
      </c>
      <c r="F100" s="165"/>
      <c r="G100" s="166">
        <v>43765738885</v>
      </c>
      <c r="H100" s="155"/>
      <c r="I100" s="155">
        <v>205427</v>
      </c>
      <c r="J100" s="155"/>
      <c r="K100" s="155">
        <v>11635044328</v>
      </c>
      <c r="L100" s="155"/>
      <c r="M100" s="155">
        <v>0</v>
      </c>
      <c r="N100" s="155"/>
      <c r="O100" s="155">
        <v>0</v>
      </c>
      <c r="P100" s="155"/>
      <c r="Q100" s="155">
        <v>1026533</v>
      </c>
      <c r="R100" s="155"/>
      <c r="S100" s="155">
        <v>59960</v>
      </c>
      <c r="T100" s="155"/>
      <c r="U100" s="155">
        <v>43007650785</v>
      </c>
      <c r="V100" s="155"/>
      <c r="W100" s="3">
        <v>61184690717</v>
      </c>
      <c r="X100" s="277"/>
      <c r="Y100" s="158">
        <v>0.28000000000000003</v>
      </c>
    </row>
    <row r="101" spans="1:25" s="266" customFormat="1">
      <c r="A101" s="267" t="s">
        <v>415</v>
      </c>
      <c r="B101" s="267"/>
      <c r="C101" s="165">
        <v>9589667</v>
      </c>
      <c r="D101" s="165"/>
      <c r="E101" s="165">
        <v>47382128982</v>
      </c>
      <c r="F101" s="165"/>
      <c r="G101" s="166">
        <v>65679672439</v>
      </c>
      <c r="H101" s="155"/>
      <c r="I101" s="155">
        <v>1420081</v>
      </c>
      <c r="J101" s="155"/>
      <c r="K101" s="155">
        <v>9891435709</v>
      </c>
      <c r="L101" s="155"/>
      <c r="M101" s="155">
        <v>3998692</v>
      </c>
      <c r="N101" s="155"/>
      <c r="O101" s="155">
        <v>31946196137</v>
      </c>
      <c r="P101" s="155"/>
      <c r="Q101" s="155">
        <v>7011056</v>
      </c>
      <c r="R101" s="155"/>
      <c r="S101" s="155">
        <v>7990</v>
      </c>
      <c r="T101" s="155"/>
      <c r="U101" s="155">
        <v>36472058159</v>
      </c>
      <c r="V101" s="155"/>
      <c r="W101" s="3">
        <v>55685028334</v>
      </c>
      <c r="X101" s="275"/>
      <c r="Y101" s="158">
        <v>0.26</v>
      </c>
    </row>
    <row r="102" spans="1:25" s="266" customFormat="1">
      <c r="A102" s="276" t="s">
        <v>420</v>
      </c>
      <c r="B102" s="267"/>
      <c r="C102" s="165">
        <v>22280714</v>
      </c>
      <c r="D102" s="165"/>
      <c r="E102" s="165">
        <v>39976802945</v>
      </c>
      <c r="F102" s="165"/>
      <c r="G102" s="166">
        <v>41926436125</v>
      </c>
      <c r="H102" s="155"/>
      <c r="I102" s="155">
        <v>14282021</v>
      </c>
      <c r="J102" s="155"/>
      <c r="K102" s="155">
        <v>26796481612</v>
      </c>
      <c r="L102" s="155"/>
      <c r="M102" s="155">
        <v>0</v>
      </c>
      <c r="N102" s="155"/>
      <c r="O102" s="155">
        <v>0</v>
      </c>
      <c r="P102" s="155"/>
      <c r="Q102" s="155">
        <v>36562735</v>
      </c>
      <c r="R102" s="155"/>
      <c r="S102" s="155">
        <v>1845</v>
      </c>
      <c r="T102" s="155"/>
      <c r="U102" s="155">
        <v>66773284557</v>
      </c>
      <c r="V102" s="155"/>
      <c r="W102" s="3">
        <v>67056869514</v>
      </c>
      <c r="X102" s="275"/>
      <c r="Y102" s="158">
        <v>0.31</v>
      </c>
    </row>
    <row r="103" spans="1:25" s="266" customFormat="1">
      <c r="A103" s="267" t="s">
        <v>429</v>
      </c>
      <c r="B103" s="267">
        <v>0</v>
      </c>
      <c r="C103" s="165">
        <v>20204231</v>
      </c>
      <c r="D103" s="165"/>
      <c r="E103" s="165">
        <v>47424003191</v>
      </c>
      <c r="F103" s="165"/>
      <c r="G103" s="166">
        <v>44566431120</v>
      </c>
      <c r="H103" s="155">
        <v>30849198855</v>
      </c>
      <c r="I103" s="155">
        <v>13958672</v>
      </c>
      <c r="J103" s="155"/>
      <c r="K103" s="155">
        <v>31117532922</v>
      </c>
      <c r="L103" s="155"/>
      <c r="M103" s="155">
        <v>0</v>
      </c>
      <c r="N103" s="155"/>
      <c r="O103" s="155">
        <v>0</v>
      </c>
      <c r="P103" s="155"/>
      <c r="Q103" s="155">
        <v>34162903</v>
      </c>
      <c r="R103" s="155"/>
      <c r="S103" s="155">
        <v>2213</v>
      </c>
      <c r="T103" s="155"/>
      <c r="U103" s="155">
        <v>78541536113</v>
      </c>
      <c r="V103" s="155"/>
      <c r="W103" s="3">
        <v>75152669440</v>
      </c>
      <c r="X103" s="275"/>
      <c r="Y103" s="158">
        <v>0.35</v>
      </c>
    </row>
    <row r="104" spans="1:25" s="266" customFormat="1">
      <c r="A104" s="267" t="s">
        <v>427</v>
      </c>
      <c r="B104" s="267"/>
      <c r="C104" s="165">
        <v>9701065</v>
      </c>
      <c r="D104" s="165"/>
      <c r="E104" s="165">
        <v>33001899495</v>
      </c>
      <c r="F104" s="165"/>
      <c r="G104" s="166">
        <v>35477861341</v>
      </c>
      <c r="H104" s="155"/>
      <c r="I104" s="155">
        <v>4910156</v>
      </c>
      <c r="J104" s="155"/>
      <c r="K104" s="155">
        <v>18047018322</v>
      </c>
      <c r="L104" s="155"/>
      <c r="M104" s="155">
        <v>0</v>
      </c>
      <c r="N104" s="155"/>
      <c r="O104" s="155">
        <v>0</v>
      </c>
      <c r="P104" s="155"/>
      <c r="Q104" s="155">
        <v>14611221</v>
      </c>
      <c r="R104" s="155"/>
      <c r="S104" s="155">
        <v>3508</v>
      </c>
      <c r="T104" s="155"/>
      <c r="U104" s="155">
        <v>51048917817</v>
      </c>
      <c r="V104" s="155"/>
      <c r="W104" s="3">
        <v>50951189101</v>
      </c>
      <c r="X104" s="275"/>
      <c r="Y104" s="158">
        <v>0.23</v>
      </c>
    </row>
    <row r="105" spans="1:25" s="266" customFormat="1">
      <c r="A105" s="267" t="s">
        <v>418</v>
      </c>
      <c r="B105" s="267"/>
      <c r="C105" s="165">
        <v>966857</v>
      </c>
      <c r="D105" s="165"/>
      <c r="E105" s="165">
        <v>10093503665</v>
      </c>
      <c r="F105" s="165"/>
      <c r="G105" s="166">
        <v>12686575454</v>
      </c>
      <c r="H105" s="155"/>
      <c r="I105" s="155">
        <v>111354</v>
      </c>
      <c r="J105" s="155"/>
      <c r="K105" s="155">
        <v>1471805289</v>
      </c>
      <c r="L105" s="155"/>
      <c r="M105" s="155">
        <v>0</v>
      </c>
      <c r="N105" s="155"/>
      <c r="O105" s="155">
        <v>0</v>
      </c>
      <c r="P105" s="155"/>
      <c r="Q105" s="155">
        <v>1078211</v>
      </c>
      <c r="R105" s="155"/>
      <c r="S105" s="155">
        <v>11990</v>
      </c>
      <c r="T105" s="155"/>
      <c r="U105" s="155">
        <v>11565308954</v>
      </c>
      <c r="V105" s="155"/>
      <c r="W105" s="3">
        <v>12850829783</v>
      </c>
      <c r="X105" s="275"/>
      <c r="Y105" s="158">
        <v>0.06</v>
      </c>
    </row>
    <row r="106" spans="1:25" s="266" customFormat="1">
      <c r="A106" s="276" t="s">
        <v>376</v>
      </c>
      <c r="B106" s="267"/>
      <c r="C106" s="165">
        <v>7309514</v>
      </c>
      <c r="D106" s="165"/>
      <c r="E106" s="165">
        <v>39719255550</v>
      </c>
      <c r="F106" s="165"/>
      <c r="G106" s="166">
        <v>35734298125</v>
      </c>
      <c r="H106" s="155"/>
      <c r="I106" s="155">
        <v>3759265</v>
      </c>
      <c r="J106" s="155"/>
      <c r="K106" s="155">
        <v>21092164926</v>
      </c>
      <c r="L106" s="155"/>
      <c r="M106" s="155">
        <v>0</v>
      </c>
      <c r="N106" s="155"/>
      <c r="O106" s="155">
        <v>0</v>
      </c>
      <c r="P106" s="155"/>
      <c r="Q106" s="155">
        <v>11068779</v>
      </c>
      <c r="R106" s="155"/>
      <c r="S106" s="155">
        <v>5190</v>
      </c>
      <c r="T106" s="155"/>
      <c r="U106" s="155">
        <v>60811420476</v>
      </c>
      <c r="V106" s="155"/>
      <c r="W106" s="3">
        <v>57105153585</v>
      </c>
      <c r="X106" s="275"/>
      <c r="Y106" s="158">
        <v>0.26</v>
      </c>
    </row>
    <row r="107" spans="1:25" s="266" customFormat="1">
      <c r="A107" s="267" t="s">
        <v>242</v>
      </c>
      <c r="B107" s="267"/>
      <c r="C107" s="165">
        <v>439473</v>
      </c>
      <c r="D107" s="165"/>
      <c r="E107" s="165">
        <v>17625456986</v>
      </c>
      <c r="F107" s="165"/>
      <c r="G107" s="166">
        <v>21973964228</v>
      </c>
      <c r="H107" s="155"/>
      <c r="I107" s="155">
        <v>55907</v>
      </c>
      <c r="J107" s="155"/>
      <c r="K107" s="155">
        <v>3036512326</v>
      </c>
      <c r="L107" s="155"/>
      <c r="M107" s="155">
        <v>23512</v>
      </c>
      <c r="N107" s="155"/>
      <c r="O107" s="155">
        <v>1201326132</v>
      </c>
      <c r="P107" s="155"/>
      <c r="Q107" s="155">
        <v>471868</v>
      </c>
      <c r="R107" s="155"/>
      <c r="S107" s="155">
        <v>51360</v>
      </c>
      <c r="T107" s="155"/>
      <c r="U107" s="155">
        <v>19681299478</v>
      </c>
      <c r="V107" s="155"/>
      <c r="W107" s="3">
        <v>24090941398</v>
      </c>
      <c r="X107" s="275"/>
      <c r="Y107" s="158">
        <v>0.11</v>
      </c>
    </row>
    <row r="108" spans="1:25" s="266" customFormat="1">
      <c r="A108" s="276" t="s">
        <v>178</v>
      </c>
      <c r="B108" s="267"/>
      <c r="C108" s="165">
        <v>6427772</v>
      </c>
      <c r="D108" s="165"/>
      <c r="E108" s="165">
        <v>23997054380</v>
      </c>
      <c r="F108" s="165"/>
      <c r="G108" s="166">
        <v>37442626797</v>
      </c>
      <c r="H108" s="155"/>
      <c r="I108" s="155">
        <v>828815</v>
      </c>
      <c r="J108" s="155"/>
      <c r="K108" s="155">
        <v>5387290347</v>
      </c>
      <c r="L108" s="155"/>
      <c r="M108" s="155">
        <v>0</v>
      </c>
      <c r="N108" s="155"/>
      <c r="O108" s="155">
        <v>0</v>
      </c>
      <c r="P108" s="155"/>
      <c r="Q108" s="155">
        <v>7256587</v>
      </c>
      <c r="R108" s="155"/>
      <c r="S108" s="155">
        <v>7180</v>
      </c>
      <c r="T108" s="155"/>
      <c r="U108" s="155">
        <v>29384344727</v>
      </c>
      <c r="V108" s="155"/>
      <c r="W108" s="3">
        <v>51792286012</v>
      </c>
      <c r="X108" s="275"/>
      <c r="Y108" s="158">
        <v>0.24</v>
      </c>
    </row>
    <row r="109" spans="1:25" s="266" customFormat="1">
      <c r="A109" s="276" t="s">
        <v>270</v>
      </c>
      <c r="B109" s="267"/>
      <c r="C109" s="165">
        <v>17447775</v>
      </c>
      <c r="D109" s="165"/>
      <c r="E109" s="165">
        <v>64905459571</v>
      </c>
      <c r="F109" s="165"/>
      <c r="G109" s="166">
        <v>64564666087</v>
      </c>
      <c r="H109" s="155"/>
      <c r="I109" s="155">
        <v>12775201</v>
      </c>
      <c r="J109" s="155"/>
      <c r="K109" s="155">
        <v>66626137328</v>
      </c>
      <c r="L109" s="155"/>
      <c r="M109" s="155">
        <v>0</v>
      </c>
      <c r="N109" s="155"/>
      <c r="O109" s="155">
        <v>0</v>
      </c>
      <c r="P109" s="155"/>
      <c r="Q109" s="155">
        <v>30222976</v>
      </c>
      <c r="R109" s="155"/>
      <c r="S109" s="155">
        <v>6110</v>
      </c>
      <c r="T109" s="155"/>
      <c r="U109" s="155">
        <v>131531596899</v>
      </c>
      <c r="V109" s="155"/>
      <c r="W109" s="3">
        <v>183563642182</v>
      </c>
      <c r="X109" s="275"/>
      <c r="Y109" s="158">
        <v>0.84</v>
      </c>
    </row>
    <row r="110" spans="1:25" s="266" customFormat="1">
      <c r="A110" s="276" t="s">
        <v>156</v>
      </c>
      <c r="B110" s="267"/>
      <c r="C110" s="165">
        <v>13598961</v>
      </c>
      <c r="D110" s="165"/>
      <c r="E110" s="165">
        <v>26663030805</v>
      </c>
      <c r="F110" s="165"/>
      <c r="G110" s="166">
        <v>36944822953</v>
      </c>
      <c r="H110" s="155"/>
      <c r="I110" s="155">
        <v>6079940</v>
      </c>
      <c r="J110" s="155"/>
      <c r="K110" s="155">
        <v>17173528014</v>
      </c>
      <c r="L110" s="155"/>
      <c r="M110" s="155">
        <v>934013</v>
      </c>
      <c r="N110" s="155"/>
      <c r="O110" s="155">
        <v>2586677520</v>
      </c>
      <c r="P110" s="155"/>
      <c r="Q110" s="155">
        <v>18744888</v>
      </c>
      <c r="R110" s="155"/>
      <c r="S110" s="155">
        <v>2843</v>
      </c>
      <c r="T110" s="155"/>
      <c r="U110" s="155">
        <v>41755959104</v>
      </c>
      <c r="V110" s="155"/>
      <c r="W110" s="3">
        <v>52974630875</v>
      </c>
      <c r="X110" s="275"/>
      <c r="Y110" s="158">
        <v>0.24</v>
      </c>
    </row>
    <row r="111" spans="1:25" s="266" customFormat="1" ht="32.25" customHeight="1">
      <c r="A111" s="276" t="s">
        <v>367</v>
      </c>
      <c r="B111" s="267"/>
      <c r="C111" s="165">
        <v>9475766</v>
      </c>
      <c r="D111" s="165"/>
      <c r="E111" s="165">
        <v>37505701809</v>
      </c>
      <c r="F111" s="165"/>
      <c r="G111" s="166">
        <v>34378131786</v>
      </c>
      <c r="H111" s="155"/>
      <c r="I111" s="155">
        <v>3885449</v>
      </c>
      <c r="J111" s="155"/>
      <c r="K111" s="155">
        <v>15171437479</v>
      </c>
      <c r="L111" s="155"/>
      <c r="M111" s="155">
        <v>0</v>
      </c>
      <c r="N111" s="155"/>
      <c r="O111" s="155">
        <v>0</v>
      </c>
      <c r="P111" s="155"/>
      <c r="Q111" s="155">
        <v>13361215</v>
      </c>
      <c r="R111" s="155"/>
      <c r="S111" s="155">
        <v>4372</v>
      </c>
      <c r="T111" s="155"/>
      <c r="U111" s="155">
        <v>52677139288</v>
      </c>
      <c r="V111" s="155"/>
      <c r="W111" s="3">
        <v>58067661355</v>
      </c>
      <c r="X111" s="275"/>
      <c r="Y111" s="158">
        <v>0.27</v>
      </c>
    </row>
    <row r="112" spans="1:25" s="266" customFormat="1">
      <c r="A112" s="276" t="s">
        <v>313</v>
      </c>
      <c r="B112" s="267"/>
      <c r="C112" s="165">
        <v>4241992</v>
      </c>
      <c r="D112" s="165"/>
      <c r="E112" s="165">
        <v>27933872986</v>
      </c>
      <c r="F112" s="165"/>
      <c r="G112" s="166">
        <v>27493224006</v>
      </c>
      <c r="H112" s="155"/>
      <c r="I112" s="155">
        <v>5236074</v>
      </c>
      <c r="J112" s="155"/>
      <c r="K112" s="155">
        <v>35782808932</v>
      </c>
      <c r="L112" s="155"/>
      <c r="M112" s="155">
        <v>0</v>
      </c>
      <c r="N112" s="155"/>
      <c r="O112" s="155">
        <v>0</v>
      </c>
      <c r="P112" s="155"/>
      <c r="Q112" s="155">
        <v>9478066</v>
      </c>
      <c r="R112" s="155"/>
      <c r="S112" s="155">
        <v>6380</v>
      </c>
      <c r="T112" s="155"/>
      <c r="U112" s="155">
        <v>63716681918</v>
      </c>
      <c r="V112" s="155"/>
      <c r="W112" s="3">
        <v>60110264221</v>
      </c>
      <c r="X112" s="275"/>
      <c r="Y112" s="158">
        <v>0.28000000000000003</v>
      </c>
    </row>
    <row r="113" spans="1:25" s="266" customFormat="1">
      <c r="A113" s="276" t="s">
        <v>316</v>
      </c>
      <c r="B113" s="267"/>
      <c r="C113" s="165">
        <v>943922</v>
      </c>
      <c r="D113" s="165"/>
      <c r="E113" s="165">
        <v>4721853595</v>
      </c>
      <c r="F113" s="165"/>
      <c r="G113" s="166">
        <v>7975598146</v>
      </c>
      <c r="H113" s="155"/>
      <c r="I113" s="155">
        <v>36599</v>
      </c>
      <c r="J113" s="155"/>
      <c r="K113" s="155">
        <v>317867009</v>
      </c>
      <c r="L113" s="155"/>
      <c r="M113" s="155">
        <v>46538</v>
      </c>
      <c r="N113" s="155"/>
      <c r="O113" s="155">
        <v>533967587</v>
      </c>
      <c r="P113" s="155"/>
      <c r="Q113" s="155">
        <v>933983</v>
      </c>
      <c r="R113" s="155"/>
      <c r="S113" s="155">
        <v>11360</v>
      </c>
      <c r="T113" s="155"/>
      <c r="U113" s="155">
        <v>4800522752</v>
      </c>
      <c r="V113" s="155"/>
      <c r="W113" s="3">
        <v>10546917104</v>
      </c>
      <c r="X113" s="275"/>
      <c r="Y113" s="158">
        <v>0.05</v>
      </c>
    </row>
    <row r="114" spans="1:25" s="266" customFormat="1">
      <c r="A114" s="276" t="s">
        <v>138</v>
      </c>
      <c r="B114" s="267"/>
      <c r="C114" s="165">
        <v>1379059</v>
      </c>
      <c r="D114" s="165"/>
      <c r="E114" s="165">
        <v>19510671612</v>
      </c>
      <c r="F114" s="165"/>
      <c r="G114" s="166">
        <v>18479106518</v>
      </c>
      <c r="H114" s="155"/>
      <c r="I114" s="155">
        <v>339836</v>
      </c>
      <c r="J114" s="155"/>
      <c r="K114" s="155">
        <v>4646872199</v>
      </c>
      <c r="L114" s="155"/>
      <c r="M114" s="155">
        <v>81583</v>
      </c>
      <c r="N114" s="155"/>
      <c r="O114" s="155">
        <v>1273916869</v>
      </c>
      <c r="P114" s="155"/>
      <c r="Q114" s="155">
        <v>1637312</v>
      </c>
      <c r="R114" s="155"/>
      <c r="S114" s="155">
        <v>15270</v>
      </c>
      <c r="T114" s="155"/>
      <c r="U114" s="155">
        <v>23010967146</v>
      </c>
      <c r="V114" s="155"/>
      <c r="W114" s="3">
        <v>24852993805</v>
      </c>
      <c r="X114" s="275"/>
      <c r="Y114" s="158">
        <v>0.11</v>
      </c>
    </row>
    <row r="115" spans="1:25" s="266" customFormat="1">
      <c r="A115" s="267" t="s">
        <v>131</v>
      </c>
      <c r="B115" s="267"/>
      <c r="C115" s="165">
        <v>7244391</v>
      </c>
      <c r="D115" s="165"/>
      <c r="E115" s="165">
        <v>130691914364</v>
      </c>
      <c r="F115" s="165"/>
      <c r="G115" s="166">
        <v>165197520884</v>
      </c>
      <c r="H115" s="155"/>
      <c r="I115" s="155">
        <v>1471615</v>
      </c>
      <c r="J115" s="155"/>
      <c r="K115" s="155">
        <v>36349116621</v>
      </c>
      <c r="L115" s="155"/>
      <c r="M115" s="155">
        <v>1165883</v>
      </c>
      <c r="N115" s="155"/>
      <c r="O115" s="155">
        <v>30086238144</v>
      </c>
      <c r="P115" s="155"/>
      <c r="Q115" s="155">
        <v>7550123</v>
      </c>
      <c r="R115" s="155"/>
      <c r="S115" s="155">
        <v>23320</v>
      </c>
      <c r="T115" s="155"/>
      <c r="U115" s="155">
        <v>145225304013</v>
      </c>
      <c r="V115" s="155"/>
      <c r="W115" s="3">
        <v>175021258596</v>
      </c>
      <c r="X115" s="275"/>
      <c r="Y115" s="158">
        <v>0.8</v>
      </c>
    </row>
    <row r="116" spans="1:25" s="266" customFormat="1">
      <c r="A116" s="276" t="s">
        <v>128</v>
      </c>
      <c r="B116" s="267"/>
      <c r="C116" s="165">
        <v>12806100</v>
      </c>
      <c r="D116" s="165"/>
      <c r="E116" s="165">
        <v>45736991643</v>
      </c>
      <c r="F116" s="165"/>
      <c r="G116" s="166">
        <v>44389174222</v>
      </c>
      <c r="H116" s="155"/>
      <c r="I116" s="155">
        <v>8196740</v>
      </c>
      <c r="J116" s="155"/>
      <c r="K116" s="155">
        <v>28751947089</v>
      </c>
      <c r="L116" s="155"/>
      <c r="M116" s="155">
        <v>0</v>
      </c>
      <c r="N116" s="155"/>
      <c r="O116" s="155">
        <v>0</v>
      </c>
      <c r="P116" s="155"/>
      <c r="Q116" s="155">
        <v>21002840</v>
      </c>
      <c r="R116" s="155"/>
      <c r="S116" s="155">
        <v>3540</v>
      </c>
      <c r="T116" s="155"/>
      <c r="U116" s="155">
        <v>74488938732</v>
      </c>
      <c r="V116" s="155"/>
      <c r="W116" s="3">
        <v>73907670784</v>
      </c>
      <c r="X116" s="275"/>
      <c r="Y116" s="158">
        <v>0.34</v>
      </c>
    </row>
    <row r="117" spans="1:25" s="266" customFormat="1">
      <c r="A117" s="276" t="s">
        <v>122</v>
      </c>
      <c r="B117" s="267"/>
      <c r="C117" s="165">
        <v>7712207</v>
      </c>
      <c r="D117" s="165"/>
      <c r="E117" s="165">
        <v>41312299384</v>
      </c>
      <c r="F117" s="165"/>
      <c r="G117" s="166">
        <v>42318082917</v>
      </c>
      <c r="H117" s="155"/>
      <c r="I117" s="155">
        <v>3864306</v>
      </c>
      <c r="J117" s="155"/>
      <c r="K117" s="155">
        <v>20656046592</v>
      </c>
      <c r="L117" s="155"/>
      <c r="M117" s="155">
        <v>0</v>
      </c>
      <c r="N117" s="155"/>
      <c r="O117" s="155">
        <v>0</v>
      </c>
      <c r="P117" s="155"/>
      <c r="Q117" s="155">
        <v>11576513</v>
      </c>
      <c r="R117" s="155"/>
      <c r="S117" s="155">
        <v>5150</v>
      </c>
      <c r="T117" s="155"/>
      <c r="U117" s="169">
        <v>61968345976</v>
      </c>
      <c r="V117" s="155"/>
      <c r="W117" s="171">
        <v>59264308654</v>
      </c>
      <c r="X117" s="275"/>
      <c r="Y117" s="158">
        <v>0.27</v>
      </c>
    </row>
    <row r="118" spans="1:25" s="266" customFormat="1">
      <c r="A118" s="267" t="s">
        <v>115</v>
      </c>
      <c r="B118" s="267"/>
      <c r="C118" s="165">
        <v>0</v>
      </c>
      <c r="D118" s="165"/>
      <c r="E118" s="165">
        <v>0</v>
      </c>
      <c r="F118" s="165"/>
      <c r="G118" s="166">
        <v>0</v>
      </c>
      <c r="H118" s="155"/>
      <c r="I118" s="155">
        <v>13569769</v>
      </c>
      <c r="J118" s="155"/>
      <c r="K118" s="155">
        <v>43331063666</v>
      </c>
      <c r="L118" s="155"/>
      <c r="M118" s="155">
        <v>0</v>
      </c>
      <c r="N118" s="155"/>
      <c r="O118" s="155">
        <v>0</v>
      </c>
      <c r="P118" s="155"/>
      <c r="Q118" s="155">
        <v>13569769</v>
      </c>
      <c r="R118" s="155"/>
      <c r="S118" s="155">
        <v>3148</v>
      </c>
      <c r="T118" s="155"/>
      <c r="U118" s="155">
        <v>43331063666</v>
      </c>
      <c r="V118" s="155"/>
      <c r="W118" s="3">
        <v>42463462902</v>
      </c>
      <c r="X118" s="275"/>
      <c r="Y118" s="158">
        <v>0.2</v>
      </c>
    </row>
    <row r="119" spans="1:25" s="266" customFormat="1">
      <c r="A119" s="276" t="s">
        <v>341</v>
      </c>
      <c r="B119" s="267"/>
      <c r="C119" s="165">
        <v>2360833</v>
      </c>
      <c r="D119" s="165"/>
      <c r="E119" s="165">
        <v>44801891562</v>
      </c>
      <c r="F119" s="165"/>
      <c r="G119" s="166">
        <v>44823613437</v>
      </c>
      <c r="H119" s="155"/>
      <c r="I119" s="155">
        <v>1207782</v>
      </c>
      <c r="J119" s="155"/>
      <c r="K119" s="155">
        <v>22675020066</v>
      </c>
      <c r="L119" s="155"/>
      <c r="M119" s="155">
        <v>0</v>
      </c>
      <c r="N119" s="155"/>
      <c r="O119" s="155">
        <v>0</v>
      </c>
      <c r="P119" s="155"/>
      <c r="Q119" s="155">
        <v>3568615</v>
      </c>
      <c r="R119" s="155"/>
      <c r="S119" s="155">
        <v>18710</v>
      </c>
      <c r="T119" s="155"/>
      <c r="U119" s="155">
        <v>67476911628</v>
      </c>
      <c r="V119" s="155"/>
      <c r="W119" s="3">
        <v>66371512373</v>
      </c>
      <c r="X119" s="275"/>
      <c r="Y119" s="158">
        <v>0.31</v>
      </c>
    </row>
    <row r="120" spans="1:25" s="266" customFormat="1">
      <c r="A120" s="276" t="s">
        <v>113</v>
      </c>
      <c r="B120" s="267"/>
      <c r="C120" s="165">
        <v>3311252</v>
      </c>
      <c r="D120" s="165"/>
      <c r="E120" s="165">
        <v>23807837643</v>
      </c>
      <c r="F120" s="165"/>
      <c r="G120" s="166">
        <v>30216429470</v>
      </c>
      <c r="H120" s="155"/>
      <c r="I120" s="155">
        <v>2838215</v>
      </c>
      <c r="J120" s="155"/>
      <c r="K120" s="155">
        <v>0</v>
      </c>
      <c r="L120" s="155"/>
      <c r="M120" s="155">
        <v>0</v>
      </c>
      <c r="N120" s="155"/>
      <c r="O120" s="155">
        <v>0</v>
      </c>
      <c r="P120" s="155"/>
      <c r="Q120" s="155">
        <v>6149467</v>
      </c>
      <c r="R120" s="155"/>
      <c r="S120" s="155">
        <v>5842.3076923577273</v>
      </c>
      <c r="T120" s="155"/>
      <c r="U120" s="155">
        <v>23807837643</v>
      </c>
      <c r="V120" s="155"/>
      <c r="W120" s="3">
        <v>35713312245</v>
      </c>
      <c r="X120" s="275"/>
      <c r="Y120" s="158">
        <v>0.16</v>
      </c>
    </row>
    <row r="121" spans="1:25" s="266" customFormat="1">
      <c r="A121" s="267" t="s">
        <v>269</v>
      </c>
      <c r="B121" s="267"/>
      <c r="C121" s="165">
        <v>1932437</v>
      </c>
      <c r="D121" s="165"/>
      <c r="E121" s="165">
        <v>86163538881</v>
      </c>
      <c r="F121" s="165"/>
      <c r="G121" s="166">
        <v>146394761182</v>
      </c>
      <c r="H121" s="155"/>
      <c r="I121" s="155">
        <v>74928</v>
      </c>
      <c r="J121" s="155"/>
      <c r="K121" s="155">
        <v>5897379896</v>
      </c>
      <c r="L121" s="155"/>
      <c r="M121" s="155">
        <v>0</v>
      </c>
      <c r="N121" s="155"/>
      <c r="O121" s="155">
        <v>0</v>
      </c>
      <c r="P121" s="155"/>
      <c r="Q121" s="155">
        <v>2007365</v>
      </c>
      <c r="R121" s="155"/>
      <c r="S121" s="155">
        <v>96450</v>
      </c>
      <c r="T121" s="155"/>
      <c r="U121" s="155">
        <v>92060918777</v>
      </c>
      <c r="V121" s="155"/>
      <c r="W121" s="3">
        <v>192458372645</v>
      </c>
      <c r="X121" s="275"/>
      <c r="Y121" s="158">
        <v>0.88</v>
      </c>
    </row>
    <row r="122" spans="1:25" s="266" customFormat="1">
      <c r="A122" s="276" t="s">
        <v>192</v>
      </c>
      <c r="B122" s="267"/>
      <c r="C122" s="165">
        <v>8372827</v>
      </c>
      <c r="D122" s="165"/>
      <c r="E122" s="165">
        <v>32622765790</v>
      </c>
      <c r="F122" s="165"/>
      <c r="G122" s="166">
        <v>33783092233</v>
      </c>
      <c r="H122" s="155"/>
      <c r="I122" s="155">
        <v>4084436</v>
      </c>
      <c r="J122" s="155"/>
      <c r="K122" s="155">
        <v>16440447453</v>
      </c>
      <c r="L122" s="155"/>
      <c r="M122" s="155">
        <v>0</v>
      </c>
      <c r="N122" s="155"/>
      <c r="O122" s="155">
        <v>0</v>
      </c>
      <c r="P122" s="155"/>
      <c r="Q122" s="155">
        <v>12457263</v>
      </c>
      <c r="R122" s="155"/>
      <c r="S122" s="155">
        <v>4000</v>
      </c>
      <c r="T122" s="155"/>
      <c r="U122" s="155">
        <v>49063213243</v>
      </c>
      <c r="V122" s="155"/>
      <c r="W122" s="3">
        <v>49532569143</v>
      </c>
      <c r="X122" s="275"/>
      <c r="Y122" s="158">
        <v>0.23</v>
      </c>
    </row>
    <row r="123" spans="1:25" s="266" customFormat="1">
      <c r="A123" s="276" t="s">
        <v>302</v>
      </c>
      <c r="B123" s="267"/>
      <c r="C123" s="165">
        <v>6213492</v>
      </c>
      <c r="D123" s="165"/>
      <c r="E123" s="165">
        <v>62325434138</v>
      </c>
      <c r="F123" s="165"/>
      <c r="G123" s="166">
        <v>55341634638</v>
      </c>
      <c r="H123" s="155"/>
      <c r="I123" s="155">
        <v>3302939</v>
      </c>
      <c r="J123" s="155"/>
      <c r="K123" s="155">
        <v>34724213992</v>
      </c>
      <c r="L123" s="155"/>
      <c r="M123" s="155">
        <v>0</v>
      </c>
      <c r="N123" s="155"/>
      <c r="O123" s="155">
        <v>0</v>
      </c>
      <c r="P123" s="155"/>
      <c r="Q123" s="155">
        <v>9516431</v>
      </c>
      <c r="R123" s="155"/>
      <c r="S123" s="155">
        <v>10200</v>
      </c>
      <c r="T123" s="155"/>
      <c r="U123" s="155">
        <v>97049648130</v>
      </c>
      <c r="V123" s="155"/>
      <c r="W123" s="3">
        <v>96490044006</v>
      </c>
      <c r="X123" s="275"/>
      <c r="Y123" s="158">
        <v>0.44</v>
      </c>
    </row>
    <row r="124" spans="1:25" s="266" customFormat="1">
      <c r="A124" s="267" t="s">
        <v>504</v>
      </c>
      <c r="B124" s="267"/>
      <c r="C124" s="165">
        <v>0</v>
      </c>
      <c r="D124" s="165"/>
      <c r="E124" s="165">
        <v>0</v>
      </c>
      <c r="F124" s="165"/>
      <c r="G124" s="166">
        <v>0</v>
      </c>
      <c r="H124" s="155"/>
      <c r="I124" s="155">
        <v>19271456</v>
      </c>
      <c r="J124" s="155"/>
      <c r="K124" s="155">
        <v>65119586068</v>
      </c>
      <c r="L124" s="155">
        <v>30027839034</v>
      </c>
      <c r="M124" s="155">
        <v>0</v>
      </c>
      <c r="N124" s="155"/>
      <c r="O124" s="155">
        <v>0</v>
      </c>
      <c r="P124" s="155"/>
      <c r="Q124" s="155">
        <v>19271456</v>
      </c>
      <c r="R124" s="155"/>
      <c r="S124" s="155">
        <v>3098</v>
      </c>
      <c r="T124" s="155"/>
      <c r="U124" s="155">
        <v>65119586068</v>
      </c>
      <c r="V124" s="155"/>
      <c r="W124" s="3">
        <v>59347738015</v>
      </c>
      <c r="X124" s="275"/>
      <c r="Y124" s="158">
        <v>0.27</v>
      </c>
    </row>
    <row r="125" spans="1:25" s="266" customFormat="1">
      <c r="A125" s="276" t="s">
        <v>456</v>
      </c>
      <c r="B125" s="267"/>
      <c r="C125" s="165">
        <v>1436574</v>
      </c>
      <c r="D125" s="165"/>
      <c r="E125" s="165">
        <v>51001997778</v>
      </c>
      <c r="F125" s="165"/>
      <c r="G125" s="166">
        <v>50509293231</v>
      </c>
      <c r="H125" s="155"/>
      <c r="I125" s="155">
        <v>2769277</v>
      </c>
      <c r="J125" s="155"/>
      <c r="K125" s="155">
        <v>103020155218</v>
      </c>
      <c r="L125" s="155"/>
      <c r="M125" s="155">
        <v>0</v>
      </c>
      <c r="N125" s="155"/>
      <c r="O125" s="155">
        <v>0</v>
      </c>
      <c r="P125" s="155"/>
      <c r="Q125" s="267">
        <v>4205851</v>
      </c>
      <c r="R125" s="267"/>
      <c r="S125" s="155">
        <v>34800</v>
      </c>
      <c r="T125" s="155"/>
      <c r="U125" s="155">
        <v>154022152996</v>
      </c>
      <c r="V125" s="155"/>
      <c r="W125" s="3">
        <v>145492751295</v>
      </c>
      <c r="X125" s="275"/>
      <c r="Y125" s="158">
        <v>0.67</v>
      </c>
    </row>
    <row r="126" spans="1:25" s="266" customFormat="1">
      <c r="A126" s="276" t="s">
        <v>421</v>
      </c>
      <c r="B126" s="267"/>
      <c r="C126" s="165">
        <v>1346903</v>
      </c>
      <c r="D126" s="165"/>
      <c r="E126" s="165">
        <v>33223265947</v>
      </c>
      <c r="F126" s="165"/>
      <c r="G126" s="166">
        <v>36846223278</v>
      </c>
      <c r="H126" s="155"/>
      <c r="I126" s="155">
        <v>550849</v>
      </c>
      <c r="J126" s="155"/>
      <c r="K126" s="155">
        <v>15089178941</v>
      </c>
      <c r="L126" s="155"/>
      <c r="M126" s="155">
        <v>0</v>
      </c>
      <c r="N126" s="155"/>
      <c r="O126" s="155">
        <v>0</v>
      </c>
      <c r="P126" s="155"/>
      <c r="Q126" s="155">
        <v>1897752</v>
      </c>
      <c r="R126" s="155"/>
      <c r="S126" s="155">
        <v>25840</v>
      </c>
      <c r="T126" s="155"/>
      <c r="U126" s="155">
        <v>48312444888</v>
      </c>
      <c r="V126" s="155"/>
      <c r="W126" s="3">
        <v>48746136109</v>
      </c>
      <c r="X126" s="275"/>
      <c r="Y126" s="158">
        <v>0.22</v>
      </c>
    </row>
    <row r="127" spans="1:25" s="266" customFormat="1">
      <c r="A127" s="276" t="s">
        <v>419</v>
      </c>
      <c r="B127" s="267"/>
      <c r="C127" s="165">
        <v>7947881</v>
      </c>
      <c r="D127" s="165"/>
      <c r="E127" s="165">
        <v>43487045695</v>
      </c>
      <c r="F127" s="165"/>
      <c r="G127" s="166">
        <v>48114599852</v>
      </c>
      <c r="H127" s="155"/>
      <c r="I127" s="155">
        <v>4342760</v>
      </c>
      <c r="J127" s="155"/>
      <c r="K127" s="155">
        <v>26088678612</v>
      </c>
      <c r="L127" s="155"/>
      <c r="M127" s="155">
        <v>0</v>
      </c>
      <c r="N127" s="155"/>
      <c r="O127" s="155">
        <v>0</v>
      </c>
      <c r="P127" s="155"/>
      <c r="Q127" s="155">
        <v>12290641</v>
      </c>
      <c r="R127" s="155"/>
      <c r="S127" s="155">
        <v>5720</v>
      </c>
      <c r="T127" s="155"/>
      <c r="U127" s="155">
        <v>69575724307</v>
      </c>
      <c r="V127" s="155"/>
      <c r="W127" s="3">
        <v>69884166850</v>
      </c>
      <c r="X127" s="275"/>
      <c r="Y127" s="158">
        <v>0.32</v>
      </c>
    </row>
    <row r="128" spans="1:25" s="266" customFormat="1">
      <c r="A128" s="276" t="s">
        <v>422</v>
      </c>
      <c r="B128" s="267"/>
      <c r="C128" s="165">
        <v>9420695</v>
      </c>
      <c r="D128" s="165"/>
      <c r="E128" s="165">
        <v>58896543211</v>
      </c>
      <c r="F128" s="165"/>
      <c r="G128" s="166">
        <v>67144482174</v>
      </c>
      <c r="H128" s="155"/>
      <c r="I128" s="155">
        <v>5321323</v>
      </c>
      <c r="J128" s="155"/>
      <c r="K128" s="155">
        <v>41474385965</v>
      </c>
      <c r="L128" s="155"/>
      <c r="M128" s="155">
        <v>0</v>
      </c>
      <c r="N128" s="155"/>
      <c r="O128" s="155">
        <v>0</v>
      </c>
      <c r="P128" s="155"/>
      <c r="Q128" s="155">
        <v>14742018</v>
      </c>
      <c r="R128" s="155"/>
      <c r="S128" s="155">
        <v>7760</v>
      </c>
      <c r="T128" s="155"/>
      <c r="U128" s="155">
        <v>100370929176</v>
      </c>
      <c r="V128" s="155"/>
      <c r="W128" s="3">
        <v>113717391229</v>
      </c>
      <c r="X128" s="275"/>
      <c r="Y128" s="158">
        <v>0.52</v>
      </c>
    </row>
    <row r="129" spans="1:25" s="266" customFormat="1">
      <c r="A129" s="276" t="s">
        <v>402</v>
      </c>
      <c r="B129" s="267"/>
      <c r="C129" s="165">
        <v>2361415</v>
      </c>
      <c r="D129" s="165"/>
      <c r="E129" s="165">
        <v>7652534455</v>
      </c>
      <c r="F129" s="165"/>
      <c r="G129" s="166">
        <v>10328404159</v>
      </c>
      <c r="H129" s="155"/>
      <c r="I129" s="155">
        <v>2931712</v>
      </c>
      <c r="J129" s="155"/>
      <c r="K129" s="155">
        <v>13069359746</v>
      </c>
      <c r="L129" s="155"/>
      <c r="M129" s="155">
        <v>0</v>
      </c>
      <c r="N129" s="155"/>
      <c r="O129" s="155">
        <v>0</v>
      </c>
      <c r="P129" s="155"/>
      <c r="Q129" s="155">
        <v>5293127</v>
      </c>
      <c r="R129" s="155"/>
      <c r="S129" s="155">
        <v>4200</v>
      </c>
      <c r="T129" s="155"/>
      <c r="U129" s="155">
        <v>20721894201</v>
      </c>
      <c r="V129" s="155"/>
      <c r="W129" s="3">
        <v>22098858158</v>
      </c>
      <c r="X129" s="275"/>
      <c r="Y129" s="158">
        <v>0.1</v>
      </c>
    </row>
    <row r="130" spans="1:25" s="266" customFormat="1">
      <c r="A130" s="276" t="s">
        <v>375</v>
      </c>
      <c r="B130" s="267"/>
      <c r="C130" s="165">
        <v>4383463</v>
      </c>
      <c r="D130" s="165"/>
      <c r="E130" s="165">
        <v>42930548425</v>
      </c>
      <c r="F130" s="165"/>
      <c r="G130" s="166">
        <v>55818055676</v>
      </c>
      <c r="H130" s="155"/>
      <c r="I130" s="155">
        <v>306173</v>
      </c>
      <c r="J130" s="155"/>
      <c r="K130" s="155">
        <v>4119799508</v>
      </c>
      <c r="L130" s="155"/>
      <c r="M130" s="155">
        <v>0</v>
      </c>
      <c r="N130" s="155"/>
      <c r="O130" s="155">
        <v>0</v>
      </c>
      <c r="P130" s="155"/>
      <c r="Q130" s="155">
        <v>4689636</v>
      </c>
      <c r="R130" s="155"/>
      <c r="S130" s="155">
        <v>14920</v>
      </c>
      <c r="T130" s="155"/>
      <c r="U130" s="155">
        <v>47050347933</v>
      </c>
      <c r="V130" s="155"/>
      <c r="W130" s="3">
        <v>69553051376</v>
      </c>
      <c r="X130" s="275"/>
      <c r="Y130" s="158">
        <v>0.32</v>
      </c>
    </row>
    <row r="131" spans="1:25" s="266" customFormat="1">
      <c r="A131" s="276" t="s">
        <v>331</v>
      </c>
      <c r="B131" s="267"/>
      <c r="C131" s="165">
        <v>2289387</v>
      </c>
      <c r="D131" s="165"/>
      <c r="E131" s="165">
        <v>32704349562</v>
      </c>
      <c r="F131" s="165"/>
      <c r="G131" s="166">
        <v>30131130555</v>
      </c>
      <c r="H131" s="155"/>
      <c r="I131" s="155">
        <v>0</v>
      </c>
      <c r="J131" s="155"/>
      <c r="K131" s="155">
        <v>0</v>
      </c>
      <c r="L131" s="155"/>
      <c r="M131" s="155">
        <v>0</v>
      </c>
      <c r="N131" s="155"/>
      <c r="O131" s="155">
        <v>0</v>
      </c>
      <c r="P131" s="155"/>
      <c r="Q131" s="155">
        <v>2289387</v>
      </c>
      <c r="R131" s="155"/>
      <c r="S131" s="155">
        <v>13240</v>
      </c>
      <c r="T131" s="155"/>
      <c r="U131" s="155">
        <v>32704349562</v>
      </c>
      <c r="V131" s="155"/>
      <c r="W131" s="3">
        <v>30131130555</v>
      </c>
      <c r="X131" s="275"/>
      <c r="Y131" s="158">
        <v>0.14000000000000001</v>
      </c>
    </row>
    <row r="132" spans="1:25" s="266" customFormat="1">
      <c r="A132" s="267" t="s">
        <v>264</v>
      </c>
      <c r="B132" s="267"/>
      <c r="C132" s="165">
        <v>13996939</v>
      </c>
      <c r="D132" s="165"/>
      <c r="E132" s="165">
        <v>34628670149</v>
      </c>
      <c r="F132" s="165"/>
      <c r="G132" s="166">
        <v>37246860362</v>
      </c>
      <c r="H132" s="155"/>
      <c r="I132" s="155">
        <v>1740061</v>
      </c>
      <c r="J132" s="155"/>
      <c r="K132" s="155">
        <v>5345963132</v>
      </c>
      <c r="L132" s="155"/>
      <c r="M132" s="155">
        <v>0</v>
      </c>
      <c r="N132" s="155"/>
      <c r="O132" s="155">
        <v>0</v>
      </c>
      <c r="P132" s="155"/>
      <c r="Q132" s="155">
        <v>15737000</v>
      </c>
      <c r="R132" s="155"/>
      <c r="S132" s="155">
        <v>2997</v>
      </c>
      <c r="T132" s="155"/>
      <c r="U132" s="155">
        <v>39974633281</v>
      </c>
      <c r="V132" s="155"/>
      <c r="W132" s="3">
        <v>46883164459</v>
      </c>
      <c r="X132" s="275"/>
      <c r="Y132" s="158">
        <v>0.22</v>
      </c>
    </row>
    <row r="133" spans="1:25" s="266" customFormat="1">
      <c r="A133" s="276" t="s">
        <v>185</v>
      </c>
      <c r="B133" s="267"/>
      <c r="C133" s="165">
        <v>3812407</v>
      </c>
      <c r="D133" s="165"/>
      <c r="E133" s="165">
        <v>24377498112</v>
      </c>
      <c r="F133" s="165"/>
      <c r="G133" s="166">
        <v>28385026610</v>
      </c>
      <c r="H133" s="155"/>
      <c r="I133" s="155">
        <v>1656242</v>
      </c>
      <c r="J133" s="155"/>
      <c r="K133" s="155">
        <v>15695218127</v>
      </c>
      <c r="L133" s="155"/>
      <c r="M133" s="155">
        <v>238318</v>
      </c>
      <c r="N133" s="155"/>
      <c r="O133" s="155">
        <v>2192225818</v>
      </c>
      <c r="P133" s="155"/>
      <c r="Q133" s="155">
        <v>5230331</v>
      </c>
      <c r="R133" s="155"/>
      <c r="S133" s="155">
        <v>9100</v>
      </c>
      <c r="T133" s="155"/>
      <c r="U133" s="155">
        <v>38326389205</v>
      </c>
      <c r="V133" s="155"/>
      <c r="W133" s="3">
        <v>47312815831</v>
      </c>
      <c r="X133" s="275"/>
      <c r="Y133" s="158">
        <v>0.22</v>
      </c>
    </row>
    <row r="134" spans="1:25" s="266" customFormat="1">
      <c r="A134" s="276" t="s">
        <v>295</v>
      </c>
      <c r="B134" s="267"/>
      <c r="C134" s="165">
        <v>9166725</v>
      </c>
      <c r="D134" s="165"/>
      <c r="E134" s="165">
        <v>11616692828</v>
      </c>
      <c r="F134" s="165"/>
      <c r="G134" s="166">
        <v>14707063344</v>
      </c>
      <c r="H134" s="155"/>
      <c r="I134" s="155">
        <v>3077748</v>
      </c>
      <c r="J134" s="155"/>
      <c r="K134" s="155">
        <v>5220430973</v>
      </c>
      <c r="L134" s="155"/>
      <c r="M134" s="155">
        <v>581155</v>
      </c>
      <c r="N134" s="155"/>
      <c r="O134" s="155">
        <v>983267465</v>
      </c>
      <c r="P134" s="155"/>
      <c r="Q134" s="155">
        <v>11663318</v>
      </c>
      <c r="R134" s="155"/>
      <c r="S134" s="155">
        <v>1725</v>
      </c>
      <c r="T134" s="155"/>
      <c r="U134" s="155">
        <v>16037989475</v>
      </c>
      <c r="V134" s="155"/>
      <c r="W134" s="3">
        <v>19999514174</v>
      </c>
      <c r="X134" s="275"/>
      <c r="Y134" s="158">
        <v>0.09</v>
      </c>
    </row>
    <row r="135" spans="1:25" s="266" customFormat="1">
      <c r="A135" s="276" t="s">
        <v>203</v>
      </c>
      <c r="B135" s="267"/>
      <c r="C135" s="165">
        <v>6872682</v>
      </c>
      <c r="D135" s="165"/>
      <c r="E135" s="165">
        <v>42154779788</v>
      </c>
      <c r="F135" s="165"/>
      <c r="G135" s="166">
        <v>49735427872</v>
      </c>
      <c r="H135" s="155"/>
      <c r="I135" s="155">
        <v>623420</v>
      </c>
      <c r="J135" s="155"/>
      <c r="K135" s="155">
        <v>4676009578</v>
      </c>
      <c r="L135" s="155"/>
      <c r="M135" s="155">
        <v>0</v>
      </c>
      <c r="N135" s="155"/>
      <c r="O135" s="155">
        <v>0</v>
      </c>
      <c r="P135" s="155"/>
      <c r="Q135" s="155">
        <v>7496102</v>
      </c>
      <c r="R135" s="155"/>
      <c r="S135" s="155">
        <v>8090</v>
      </c>
      <c r="T135" s="155"/>
      <c r="U135" s="155">
        <v>46830789366</v>
      </c>
      <c r="V135" s="155"/>
      <c r="W135" s="3">
        <v>60282636568</v>
      </c>
      <c r="X135" s="275"/>
      <c r="Y135" s="158">
        <v>0.28000000000000003</v>
      </c>
    </row>
    <row r="136" spans="1:25" s="266" customFormat="1">
      <c r="A136" s="276" t="s">
        <v>172</v>
      </c>
      <c r="B136" s="267"/>
      <c r="C136" s="165">
        <v>3026402</v>
      </c>
      <c r="D136" s="165"/>
      <c r="E136" s="165">
        <v>22853520330</v>
      </c>
      <c r="F136" s="165"/>
      <c r="G136" s="166">
        <v>26353539399</v>
      </c>
      <c r="H136" s="155"/>
      <c r="I136" s="155">
        <v>4703194</v>
      </c>
      <c r="J136" s="155"/>
      <c r="K136" s="155">
        <v>4481645098</v>
      </c>
      <c r="L136" s="155"/>
      <c r="M136" s="155">
        <v>0</v>
      </c>
      <c r="N136" s="155"/>
      <c r="O136" s="155">
        <v>0</v>
      </c>
      <c r="P136" s="155"/>
      <c r="Q136" s="155">
        <v>7729596</v>
      </c>
      <c r="R136" s="155"/>
      <c r="S136" s="155">
        <v>4350</v>
      </c>
      <c r="T136" s="155"/>
      <c r="U136" s="155">
        <v>27335165428</v>
      </c>
      <c r="V136" s="155"/>
      <c r="W136" s="3">
        <v>33423681334</v>
      </c>
      <c r="X136" s="275"/>
      <c r="Y136" s="158">
        <v>0.15</v>
      </c>
    </row>
    <row r="137" spans="1:25" s="266" customFormat="1">
      <c r="A137" s="267" t="s">
        <v>152</v>
      </c>
      <c r="B137" s="267"/>
      <c r="C137" s="165">
        <v>3804032</v>
      </c>
      <c r="D137" s="165"/>
      <c r="E137" s="165">
        <v>84139324736</v>
      </c>
      <c r="F137" s="165"/>
      <c r="G137" s="166">
        <v>127697810788</v>
      </c>
      <c r="H137" s="155"/>
      <c r="I137" s="155">
        <v>252740</v>
      </c>
      <c r="J137" s="155"/>
      <c r="K137" s="155">
        <v>9929371268</v>
      </c>
      <c r="L137" s="155"/>
      <c r="M137" s="155">
        <v>290421</v>
      </c>
      <c r="N137" s="155"/>
      <c r="O137" s="155">
        <v>12197224347</v>
      </c>
      <c r="P137" s="155"/>
      <c r="Q137" s="155">
        <v>3766351</v>
      </c>
      <c r="R137" s="155"/>
      <c r="S137" s="155">
        <v>42920</v>
      </c>
      <c r="T137" s="155"/>
      <c r="U137" s="155">
        <v>87334394752</v>
      </c>
      <c r="V137" s="155"/>
      <c r="W137" s="3">
        <v>160689956803</v>
      </c>
      <c r="X137" s="275"/>
      <c r="Y137" s="158">
        <v>0.74</v>
      </c>
    </row>
    <row r="138" spans="1:25" s="266" customFormat="1">
      <c r="A138" s="276" t="s">
        <v>366</v>
      </c>
      <c r="B138" s="267"/>
      <c r="C138" s="165">
        <v>2513477</v>
      </c>
      <c r="D138" s="165"/>
      <c r="E138" s="165">
        <v>32004716083</v>
      </c>
      <c r="F138" s="165"/>
      <c r="G138" s="166">
        <v>33480192283</v>
      </c>
      <c r="H138" s="155"/>
      <c r="I138" s="155">
        <v>1609113</v>
      </c>
      <c r="J138" s="155"/>
      <c r="K138" s="155">
        <v>22876478299</v>
      </c>
      <c r="L138" s="155"/>
      <c r="M138" s="155">
        <v>0</v>
      </c>
      <c r="N138" s="155"/>
      <c r="O138" s="155">
        <v>0</v>
      </c>
      <c r="P138" s="155"/>
      <c r="Q138" s="155">
        <v>4122590</v>
      </c>
      <c r="R138" s="155"/>
      <c r="S138" s="155">
        <v>13970</v>
      </c>
      <c r="T138" s="155"/>
      <c r="U138" s="155">
        <v>54881194382</v>
      </c>
      <c r="V138" s="155"/>
      <c r="W138" s="3">
        <v>57249906439</v>
      </c>
      <c r="X138" s="275"/>
      <c r="Y138" s="158">
        <v>0.26</v>
      </c>
    </row>
    <row r="139" spans="1:25" s="266" customFormat="1">
      <c r="A139" s="276" t="s">
        <v>219</v>
      </c>
      <c r="B139" s="267"/>
      <c r="C139" s="165">
        <v>16945572</v>
      </c>
      <c r="D139" s="165"/>
      <c r="E139" s="165">
        <v>27885446029</v>
      </c>
      <c r="F139" s="165"/>
      <c r="G139" s="166">
        <v>36805769678</v>
      </c>
      <c r="H139" s="155"/>
      <c r="I139" s="155">
        <v>16907212</v>
      </c>
      <c r="J139" s="155"/>
      <c r="K139" s="155">
        <v>39547023398</v>
      </c>
      <c r="L139" s="155"/>
      <c r="M139" s="155">
        <v>0</v>
      </c>
      <c r="N139" s="155"/>
      <c r="O139" s="155">
        <v>0</v>
      </c>
      <c r="P139" s="155"/>
      <c r="Q139" s="155">
        <v>33852784</v>
      </c>
      <c r="R139" s="155"/>
      <c r="S139" s="155">
        <v>2291</v>
      </c>
      <c r="T139" s="155"/>
      <c r="U139" s="155">
        <v>67432469427</v>
      </c>
      <c r="V139" s="155"/>
      <c r="W139" s="3">
        <v>77095265616</v>
      </c>
      <c r="X139" s="275"/>
      <c r="Y139" s="158">
        <v>0.35</v>
      </c>
    </row>
    <row r="140" spans="1:25" s="266" customFormat="1">
      <c r="A140" s="267" t="s">
        <v>227</v>
      </c>
      <c r="B140" s="267"/>
      <c r="C140" s="165">
        <v>621541</v>
      </c>
      <c r="D140" s="165"/>
      <c r="E140" s="165">
        <v>10335414931</v>
      </c>
      <c r="F140" s="165"/>
      <c r="G140" s="166">
        <v>10058481293</v>
      </c>
      <c r="H140" s="155"/>
      <c r="I140" s="155">
        <v>1554756</v>
      </c>
      <c r="J140" s="155"/>
      <c r="K140" s="155">
        <v>25890479045</v>
      </c>
      <c r="L140" s="155"/>
      <c r="M140" s="155">
        <v>0</v>
      </c>
      <c r="N140" s="155"/>
      <c r="O140" s="155">
        <v>0</v>
      </c>
      <c r="P140" s="155"/>
      <c r="Q140" s="155">
        <v>2176297</v>
      </c>
      <c r="R140" s="155"/>
      <c r="S140" s="155">
        <v>16860</v>
      </c>
      <c r="T140" s="155"/>
      <c r="U140" s="155">
        <v>36225893976</v>
      </c>
      <c r="V140" s="155"/>
      <c r="W140" s="3">
        <v>36474047835</v>
      </c>
      <c r="X140" s="275"/>
      <c r="Y140" s="158">
        <v>0.17</v>
      </c>
    </row>
    <row r="141" spans="1:25" s="266" customFormat="1">
      <c r="A141" s="276" t="s">
        <v>364</v>
      </c>
      <c r="B141" s="267"/>
      <c r="C141" s="165">
        <v>2801501</v>
      </c>
      <c r="D141" s="165"/>
      <c r="E141" s="165">
        <v>35116979038</v>
      </c>
      <c r="F141" s="165"/>
      <c r="G141" s="166">
        <v>36481300110</v>
      </c>
      <c r="H141" s="155"/>
      <c r="I141" s="155">
        <v>1892009</v>
      </c>
      <c r="J141" s="155"/>
      <c r="K141" s="155">
        <v>26231843794</v>
      </c>
      <c r="L141" s="155"/>
      <c r="M141" s="155">
        <v>0</v>
      </c>
      <c r="N141" s="155"/>
      <c r="O141" s="155">
        <v>0</v>
      </c>
      <c r="P141" s="155"/>
      <c r="Q141" s="155">
        <v>4693510</v>
      </c>
      <c r="R141" s="155"/>
      <c r="S141" s="155">
        <v>14260</v>
      </c>
      <c r="T141" s="155"/>
      <c r="U141" s="155">
        <v>61348822832</v>
      </c>
      <c r="V141" s="155"/>
      <c r="W141" s="3">
        <v>66531222361</v>
      </c>
      <c r="X141" s="275"/>
      <c r="Y141" s="158">
        <v>0.31</v>
      </c>
    </row>
    <row r="142" spans="1:25" s="266" customFormat="1">
      <c r="A142" s="267" t="s">
        <v>309</v>
      </c>
      <c r="B142" s="267"/>
      <c r="C142" s="165">
        <v>592521</v>
      </c>
      <c r="D142" s="165"/>
      <c r="E142" s="165">
        <v>23306181380</v>
      </c>
      <c r="F142" s="165"/>
      <c r="G142" s="166">
        <v>20950569940</v>
      </c>
      <c r="H142" s="155"/>
      <c r="I142" s="155">
        <v>263619</v>
      </c>
      <c r="J142" s="155"/>
      <c r="K142" s="155">
        <v>9057771699</v>
      </c>
      <c r="L142" s="155"/>
      <c r="M142" s="155">
        <v>40634</v>
      </c>
      <c r="N142" s="155"/>
      <c r="O142" s="155">
        <v>1315107134</v>
      </c>
      <c r="P142" s="155"/>
      <c r="Q142" s="155">
        <v>815506</v>
      </c>
      <c r="R142" s="155"/>
      <c r="S142" s="155">
        <v>32760</v>
      </c>
      <c r="T142" s="155"/>
      <c r="U142" s="155">
        <v>30827899549</v>
      </c>
      <c r="V142" s="155"/>
      <c r="W142" s="3">
        <v>26557016503</v>
      </c>
      <c r="X142" s="275"/>
      <c r="Y142" s="158">
        <v>0.12</v>
      </c>
    </row>
    <row r="143" spans="1:25" s="266" customFormat="1">
      <c r="A143" s="267" t="s">
        <v>284</v>
      </c>
      <c r="B143" s="267"/>
      <c r="C143" s="165">
        <v>13949836</v>
      </c>
      <c r="D143" s="165"/>
      <c r="E143" s="165">
        <v>26386671177</v>
      </c>
      <c r="F143" s="165"/>
      <c r="G143" s="166">
        <v>30728905201</v>
      </c>
      <c r="H143" s="155"/>
      <c r="I143" s="155">
        <v>68365249</v>
      </c>
      <c r="J143" s="155"/>
      <c r="K143" s="155">
        <v>19702662866</v>
      </c>
      <c r="L143" s="155"/>
      <c r="M143" s="155">
        <v>0</v>
      </c>
      <c r="N143" s="155"/>
      <c r="O143" s="155">
        <v>0</v>
      </c>
      <c r="P143" s="155"/>
      <c r="Q143" s="155">
        <v>82315085</v>
      </c>
      <c r="R143" s="155"/>
      <c r="S143" s="155">
        <v>613.0131792125344</v>
      </c>
      <c r="T143" s="155"/>
      <c r="U143" s="155">
        <v>46089334043</v>
      </c>
      <c r="V143" s="155"/>
      <c r="W143" s="3">
        <v>50159993578</v>
      </c>
      <c r="X143" s="275"/>
      <c r="Y143" s="158">
        <v>0.23</v>
      </c>
    </row>
    <row r="144" spans="1:25" s="266" customFormat="1">
      <c r="A144" s="276" t="s">
        <v>127</v>
      </c>
      <c r="B144" s="267"/>
      <c r="C144" s="165">
        <v>43295182</v>
      </c>
      <c r="D144" s="165"/>
      <c r="E144" s="165">
        <v>154627238630</v>
      </c>
      <c r="F144" s="165"/>
      <c r="G144" s="166">
        <v>196896908681</v>
      </c>
      <c r="H144" s="155"/>
      <c r="I144" s="155">
        <v>5282554</v>
      </c>
      <c r="J144" s="155"/>
      <c r="K144" s="155">
        <v>25974580020</v>
      </c>
      <c r="L144" s="155"/>
      <c r="M144" s="155">
        <v>0</v>
      </c>
      <c r="N144" s="155"/>
      <c r="O144" s="155">
        <v>0</v>
      </c>
      <c r="P144" s="155"/>
      <c r="Q144" s="155">
        <v>48577736</v>
      </c>
      <c r="R144" s="155"/>
      <c r="S144" s="155">
        <v>4369</v>
      </c>
      <c r="T144" s="155"/>
      <c r="U144" s="155">
        <v>180601818650</v>
      </c>
      <c r="V144" s="155"/>
      <c r="W144" s="3">
        <v>210973323624</v>
      </c>
      <c r="X144" s="275"/>
      <c r="Y144" s="158">
        <v>0.97</v>
      </c>
    </row>
    <row r="145" spans="1:25" s="266" customFormat="1">
      <c r="A145" s="267" t="s">
        <v>116</v>
      </c>
      <c r="B145" s="267"/>
      <c r="C145" s="165">
        <v>4158007</v>
      </c>
      <c r="D145" s="165"/>
      <c r="E145" s="165">
        <v>21222510926</v>
      </c>
      <c r="F145" s="165"/>
      <c r="G145" s="166">
        <v>30090182733</v>
      </c>
      <c r="H145" s="155"/>
      <c r="I145" s="155">
        <v>8059764</v>
      </c>
      <c r="J145" s="155"/>
      <c r="K145" s="155">
        <v>63471286707</v>
      </c>
      <c r="L145" s="155"/>
      <c r="M145" s="155">
        <v>0</v>
      </c>
      <c r="N145" s="155"/>
      <c r="O145" s="155">
        <v>0</v>
      </c>
      <c r="P145" s="155"/>
      <c r="Q145" s="155">
        <v>12217771</v>
      </c>
      <c r="R145" s="155"/>
      <c r="S145" s="155">
        <v>8640</v>
      </c>
      <c r="T145" s="155"/>
      <c r="U145" s="155">
        <v>84693797633</v>
      </c>
      <c r="V145" s="155"/>
      <c r="W145" s="3">
        <v>104933450271</v>
      </c>
      <c r="X145" s="275"/>
      <c r="Y145" s="158">
        <v>0.48</v>
      </c>
    </row>
    <row r="146" spans="1:25" s="266" customFormat="1">
      <c r="A146" s="276" t="s">
        <v>247</v>
      </c>
      <c r="B146" s="267"/>
      <c r="C146" s="165">
        <v>6955333</v>
      </c>
      <c r="D146" s="165"/>
      <c r="E146" s="165">
        <v>39846303890</v>
      </c>
      <c r="F146" s="165"/>
      <c r="G146" s="166">
        <v>41760250566</v>
      </c>
      <c r="H146" s="155"/>
      <c r="I146" s="155">
        <v>2380629</v>
      </c>
      <c r="J146" s="155"/>
      <c r="K146" s="155">
        <v>15789784097</v>
      </c>
      <c r="L146" s="155"/>
      <c r="M146" s="155">
        <v>0</v>
      </c>
      <c r="N146" s="155"/>
      <c r="O146" s="155">
        <v>0</v>
      </c>
      <c r="P146" s="155"/>
      <c r="Q146" s="155">
        <v>9335962</v>
      </c>
      <c r="R146" s="155"/>
      <c r="S146" s="155">
        <v>6250</v>
      </c>
      <c r="T146" s="155"/>
      <c r="U146" s="155">
        <v>55636087987</v>
      </c>
      <c r="V146" s="155"/>
      <c r="W146" s="3">
        <v>58002581418</v>
      </c>
      <c r="X146" s="275"/>
      <c r="Y146" s="158">
        <v>0.27</v>
      </c>
    </row>
    <row r="147" spans="1:25" s="266" customFormat="1">
      <c r="A147" s="267" t="s">
        <v>346</v>
      </c>
      <c r="B147" s="267"/>
      <c r="C147" s="165">
        <v>5106562</v>
      </c>
      <c r="D147" s="165"/>
      <c r="E147" s="165">
        <v>32018655129</v>
      </c>
      <c r="F147" s="165"/>
      <c r="G147" s="166">
        <v>38477428910</v>
      </c>
      <c r="H147" s="155"/>
      <c r="I147" s="155">
        <v>821822</v>
      </c>
      <c r="J147" s="155"/>
      <c r="K147" s="155">
        <v>7191722090</v>
      </c>
      <c r="L147" s="155"/>
      <c r="M147" s="155">
        <v>0</v>
      </c>
      <c r="N147" s="155"/>
      <c r="O147" s="155">
        <v>0</v>
      </c>
      <c r="P147" s="155"/>
      <c r="Q147" s="155">
        <v>5928384</v>
      </c>
      <c r="R147" s="155"/>
      <c r="S147" s="155">
        <v>8410</v>
      </c>
      <c r="T147" s="155"/>
      <c r="U147" s="155">
        <v>39210377219</v>
      </c>
      <c r="V147" s="155"/>
      <c r="W147" s="3">
        <v>49561056071</v>
      </c>
      <c r="X147" s="275"/>
      <c r="Y147" s="158">
        <v>0.23</v>
      </c>
    </row>
    <row r="148" spans="1:25" s="266" customFormat="1">
      <c r="A148" s="276" t="s">
        <v>267</v>
      </c>
      <c r="B148" s="267"/>
      <c r="C148" s="165">
        <v>2305962</v>
      </c>
      <c r="D148" s="165"/>
      <c r="E148" s="165">
        <v>46849075583</v>
      </c>
      <c r="F148" s="165"/>
      <c r="G148" s="166">
        <v>26475389630</v>
      </c>
      <c r="H148" s="155"/>
      <c r="I148" s="155">
        <v>3262475</v>
      </c>
      <c r="J148" s="155"/>
      <c r="K148" s="155">
        <v>37647746014</v>
      </c>
      <c r="L148" s="155"/>
      <c r="M148" s="155">
        <v>264292</v>
      </c>
      <c r="N148" s="155"/>
      <c r="O148" s="155">
        <v>3245610374</v>
      </c>
      <c r="P148" s="155"/>
      <c r="Q148" s="155">
        <v>5304145</v>
      </c>
      <c r="R148" s="155"/>
      <c r="S148" s="155">
        <v>12540</v>
      </c>
      <c r="T148" s="155"/>
      <c r="U148" s="155">
        <v>80486390308</v>
      </c>
      <c r="V148" s="155"/>
      <c r="W148" s="3">
        <v>66118220133</v>
      </c>
      <c r="X148" s="275"/>
      <c r="Y148" s="158">
        <v>0.3</v>
      </c>
    </row>
    <row r="149" spans="1:25" s="266" customFormat="1">
      <c r="A149" s="276" t="s">
        <v>248</v>
      </c>
      <c r="B149" s="267"/>
      <c r="C149" s="165">
        <v>24645503</v>
      </c>
      <c r="D149" s="165"/>
      <c r="E149" s="165">
        <v>68636488022</v>
      </c>
      <c r="F149" s="165"/>
      <c r="G149" s="166">
        <v>46719330327</v>
      </c>
      <c r="H149" s="155"/>
      <c r="I149" s="155">
        <v>5134513</v>
      </c>
      <c r="J149" s="155"/>
      <c r="K149" s="155">
        <v>10097391626</v>
      </c>
      <c r="L149" s="155"/>
      <c r="M149" s="155">
        <v>0</v>
      </c>
      <c r="N149" s="155"/>
      <c r="O149" s="155">
        <v>0</v>
      </c>
      <c r="P149" s="155"/>
      <c r="Q149" s="155">
        <v>29780016</v>
      </c>
      <c r="R149" s="155"/>
      <c r="S149" s="155">
        <v>1847</v>
      </c>
      <c r="T149" s="155"/>
      <c r="U149" s="155">
        <v>78733879648</v>
      </c>
      <c r="V149" s="155"/>
      <c r="W149" s="3">
        <v>54676417602</v>
      </c>
      <c r="X149" s="275"/>
      <c r="Y149" s="158">
        <v>0.25</v>
      </c>
    </row>
    <row r="150" spans="1:25" s="266" customFormat="1">
      <c r="A150" s="267" t="s">
        <v>345</v>
      </c>
      <c r="B150" s="267"/>
      <c r="C150" s="165">
        <v>9529690</v>
      </c>
      <c r="D150" s="165"/>
      <c r="E150" s="165">
        <v>51433723566</v>
      </c>
      <c r="F150" s="165"/>
      <c r="G150" s="166">
        <v>51533056597</v>
      </c>
      <c r="H150" s="155"/>
      <c r="I150" s="155">
        <v>6140023</v>
      </c>
      <c r="J150" s="155"/>
      <c r="K150" s="155">
        <v>33658746757</v>
      </c>
      <c r="L150" s="155"/>
      <c r="M150" s="155">
        <v>0</v>
      </c>
      <c r="N150" s="155"/>
      <c r="O150" s="155">
        <v>0</v>
      </c>
      <c r="P150" s="155"/>
      <c r="Q150" s="155">
        <v>15669713</v>
      </c>
      <c r="R150" s="155"/>
      <c r="S150" s="155">
        <v>6140</v>
      </c>
      <c r="T150" s="155"/>
      <c r="U150" s="155">
        <v>85092470323</v>
      </c>
      <c r="V150" s="155"/>
      <c r="W150" s="3">
        <v>95639576197</v>
      </c>
      <c r="X150" s="275"/>
      <c r="Y150" s="158">
        <v>0.44</v>
      </c>
    </row>
    <row r="151" spans="1:25" s="266" customFormat="1">
      <c r="A151" s="276" t="s">
        <v>326</v>
      </c>
      <c r="B151" s="267"/>
      <c r="C151" s="165">
        <v>1346305</v>
      </c>
      <c r="D151" s="165"/>
      <c r="E151" s="165">
        <v>48837102026</v>
      </c>
      <c r="F151" s="165"/>
      <c r="G151" s="166">
        <v>41982298006</v>
      </c>
      <c r="H151" s="155"/>
      <c r="I151" s="155">
        <v>725245</v>
      </c>
      <c r="J151" s="155"/>
      <c r="K151" s="155">
        <v>23380337541</v>
      </c>
      <c r="L151" s="155"/>
      <c r="M151" s="155">
        <v>98321</v>
      </c>
      <c r="N151" s="155"/>
      <c r="O151" s="155">
        <v>2996585489</v>
      </c>
      <c r="P151" s="155"/>
      <c r="Q151" s="155">
        <v>1973229</v>
      </c>
      <c r="R151" s="155"/>
      <c r="S151" s="155">
        <v>29760</v>
      </c>
      <c r="T151" s="155"/>
      <c r="U151" s="155">
        <v>68789817315</v>
      </c>
      <c r="V151" s="155"/>
      <c r="W151" s="3">
        <v>58373891439</v>
      </c>
      <c r="X151" s="275"/>
      <c r="Y151" s="158">
        <v>0.27</v>
      </c>
    </row>
    <row r="152" spans="1:25" s="266" customFormat="1">
      <c r="A152" s="276" t="s">
        <v>327</v>
      </c>
      <c r="B152" s="267"/>
      <c r="C152" s="165">
        <v>332182</v>
      </c>
      <c r="D152" s="165"/>
      <c r="E152" s="165">
        <v>14170659033</v>
      </c>
      <c r="F152" s="165"/>
      <c r="G152" s="166">
        <v>14601687970</v>
      </c>
      <c r="H152" s="155"/>
      <c r="I152" s="155">
        <v>961800</v>
      </c>
      <c r="J152" s="155"/>
      <c r="K152" s="155">
        <v>572397474</v>
      </c>
      <c r="L152" s="155"/>
      <c r="M152" s="155">
        <v>0</v>
      </c>
      <c r="N152" s="155"/>
      <c r="O152" s="155">
        <v>0</v>
      </c>
      <c r="P152" s="155"/>
      <c r="Q152" s="155">
        <v>1293982</v>
      </c>
      <c r="R152" s="155"/>
      <c r="S152" s="155">
        <v>13001.866666615146</v>
      </c>
      <c r="T152" s="155"/>
      <c r="U152" s="155">
        <v>14743056507</v>
      </c>
      <c r="V152" s="155"/>
      <c r="W152" s="3">
        <v>16724077557</v>
      </c>
      <c r="X152" s="275"/>
      <c r="Y152" s="158">
        <v>0.08</v>
      </c>
    </row>
    <row r="153" spans="1:25" s="266" customFormat="1">
      <c r="A153" s="267" t="s">
        <v>325</v>
      </c>
      <c r="B153" s="267"/>
      <c r="C153" s="165">
        <v>6887976</v>
      </c>
      <c r="D153" s="165"/>
      <c r="E153" s="165">
        <v>22247449676</v>
      </c>
      <c r="F153" s="165"/>
      <c r="G153" s="166">
        <v>28880614551</v>
      </c>
      <c r="H153" s="155"/>
      <c r="I153" s="155">
        <v>1305130</v>
      </c>
      <c r="J153" s="155"/>
      <c r="K153" s="155">
        <v>5880042928</v>
      </c>
      <c r="L153" s="155"/>
      <c r="M153" s="155">
        <v>388866</v>
      </c>
      <c r="N153" s="155"/>
      <c r="O153" s="155">
        <v>1691092827</v>
      </c>
      <c r="P153" s="155"/>
      <c r="Q153" s="155">
        <v>7804240</v>
      </c>
      <c r="R153" s="155"/>
      <c r="S153" s="155">
        <v>4500</v>
      </c>
      <c r="T153" s="155"/>
      <c r="U153" s="155">
        <v>26792489061</v>
      </c>
      <c r="V153" s="155"/>
      <c r="W153" s="3">
        <v>34910121477</v>
      </c>
      <c r="X153" s="275"/>
      <c r="Y153" s="158">
        <v>0.16</v>
      </c>
    </row>
    <row r="154" spans="1:25" s="266" customFormat="1">
      <c r="A154" s="276" t="s">
        <v>304</v>
      </c>
      <c r="B154" s="267"/>
      <c r="C154" s="165">
        <v>2036153</v>
      </c>
      <c r="D154" s="165"/>
      <c r="E154" s="165">
        <v>19782486446</v>
      </c>
      <c r="F154" s="165"/>
      <c r="G154" s="166">
        <v>25138550592</v>
      </c>
      <c r="H154" s="155"/>
      <c r="I154" s="155">
        <v>0</v>
      </c>
      <c r="J154" s="155"/>
      <c r="K154" s="155">
        <v>0</v>
      </c>
      <c r="L154" s="155"/>
      <c r="M154" s="155">
        <v>0</v>
      </c>
      <c r="N154" s="155"/>
      <c r="O154" s="155">
        <v>0</v>
      </c>
      <c r="P154" s="155"/>
      <c r="Q154" s="155">
        <v>2036153</v>
      </c>
      <c r="R154" s="155"/>
      <c r="S154" s="155">
        <v>12420</v>
      </c>
      <c r="T154" s="155"/>
      <c r="U154" s="155">
        <v>19782486446</v>
      </c>
      <c r="V154" s="155"/>
      <c r="W154" s="3">
        <v>25138550592</v>
      </c>
      <c r="X154" s="275"/>
      <c r="Y154" s="158">
        <v>0.12</v>
      </c>
    </row>
    <row r="155" spans="1:25" s="266" customFormat="1">
      <c r="A155" s="267" t="s">
        <v>255</v>
      </c>
      <c r="B155" s="267"/>
      <c r="C155" s="165">
        <v>5530683</v>
      </c>
      <c r="D155" s="165"/>
      <c r="E155" s="165">
        <v>19988270860</v>
      </c>
      <c r="F155" s="165"/>
      <c r="G155" s="166">
        <v>27208490636</v>
      </c>
      <c r="H155" s="155"/>
      <c r="I155" s="155">
        <v>568013</v>
      </c>
      <c r="J155" s="155"/>
      <c r="K155" s="155">
        <v>2832896624</v>
      </c>
      <c r="L155" s="155"/>
      <c r="M155" s="155">
        <v>0</v>
      </c>
      <c r="N155" s="155"/>
      <c r="O155" s="155">
        <v>0</v>
      </c>
      <c r="P155" s="155"/>
      <c r="Q155" s="155">
        <v>6098696</v>
      </c>
      <c r="R155" s="155"/>
      <c r="S155" s="155">
        <v>4790</v>
      </c>
      <c r="T155" s="155"/>
      <c r="U155" s="155">
        <v>22821167484</v>
      </c>
      <c r="V155" s="155"/>
      <c r="W155" s="3">
        <v>29038937958</v>
      </c>
      <c r="X155" s="275"/>
      <c r="Y155" s="158">
        <v>0.13</v>
      </c>
    </row>
    <row r="156" spans="1:25" s="266" customFormat="1">
      <c r="A156" s="276" t="s">
        <v>241</v>
      </c>
      <c r="B156" s="267"/>
      <c r="C156" s="165">
        <v>4254120</v>
      </c>
      <c r="D156" s="165"/>
      <c r="E156" s="165">
        <v>23194406716</v>
      </c>
      <c r="F156" s="165"/>
      <c r="G156" s="166">
        <v>44698500415</v>
      </c>
      <c r="H156" s="155"/>
      <c r="I156" s="155">
        <v>6048164</v>
      </c>
      <c r="J156" s="155"/>
      <c r="K156" s="155">
        <v>69985614792</v>
      </c>
      <c r="L156" s="155"/>
      <c r="M156" s="155">
        <v>0</v>
      </c>
      <c r="N156" s="155"/>
      <c r="O156" s="155">
        <v>0</v>
      </c>
      <c r="P156" s="155"/>
      <c r="Q156" s="155">
        <v>10302284</v>
      </c>
      <c r="R156" s="155"/>
      <c r="S156" s="155">
        <v>12060</v>
      </c>
      <c r="T156" s="155"/>
      <c r="U156" s="155">
        <v>93180021508</v>
      </c>
      <c r="V156" s="155"/>
      <c r="W156" s="3">
        <v>123506284050</v>
      </c>
      <c r="X156" s="275"/>
      <c r="Y156" s="158">
        <v>0.56999999999999995</v>
      </c>
    </row>
    <row r="157" spans="1:25" s="266" customFormat="1">
      <c r="A157" s="276" t="s">
        <v>228</v>
      </c>
      <c r="B157" s="267"/>
      <c r="C157" s="165">
        <v>19642050</v>
      </c>
      <c r="D157" s="165"/>
      <c r="E157" s="165">
        <v>168996628408</v>
      </c>
      <c r="F157" s="165"/>
      <c r="G157" s="166">
        <v>196228057018</v>
      </c>
      <c r="H157" s="155"/>
      <c r="I157" s="155">
        <v>4089114</v>
      </c>
      <c r="J157" s="155"/>
      <c r="K157" s="155">
        <v>47498142740</v>
      </c>
      <c r="L157" s="155"/>
      <c r="M157" s="155">
        <v>0</v>
      </c>
      <c r="N157" s="155"/>
      <c r="O157" s="155">
        <v>0</v>
      </c>
      <c r="P157" s="155"/>
      <c r="Q157" s="155">
        <v>23731164</v>
      </c>
      <c r="R157" s="155"/>
      <c r="S157" s="155">
        <v>11680</v>
      </c>
      <c r="T157" s="155"/>
      <c r="U157" s="155">
        <v>216494771148</v>
      </c>
      <c r="V157" s="155"/>
      <c r="W157" s="3">
        <v>275530774552</v>
      </c>
      <c r="X157" s="275"/>
      <c r="Y157" s="158">
        <v>1.27</v>
      </c>
    </row>
    <row r="158" spans="1:25" s="266" customFormat="1">
      <c r="A158" s="267" t="s">
        <v>220</v>
      </c>
      <c r="B158" s="267"/>
      <c r="C158" s="165">
        <v>12663346</v>
      </c>
      <c r="D158" s="165"/>
      <c r="E158" s="165">
        <v>58616664608</v>
      </c>
      <c r="F158" s="165"/>
      <c r="G158" s="166">
        <v>48828848479</v>
      </c>
      <c r="H158" s="155"/>
      <c r="I158" s="155">
        <v>6949384</v>
      </c>
      <c r="J158" s="155"/>
      <c r="K158" s="155">
        <v>29919813186</v>
      </c>
      <c r="L158" s="155"/>
      <c r="M158" s="155">
        <v>4775754</v>
      </c>
      <c r="N158" s="155"/>
      <c r="O158" s="155">
        <v>20057504248</v>
      </c>
      <c r="P158" s="155"/>
      <c r="Q158" s="155">
        <v>14836976</v>
      </c>
      <c r="R158" s="155"/>
      <c r="S158" s="155">
        <v>3915</v>
      </c>
      <c r="T158" s="155"/>
      <c r="U158" s="155">
        <v>66977600576</v>
      </c>
      <c r="V158" s="155"/>
      <c r="W158" s="3">
        <v>57741144816</v>
      </c>
      <c r="X158" s="275"/>
      <c r="Y158" s="158">
        <v>0.27</v>
      </c>
    </row>
    <row r="159" spans="1:25" s="266" customFormat="1">
      <c r="A159" s="267" t="s">
        <v>189</v>
      </c>
      <c r="B159" s="267"/>
      <c r="C159" s="165">
        <v>6529133</v>
      </c>
      <c r="D159" s="165"/>
      <c r="E159" s="165">
        <v>60073429831</v>
      </c>
      <c r="F159" s="165"/>
      <c r="G159" s="166">
        <v>43809421450</v>
      </c>
      <c r="H159" s="155"/>
      <c r="I159" s="155">
        <v>3736187</v>
      </c>
      <c r="J159" s="155"/>
      <c r="K159" s="155">
        <v>27254533337</v>
      </c>
      <c r="L159" s="155"/>
      <c r="M159" s="155">
        <v>0</v>
      </c>
      <c r="N159" s="155"/>
      <c r="O159" s="155">
        <v>0</v>
      </c>
      <c r="P159" s="155"/>
      <c r="Q159" s="155">
        <v>10265320</v>
      </c>
      <c r="R159" s="155"/>
      <c r="S159" s="155">
        <v>7330</v>
      </c>
      <c r="T159" s="155"/>
      <c r="U159" s="155">
        <v>87327963168</v>
      </c>
      <c r="V159" s="155"/>
      <c r="W159" s="3">
        <v>74797089071</v>
      </c>
      <c r="X159" s="275"/>
      <c r="Y159" s="158">
        <v>0.34</v>
      </c>
    </row>
    <row r="160" spans="1:25" s="266" customFormat="1">
      <c r="A160" s="267" t="s">
        <v>190</v>
      </c>
      <c r="B160" s="267"/>
      <c r="C160" s="165">
        <v>12691949</v>
      </c>
      <c r="D160" s="165"/>
      <c r="E160" s="165">
        <v>62804760921</v>
      </c>
      <c r="F160" s="165"/>
      <c r="G160" s="166">
        <v>48623728558</v>
      </c>
      <c r="H160" s="155"/>
      <c r="I160" s="155">
        <v>7554816</v>
      </c>
      <c r="J160" s="155"/>
      <c r="K160" s="155">
        <v>28820756396</v>
      </c>
      <c r="L160" s="155"/>
      <c r="M160" s="155">
        <v>0</v>
      </c>
      <c r="N160" s="155"/>
      <c r="O160" s="155">
        <v>0</v>
      </c>
      <c r="P160" s="155"/>
      <c r="Q160" s="155">
        <v>20246765</v>
      </c>
      <c r="R160" s="155"/>
      <c r="S160" s="155">
        <v>4030</v>
      </c>
      <c r="T160" s="155"/>
      <c r="U160" s="155">
        <v>91625517317</v>
      </c>
      <c r="V160" s="155"/>
      <c r="W160" s="3">
        <v>81108975901</v>
      </c>
      <c r="X160" s="275"/>
      <c r="Y160" s="158">
        <v>0.37</v>
      </c>
    </row>
    <row r="161" spans="1:25" s="266" customFormat="1">
      <c r="A161" s="276" t="s">
        <v>88</v>
      </c>
      <c r="B161" s="267"/>
      <c r="C161" s="165">
        <v>9590801</v>
      </c>
      <c r="D161" s="165"/>
      <c r="E161" s="165">
        <v>52142854344</v>
      </c>
      <c r="F161" s="165"/>
      <c r="G161" s="166">
        <v>47964224481</v>
      </c>
      <c r="H161" s="155"/>
      <c r="I161" s="155">
        <v>7381480</v>
      </c>
      <c r="J161" s="155"/>
      <c r="K161" s="155">
        <v>39963893568</v>
      </c>
      <c r="L161" s="155"/>
      <c r="M161" s="155">
        <v>0</v>
      </c>
      <c r="N161" s="155"/>
      <c r="O161" s="155">
        <v>0</v>
      </c>
      <c r="P161" s="155"/>
      <c r="Q161" s="155">
        <v>16972281</v>
      </c>
      <c r="R161" s="155"/>
      <c r="S161" s="155">
        <v>5340</v>
      </c>
      <c r="T161" s="155"/>
      <c r="U161" s="155">
        <v>92106747912</v>
      </c>
      <c r="V161" s="155"/>
      <c r="W161" s="3">
        <v>90092720260</v>
      </c>
      <c r="X161" s="275"/>
      <c r="Y161" s="158">
        <v>0.41</v>
      </c>
    </row>
    <row r="162" spans="1:25" s="266" customFormat="1">
      <c r="A162" s="267" t="s">
        <v>84</v>
      </c>
      <c r="B162" s="267"/>
      <c r="C162" s="165">
        <v>3744521</v>
      </c>
      <c r="D162" s="165"/>
      <c r="E162" s="165">
        <v>46741434450</v>
      </c>
      <c r="F162" s="165"/>
      <c r="G162" s="166">
        <v>63761990048</v>
      </c>
      <c r="H162" s="155"/>
      <c r="I162" s="155">
        <v>2866263</v>
      </c>
      <c r="J162" s="155"/>
      <c r="K162" s="155">
        <v>26044333931</v>
      </c>
      <c r="L162" s="155"/>
      <c r="M162" s="155">
        <v>0</v>
      </c>
      <c r="N162" s="155"/>
      <c r="O162" s="155">
        <v>0</v>
      </c>
      <c r="P162" s="155"/>
      <c r="Q162" s="155">
        <v>6610784</v>
      </c>
      <c r="R162" s="155"/>
      <c r="S162" s="155">
        <v>19010</v>
      </c>
      <c r="T162" s="155"/>
      <c r="U162" s="155">
        <v>90132040190</v>
      </c>
      <c r="V162" s="155"/>
      <c r="W162" s="3">
        <v>124923261369</v>
      </c>
      <c r="X162" s="275"/>
      <c r="Y162" s="158">
        <v>0.56999999999999995</v>
      </c>
    </row>
    <row r="163" spans="1:25" s="266" customFormat="1">
      <c r="A163" s="276" t="s">
        <v>81</v>
      </c>
      <c r="B163" s="267"/>
      <c r="C163" s="165">
        <v>21333348</v>
      </c>
      <c r="D163" s="165"/>
      <c r="E163" s="165">
        <v>32531346104</v>
      </c>
      <c r="F163" s="165"/>
      <c r="G163" s="166">
        <v>33760612013</v>
      </c>
      <c r="H163" s="155"/>
      <c r="I163" s="155">
        <v>20414354</v>
      </c>
      <c r="J163" s="155"/>
      <c r="K163" s="155">
        <v>31190648611</v>
      </c>
      <c r="L163" s="155"/>
      <c r="M163" s="155">
        <v>0</v>
      </c>
      <c r="N163" s="155"/>
      <c r="O163" s="155">
        <v>0</v>
      </c>
      <c r="P163" s="155"/>
      <c r="Q163" s="155">
        <v>41747702</v>
      </c>
      <c r="R163" s="155"/>
      <c r="S163" s="155">
        <v>1870</v>
      </c>
      <c r="T163" s="155"/>
      <c r="U163" s="155">
        <v>63721994715</v>
      </c>
      <c r="V163" s="155"/>
      <c r="W163" s="3">
        <v>77603696936</v>
      </c>
      <c r="X163" s="275"/>
      <c r="Y163" s="158">
        <v>0.36</v>
      </c>
    </row>
    <row r="164" spans="1:25" s="266" customFormat="1" ht="40.200000000000003" customHeight="1">
      <c r="A164" s="276" t="s">
        <v>505</v>
      </c>
      <c r="B164" s="267"/>
      <c r="C164" s="165">
        <v>0</v>
      </c>
      <c r="D164" s="165"/>
      <c r="E164" s="165">
        <v>0</v>
      </c>
      <c r="F164" s="165"/>
      <c r="G164" s="166">
        <v>0</v>
      </c>
      <c r="H164" s="155"/>
      <c r="I164" s="155">
        <v>5929847</v>
      </c>
      <c r="J164" s="155"/>
      <c r="K164" s="155">
        <v>56711658866</v>
      </c>
      <c r="L164" s="155"/>
      <c r="M164" s="155">
        <v>0</v>
      </c>
      <c r="N164" s="155"/>
      <c r="O164" s="155">
        <v>0</v>
      </c>
      <c r="P164" s="155"/>
      <c r="Q164" s="155">
        <v>5929847</v>
      </c>
      <c r="R164" s="155"/>
      <c r="S164" s="155">
        <v>9000</v>
      </c>
      <c r="T164" s="155"/>
      <c r="U164" s="155">
        <v>56711658866</v>
      </c>
      <c r="V164" s="155"/>
      <c r="W164" s="3">
        <v>53051079697</v>
      </c>
      <c r="X164" s="275"/>
      <c r="Y164" s="158">
        <v>0.24</v>
      </c>
    </row>
    <row r="165" spans="1:25" s="266" customFormat="1">
      <c r="A165" s="267" t="s">
        <v>506</v>
      </c>
      <c r="B165" s="267"/>
      <c r="C165" s="165">
        <v>0</v>
      </c>
      <c r="D165" s="165"/>
      <c r="E165" s="165">
        <v>0</v>
      </c>
      <c r="F165" s="165"/>
      <c r="G165" s="166">
        <v>0</v>
      </c>
      <c r="H165" s="155"/>
      <c r="I165" s="155">
        <v>733963</v>
      </c>
      <c r="J165" s="155"/>
      <c r="K165" s="155">
        <v>8320168456</v>
      </c>
      <c r="L165" s="155"/>
      <c r="M165" s="155">
        <v>0</v>
      </c>
      <c r="N165" s="155"/>
      <c r="O165" s="155">
        <v>0</v>
      </c>
      <c r="P165" s="155"/>
      <c r="Q165" s="155">
        <v>733963</v>
      </c>
      <c r="R165" s="155"/>
      <c r="S165" s="155">
        <v>13180</v>
      </c>
      <c r="T165" s="155"/>
      <c r="U165" s="155">
        <v>8320168456</v>
      </c>
      <c r="V165" s="155"/>
      <c r="W165" s="3">
        <v>9616074233</v>
      </c>
      <c r="X165" s="275"/>
      <c r="Y165" s="158">
        <v>0.04</v>
      </c>
    </row>
    <row r="166" spans="1:25" s="266" customFormat="1">
      <c r="A166" s="276" t="s">
        <v>479</v>
      </c>
      <c r="B166" s="267"/>
      <c r="C166" s="165">
        <v>400000</v>
      </c>
      <c r="D166" s="165"/>
      <c r="E166" s="165">
        <v>2898687355</v>
      </c>
      <c r="F166" s="165"/>
      <c r="G166" s="166">
        <v>2831054400</v>
      </c>
      <c r="H166" s="155"/>
      <c r="I166" s="155">
        <v>4331090</v>
      </c>
      <c r="J166" s="155"/>
      <c r="K166" s="155">
        <v>29312457679</v>
      </c>
      <c r="L166" s="155"/>
      <c r="M166" s="155">
        <v>224550</v>
      </c>
      <c r="N166" s="155"/>
      <c r="O166" s="155">
        <v>1535405989</v>
      </c>
      <c r="P166" s="155"/>
      <c r="Q166" s="3">
        <v>4506540</v>
      </c>
      <c r="R166" s="155"/>
      <c r="S166" s="155">
        <v>6920</v>
      </c>
      <c r="T166" s="155"/>
      <c r="U166" s="155">
        <v>30682319199</v>
      </c>
      <c r="V166" s="155"/>
      <c r="W166" s="3">
        <v>30999704525</v>
      </c>
      <c r="X166" s="275"/>
      <c r="Y166" s="158">
        <v>0.14000000000000001</v>
      </c>
    </row>
    <row r="167" spans="1:25" s="266" customFormat="1">
      <c r="A167" s="276" t="s">
        <v>475</v>
      </c>
      <c r="B167" s="267"/>
      <c r="C167" s="165">
        <v>2000000</v>
      </c>
      <c r="D167" s="165"/>
      <c r="E167" s="165">
        <v>11610532800</v>
      </c>
      <c r="F167" s="165"/>
      <c r="G167" s="166">
        <v>13081698000</v>
      </c>
      <c r="H167" s="155"/>
      <c r="I167" s="155">
        <v>0</v>
      </c>
      <c r="J167" s="155"/>
      <c r="K167" s="155">
        <v>0</v>
      </c>
      <c r="L167" s="155"/>
      <c r="M167" s="155">
        <v>1000000</v>
      </c>
      <c r="N167" s="155"/>
      <c r="O167" s="155">
        <v>7549632334</v>
      </c>
      <c r="P167" s="155"/>
      <c r="Q167" s="155">
        <v>1000000</v>
      </c>
      <c r="R167" s="155"/>
      <c r="S167" s="155">
        <v>7150</v>
      </c>
      <c r="T167" s="155"/>
      <c r="U167" s="155">
        <v>5805266400</v>
      </c>
      <c r="V167" s="155"/>
      <c r="W167" s="3">
        <v>7107457500</v>
      </c>
      <c r="X167" s="275"/>
      <c r="Y167" s="158">
        <v>0.03</v>
      </c>
    </row>
    <row r="168" spans="1:25" s="266" customFormat="1">
      <c r="A168" s="276" t="s">
        <v>480</v>
      </c>
      <c r="B168" s="267"/>
      <c r="C168" s="165">
        <v>8781042</v>
      </c>
      <c r="D168" s="165"/>
      <c r="E168" s="165">
        <v>23103405739</v>
      </c>
      <c r="F168" s="165"/>
      <c r="G168" s="166">
        <v>24126388829</v>
      </c>
      <c r="H168" s="155"/>
      <c r="I168" s="155">
        <v>8491881</v>
      </c>
      <c r="J168" s="155"/>
      <c r="K168" s="155">
        <v>24104272599</v>
      </c>
      <c r="L168" s="155"/>
      <c r="M168" s="155">
        <v>819819</v>
      </c>
      <c r="N168" s="155"/>
      <c r="O168" s="155">
        <v>2225604099</v>
      </c>
      <c r="P168" s="155"/>
      <c r="Q168" s="155">
        <v>16453104</v>
      </c>
      <c r="R168" s="155"/>
      <c r="S168" s="155">
        <v>2668</v>
      </c>
      <c r="T168" s="155"/>
      <c r="U168" s="155">
        <v>44967076001</v>
      </c>
      <c r="V168" s="155"/>
      <c r="W168" s="3">
        <v>43635695031</v>
      </c>
      <c r="X168" s="275"/>
      <c r="Y168" s="158">
        <v>0.2</v>
      </c>
    </row>
    <row r="169" spans="1:25" s="266" customFormat="1">
      <c r="A169" s="276" t="s">
        <v>483</v>
      </c>
      <c r="B169" s="267"/>
      <c r="C169" s="165">
        <v>11612165</v>
      </c>
      <c r="D169" s="165"/>
      <c r="E169" s="165">
        <v>29799384591</v>
      </c>
      <c r="F169" s="165"/>
      <c r="G169" s="166">
        <v>35448776015</v>
      </c>
      <c r="H169" s="155"/>
      <c r="I169" s="155">
        <v>7356275</v>
      </c>
      <c r="J169" s="155"/>
      <c r="K169" s="155">
        <v>21677358097</v>
      </c>
      <c r="L169" s="155"/>
      <c r="M169" s="155">
        <v>0</v>
      </c>
      <c r="N169" s="155"/>
      <c r="O169" s="155">
        <v>0</v>
      </c>
      <c r="P169" s="155"/>
      <c r="Q169" s="155">
        <v>18968440</v>
      </c>
      <c r="R169" s="155"/>
      <c r="S169" s="155">
        <v>2867</v>
      </c>
      <c r="T169" s="155"/>
      <c r="U169" s="155">
        <v>51476742688</v>
      </c>
      <c r="V169" s="155"/>
      <c r="W169" s="3">
        <v>54058941503</v>
      </c>
      <c r="X169" s="275"/>
      <c r="Y169" s="158">
        <v>0.25</v>
      </c>
    </row>
    <row r="170" spans="1:25" s="266" customFormat="1">
      <c r="A170" s="276" t="s">
        <v>472</v>
      </c>
      <c r="B170" s="267"/>
      <c r="C170" s="165">
        <v>16950018</v>
      </c>
      <c r="D170" s="165"/>
      <c r="E170" s="165">
        <v>38993435737</v>
      </c>
      <c r="F170" s="165"/>
      <c r="G170" s="166">
        <v>41482645201</v>
      </c>
      <c r="H170" s="165"/>
      <c r="I170" s="155">
        <v>7538518</v>
      </c>
      <c r="J170" s="155"/>
      <c r="K170" s="155">
        <v>18282028610</v>
      </c>
      <c r="L170" s="155"/>
      <c r="M170" s="155">
        <v>1162291</v>
      </c>
      <c r="N170" s="155"/>
      <c r="O170" s="155">
        <v>2882202701</v>
      </c>
      <c r="P170" s="155"/>
      <c r="Q170" s="267">
        <v>23326245</v>
      </c>
      <c r="R170" s="267"/>
      <c r="S170" s="155">
        <v>2463</v>
      </c>
      <c r="T170" s="155"/>
      <c r="U170" s="155">
        <v>54557018592</v>
      </c>
      <c r="V170" s="155"/>
      <c r="W170" s="3">
        <v>57110698816</v>
      </c>
      <c r="X170" s="275"/>
      <c r="Y170" s="158">
        <v>0.26</v>
      </c>
    </row>
    <row r="171" spans="1:25" s="266" customFormat="1">
      <c r="A171" s="276" t="s">
        <v>457</v>
      </c>
      <c r="B171" s="267"/>
      <c r="C171" s="165">
        <v>9423264</v>
      </c>
      <c r="D171" s="165"/>
      <c r="E171" s="165">
        <v>15867911601</v>
      </c>
      <c r="F171" s="165"/>
      <c r="G171" s="166">
        <v>16120943595</v>
      </c>
      <c r="H171" s="155"/>
      <c r="I171" s="155">
        <v>23695797</v>
      </c>
      <c r="J171" s="155"/>
      <c r="K171" s="155">
        <v>43556200516</v>
      </c>
      <c r="L171" s="155"/>
      <c r="M171" s="155">
        <v>0</v>
      </c>
      <c r="N171" s="155"/>
      <c r="O171" s="155">
        <v>0</v>
      </c>
      <c r="P171" s="155"/>
      <c r="Q171" s="155">
        <v>33119061</v>
      </c>
      <c r="R171" s="155"/>
      <c r="S171" s="155">
        <v>1643</v>
      </c>
      <c r="T171" s="155"/>
      <c r="U171" s="155">
        <v>59424112117</v>
      </c>
      <c r="V171" s="155"/>
      <c r="W171" s="3">
        <v>54090850253</v>
      </c>
      <c r="X171" s="275"/>
      <c r="Y171" s="158">
        <v>0.25</v>
      </c>
    </row>
    <row r="172" spans="1:25" s="266" customFormat="1">
      <c r="A172" s="276" t="s">
        <v>458</v>
      </c>
      <c r="B172" s="267"/>
      <c r="C172" s="165">
        <v>178735</v>
      </c>
      <c r="D172" s="165"/>
      <c r="E172" s="165">
        <v>20548590930</v>
      </c>
      <c r="F172" s="165"/>
      <c r="G172" s="166">
        <v>24740760103</v>
      </c>
      <c r="H172" s="155"/>
      <c r="I172" s="155">
        <v>0</v>
      </c>
      <c r="J172" s="155"/>
      <c r="K172" s="155">
        <v>0</v>
      </c>
      <c r="L172" s="155"/>
      <c r="M172" s="155">
        <v>0</v>
      </c>
      <c r="N172" s="155"/>
      <c r="O172" s="155">
        <v>0</v>
      </c>
      <c r="P172" s="155"/>
      <c r="Q172" s="155">
        <v>178735</v>
      </c>
      <c r="R172" s="155"/>
      <c r="S172" s="155">
        <v>139250</v>
      </c>
      <c r="T172" s="155"/>
      <c r="U172" s="155">
        <v>20548590930</v>
      </c>
      <c r="V172" s="155"/>
      <c r="W172" s="3">
        <v>24740760103</v>
      </c>
      <c r="X172" s="275"/>
      <c r="Y172" s="158">
        <v>0.11</v>
      </c>
    </row>
    <row r="173" spans="1:25" s="266" customFormat="1">
      <c r="A173" s="276" t="s">
        <v>449</v>
      </c>
      <c r="B173" s="267"/>
      <c r="C173" s="165">
        <v>70812100</v>
      </c>
      <c r="D173" s="165"/>
      <c r="E173" s="165">
        <v>106021404417</v>
      </c>
      <c r="F173" s="165"/>
      <c r="G173" s="166">
        <v>107134748906</v>
      </c>
      <c r="H173" s="155"/>
      <c r="I173" s="155">
        <v>11396114</v>
      </c>
      <c r="J173" s="155"/>
      <c r="K173" s="155">
        <v>17708495700</v>
      </c>
      <c r="L173" s="155"/>
      <c r="M173" s="155">
        <v>0</v>
      </c>
      <c r="N173" s="155"/>
      <c r="O173" s="155">
        <v>0</v>
      </c>
      <c r="P173" s="155"/>
      <c r="Q173" s="155">
        <v>82208214</v>
      </c>
      <c r="R173" s="155"/>
      <c r="S173" s="155">
        <v>1427</v>
      </c>
      <c r="T173" s="155"/>
      <c r="U173" s="155">
        <v>123729900117</v>
      </c>
      <c r="V173" s="155"/>
      <c r="W173" s="3">
        <v>116613120210</v>
      </c>
      <c r="X173" s="275"/>
      <c r="Y173" s="158">
        <v>0.54</v>
      </c>
    </row>
    <row r="174" spans="1:25" s="266" customFormat="1">
      <c r="A174" s="267" t="s">
        <v>448</v>
      </c>
      <c r="B174" s="267"/>
      <c r="C174" s="165">
        <v>6222931</v>
      </c>
      <c r="D174" s="165"/>
      <c r="E174" s="165">
        <v>35849629260</v>
      </c>
      <c r="F174" s="165"/>
      <c r="G174" s="166">
        <v>38167031142</v>
      </c>
      <c r="H174" s="155"/>
      <c r="I174" s="155">
        <v>4241384</v>
      </c>
      <c r="J174" s="155"/>
      <c r="K174" s="155">
        <v>25262879891</v>
      </c>
      <c r="L174" s="155"/>
      <c r="M174" s="155">
        <v>496664</v>
      </c>
      <c r="N174" s="155"/>
      <c r="O174" s="155">
        <v>2820985364</v>
      </c>
      <c r="P174" s="155"/>
      <c r="Q174" s="155">
        <v>9967651</v>
      </c>
      <c r="R174" s="155"/>
      <c r="S174" s="155">
        <v>5520</v>
      </c>
      <c r="T174" s="155"/>
      <c r="U174" s="155">
        <v>58211948221</v>
      </c>
      <c r="V174" s="155"/>
      <c r="W174" s="3">
        <v>54694055993</v>
      </c>
      <c r="X174" s="275"/>
      <c r="Y174" s="158">
        <v>0.25</v>
      </c>
    </row>
    <row r="175" spans="1:25" s="266" customFormat="1">
      <c r="A175" s="267" t="s">
        <v>405</v>
      </c>
      <c r="B175" s="267"/>
      <c r="C175" s="165">
        <v>782699</v>
      </c>
      <c r="D175" s="165"/>
      <c r="E175" s="165">
        <v>42352585718</v>
      </c>
      <c r="F175" s="165"/>
      <c r="G175" s="166">
        <v>49748001707</v>
      </c>
      <c r="H175" s="155"/>
      <c r="I175" s="155">
        <v>0</v>
      </c>
      <c r="J175" s="155"/>
      <c r="K175" s="155">
        <v>0</v>
      </c>
      <c r="L175" s="155"/>
      <c r="M175" s="155">
        <v>0</v>
      </c>
      <c r="N175" s="155"/>
      <c r="O175" s="155">
        <v>0</v>
      </c>
      <c r="P175" s="155"/>
      <c r="Q175" s="155">
        <v>782699</v>
      </c>
      <c r="R175" s="155"/>
      <c r="S175" s="155">
        <v>63940</v>
      </c>
      <c r="T175" s="155"/>
      <c r="U175" s="155">
        <v>42352585718</v>
      </c>
      <c r="V175" s="155"/>
      <c r="W175" s="3">
        <v>49748001707</v>
      </c>
      <c r="X175" s="275"/>
      <c r="Y175" s="158">
        <v>0.23</v>
      </c>
    </row>
    <row r="176" spans="1:25" s="266" customFormat="1">
      <c r="A176" s="267" t="s">
        <v>377</v>
      </c>
      <c r="B176" s="267"/>
      <c r="C176" s="165">
        <v>18381669</v>
      </c>
      <c r="D176" s="165"/>
      <c r="E176" s="165">
        <v>40514132666</v>
      </c>
      <c r="F176" s="165"/>
      <c r="G176" s="166">
        <v>52076049501</v>
      </c>
      <c r="H176" s="155"/>
      <c r="I176" s="155">
        <v>2926434</v>
      </c>
      <c r="J176" s="155"/>
      <c r="K176" s="155">
        <v>7952268310</v>
      </c>
      <c r="L176" s="155"/>
      <c r="M176" s="155">
        <v>0</v>
      </c>
      <c r="N176" s="155"/>
      <c r="O176" s="155">
        <v>0</v>
      </c>
      <c r="P176" s="155"/>
      <c r="Q176" s="155">
        <v>21308103</v>
      </c>
      <c r="R176" s="155"/>
      <c r="S176" s="155">
        <v>2918</v>
      </c>
      <c r="T176" s="155"/>
      <c r="U176" s="155">
        <v>48466400976</v>
      </c>
      <c r="V176" s="155"/>
      <c r="W176" s="3">
        <v>61807091143</v>
      </c>
      <c r="X176" s="275"/>
      <c r="Y176" s="158">
        <v>0.28000000000000003</v>
      </c>
    </row>
    <row r="177" spans="1:25" s="266" customFormat="1">
      <c r="A177" s="267" t="s">
        <v>332</v>
      </c>
      <c r="B177" s="267"/>
      <c r="C177" s="165">
        <v>390207</v>
      </c>
      <c r="D177" s="165"/>
      <c r="E177" s="165">
        <v>18240247396</v>
      </c>
      <c r="F177" s="165"/>
      <c r="G177" s="166">
        <v>25433637049</v>
      </c>
      <c r="H177" s="155"/>
      <c r="I177" s="155">
        <v>39935</v>
      </c>
      <c r="J177" s="155"/>
      <c r="K177" s="155">
        <v>2625809077</v>
      </c>
      <c r="L177" s="155"/>
      <c r="M177" s="155">
        <v>20415</v>
      </c>
      <c r="N177" s="155"/>
      <c r="O177" s="155">
        <v>1256656060</v>
      </c>
      <c r="P177" s="155"/>
      <c r="Q177" s="155">
        <v>409727</v>
      </c>
      <c r="R177" s="155"/>
      <c r="S177" s="155">
        <v>61540</v>
      </c>
      <c r="T177" s="155"/>
      <c r="U177" s="155">
        <v>19875731085</v>
      </c>
      <c r="V177" s="155"/>
      <c r="W177" s="3">
        <v>25064572718</v>
      </c>
      <c r="X177" s="275"/>
      <c r="Y177" s="158">
        <v>0.12</v>
      </c>
    </row>
    <row r="178" spans="1:25" s="266" customFormat="1">
      <c r="A178" s="267" t="s">
        <v>254</v>
      </c>
      <c r="B178" s="267"/>
      <c r="C178" s="165">
        <v>12998042</v>
      </c>
      <c r="D178" s="165"/>
      <c r="E178" s="165">
        <v>74239910947</v>
      </c>
      <c r="F178" s="165"/>
      <c r="G178" s="166">
        <v>91220167772</v>
      </c>
      <c r="H178" s="155"/>
      <c r="I178" s="155">
        <v>15601258</v>
      </c>
      <c r="J178" s="155"/>
      <c r="K178" s="155">
        <v>110979050077</v>
      </c>
      <c r="L178" s="155"/>
      <c r="M178" s="155">
        <v>1357399</v>
      </c>
      <c r="N178" s="155"/>
      <c r="O178" s="155">
        <v>9069228594</v>
      </c>
      <c r="P178" s="155"/>
      <c r="Q178" s="155">
        <v>27241901</v>
      </c>
      <c r="R178" s="155"/>
      <c r="S178" s="155">
        <v>6720</v>
      </c>
      <c r="T178" s="155"/>
      <c r="U178" s="155">
        <v>176427975494</v>
      </c>
      <c r="V178" s="155"/>
      <c r="W178" s="3">
        <v>181976334554</v>
      </c>
      <c r="X178" s="275"/>
      <c r="Y178" s="158">
        <v>0.84</v>
      </c>
    </row>
    <row r="179" spans="1:25" s="266" customFormat="1">
      <c r="A179" s="267" t="s">
        <v>186</v>
      </c>
      <c r="B179" s="267"/>
      <c r="C179" s="165">
        <v>11964756</v>
      </c>
      <c r="D179" s="165"/>
      <c r="E179" s="165">
        <v>38556833453</v>
      </c>
      <c r="F179" s="165"/>
      <c r="G179" s="166">
        <v>38511365746</v>
      </c>
      <c r="H179" s="155"/>
      <c r="I179" s="155">
        <v>7038024</v>
      </c>
      <c r="J179" s="155"/>
      <c r="K179" s="155">
        <v>21312985846</v>
      </c>
      <c r="L179" s="155"/>
      <c r="M179" s="155">
        <v>0</v>
      </c>
      <c r="N179" s="155"/>
      <c r="O179" s="155">
        <v>0</v>
      </c>
      <c r="P179" s="155"/>
      <c r="Q179" s="155">
        <v>19002780</v>
      </c>
      <c r="R179" s="155"/>
      <c r="S179" s="155">
        <v>3030</v>
      </c>
      <c r="T179" s="155"/>
      <c r="U179" s="155">
        <v>59869819299</v>
      </c>
      <c r="V179" s="155"/>
      <c r="W179" s="3">
        <v>57235831784</v>
      </c>
      <c r="X179" s="275"/>
      <c r="Y179" s="158">
        <v>0.26</v>
      </c>
    </row>
    <row r="180" spans="1:25" s="266" customFormat="1">
      <c r="A180" s="276" t="s">
        <v>184</v>
      </c>
      <c r="B180" s="267"/>
      <c r="C180" s="165">
        <v>21564397</v>
      </c>
      <c r="D180" s="165"/>
      <c r="E180" s="165">
        <v>44907857836</v>
      </c>
      <c r="F180" s="165"/>
      <c r="G180" s="166">
        <v>47738169845</v>
      </c>
      <c r="H180" s="155"/>
      <c r="I180" s="155">
        <v>5415612</v>
      </c>
      <c r="J180" s="155"/>
      <c r="K180" s="155">
        <v>12434062784</v>
      </c>
      <c r="L180" s="155"/>
      <c r="M180" s="155">
        <v>0</v>
      </c>
      <c r="N180" s="155"/>
      <c r="O180" s="155">
        <v>0</v>
      </c>
      <c r="P180" s="155"/>
      <c r="Q180" s="155">
        <v>26980009</v>
      </c>
      <c r="R180" s="155"/>
      <c r="S180" s="155">
        <v>2273</v>
      </c>
      <c r="T180" s="155"/>
      <c r="U180" s="155">
        <v>57341920620</v>
      </c>
      <c r="V180" s="155"/>
      <c r="W180" s="3">
        <v>60960673377</v>
      </c>
      <c r="X180" s="275"/>
      <c r="Y180" s="158">
        <v>0.28000000000000003</v>
      </c>
    </row>
    <row r="181" spans="1:25" s="266" customFormat="1">
      <c r="A181" s="276" t="s">
        <v>315</v>
      </c>
      <c r="B181" s="267"/>
      <c r="C181" s="165">
        <v>37953866</v>
      </c>
      <c r="D181" s="165"/>
      <c r="E181" s="165">
        <v>50805261717</v>
      </c>
      <c r="F181" s="165"/>
      <c r="G181" s="166">
        <v>48480532042</v>
      </c>
      <c r="H181" s="155"/>
      <c r="I181" s="155">
        <v>25475542</v>
      </c>
      <c r="J181" s="155"/>
      <c r="K181" s="155">
        <v>32130267254</v>
      </c>
      <c r="L181" s="155"/>
      <c r="M181" s="155">
        <v>0</v>
      </c>
      <c r="N181" s="155"/>
      <c r="O181" s="155">
        <v>0</v>
      </c>
      <c r="P181" s="155"/>
      <c r="Q181" s="155">
        <v>63429408</v>
      </c>
      <c r="R181" s="155"/>
      <c r="S181" s="155">
        <v>1190</v>
      </c>
      <c r="T181" s="155"/>
      <c r="U181" s="155">
        <v>82935528971</v>
      </c>
      <c r="V181" s="155"/>
      <c r="W181" s="3">
        <v>75031883602</v>
      </c>
      <c r="X181" s="275"/>
      <c r="Y181" s="158">
        <v>0.34</v>
      </c>
    </row>
    <row r="182" spans="1:25" s="266" customFormat="1">
      <c r="A182" s="276" t="s">
        <v>168</v>
      </c>
      <c r="B182" s="267"/>
      <c r="C182" s="165">
        <v>6889944</v>
      </c>
      <c r="D182" s="165"/>
      <c r="E182" s="165">
        <v>30256180770</v>
      </c>
      <c r="F182" s="165"/>
      <c r="G182" s="166">
        <v>38148645005</v>
      </c>
      <c r="H182" s="155"/>
      <c r="I182" s="155">
        <v>755885</v>
      </c>
      <c r="J182" s="155"/>
      <c r="K182" s="155">
        <v>4356571542</v>
      </c>
      <c r="L182" s="155"/>
      <c r="M182" s="155">
        <v>362891</v>
      </c>
      <c r="N182" s="155"/>
      <c r="O182" s="155">
        <v>2272610344</v>
      </c>
      <c r="P182" s="155"/>
      <c r="Q182" s="155">
        <v>7282938</v>
      </c>
      <c r="R182" s="155"/>
      <c r="S182" s="155">
        <v>6300</v>
      </c>
      <c r="T182" s="155"/>
      <c r="U182" s="155">
        <v>32969940748</v>
      </c>
      <c r="V182" s="155"/>
      <c r="W182" s="3">
        <v>45609508471</v>
      </c>
      <c r="X182" s="275"/>
      <c r="Y182" s="158">
        <v>0.21</v>
      </c>
    </row>
    <row r="183" spans="1:25" s="266" customFormat="1">
      <c r="A183" s="276" t="s">
        <v>163</v>
      </c>
      <c r="B183" s="267"/>
      <c r="C183" s="165">
        <v>36843860</v>
      </c>
      <c r="D183" s="165"/>
      <c r="E183" s="165">
        <v>94851741502</v>
      </c>
      <c r="F183" s="165"/>
      <c r="G183" s="166">
        <v>60064408018</v>
      </c>
      <c r="H183" s="155"/>
      <c r="I183" s="155">
        <v>3136889</v>
      </c>
      <c r="J183" s="155"/>
      <c r="K183" s="155">
        <v>5495221386</v>
      </c>
      <c r="L183" s="155"/>
      <c r="M183" s="155">
        <v>1897593</v>
      </c>
      <c r="N183" s="155"/>
      <c r="O183" s="155">
        <v>3216145490</v>
      </c>
      <c r="P183" s="155"/>
      <c r="Q183" s="155">
        <v>38083156</v>
      </c>
      <c r="R183" s="155"/>
      <c r="S183" s="155">
        <v>1655</v>
      </c>
      <c r="T183" s="155"/>
      <c r="U183" s="161">
        <v>95584228344</v>
      </c>
      <c r="V183" s="155"/>
      <c r="W183" s="172">
        <v>62652608827</v>
      </c>
      <c r="X183" s="275"/>
      <c r="Y183" s="158">
        <v>0.28999999999999998</v>
      </c>
    </row>
    <row r="184" spans="1:25" s="266" customFormat="1">
      <c r="A184" s="276" t="s">
        <v>262</v>
      </c>
      <c r="B184" s="267"/>
      <c r="C184" s="165">
        <v>8804081</v>
      </c>
      <c r="D184" s="165"/>
      <c r="E184" s="165">
        <v>26838655867</v>
      </c>
      <c r="F184" s="165"/>
      <c r="G184" s="166">
        <v>28005429502</v>
      </c>
      <c r="H184" s="155"/>
      <c r="I184" s="155">
        <v>2304812</v>
      </c>
      <c r="J184" s="155"/>
      <c r="K184" s="155">
        <v>7458880897</v>
      </c>
      <c r="L184" s="155"/>
      <c r="M184" s="155">
        <v>523576</v>
      </c>
      <c r="N184" s="155"/>
      <c r="O184" s="155">
        <v>2382986116</v>
      </c>
      <c r="P184" s="155"/>
      <c r="Q184" s="155">
        <v>10585317</v>
      </c>
      <c r="R184" s="155"/>
      <c r="S184" s="155">
        <v>4640</v>
      </c>
      <c r="T184" s="155"/>
      <c r="U184" s="155">
        <v>32681051025</v>
      </c>
      <c r="V184" s="155"/>
      <c r="W184" s="3">
        <v>48823631451</v>
      </c>
      <c r="X184" s="275"/>
      <c r="Y184" s="158">
        <v>0.22</v>
      </c>
    </row>
    <row r="185" spans="1:25" s="266" customFormat="1">
      <c r="A185" s="267" t="s">
        <v>257</v>
      </c>
      <c r="B185" s="267"/>
      <c r="C185" s="165">
        <v>1628211</v>
      </c>
      <c r="D185" s="165"/>
      <c r="E185" s="165">
        <v>9551767214</v>
      </c>
      <c r="F185" s="165"/>
      <c r="G185" s="166">
        <v>18159829686</v>
      </c>
      <c r="H185" s="155"/>
      <c r="I185" s="155">
        <v>248414</v>
      </c>
      <c r="J185" s="155"/>
      <c r="K185" s="155">
        <v>2979183639</v>
      </c>
      <c r="L185" s="155"/>
      <c r="M185" s="155">
        <v>0</v>
      </c>
      <c r="N185" s="155"/>
      <c r="O185" s="155">
        <v>0</v>
      </c>
      <c r="P185" s="155"/>
      <c r="Q185" s="155">
        <v>1876625</v>
      </c>
      <c r="R185" s="155"/>
      <c r="S185" s="155">
        <v>12240</v>
      </c>
      <c r="T185" s="155"/>
      <c r="U185" s="155">
        <v>12530950853</v>
      </c>
      <c r="V185" s="155"/>
      <c r="W185" s="3">
        <v>22833219158</v>
      </c>
      <c r="X185" s="275"/>
      <c r="Y185" s="158">
        <v>0.1</v>
      </c>
    </row>
    <row r="186" spans="1:25" s="266" customFormat="1">
      <c r="A186" s="276" t="s">
        <v>200</v>
      </c>
      <c r="B186" s="267"/>
      <c r="C186" s="165">
        <v>4853068</v>
      </c>
      <c r="D186" s="165"/>
      <c r="E186" s="165">
        <v>25753489955</v>
      </c>
      <c r="F186" s="165"/>
      <c r="G186" s="166">
        <v>37049796449</v>
      </c>
      <c r="H186" s="155"/>
      <c r="I186" s="155">
        <v>9707247</v>
      </c>
      <c r="J186" s="155"/>
      <c r="K186" s="155">
        <v>82226268401</v>
      </c>
      <c r="L186" s="155"/>
      <c r="M186" s="155">
        <v>0</v>
      </c>
      <c r="N186" s="155"/>
      <c r="O186" s="155">
        <v>0</v>
      </c>
      <c r="P186" s="155"/>
      <c r="Q186" s="155">
        <v>14560315</v>
      </c>
      <c r="R186" s="155"/>
      <c r="S186" s="155">
        <v>8080</v>
      </c>
      <c r="T186" s="155"/>
      <c r="U186" s="155">
        <v>107979758356</v>
      </c>
      <c r="V186" s="155"/>
      <c r="W186" s="3">
        <v>116947343498</v>
      </c>
      <c r="X186" s="275"/>
      <c r="Y186" s="158">
        <v>0.54</v>
      </c>
    </row>
    <row r="187" spans="1:25" s="266" customFormat="1">
      <c r="A187" s="276" t="s">
        <v>201</v>
      </c>
      <c r="B187" s="267"/>
      <c r="C187" s="165">
        <v>5233571</v>
      </c>
      <c r="D187" s="165"/>
      <c r="E187" s="165">
        <v>3917432659</v>
      </c>
      <c r="F187" s="165"/>
      <c r="G187" s="166">
        <v>5847532729</v>
      </c>
      <c r="H187" s="155"/>
      <c r="I187" s="155">
        <v>198383</v>
      </c>
      <c r="J187" s="155"/>
      <c r="K187" s="155">
        <v>231982299</v>
      </c>
      <c r="L187" s="155"/>
      <c r="M187" s="155">
        <v>257815</v>
      </c>
      <c r="N187" s="155"/>
      <c r="O187" s="155">
        <v>324964316</v>
      </c>
      <c r="P187" s="155"/>
      <c r="Q187" s="155">
        <v>5174139</v>
      </c>
      <c r="R187" s="155"/>
      <c r="S187" s="155">
        <v>1267</v>
      </c>
      <c r="T187" s="155"/>
      <c r="U187" s="155">
        <v>3952472676</v>
      </c>
      <c r="V187" s="155"/>
      <c r="W187" s="3">
        <v>6516628093</v>
      </c>
      <c r="X187" s="275"/>
      <c r="Y187" s="158">
        <v>0.03</v>
      </c>
    </row>
    <row r="188" spans="1:25" s="266" customFormat="1">
      <c r="A188" s="276" t="s">
        <v>328</v>
      </c>
      <c r="B188" s="267"/>
      <c r="C188" s="165">
        <v>3297266</v>
      </c>
      <c r="D188" s="165"/>
      <c r="E188" s="165">
        <v>30429984457</v>
      </c>
      <c r="F188" s="165"/>
      <c r="G188" s="166">
        <v>28056660613</v>
      </c>
      <c r="H188" s="155"/>
      <c r="I188" s="155">
        <v>3691724</v>
      </c>
      <c r="J188" s="155"/>
      <c r="K188" s="155">
        <v>31381993512</v>
      </c>
      <c r="L188" s="155"/>
      <c r="M188" s="155">
        <v>0</v>
      </c>
      <c r="N188" s="155"/>
      <c r="O188" s="155">
        <v>0</v>
      </c>
      <c r="P188" s="155"/>
      <c r="Q188" s="155">
        <v>6988990</v>
      </c>
      <c r="R188" s="155"/>
      <c r="S188" s="155">
        <v>8880</v>
      </c>
      <c r="T188" s="155"/>
      <c r="U188" s="155">
        <v>61811977969</v>
      </c>
      <c r="V188" s="155"/>
      <c r="W188" s="3">
        <v>61692960929</v>
      </c>
      <c r="X188" s="275"/>
      <c r="Y188" s="158">
        <v>0.28000000000000003</v>
      </c>
    </row>
    <row r="189" spans="1:25" s="266" customFormat="1">
      <c r="A189" s="276" t="s">
        <v>320</v>
      </c>
      <c r="B189" s="267"/>
      <c r="C189" s="165">
        <v>919185</v>
      </c>
      <c r="D189" s="165"/>
      <c r="E189" s="165">
        <v>23499674029</v>
      </c>
      <c r="F189" s="165"/>
      <c r="G189" s="166">
        <v>26671365643</v>
      </c>
      <c r="H189" s="155"/>
      <c r="I189" s="155">
        <v>305605</v>
      </c>
      <c r="J189" s="155"/>
      <c r="K189" s="155">
        <v>9092859978</v>
      </c>
      <c r="L189" s="155"/>
      <c r="M189" s="155">
        <v>58131</v>
      </c>
      <c r="N189" s="155"/>
      <c r="O189" s="155">
        <v>1912099503</v>
      </c>
      <c r="P189" s="155"/>
      <c r="Q189" s="155">
        <v>1166659</v>
      </c>
      <c r="R189" s="155"/>
      <c r="S189" s="155">
        <v>33110</v>
      </c>
      <c r="T189" s="155"/>
      <c r="U189" s="155">
        <v>31045626705</v>
      </c>
      <c r="V189" s="155"/>
      <c r="W189" s="3">
        <v>38398242420</v>
      </c>
      <c r="X189" s="275"/>
      <c r="Y189" s="158">
        <v>0.18</v>
      </c>
    </row>
    <row r="190" spans="1:25" s="266" customFormat="1">
      <c r="A190" s="276" t="s">
        <v>197</v>
      </c>
      <c r="B190" s="267"/>
      <c r="C190" s="165">
        <v>7130055</v>
      </c>
      <c r="D190" s="165"/>
      <c r="E190" s="165">
        <v>45393583576</v>
      </c>
      <c r="F190" s="165"/>
      <c r="G190" s="166">
        <v>45715221068</v>
      </c>
      <c r="H190" s="155"/>
      <c r="I190" s="155">
        <v>6401804</v>
      </c>
      <c r="J190" s="155"/>
      <c r="K190" s="155">
        <v>42390878671</v>
      </c>
      <c r="L190" s="155"/>
      <c r="M190" s="155">
        <v>0</v>
      </c>
      <c r="N190" s="155"/>
      <c r="O190" s="155">
        <v>0</v>
      </c>
      <c r="P190" s="155"/>
      <c r="Q190" s="155">
        <v>13531859</v>
      </c>
      <c r="R190" s="155"/>
      <c r="S190" s="155">
        <v>6530</v>
      </c>
      <c r="T190" s="155"/>
      <c r="U190" s="155">
        <v>87784462247</v>
      </c>
      <c r="V190" s="155"/>
      <c r="W190" s="3">
        <v>87837279189</v>
      </c>
      <c r="X190" s="275"/>
      <c r="Y190" s="158">
        <v>0.4</v>
      </c>
    </row>
    <row r="191" spans="1:25" s="266" customFormat="1">
      <c r="A191" s="267" t="s">
        <v>349</v>
      </c>
      <c r="B191" s="267"/>
      <c r="C191" s="165">
        <v>10448782</v>
      </c>
      <c r="D191" s="165"/>
      <c r="E191" s="165">
        <v>26116248574</v>
      </c>
      <c r="F191" s="165"/>
      <c r="G191" s="166">
        <v>29601843484</v>
      </c>
      <c r="H191" s="155"/>
      <c r="I191" s="155">
        <v>0</v>
      </c>
      <c r="J191" s="155"/>
      <c r="K191" s="155">
        <v>0</v>
      </c>
      <c r="L191" s="155"/>
      <c r="M191" s="155">
        <v>0</v>
      </c>
      <c r="N191" s="155"/>
      <c r="O191" s="155">
        <v>0</v>
      </c>
      <c r="P191" s="155"/>
      <c r="Q191" s="155">
        <v>10448782</v>
      </c>
      <c r="R191" s="155"/>
      <c r="S191" s="155">
        <v>2850</v>
      </c>
      <c r="T191" s="155"/>
      <c r="U191" s="155">
        <v>26116248574</v>
      </c>
      <c r="V191" s="155"/>
      <c r="W191" s="3">
        <v>29601843484</v>
      </c>
      <c r="X191" s="275"/>
      <c r="Y191" s="158">
        <v>0.14000000000000001</v>
      </c>
    </row>
    <row r="192" spans="1:25" s="266" customFormat="1">
      <c r="A192" s="276" t="s">
        <v>244</v>
      </c>
      <c r="B192" s="267"/>
      <c r="C192" s="165">
        <v>2592969</v>
      </c>
      <c r="D192" s="165"/>
      <c r="E192" s="165">
        <v>20256661570</v>
      </c>
      <c r="F192" s="165"/>
      <c r="G192" s="166">
        <v>22476156079</v>
      </c>
      <c r="H192" s="155"/>
      <c r="I192" s="155">
        <v>2124869</v>
      </c>
      <c r="J192" s="155"/>
      <c r="K192" s="155">
        <v>20371299228</v>
      </c>
      <c r="L192" s="155"/>
      <c r="M192" s="155">
        <v>223921</v>
      </c>
      <c r="N192" s="155"/>
      <c r="O192" s="155">
        <v>2425451627</v>
      </c>
      <c r="P192" s="155"/>
      <c r="Q192" s="155">
        <v>4493917</v>
      </c>
      <c r="R192" s="155"/>
      <c r="S192" s="155">
        <v>10570</v>
      </c>
      <c r="T192" s="155"/>
      <c r="U192" s="155">
        <v>38699650922</v>
      </c>
      <c r="V192" s="155"/>
      <c r="W192" s="3">
        <v>47218073511</v>
      </c>
      <c r="X192" s="275"/>
      <c r="Y192" s="158">
        <v>0.22</v>
      </c>
    </row>
    <row r="193" spans="1:25" s="266" customFormat="1">
      <c r="A193" s="267" t="s">
        <v>129</v>
      </c>
      <c r="B193" s="267"/>
      <c r="C193" s="165">
        <v>7076886</v>
      </c>
      <c r="D193" s="165"/>
      <c r="E193" s="165">
        <v>19159622007</v>
      </c>
      <c r="F193" s="165"/>
      <c r="G193" s="166">
        <v>42560410101</v>
      </c>
      <c r="H193" s="155"/>
      <c r="I193" s="155">
        <v>1928886</v>
      </c>
      <c r="J193" s="155"/>
      <c r="K193" s="155">
        <v>13396696409</v>
      </c>
      <c r="L193" s="155"/>
      <c r="M193" s="155">
        <v>0</v>
      </c>
      <c r="N193" s="155"/>
      <c r="O193" s="155">
        <v>0</v>
      </c>
      <c r="P193" s="155"/>
      <c r="Q193" s="155">
        <v>9005772</v>
      </c>
      <c r="R193" s="155"/>
      <c r="S193" s="155">
        <v>7070</v>
      </c>
      <c r="T193" s="155"/>
      <c r="U193" s="155">
        <v>32556318416</v>
      </c>
      <c r="V193" s="155"/>
      <c r="W193" s="3">
        <v>63291966735</v>
      </c>
      <c r="X193" s="275"/>
      <c r="Y193" s="158">
        <v>0.28999999999999998</v>
      </c>
    </row>
    <row r="194" spans="1:25" s="266" customFormat="1">
      <c r="A194" s="267" t="s">
        <v>124</v>
      </c>
      <c r="B194" s="267"/>
      <c r="C194" s="165">
        <v>20303499</v>
      </c>
      <c r="D194" s="165"/>
      <c r="E194" s="165">
        <v>28454457713</v>
      </c>
      <c r="F194" s="165"/>
      <c r="G194" s="166">
        <v>38024193957</v>
      </c>
      <c r="H194" s="155"/>
      <c r="I194" s="155">
        <v>2387703</v>
      </c>
      <c r="J194" s="155"/>
      <c r="K194" s="155">
        <v>4969274129</v>
      </c>
      <c r="L194" s="155"/>
      <c r="M194" s="155">
        <v>0</v>
      </c>
      <c r="N194" s="155"/>
      <c r="O194" s="155">
        <v>0</v>
      </c>
      <c r="P194" s="155"/>
      <c r="Q194" s="155">
        <v>22691202</v>
      </c>
      <c r="R194" s="155"/>
      <c r="S194" s="155">
        <v>2092</v>
      </c>
      <c r="T194" s="155"/>
      <c r="U194" s="155">
        <v>33423731842</v>
      </c>
      <c r="V194" s="155"/>
      <c r="W194" s="3">
        <v>47187548122</v>
      </c>
      <c r="X194" s="275"/>
      <c r="Y194" s="158">
        <v>0.22</v>
      </c>
    </row>
    <row r="195" spans="1:25" s="266" customFormat="1">
      <c r="A195" s="276" t="s">
        <v>260</v>
      </c>
      <c r="B195" s="267"/>
      <c r="C195" s="165">
        <v>8610936</v>
      </c>
      <c r="D195" s="165"/>
      <c r="E195" s="165">
        <v>46339440044</v>
      </c>
      <c r="F195" s="165"/>
      <c r="G195" s="166">
        <v>38955198939</v>
      </c>
      <c r="H195" s="155"/>
      <c r="I195" s="155">
        <v>5289619</v>
      </c>
      <c r="J195" s="155"/>
      <c r="K195" s="155">
        <v>25853896926</v>
      </c>
      <c r="L195" s="155"/>
      <c r="M195" s="155">
        <v>0</v>
      </c>
      <c r="N195" s="155"/>
      <c r="O195" s="155">
        <v>0</v>
      </c>
      <c r="P195" s="155"/>
      <c r="Q195" s="155">
        <v>13900555</v>
      </c>
      <c r="R195" s="155"/>
      <c r="S195" s="155">
        <v>4700</v>
      </c>
      <c r="T195" s="155"/>
      <c r="U195" s="155">
        <v>72193336970</v>
      </c>
      <c r="V195" s="155"/>
      <c r="W195" s="3">
        <v>64943879483</v>
      </c>
      <c r="X195" s="275"/>
      <c r="Y195" s="158">
        <v>0.3</v>
      </c>
    </row>
    <row r="196" spans="1:25" s="266" customFormat="1">
      <c r="A196" s="267" t="s">
        <v>235</v>
      </c>
      <c r="B196" s="267"/>
      <c r="C196" s="165">
        <v>16554953</v>
      </c>
      <c r="D196" s="165"/>
      <c r="E196" s="165">
        <v>280080211799</v>
      </c>
      <c r="F196" s="165"/>
      <c r="G196" s="166">
        <v>273999909646</v>
      </c>
      <c r="H196" s="155"/>
      <c r="I196" s="155">
        <v>0</v>
      </c>
      <c r="J196" s="155"/>
      <c r="K196" s="155">
        <v>0</v>
      </c>
      <c r="L196" s="155"/>
      <c r="M196" s="155">
        <v>785742</v>
      </c>
      <c r="N196" s="155"/>
      <c r="O196" s="155">
        <v>14166399840</v>
      </c>
      <c r="P196" s="155"/>
      <c r="Q196" s="155">
        <v>15769211</v>
      </c>
      <c r="R196" s="155"/>
      <c r="S196" s="155">
        <v>18730</v>
      </c>
      <c r="T196" s="155"/>
      <c r="U196" s="155">
        <v>266786861719</v>
      </c>
      <c r="V196" s="155"/>
      <c r="W196" s="3">
        <v>293599945968</v>
      </c>
      <c r="X196" s="275"/>
      <c r="Y196" s="158">
        <v>1.35</v>
      </c>
    </row>
    <row r="197" spans="1:25" s="266" customFormat="1">
      <c r="A197" s="276" t="s">
        <v>114</v>
      </c>
      <c r="B197" s="267"/>
      <c r="C197" s="165">
        <v>15585822</v>
      </c>
      <c r="D197" s="165"/>
      <c r="E197" s="165">
        <v>62123884176</v>
      </c>
      <c r="F197" s="165"/>
      <c r="G197" s="166">
        <v>74087938971</v>
      </c>
      <c r="H197" s="155"/>
      <c r="I197" s="155">
        <v>3230254</v>
      </c>
      <c r="J197" s="155"/>
      <c r="K197" s="155">
        <v>16249861274</v>
      </c>
      <c r="L197" s="155"/>
      <c r="M197" s="155">
        <v>0</v>
      </c>
      <c r="N197" s="155"/>
      <c r="O197" s="155">
        <v>0</v>
      </c>
      <c r="P197" s="155"/>
      <c r="Q197" s="155">
        <v>18816076</v>
      </c>
      <c r="R197" s="155"/>
      <c r="S197" s="155">
        <v>4635</v>
      </c>
      <c r="T197" s="155"/>
      <c r="U197" s="155">
        <v>78373745450</v>
      </c>
      <c r="V197" s="155"/>
      <c r="W197" s="3">
        <v>86693597815</v>
      </c>
      <c r="X197" s="275"/>
      <c r="Y197" s="158">
        <v>0.4</v>
      </c>
    </row>
    <row r="198" spans="1:25" s="266" customFormat="1">
      <c r="A198" s="276" t="s">
        <v>109</v>
      </c>
      <c r="B198" s="267"/>
      <c r="C198" s="165">
        <v>13068002</v>
      </c>
      <c r="D198" s="165"/>
      <c r="E198" s="165">
        <v>43310876242</v>
      </c>
      <c r="F198" s="165"/>
      <c r="G198" s="166">
        <v>40672464576</v>
      </c>
      <c r="H198" s="155"/>
      <c r="I198" s="155">
        <v>4892333</v>
      </c>
      <c r="J198" s="155"/>
      <c r="K198" s="155">
        <v>15780296554</v>
      </c>
      <c r="L198" s="155"/>
      <c r="M198" s="155">
        <v>0</v>
      </c>
      <c r="N198" s="155"/>
      <c r="O198" s="155">
        <v>0</v>
      </c>
      <c r="P198" s="155"/>
      <c r="Q198" s="155">
        <v>17960335</v>
      </c>
      <c r="R198" s="155"/>
      <c r="S198" s="155">
        <v>3312</v>
      </c>
      <c r="T198" s="155"/>
      <c r="U198" s="155">
        <v>59091172796</v>
      </c>
      <c r="V198" s="155"/>
      <c r="W198" s="3">
        <v>59130695979</v>
      </c>
      <c r="X198" s="275"/>
      <c r="Y198" s="158">
        <v>0.27</v>
      </c>
    </row>
    <row r="199" spans="1:25" s="266" customFormat="1">
      <c r="A199" s="276" t="s">
        <v>105</v>
      </c>
      <c r="B199" s="267"/>
      <c r="C199" s="165">
        <v>600503</v>
      </c>
      <c r="D199" s="165"/>
      <c r="E199" s="165">
        <v>7557909815</v>
      </c>
      <c r="F199" s="165"/>
      <c r="G199" s="166">
        <v>15920123294</v>
      </c>
      <c r="H199" s="155"/>
      <c r="I199" s="155">
        <v>181133</v>
      </c>
      <c r="J199" s="155"/>
      <c r="K199" s="155">
        <v>4775767868</v>
      </c>
      <c r="L199" s="155"/>
      <c r="M199" s="155">
        <v>0</v>
      </c>
      <c r="N199" s="155"/>
      <c r="O199" s="155">
        <v>0</v>
      </c>
      <c r="P199" s="155"/>
      <c r="Q199" s="155">
        <v>781636</v>
      </c>
      <c r="R199" s="155"/>
      <c r="S199" s="155">
        <v>30020</v>
      </c>
      <c r="T199" s="155"/>
      <c r="U199" s="155">
        <v>12333677683</v>
      </c>
      <c r="V199" s="155"/>
      <c r="W199" s="3">
        <v>23325097683</v>
      </c>
      <c r="X199" s="275"/>
      <c r="Y199" s="158">
        <v>0.11</v>
      </c>
    </row>
    <row r="200" spans="1:25" s="266" customFormat="1">
      <c r="A200" s="267" t="s">
        <v>104</v>
      </c>
      <c r="B200" s="267"/>
      <c r="C200" s="165">
        <v>4102327</v>
      </c>
      <c r="D200" s="165"/>
      <c r="E200" s="165">
        <v>45804350351</v>
      </c>
      <c r="F200" s="165"/>
      <c r="G200" s="166">
        <v>53991636367</v>
      </c>
      <c r="H200" s="155"/>
      <c r="I200" s="155">
        <v>1400921</v>
      </c>
      <c r="J200" s="155"/>
      <c r="K200" s="155">
        <v>17835379350</v>
      </c>
      <c r="L200" s="155"/>
      <c r="M200" s="155">
        <v>0</v>
      </c>
      <c r="N200" s="155"/>
      <c r="O200" s="155">
        <v>0</v>
      </c>
      <c r="P200" s="155"/>
      <c r="Q200" s="155">
        <v>5503248</v>
      </c>
      <c r="R200" s="155"/>
      <c r="S200" s="155">
        <v>12170</v>
      </c>
      <c r="T200" s="155"/>
      <c r="U200" s="155">
        <v>63639729701</v>
      </c>
      <c r="V200" s="155"/>
      <c r="W200" s="3">
        <v>66576029722</v>
      </c>
      <c r="X200" s="275"/>
      <c r="Y200" s="158">
        <v>0.31</v>
      </c>
    </row>
    <row r="201" spans="1:25" s="266" customFormat="1">
      <c r="A201" s="276" t="s">
        <v>277</v>
      </c>
      <c r="B201" s="267"/>
      <c r="C201" s="165">
        <v>3320818</v>
      </c>
      <c r="D201" s="165"/>
      <c r="E201" s="165">
        <v>23982522942</v>
      </c>
      <c r="F201" s="165"/>
      <c r="G201" s="166">
        <v>30534796984</v>
      </c>
      <c r="H201" s="155"/>
      <c r="I201" s="155">
        <v>1266066</v>
      </c>
      <c r="J201" s="155"/>
      <c r="K201" s="155">
        <v>14580880045</v>
      </c>
      <c r="L201" s="155"/>
      <c r="M201" s="155">
        <v>0</v>
      </c>
      <c r="N201" s="155"/>
      <c r="O201" s="155">
        <v>0</v>
      </c>
      <c r="P201" s="155"/>
      <c r="Q201" s="155">
        <v>4586884</v>
      </c>
      <c r="R201" s="155"/>
      <c r="S201" s="155">
        <v>10970</v>
      </c>
      <c r="T201" s="155"/>
      <c r="U201" s="155">
        <v>38563402987</v>
      </c>
      <c r="V201" s="155"/>
      <c r="W201" s="3">
        <v>50018724684</v>
      </c>
      <c r="X201" s="275"/>
      <c r="Y201" s="158">
        <v>0.23</v>
      </c>
    </row>
    <row r="202" spans="1:25" s="266" customFormat="1" ht="37.5" customHeight="1">
      <c r="A202" s="276" t="s">
        <v>99</v>
      </c>
      <c r="B202" s="267"/>
      <c r="C202" s="165">
        <v>30714482</v>
      </c>
      <c r="D202" s="165"/>
      <c r="E202" s="165">
        <v>61312707442</v>
      </c>
      <c r="F202" s="165"/>
      <c r="G202" s="166">
        <v>54315949154</v>
      </c>
      <c r="H202" s="155"/>
      <c r="I202" s="155">
        <v>13403601</v>
      </c>
      <c r="J202" s="155"/>
      <c r="K202" s="155">
        <v>24090897691</v>
      </c>
      <c r="L202" s="155"/>
      <c r="M202" s="155">
        <v>0</v>
      </c>
      <c r="N202" s="155"/>
      <c r="O202" s="155">
        <v>0</v>
      </c>
      <c r="P202" s="155"/>
      <c r="Q202" s="155">
        <v>44118083</v>
      </c>
      <c r="R202" s="155"/>
      <c r="S202" s="155">
        <v>1747</v>
      </c>
      <c r="T202" s="155"/>
      <c r="U202" s="169">
        <v>85403605133</v>
      </c>
      <c r="V202" s="155"/>
      <c r="W202" s="171">
        <v>76615698973</v>
      </c>
      <c r="X202" s="275"/>
      <c r="Y202" s="158">
        <v>0.35</v>
      </c>
    </row>
    <row r="203" spans="1:25" s="266" customFormat="1">
      <c r="A203" s="267" t="s">
        <v>93</v>
      </c>
      <c r="B203" s="267"/>
      <c r="C203" s="165">
        <v>2551414</v>
      </c>
      <c r="D203" s="165"/>
      <c r="E203" s="165">
        <v>75867219306</v>
      </c>
      <c r="F203" s="165"/>
      <c r="G203" s="166">
        <v>128409481183</v>
      </c>
      <c r="H203" s="155"/>
      <c r="I203" s="155">
        <v>309879</v>
      </c>
      <c r="J203" s="155"/>
      <c r="K203" s="155">
        <v>16287130943</v>
      </c>
      <c r="L203" s="155"/>
      <c r="M203" s="155">
        <v>135804</v>
      </c>
      <c r="N203" s="155"/>
      <c r="O203" s="155">
        <v>7221791973</v>
      </c>
      <c r="P203" s="155"/>
      <c r="Q203" s="155">
        <v>2725489</v>
      </c>
      <c r="R203" s="155"/>
      <c r="S203" s="155">
        <v>55790</v>
      </c>
      <c r="T203" s="155"/>
      <c r="U203" s="155">
        <v>87780478233</v>
      </c>
      <c r="V203" s="155"/>
      <c r="W203" s="3">
        <v>151150303878</v>
      </c>
      <c r="X203" s="275"/>
      <c r="Y203" s="158">
        <v>0.69</v>
      </c>
    </row>
    <row r="204" spans="1:25" s="266" customFormat="1">
      <c r="A204" s="267" t="s">
        <v>338</v>
      </c>
      <c r="B204" s="267"/>
      <c r="C204" s="165">
        <v>11722689</v>
      </c>
      <c r="D204" s="165"/>
      <c r="E204" s="165">
        <v>22752801032</v>
      </c>
      <c r="F204" s="165"/>
      <c r="G204" s="166">
        <v>22303725251</v>
      </c>
      <c r="H204" s="155"/>
      <c r="I204" s="155">
        <v>955703</v>
      </c>
      <c r="J204" s="155"/>
      <c r="K204" s="155">
        <v>1912041657</v>
      </c>
      <c r="L204" s="155"/>
      <c r="M204" s="155">
        <v>0</v>
      </c>
      <c r="N204" s="155"/>
      <c r="O204" s="155">
        <v>0</v>
      </c>
      <c r="P204" s="155"/>
      <c r="Q204" s="155">
        <v>12678392</v>
      </c>
      <c r="R204" s="155"/>
      <c r="S204" s="155">
        <v>1862</v>
      </c>
      <c r="T204" s="155"/>
      <c r="U204" s="155">
        <v>24664842689</v>
      </c>
      <c r="V204" s="155"/>
      <c r="W204" s="3">
        <v>23466703272</v>
      </c>
      <c r="X204" s="275"/>
      <c r="Y204" s="158">
        <v>0.11</v>
      </c>
    </row>
    <row r="205" spans="1:25" s="266" customFormat="1">
      <c r="A205" s="276" t="s">
        <v>253</v>
      </c>
      <c r="B205" s="267"/>
      <c r="C205" s="165">
        <v>9362052</v>
      </c>
      <c r="D205" s="165"/>
      <c r="E205" s="165">
        <v>36648522841</v>
      </c>
      <c r="F205" s="165"/>
      <c r="G205" s="166">
        <v>39040128985</v>
      </c>
      <c r="H205" s="155"/>
      <c r="I205" s="155">
        <v>3083177</v>
      </c>
      <c r="J205" s="155"/>
      <c r="K205" s="155">
        <v>13200825273</v>
      </c>
      <c r="L205" s="155"/>
      <c r="M205" s="155">
        <v>0</v>
      </c>
      <c r="N205" s="155"/>
      <c r="O205" s="155">
        <v>0</v>
      </c>
      <c r="P205" s="155"/>
      <c r="Q205" s="155">
        <v>12445229</v>
      </c>
      <c r="R205" s="155"/>
      <c r="S205" s="155">
        <v>3932</v>
      </c>
      <c r="T205" s="155"/>
      <c r="U205" s="155">
        <v>49849348114</v>
      </c>
      <c r="V205" s="155"/>
      <c r="W205" s="3">
        <v>48643479321</v>
      </c>
      <c r="X205" s="275"/>
      <c r="Y205" s="158">
        <v>0.22</v>
      </c>
    </row>
    <row r="206" spans="1:25" s="266" customFormat="1">
      <c r="A206" s="276" t="s">
        <v>82</v>
      </c>
      <c r="B206" s="267"/>
      <c r="C206" s="165">
        <v>6480635</v>
      </c>
      <c r="D206" s="165"/>
      <c r="E206" s="165">
        <v>56894981997</v>
      </c>
      <c r="F206" s="165"/>
      <c r="G206" s="166">
        <v>82329721338</v>
      </c>
      <c r="H206" s="155"/>
      <c r="I206" s="155">
        <v>452656</v>
      </c>
      <c r="J206" s="155"/>
      <c r="K206" s="155">
        <v>6018669482</v>
      </c>
      <c r="L206" s="155"/>
      <c r="M206" s="155">
        <v>0</v>
      </c>
      <c r="N206" s="155"/>
      <c r="O206" s="155">
        <v>0</v>
      </c>
      <c r="P206" s="155"/>
      <c r="Q206" s="155">
        <v>6933291</v>
      </c>
      <c r="R206" s="155"/>
      <c r="S206" s="155">
        <v>14830</v>
      </c>
      <c r="T206" s="155"/>
      <c r="U206" s="155">
        <v>62913651479</v>
      </c>
      <c r="V206" s="155"/>
      <c r="W206" s="3">
        <v>102208922334</v>
      </c>
      <c r="X206" s="275"/>
      <c r="Y206" s="158">
        <v>0.47</v>
      </c>
    </row>
    <row r="207" spans="1:25" s="266" customFormat="1">
      <c r="A207" s="267" t="s">
        <v>507</v>
      </c>
      <c r="B207" s="267"/>
      <c r="C207" s="165">
        <v>0</v>
      </c>
      <c r="D207" s="165"/>
      <c r="E207" s="165">
        <v>0</v>
      </c>
      <c r="F207" s="165"/>
      <c r="G207" s="166">
        <v>0</v>
      </c>
      <c r="H207" s="155"/>
      <c r="I207" s="155">
        <v>2500000</v>
      </c>
      <c r="J207" s="155"/>
      <c r="K207" s="155">
        <v>11327776149</v>
      </c>
      <c r="L207" s="155"/>
      <c r="M207" s="155">
        <v>0</v>
      </c>
      <c r="N207" s="155"/>
      <c r="O207" s="155">
        <v>0</v>
      </c>
      <c r="P207" s="155"/>
      <c r="Q207" s="267">
        <v>2500000</v>
      </c>
      <c r="R207" s="267"/>
      <c r="S207" s="155">
        <v>4527</v>
      </c>
      <c r="T207" s="155"/>
      <c r="U207" s="155">
        <v>11327776149</v>
      </c>
      <c r="V207" s="155"/>
      <c r="W207" s="3">
        <v>11250160875</v>
      </c>
      <c r="X207" s="275"/>
      <c r="Y207" s="158">
        <v>0.05</v>
      </c>
    </row>
    <row r="208" spans="1:25" s="266" customFormat="1">
      <c r="A208" s="276" t="s">
        <v>476</v>
      </c>
      <c r="B208" s="267"/>
      <c r="C208" s="165">
        <v>5751555</v>
      </c>
      <c r="D208" s="165"/>
      <c r="E208" s="165">
        <v>39835128939</v>
      </c>
      <c r="F208" s="165"/>
      <c r="G208" s="166">
        <v>38134612765</v>
      </c>
      <c r="H208" s="155"/>
      <c r="I208" s="155">
        <v>2449995</v>
      </c>
      <c r="J208" s="155"/>
      <c r="K208" s="155">
        <v>17590659939</v>
      </c>
      <c r="L208" s="155"/>
      <c r="M208" s="155">
        <v>389267</v>
      </c>
      <c r="N208" s="155"/>
      <c r="O208" s="155">
        <v>2783395890</v>
      </c>
      <c r="P208" s="155"/>
      <c r="Q208" s="155">
        <v>7812283</v>
      </c>
      <c r="R208" s="155"/>
      <c r="S208" s="155">
        <v>7200</v>
      </c>
      <c r="T208" s="155"/>
      <c r="U208" s="155">
        <v>54700210840</v>
      </c>
      <c r="V208" s="155"/>
      <c r="W208" s="3">
        <v>55913759398</v>
      </c>
      <c r="X208" s="275"/>
      <c r="Y208" s="158">
        <v>0.26</v>
      </c>
    </row>
    <row r="209" spans="1:25" s="266" customFormat="1">
      <c r="A209" s="276" t="s">
        <v>482</v>
      </c>
      <c r="B209" s="267"/>
      <c r="C209" s="165">
        <v>1291299</v>
      </c>
      <c r="D209" s="165"/>
      <c r="E209" s="165">
        <v>46494214205</v>
      </c>
      <c r="F209" s="165"/>
      <c r="G209" s="166">
        <v>50548789063</v>
      </c>
      <c r="H209" s="155"/>
      <c r="I209" s="155">
        <v>1992279</v>
      </c>
      <c r="J209" s="155"/>
      <c r="K209" s="155">
        <v>81690012959</v>
      </c>
      <c r="L209" s="155"/>
      <c r="M209" s="155">
        <v>152766</v>
      </c>
      <c r="N209" s="155"/>
      <c r="O209" s="155">
        <v>6528592653</v>
      </c>
      <c r="P209" s="155"/>
      <c r="Q209" s="155">
        <v>3130812</v>
      </c>
      <c r="R209" s="155"/>
      <c r="S209" s="155">
        <v>43600</v>
      </c>
      <c r="T209" s="155"/>
      <c r="U209" s="155">
        <v>122220552280</v>
      </c>
      <c r="V209" s="155"/>
      <c r="W209" s="3">
        <v>135691207953</v>
      </c>
      <c r="X209" s="275"/>
      <c r="Y209" s="158">
        <v>0.62</v>
      </c>
    </row>
    <row r="210" spans="1:25" s="266" customFormat="1">
      <c r="A210" s="267" t="s">
        <v>441</v>
      </c>
      <c r="B210" s="267"/>
      <c r="C210" s="165">
        <v>8457090</v>
      </c>
      <c r="D210" s="165"/>
      <c r="E210" s="165">
        <v>32158300144</v>
      </c>
      <c r="F210" s="165"/>
      <c r="G210" s="166">
        <v>39360498617</v>
      </c>
      <c r="H210" s="155"/>
      <c r="I210" s="155">
        <v>1361037</v>
      </c>
      <c r="J210" s="155"/>
      <c r="K210" s="155">
        <v>7538233620</v>
      </c>
      <c r="L210" s="155"/>
      <c r="M210" s="155">
        <v>465994</v>
      </c>
      <c r="N210" s="155"/>
      <c r="O210" s="155">
        <v>2723741509</v>
      </c>
      <c r="P210" s="155"/>
      <c r="Q210" s="155">
        <v>9352133</v>
      </c>
      <c r="R210" s="155"/>
      <c r="S210" s="155">
        <v>5930</v>
      </c>
      <c r="T210" s="155"/>
      <c r="U210" s="155">
        <v>37812432392</v>
      </c>
      <c r="V210" s="155"/>
      <c r="W210" s="3">
        <v>55128172709</v>
      </c>
      <c r="X210" s="275"/>
      <c r="Y210" s="158">
        <v>0.25</v>
      </c>
    </row>
    <row r="211" spans="1:25" s="266" customFormat="1">
      <c r="A211" s="267" t="s">
        <v>432</v>
      </c>
      <c r="B211" s="267"/>
      <c r="C211" s="165">
        <v>22945790</v>
      </c>
      <c r="D211" s="165"/>
      <c r="E211" s="165">
        <v>34427798844</v>
      </c>
      <c r="F211" s="165"/>
      <c r="G211" s="166">
        <v>43588500735</v>
      </c>
      <c r="H211" s="155"/>
      <c r="I211" s="155">
        <v>4800391</v>
      </c>
      <c r="J211" s="155"/>
      <c r="K211" s="155">
        <v>8838108254</v>
      </c>
      <c r="L211" s="155"/>
      <c r="M211" s="155">
        <v>0</v>
      </c>
      <c r="N211" s="155"/>
      <c r="O211" s="155">
        <v>0</v>
      </c>
      <c r="P211" s="155"/>
      <c r="Q211" s="155">
        <v>27746181</v>
      </c>
      <c r="R211" s="155"/>
      <c r="S211" s="155">
        <v>2133</v>
      </c>
      <c r="T211" s="155"/>
      <c r="U211" s="155">
        <v>43265907098</v>
      </c>
      <c r="V211" s="155"/>
      <c r="W211" s="3">
        <v>58830467581</v>
      </c>
      <c r="X211" s="275"/>
      <c r="Y211" s="158">
        <v>0.27</v>
      </c>
    </row>
    <row r="212" spans="1:25" s="266" customFormat="1">
      <c r="A212" s="267" t="s">
        <v>333</v>
      </c>
      <c r="B212" s="267"/>
      <c r="C212" s="165">
        <v>7084953</v>
      </c>
      <c r="D212" s="165"/>
      <c r="E212" s="165">
        <v>24334274943</v>
      </c>
      <c r="F212" s="165"/>
      <c r="G212" s="166">
        <v>22325668171</v>
      </c>
      <c r="H212" s="155"/>
      <c r="I212" s="155">
        <v>603213</v>
      </c>
      <c r="J212" s="155"/>
      <c r="K212" s="155">
        <v>2259007920</v>
      </c>
      <c r="L212" s="155"/>
      <c r="M212" s="155">
        <v>364900</v>
      </c>
      <c r="N212" s="155"/>
      <c r="O212" s="155">
        <v>1263094393</v>
      </c>
      <c r="P212" s="155"/>
      <c r="Q212" s="155">
        <v>7323266</v>
      </c>
      <c r="R212" s="155"/>
      <c r="S212" s="155">
        <v>3587</v>
      </c>
      <c r="T212" s="155"/>
      <c r="U212" s="155">
        <v>25331097718</v>
      </c>
      <c r="V212" s="155"/>
      <c r="W212" s="3">
        <v>26112257243</v>
      </c>
      <c r="X212" s="275"/>
      <c r="Y212" s="158">
        <v>0.12</v>
      </c>
    </row>
    <row r="213" spans="1:25" s="266" customFormat="1">
      <c r="A213" s="267" t="s">
        <v>334</v>
      </c>
      <c r="B213" s="267"/>
      <c r="C213" s="165">
        <v>2104075</v>
      </c>
      <c r="D213" s="165"/>
      <c r="E213" s="165">
        <v>29616416816</v>
      </c>
      <c r="F213" s="165"/>
      <c r="G213" s="166">
        <v>39300332615</v>
      </c>
      <c r="H213" s="155"/>
      <c r="I213" s="155">
        <v>323731</v>
      </c>
      <c r="J213" s="155"/>
      <c r="K213" s="155">
        <v>6327719065</v>
      </c>
      <c r="L213" s="155"/>
      <c r="M213" s="155">
        <v>0</v>
      </c>
      <c r="N213" s="155"/>
      <c r="O213" s="155">
        <v>0</v>
      </c>
      <c r="P213" s="155"/>
      <c r="Q213" s="155">
        <v>2427806</v>
      </c>
      <c r="R213" s="155"/>
      <c r="S213" s="155">
        <v>20990</v>
      </c>
      <c r="T213" s="155"/>
      <c r="U213" s="169">
        <v>35944135881</v>
      </c>
      <c r="V213" s="155"/>
      <c r="W213" s="171">
        <v>50656438039</v>
      </c>
      <c r="X213" s="275"/>
      <c r="Y213" s="158">
        <v>0.23</v>
      </c>
    </row>
    <row r="214" spans="1:25" s="266" customFormat="1">
      <c r="A214" s="267" t="s">
        <v>271</v>
      </c>
      <c r="B214" s="267"/>
      <c r="C214" s="165">
        <v>676476</v>
      </c>
      <c r="D214" s="165"/>
      <c r="E214" s="165">
        <v>25380394345</v>
      </c>
      <c r="F214" s="165"/>
      <c r="G214" s="166">
        <v>27234264199</v>
      </c>
      <c r="H214" s="155"/>
      <c r="I214" s="155">
        <v>876476</v>
      </c>
      <c r="J214" s="155"/>
      <c r="K214" s="155">
        <v>4231923578</v>
      </c>
      <c r="L214" s="155"/>
      <c r="M214" s="155">
        <v>0</v>
      </c>
      <c r="N214" s="155"/>
      <c r="O214" s="155">
        <v>0</v>
      </c>
      <c r="P214" s="155"/>
      <c r="Q214" s="155">
        <v>1552952</v>
      </c>
      <c r="R214" s="155"/>
      <c r="S214" s="155">
        <v>22420</v>
      </c>
      <c r="T214" s="155"/>
      <c r="U214" s="155">
        <v>29612317923</v>
      </c>
      <c r="V214" s="155"/>
      <c r="W214" s="3">
        <v>34610021599</v>
      </c>
      <c r="X214" s="275"/>
      <c r="Y214" s="158">
        <v>0.16</v>
      </c>
    </row>
    <row r="215" spans="1:25" s="266" customFormat="1">
      <c r="A215" s="267" t="s">
        <v>183</v>
      </c>
      <c r="B215" s="267"/>
      <c r="C215" s="165">
        <v>2329302</v>
      </c>
      <c r="D215" s="165"/>
      <c r="E215" s="165">
        <v>17120082086</v>
      </c>
      <c r="F215" s="165"/>
      <c r="G215" s="166">
        <v>23733287197</v>
      </c>
      <c r="H215" s="155"/>
      <c r="I215" s="155">
        <v>2172972</v>
      </c>
      <c r="J215" s="155"/>
      <c r="K215" s="155">
        <v>0</v>
      </c>
      <c r="L215" s="155"/>
      <c r="M215" s="155">
        <v>110554</v>
      </c>
      <c r="N215" s="155"/>
      <c r="O215" s="155">
        <v>701932045</v>
      </c>
      <c r="P215" s="155"/>
      <c r="Q215" s="155">
        <v>4391720</v>
      </c>
      <c r="R215" s="155"/>
      <c r="S215" s="155">
        <v>6400</v>
      </c>
      <c r="T215" s="155"/>
      <c r="U215" s="155">
        <v>16699695953</v>
      </c>
      <c r="V215" s="155"/>
      <c r="W215" s="3">
        <v>27939771304</v>
      </c>
      <c r="X215" s="275"/>
      <c r="Y215" s="158">
        <v>0.13</v>
      </c>
    </row>
    <row r="216" spans="1:25" s="266" customFormat="1">
      <c r="A216" s="276" t="s">
        <v>181</v>
      </c>
      <c r="B216" s="267"/>
      <c r="C216" s="165">
        <v>300014</v>
      </c>
      <c r="D216" s="165"/>
      <c r="E216" s="165">
        <v>16281431891</v>
      </c>
      <c r="F216" s="165"/>
      <c r="G216" s="166">
        <v>23237997193</v>
      </c>
      <c r="H216" s="155"/>
      <c r="I216" s="155">
        <v>32292</v>
      </c>
      <c r="J216" s="155"/>
      <c r="K216" s="155">
        <v>2898888985</v>
      </c>
      <c r="L216" s="155"/>
      <c r="M216" s="155">
        <v>111638</v>
      </c>
      <c r="N216" s="155"/>
      <c r="O216" s="155">
        <v>10028698151</v>
      </c>
      <c r="P216" s="155"/>
      <c r="Q216" s="155">
        <v>220668</v>
      </c>
      <c r="R216" s="155"/>
      <c r="S216" s="155">
        <v>90920</v>
      </c>
      <c r="T216" s="155"/>
      <c r="U216" s="155">
        <v>12736703662</v>
      </c>
      <c r="V216" s="155"/>
      <c r="W216" s="3">
        <v>19943758912</v>
      </c>
      <c r="X216" s="275"/>
      <c r="Y216" s="158">
        <v>0.09</v>
      </c>
    </row>
    <row r="217" spans="1:25" s="266" customFormat="1">
      <c r="A217" s="276" t="s">
        <v>177</v>
      </c>
      <c r="B217" s="267"/>
      <c r="C217" s="165">
        <v>14044259</v>
      </c>
      <c r="D217" s="165"/>
      <c r="E217" s="165">
        <v>33351854163</v>
      </c>
      <c r="F217" s="165"/>
      <c r="G217" s="166">
        <v>25226977059</v>
      </c>
      <c r="H217" s="155"/>
      <c r="I217" s="155">
        <v>14161169</v>
      </c>
      <c r="J217" s="155"/>
      <c r="K217" s="155">
        <v>30749046938</v>
      </c>
      <c r="L217" s="155"/>
      <c r="M217" s="155">
        <v>0</v>
      </c>
      <c r="N217" s="155"/>
      <c r="O217" s="155">
        <v>0</v>
      </c>
      <c r="P217" s="155"/>
      <c r="Q217" s="155">
        <v>28205428</v>
      </c>
      <c r="R217" s="155"/>
      <c r="S217" s="155">
        <v>2090</v>
      </c>
      <c r="T217" s="155"/>
      <c r="U217" s="155">
        <v>64100901101</v>
      </c>
      <c r="V217" s="155"/>
      <c r="W217" s="3">
        <v>58598595923</v>
      </c>
      <c r="X217" s="275"/>
      <c r="Y217" s="158">
        <v>0.27</v>
      </c>
    </row>
    <row r="218" spans="1:25" s="266" customFormat="1">
      <c r="A218" s="267" t="s">
        <v>307</v>
      </c>
      <c r="B218" s="267"/>
      <c r="C218" s="165">
        <v>3114391</v>
      </c>
      <c r="D218" s="165"/>
      <c r="E218" s="165">
        <v>39299260445</v>
      </c>
      <c r="F218" s="165"/>
      <c r="G218" s="166">
        <v>35478559885</v>
      </c>
      <c r="H218" s="155"/>
      <c r="I218" s="155">
        <v>2113640</v>
      </c>
      <c r="J218" s="155"/>
      <c r="K218" s="155">
        <v>23830745466</v>
      </c>
      <c r="L218" s="155"/>
      <c r="M218" s="155">
        <v>0</v>
      </c>
      <c r="N218" s="155"/>
      <c r="O218" s="155">
        <v>0</v>
      </c>
      <c r="P218" s="155"/>
      <c r="Q218" s="155">
        <v>5228031</v>
      </c>
      <c r="R218" s="155"/>
      <c r="S218" s="155">
        <v>10630</v>
      </c>
      <c r="T218" s="155"/>
      <c r="U218" s="155">
        <v>63130005911</v>
      </c>
      <c r="V218" s="155"/>
      <c r="W218" s="3">
        <v>55243304414</v>
      </c>
      <c r="X218" s="275"/>
      <c r="Y218" s="158">
        <v>0.25</v>
      </c>
    </row>
    <row r="219" spans="1:25" s="266" customFormat="1">
      <c r="A219" s="267" t="s">
        <v>223</v>
      </c>
      <c r="B219" s="267"/>
      <c r="C219" s="165">
        <v>30694831</v>
      </c>
      <c r="D219" s="165"/>
      <c r="E219" s="165">
        <v>39759822788</v>
      </c>
      <c r="F219" s="165"/>
      <c r="G219" s="166">
        <v>53457368718</v>
      </c>
      <c r="H219" s="155"/>
      <c r="I219" s="155">
        <v>8924889</v>
      </c>
      <c r="J219" s="155"/>
      <c r="K219" s="155">
        <v>15285955152</v>
      </c>
      <c r="L219" s="155"/>
      <c r="M219" s="155">
        <v>0</v>
      </c>
      <c r="N219" s="155"/>
      <c r="O219" s="155">
        <v>0</v>
      </c>
      <c r="P219" s="155"/>
      <c r="Q219" s="155">
        <v>39619720</v>
      </c>
      <c r="R219" s="155"/>
      <c r="S219" s="155">
        <v>1676</v>
      </c>
      <c r="T219" s="155"/>
      <c r="U219" s="155">
        <v>55045777940</v>
      </c>
      <c r="V219" s="155"/>
      <c r="W219" s="3">
        <v>66007554952</v>
      </c>
      <c r="X219" s="275"/>
      <c r="Y219" s="158">
        <v>0.3</v>
      </c>
    </row>
    <row r="220" spans="1:25" s="266" customFormat="1">
      <c r="A220" s="276" t="s">
        <v>169</v>
      </c>
      <c r="B220" s="267"/>
      <c r="C220" s="165">
        <v>18676363</v>
      </c>
      <c r="D220" s="165"/>
      <c r="E220" s="165">
        <v>64295062590</v>
      </c>
      <c r="F220" s="165"/>
      <c r="G220" s="166">
        <v>77231392745</v>
      </c>
      <c r="H220" s="155"/>
      <c r="I220" s="155">
        <v>5248254</v>
      </c>
      <c r="J220" s="155"/>
      <c r="K220" s="155">
        <v>21665607184</v>
      </c>
      <c r="L220" s="155"/>
      <c r="M220" s="155">
        <v>0</v>
      </c>
      <c r="N220" s="155"/>
      <c r="O220" s="155">
        <v>0</v>
      </c>
      <c r="P220" s="155"/>
      <c r="Q220" s="155">
        <v>23924617</v>
      </c>
      <c r="R220" s="155"/>
      <c r="S220" s="155">
        <v>4056</v>
      </c>
      <c r="T220" s="155"/>
      <c r="U220" s="155">
        <v>85960669774</v>
      </c>
      <c r="V220" s="155"/>
      <c r="W220" s="3">
        <v>96460868989</v>
      </c>
      <c r="X220" s="275"/>
      <c r="Y220" s="158">
        <v>0.44</v>
      </c>
    </row>
    <row r="221" spans="1:25" s="266" customFormat="1">
      <c r="A221" s="276" t="s">
        <v>154</v>
      </c>
      <c r="B221" s="267"/>
      <c r="C221" s="165">
        <v>276912</v>
      </c>
      <c r="D221" s="165"/>
      <c r="E221" s="165">
        <v>14120389097</v>
      </c>
      <c r="F221" s="165"/>
      <c r="G221" s="166">
        <v>22811158644</v>
      </c>
      <c r="H221" s="155"/>
      <c r="I221" s="155">
        <v>38394</v>
      </c>
      <c r="J221" s="155"/>
      <c r="K221" s="155">
        <v>3264092878</v>
      </c>
      <c r="L221" s="155"/>
      <c r="M221" s="155">
        <v>14965</v>
      </c>
      <c r="N221" s="155"/>
      <c r="O221" s="155">
        <v>1427947278</v>
      </c>
      <c r="P221" s="155"/>
      <c r="Q221" s="155">
        <v>300341</v>
      </c>
      <c r="R221" s="155"/>
      <c r="S221" s="155">
        <v>97660</v>
      </c>
      <c r="T221" s="155"/>
      <c r="U221" s="155">
        <v>16559382634</v>
      </c>
      <c r="V221" s="155"/>
      <c r="W221" s="3">
        <v>29156780815</v>
      </c>
      <c r="X221" s="275"/>
      <c r="Y221" s="158">
        <v>0.13</v>
      </c>
    </row>
    <row r="222" spans="1:25" s="266" customFormat="1">
      <c r="A222" s="173" t="s">
        <v>151</v>
      </c>
      <c r="B222" s="267"/>
      <c r="C222" s="165">
        <v>2957296</v>
      </c>
      <c r="D222" s="165"/>
      <c r="E222" s="165">
        <v>16808794435</v>
      </c>
      <c r="F222" s="165"/>
      <c r="G222" s="166">
        <v>36863839118</v>
      </c>
      <c r="H222" s="155"/>
      <c r="I222" s="155">
        <v>2355407</v>
      </c>
      <c r="J222" s="155"/>
      <c r="K222" s="155">
        <v>29631457789</v>
      </c>
      <c r="L222" s="155"/>
      <c r="M222" s="155">
        <v>0</v>
      </c>
      <c r="N222" s="155"/>
      <c r="O222" s="155">
        <v>0</v>
      </c>
      <c r="P222" s="155"/>
      <c r="Q222" s="155">
        <v>5312703</v>
      </c>
      <c r="R222" s="155"/>
      <c r="S222" s="155">
        <v>13910</v>
      </c>
      <c r="T222" s="155"/>
      <c r="U222" s="155">
        <v>46440252224</v>
      </c>
      <c r="V222" s="155"/>
      <c r="W222" s="3">
        <v>73459995527</v>
      </c>
      <c r="X222" s="275"/>
      <c r="Y222" s="158">
        <v>0.34</v>
      </c>
    </row>
    <row r="223" spans="1:25" s="266" customFormat="1">
      <c r="A223" s="276" t="s">
        <v>321</v>
      </c>
      <c r="B223" s="267"/>
      <c r="C223" s="165">
        <v>25048863</v>
      </c>
      <c r="D223" s="165"/>
      <c r="E223" s="165">
        <v>42175667461</v>
      </c>
      <c r="F223" s="165"/>
      <c r="G223" s="166">
        <v>50994836001</v>
      </c>
      <c r="H223" s="155"/>
      <c r="I223" s="155">
        <v>8796362</v>
      </c>
      <c r="J223" s="155"/>
      <c r="K223" s="155">
        <v>18179473016</v>
      </c>
      <c r="L223" s="155"/>
      <c r="M223" s="155">
        <v>1606385</v>
      </c>
      <c r="N223" s="155"/>
      <c r="O223" s="155">
        <v>3222594326</v>
      </c>
      <c r="P223" s="155"/>
      <c r="Q223" s="155">
        <v>32238840</v>
      </c>
      <c r="R223" s="155"/>
      <c r="S223" s="155">
        <v>1986</v>
      </c>
      <c r="T223" s="155"/>
      <c r="U223" s="155">
        <v>57490523907</v>
      </c>
      <c r="V223" s="155"/>
      <c r="W223" s="3">
        <v>63645379541</v>
      </c>
      <c r="X223" s="275"/>
      <c r="Y223" s="158">
        <v>0.28999999999999998</v>
      </c>
    </row>
    <row r="224" spans="1:25" s="266" customFormat="1">
      <c r="A224" s="276" t="s">
        <v>322</v>
      </c>
      <c r="B224" s="267"/>
      <c r="C224" s="165">
        <v>12535415</v>
      </c>
      <c r="D224" s="165"/>
      <c r="E224" s="165">
        <v>30791696347</v>
      </c>
      <c r="F224" s="165"/>
      <c r="G224" s="166">
        <v>35276607698</v>
      </c>
      <c r="H224" s="155"/>
      <c r="I224" s="155">
        <v>7862681</v>
      </c>
      <c r="J224" s="155"/>
      <c r="K224" s="155">
        <v>23283305704</v>
      </c>
      <c r="L224" s="155"/>
      <c r="M224" s="155">
        <v>0</v>
      </c>
      <c r="N224" s="155"/>
      <c r="O224" s="155">
        <v>0</v>
      </c>
      <c r="P224" s="155"/>
      <c r="Q224" s="155">
        <v>20398096</v>
      </c>
      <c r="R224" s="155"/>
      <c r="S224" s="155">
        <v>2880</v>
      </c>
      <c r="T224" s="155"/>
      <c r="U224" s="155">
        <v>54075002051</v>
      </c>
      <c r="V224" s="155"/>
      <c r="W224" s="3">
        <v>58396974710</v>
      </c>
      <c r="X224" s="275"/>
      <c r="Y224" s="158">
        <v>0.27</v>
      </c>
    </row>
    <row r="225" spans="1:25" s="266" customFormat="1">
      <c r="A225" s="267" t="s">
        <v>306</v>
      </c>
      <c r="B225" s="267"/>
      <c r="C225" s="165">
        <v>8015408</v>
      </c>
      <c r="D225" s="165"/>
      <c r="E225" s="165">
        <v>28201792541</v>
      </c>
      <c r="F225" s="165"/>
      <c r="G225" s="166">
        <v>27934813429</v>
      </c>
      <c r="H225" s="155"/>
      <c r="I225" s="155">
        <v>9337775</v>
      </c>
      <c r="J225" s="155"/>
      <c r="K225" s="155">
        <v>32121466133</v>
      </c>
      <c r="L225" s="155"/>
      <c r="M225" s="155">
        <v>823628</v>
      </c>
      <c r="N225" s="155"/>
      <c r="O225" s="155">
        <v>2701516067</v>
      </c>
      <c r="P225" s="155"/>
      <c r="Q225" s="267">
        <v>16529555</v>
      </c>
      <c r="R225" s="267"/>
      <c r="S225" s="155">
        <v>3380</v>
      </c>
      <c r="T225" s="267"/>
      <c r="U225" s="3">
        <v>57460157138</v>
      </c>
      <c r="V225" s="3"/>
      <c r="W225" s="3">
        <v>55537470024</v>
      </c>
      <c r="X225" s="275"/>
      <c r="Y225" s="158">
        <v>0.26</v>
      </c>
    </row>
    <row r="226" spans="1:25" s="266" customFormat="1">
      <c r="A226" s="276" t="s">
        <v>215</v>
      </c>
      <c r="B226" s="267"/>
      <c r="C226" s="165">
        <v>3943432</v>
      </c>
      <c r="D226" s="165"/>
      <c r="E226" s="165">
        <v>41497374652</v>
      </c>
      <c r="F226" s="165"/>
      <c r="G226" s="166">
        <v>39944479829</v>
      </c>
      <c r="H226" s="155"/>
      <c r="I226" s="155">
        <v>2417506</v>
      </c>
      <c r="J226" s="155"/>
      <c r="K226" s="155">
        <v>24933993860</v>
      </c>
      <c r="L226" s="155"/>
      <c r="M226" s="155">
        <v>0</v>
      </c>
      <c r="N226" s="155"/>
      <c r="O226" s="155">
        <v>0</v>
      </c>
      <c r="P226" s="155"/>
      <c r="Q226" s="155">
        <v>6360938</v>
      </c>
      <c r="R226" s="155"/>
      <c r="S226" s="155">
        <v>10750</v>
      </c>
      <c r="T226" s="155"/>
      <c r="U226" s="155">
        <v>66431368512</v>
      </c>
      <c r="V226" s="155"/>
      <c r="W226" s="3">
        <v>67973222006</v>
      </c>
      <c r="X226" s="275"/>
      <c r="Y226" s="158">
        <v>0.31</v>
      </c>
    </row>
    <row r="227" spans="1:25" s="266" customFormat="1">
      <c r="A227" s="267" t="s">
        <v>148</v>
      </c>
      <c r="B227" s="267"/>
      <c r="C227" s="165">
        <v>1074706</v>
      </c>
      <c r="D227" s="165"/>
      <c r="E227" s="165">
        <v>7531225965</v>
      </c>
      <c r="F227" s="165"/>
      <c r="G227" s="166">
        <v>4454858955</v>
      </c>
      <c r="H227" s="155"/>
      <c r="I227" s="155">
        <v>276794</v>
      </c>
      <c r="J227" s="155"/>
      <c r="K227" s="155">
        <v>1128823359</v>
      </c>
      <c r="L227" s="155"/>
      <c r="M227" s="155">
        <v>64145</v>
      </c>
      <c r="N227" s="155"/>
      <c r="O227" s="155">
        <v>248608134</v>
      </c>
      <c r="P227" s="155"/>
      <c r="Q227" s="155">
        <v>1287355</v>
      </c>
      <c r="R227" s="155"/>
      <c r="S227" s="155">
        <v>4014</v>
      </c>
      <c r="T227" s="155"/>
      <c r="U227" s="155">
        <v>8249025377</v>
      </c>
      <c r="V227" s="155"/>
      <c r="W227" s="3">
        <v>5136696688</v>
      </c>
      <c r="X227" s="275"/>
      <c r="Y227" s="158">
        <v>0.02</v>
      </c>
    </row>
    <row r="228" spans="1:25" s="266" customFormat="1">
      <c r="A228" s="276" t="s">
        <v>365</v>
      </c>
      <c r="B228" s="267"/>
      <c r="C228" s="165">
        <v>7104875</v>
      </c>
      <c r="D228" s="165"/>
      <c r="E228" s="165">
        <v>49383893307</v>
      </c>
      <c r="F228" s="165"/>
      <c r="G228" s="166">
        <v>53322637506</v>
      </c>
      <c r="H228" s="155"/>
      <c r="I228" s="155">
        <v>10610170</v>
      </c>
      <c r="J228" s="155"/>
      <c r="K228" s="155">
        <v>94387982104</v>
      </c>
      <c r="L228" s="155"/>
      <c r="M228" s="155">
        <v>0</v>
      </c>
      <c r="N228" s="155"/>
      <c r="O228" s="155">
        <v>0</v>
      </c>
      <c r="P228" s="155"/>
      <c r="Q228" s="155">
        <v>17715045</v>
      </c>
      <c r="R228" s="155"/>
      <c r="S228" s="155">
        <v>9490</v>
      </c>
      <c r="T228" s="155"/>
      <c r="U228" s="155">
        <v>143771875411</v>
      </c>
      <c r="V228" s="155"/>
      <c r="W228" s="3">
        <v>167115488180</v>
      </c>
      <c r="X228" s="275"/>
      <c r="Y228" s="158">
        <v>0.77</v>
      </c>
    </row>
    <row r="229" spans="1:25" s="266" customFormat="1">
      <c r="A229" s="276" t="s">
        <v>299</v>
      </c>
      <c r="B229" s="267"/>
      <c r="C229" s="165">
        <v>900874</v>
      </c>
      <c r="D229" s="165"/>
      <c r="E229" s="165">
        <v>23823966920</v>
      </c>
      <c r="F229" s="165"/>
      <c r="G229" s="166">
        <v>21546062025</v>
      </c>
      <c r="H229" s="155"/>
      <c r="I229" s="155">
        <v>73444</v>
      </c>
      <c r="J229" s="155"/>
      <c r="K229" s="155">
        <v>1713023430</v>
      </c>
      <c r="L229" s="155"/>
      <c r="M229" s="155">
        <v>0</v>
      </c>
      <c r="N229" s="155"/>
      <c r="O229" s="155">
        <v>0</v>
      </c>
      <c r="P229" s="155"/>
      <c r="Q229" s="155">
        <v>974318</v>
      </c>
      <c r="R229" s="155"/>
      <c r="S229" s="155">
        <v>22740</v>
      </c>
      <c r="T229" s="155"/>
      <c r="U229" s="155">
        <v>25536990350</v>
      </c>
      <c r="V229" s="155"/>
      <c r="W229" s="3">
        <v>22024163176</v>
      </c>
      <c r="X229" s="275"/>
      <c r="Y229" s="158">
        <v>0.1</v>
      </c>
    </row>
    <row r="230" spans="1:25" s="266" customFormat="1">
      <c r="A230" s="276" t="s">
        <v>198</v>
      </c>
      <c r="B230" s="267"/>
      <c r="C230" s="165">
        <v>3176316</v>
      </c>
      <c r="D230" s="165"/>
      <c r="E230" s="165">
        <v>10148341560</v>
      </c>
      <c r="F230" s="165"/>
      <c r="G230" s="166">
        <v>9465935930</v>
      </c>
      <c r="H230" s="155"/>
      <c r="I230" s="155">
        <v>0</v>
      </c>
      <c r="J230" s="155"/>
      <c r="K230" s="155">
        <v>0</v>
      </c>
      <c r="L230" s="155"/>
      <c r="M230" s="155">
        <v>150756</v>
      </c>
      <c r="N230" s="155"/>
      <c r="O230" s="155">
        <v>453789284</v>
      </c>
      <c r="P230" s="155"/>
      <c r="Q230" s="155">
        <v>3025560</v>
      </c>
      <c r="R230" s="155"/>
      <c r="S230" s="155">
        <v>3116</v>
      </c>
      <c r="T230" s="155"/>
      <c r="U230" s="155">
        <v>9666675573</v>
      </c>
      <c r="V230" s="155"/>
      <c r="W230" s="3">
        <v>9371550476</v>
      </c>
      <c r="X230" s="275"/>
      <c r="Y230" s="158">
        <v>0.04</v>
      </c>
    </row>
    <row r="231" spans="1:25" s="266" customFormat="1">
      <c r="A231" s="276" t="s">
        <v>140</v>
      </c>
      <c r="B231" s="267"/>
      <c r="C231" s="165">
        <v>26530827</v>
      </c>
      <c r="D231" s="165"/>
      <c r="E231" s="165">
        <v>42320081305</v>
      </c>
      <c r="F231" s="165"/>
      <c r="G231" s="166">
        <v>34021129469</v>
      </c>
      <c r="H231" s="155"/>
      <c r="I231" s="155">
        <v>14856956</v>
      </c>
      <c r="J231" s="155"/>
      <c r="K231" s="155">
        <v>20420905641</v>
      </c>
      <c r="L231" s="155"/>
      <c r="M231" s="155">
        <v>0</v>
      </c>
      <c r="N231" s="155"/>
      <c r="O231" s="155">
        <v>0</v>
      </c>
      <c r="P231" s="155"/>
      <c r="Q231" s="155">
        <v>41387783</v>
      </c>
      <c r="R231" s="155"/>
      <c r="S231" s="155">
        <v>1265</v>
      </c>
      <c r="T231" s="155"/>
      <c r="U231" s="155">
        <v>62740986946</v>
      </c>
      <c r="V231" s="155"/>
      <c r="W231" s="3">
        <v>52044030003</v>
      </c>
      <c r="X231" s="275"/>
      <c r="Y231" s="158">
        <v>0.24</v>
      </c>
    </row>
    <row r="232" spans="1:25" s="266" customFormat="1">
      <c r="A232" s="267" t="s">
        <v>137</v>
      </c>
      <c r="B232" s="267"/>
      <c r="C232" s="165">
        <v>9005898</v>
      </c>
      <c r="D232" s="165"/>
      <c r="E232" s="165">
        <v>93875727275</v>
      </c>
      <c r="F232" s="165"/>
      <c r="G232" s="166">
        <v>82092709359</v>
      </c>
      <c r="H232" s="155"/>
      <c r="I232" s="155">
        <v>1145688</v>
      </c>
      <c r="J232" s="155"/>
      <c r="K232" s="155">
        <v>11434103252</v>
      </c>
      <c r="L232" s="155"/>
      <c r="M232" s="155">
        <v>2209256</v>
      </c>
      <c r="N232" s="155"/>
      <c r="O232" s="155">
        <v>22269948618</v>
      </c>
      <c r="P232" s="155"/>
      <c r="Q232" s="155">
        <v>7942330</v>
      </c>
      <c r="R232" s="155"/>
      <c r="S232" s="155">
        <v>10150</v>
      </c>
      <c r="T232" s="155"/>
      <c r="U232" s="155">
        <v>82391601302</v>
      </c>
      <c r="V232" s="155"/>
      <c r="W232" s="3">
        <v>80134992340</v>
      </c>
      <c r="X232" s="275"/>
      <c r="Y232" s="158">
        <v>0.37</v>
      </c>
    </row>
    <row r="233" spans="1:25" s="266" customFormat="1">
      <c r="A233" s="267" t="s">
        <v>132</v>
      </c>
      <c r="B233" s="267"/>
      <c r="C233" s="165">
        <v>2661403</v>
      </c>
      <c r="D233" s="165"/>
      <c r="E233" s="165">
        <v>62435068793</v>
      </c>
      <c r="F233" s="165"/>
      <c r="G233" s="166">
        <v>69075771403</v>
      </c>
      <c r="H233" s="155"/>
      <c r="I233" s="155">
        <v>303075</v>
      </c>
      <c r="J233" s="155"/>
      <c r="K233" s="155">
        <v>7981012053</v>
      </c>
      <c r="L233" s="155"/>
      <c r="M233" s="155">
        <v>0</v>
      </c>
      <c r="N233" s="155"/>
      <c r="O233" s="155">
        <v>0</v>
      </c>
      <c r="P233" s="155"/>
      <c r="Q233" s="155">
        <v>2964478</v>
      </c>
      <c r="R233" s="155"/>
      <c r="S233" s="155">
        <v>27940</v>
      </c>
      <c r="T233" s="155"/>
      <c r="U233" s="155">
        <v>70416080846</v>
      </c>
      <c r="V233" s="155"/>
      <c r="W233" s="3">
        <v>82334691608</v>
      </c>
      <c r="X233" s="275"/>
      <c r="Y233" s="158">
        <v>0.38</v>
      </c>
    </row>
    <row r="234" spans="1:25" s="266" customFormat="1">
      <c r="A234" s="276" t="s">
        <v>303</v>
      </c>
      <c r="B234" s="267"/>
      <c r="C234" s="165">
        <v>4087057</v>
      </c>
      <c r="D234" s="165"/>
      <c r="E234" s="165">
        <v>22264232669</v>
      </c>
      <c r="F234" s="165"/>
      <c r="G234" s="166">
        <v>20252753973</v>
      </c>
      <c r="H234" s="155"/>
      <c r="I234" s="155">
        <v>1021764</v>
      </c>
      <c r="J234" s="155"/>
      <c r="K234" s="155">
        <v>0</v>
      </c>
      <c r="L234" s="155"/>
      <c r="M234" s="155">
        <v>0</v>
      </c>
      <c r="N234" s="155"/>
      <c r="O234" s="155">
        <v>0</v>
      </c>
      <c r="P234" s="155"/>
      <c r="Q234" s="155">
        <v>5108821</v>
      </c>
      <c r="R234" s="155"/>
      <c r="S234" s="155">
        <v>3972</v>
      </c>
      <c r="T234" s="155"/>
      <c r="U234" s="155">
        <v>22264232669</v>
      </c>
      <c r="V234" s="155"/>
      <c r="W234" s="3">
        <v>20171498203</v>
      </c>
      <c r="X234" s="275"/>
      <c r="Y234" s="158">
        <v>0.09</v>
      </c>
    </row>
    <row r="235" spans="1:25" s="266" customFormat="1">
      <c r="A235" s="276" t="s">
        <v>119</v>
      </c>
      <c r="B235" s="267"/>
      <c r="C235" s="165">
        <v>1721111</v>
      </c>
      <c r="D235" s="165"/>
      <c r="E235" s="165">
        <v>41815459062</v>
      </c>
      <c r="F235" s="165"/>
      <c r="G235" s="166">
        <v>50094285011</v>
      </c>
      <c r="H235" s="155"/>
      <c r="I235" s="155">
        <v>566734</v>
      </c>
      <c r="J235" s="155"/>
      <c r="K235" s="155">
        <v>20517358669</v>
      </c>
      <c r="L235" s="155"/>
      <c r="M235" s="155">
        <v>0</v>
      </c>
      <c r="N235" s="155"/>
      <c r="O235" s="155">
        <v>0</v>
      </c>
      <c r="P235" s="155"/>
      <c r="Q235" s="155">
        <v>2287845</v>
      </c>
      <c r="R235" s="155"/>
      <c r="S235" s="155">
        <v>34500</v>
      </c>
      <c r="T235" s="155"/>
      <c r="U235" s="155">
        <v>62332817731</v>
      </c>
      <c r="V235" s="155"/>
      <c r="W235" s="3">
        <v>78461015122</v>
      </c>
      <c r="X235" s="275"/>
      <c r="Y235" s="158">
        <v>0.36</v>
      </c>
    </row>
    <row r="236" spans="1:25" s="266" customFormat="1">
      <c r="A236" s="276" t="s">
        <v>308</v>
      </c>
      <c r="B236" s="267"/>
      <c r="C236" s="165">
        <v>3049882</v>
      </c>
      <c r="D236" s="165"/>
      <c r="E236" s="165">
        <v>48841973016</v>
      </c>
      <c r="F236" s="165"/>
      <c r="G236" s="166">
        <v>46658404764</v>
      </c>
      <c r="H236" s="155"/>
      <c r="I236" s="155">
        <v>0</v>
      </c>
      <c r="J236" s="155"/>
      <c r="K236" s="155">
        <v>0</v>
      </c>
      <c r="L236" s="155"/>
      <c r="M236" s="155">
        <v>0</v>
      </c>
      <c r="N236" s="155"/>
      <c r="O236" s="155">
        <v>0</v>
      </c>
      <c r="P236" s="155"/>
      <c r="Q236" s="155">
        <v>3049882</v>
      </c>
      <c r="R236" s="155"/>
      <c r="S236" s="155">
        <v>14890</v>
      </c>
      <c r="T236" s="155"/>
      <c r="U236" s="155">
        <v>48841973016</v>
      </c>
      <c r="V236" s="155"/>
      <c r="W236" s="3">
        <v>45142537163</v>
      </c>
      <c r="X236" s="275"/>
      <c r="Y236" s="158">
        <v>0.21</v>
      </c>
    </row>
    <row r="237" spans="1:25" s="266" customFormat="1">
      <c r="A237" s="276" t="s">
        <v>229</v>
      </c>
      <c r="B237" s="267"/>
      <c r="C237" s="165">
        <v>4198755</v>
      </c>
      <c r="D237" s="165"/>
      <c r="E237" s="165">
        <v>63277559666</v>
      </c>
      <c r="F237" s="165"/>
      <c r="G237" s="166">
        <v>60937077157</v>
      </c>
      <c r="H237" s="155"/>
      <c r="I237" s="155">
        <v>2071342</v>
      </c>
      <c r="J237" s="155"/>
      <c r="K237" s="155">
        <v>34337472637</v>
      </c>
      <c r="L237" s="155"/>
      <c r="M237" s="155">
        <v>0</v>
      </c>
      <c r="N237" s="155"/>
      <c r="O237" s="155">
        <v>0</v>
      </c>
      <c r="P237" s="155"/>
      <c r="Q237" s="155">
        <v>6270097</v>
      </c>
      <c r="R237" s="155"/>
      <c r="S237" s="155">
        <v>18720</v>
      </c>
      <c r="T237" s="155"/>
      <c r="U237" s="155">
        <v>97615032303</v>
      </c>
      <c r="V237" s="155"/>
      <c r="W237" s="3">
        <v>116677827359</v>
      </c>
      <c r="X237" s="275"/>
      <c r="Y237" s="158">
        <v>0.54</v>
      </c>
    </row>
    <row r="238" spans="1:25" s="266" customFormat="1">
      <c r="A238" s="276" t="s">
        <v>278</v>
      </c>
      <c r="B238" s="267"/>
      <c r="C238" s="165">
        <v>12656701</v>
      </c>
      <c r="D238" s="165"/>
      <c r="E238" s="165">
        <v>31506183933</v>
      </c>
      <c r="F238" s="165"/>
      <c r="G238" s="166">
        <v>43405808023</v>
      </c>
      <c r="H238" s="155"/>
      <c r="I238" s="155">
        <v>3787107</v>
      </c>
      <c r="J238" s="155"/>
      <c r="K238" s="155">
        <v>14256747448</v>
      </c>
      <c r="L238" s="155"/>
      <c r="M238" s="155">
        <v>0</v>
      </c>
      <c r="N238" s="155"/>
      <c r="O238" s="155">
        <v>0</v>
      </c>
      <c r="P238" s="155"/>
      <c r="Q238" s="155">
        <v>16443808</v>
      </c>
      <c r="R238" s="155"/>
      <c r="S238" s="155">
        <v>3530</v>
      </c>
      <c r="T238" s="155"/>
      <c r="U238" s="155">
        <v>45762931381</v>
      </c>
      <c r="V238" s="155"/>
      <c r="W238" s="3">
        <v>57701264721</v>
      </c>
      <c r="X238" s="275"/>
      <c r="Y238" s="158">
        <v>0.27</v>
      </c>
    </row>
    <row r="239" spans="1:25" s="266" customFormat="1">
      <c r="A239" s="276" t="s">
        <v>225</v>
      </c>
      <c r="B239" s="267"/>
      <c r="C239" s="165">
        <v>10791425</v>
      </c>
      <c r="D239" s="165"/>
      <c r="E239" s="165">
        <v>26263610468</v>
      </c>
      <c r="F239" s="165"/>
      <c r="G239" s="166">
        <v>25101685492</v>
      </c>
      <c r="H239" s="155"/>
      <c r="I239" s="155">
        <v>5628832</v>
      </c>
      <c r="J239" s="155"/>
      <c r="K239" s="155">
        <v>14166992720</v>
      </c>
      <c r="L239" s="155"/>
      <c r="M239" s="155">
        <v>779349</v>
      </c>
      <c r="N239" s="155"/>
      <c r="O239" s="155">
        <v>1980938299</v>
      </c>
      <c r="P239" s="155"/>
      <c r="Q239" s="155">
        <v>15640908</v>
      </c>
      <c r="R239" s="155"/>
      <c r="S239" s="155">
        <v>2487</v>
      </c>
      <c r="T239" s="155"/>
      <c r="U239" s="155">
        <v>38511659400</v>
      </c>
      <c r="V239" s="155"/>
      <c r="W239" s="3">
        <v>38667489516</v>
      </c>
      <c r="X239" s="275"/>
      <c r="Y239" s="158">
        <v>0.18</v>
      </c>
    </row>
    <row r="240" spans="1:25" s="266" customFormat="1">
      <c r="A240" s="276" t="s">
        <v>233</v>
      </c>
      <c r="B240" s="267"/>
      <c r="C240" s="165">
        <v>4103774</v>
      </c>
      <c r="D240" s="165"/>
      <c r="E240" s="165">
        <v>29604726349</v>
      </c>
      <c r="F240" s="165"/>
      <c r="G240" s="166">
        <v>30024064172</v>
      </c>
      <c r="H240" s="155"/>
      <c r="I240" s="155">
        <v>4360201</v>
      </c>
      <c r="J240" s="155"/>
      <c r="K240" s="155">
        <v>34526929338</v>
      </c>
      <c r="L240" s="155"/>
      <c r="M240" s="155">
        <v>0</v>
      </c>
      <c r="N240" s="155"/>
      <c r="O240" s="155">
        <v>0</v>
      </c>
      <c r="P240" s="155"/>
      <c r="Q240" s="155">
        <v>8463975</v>
      </c>
      <c r="R240" s="155"/>
      <c r="S240" s="155">
        <v>8050</v>
      </c>
      <c r="T240" s="155"/>
      <c r="U240" s="155">
        <v>64131655687</v>
      </c>
      <c r="V240" s="155"/>
      <c r="W240" s="3">
        <v>67729595513</v>
      </c>
      <c r="X240" s="275"/>
      <c r="Y240" s="158">
        <v>0.31</v>
      </c>
    </row>
    <row r="241" spans="1:25" s="266" customFormat="1">
      <c r="A241" s="276" t="s">
        <v>344</v>
      </c>
      <c r="B241" s="267"/>
      <c r="C241" s="165">
        <v>6360274</v>
      </c>
      <c r="D241" s="165"/>
      <c r="E241" s="165">
        <v>21673761500</v>
      </c>
      <c r="F241" s="165"/>
      <c r="G241" s="166">
        <v>30164315295</v>
      </c>
      <c r="H241" s="155"/>
      <c r="I241" s="155">
        <v>1243228</v>
      </c>
      <c r="J241" s="155"/>
      <c r="K241" s="155">
        <v>6320456732</v>
      </c>
      <c r="L241" s="155">
        <v>3006089491</v>
      </c>
      <c r="M241" s="155">
        <v>360882</v>
      </c>
      <c r="N241" s="155"/>
      <c r="O241" s="155">
        <v>1976734329</v>
      </c>
      <c r="P241" s="155"/>
      <c r="Q241" s="155">
        <v>7242620</v>
      </c>
      <c r="R241" s="155"/>
      <c r="S241" s="155">
        <v>5620</v>
      </c>
      <c r="T241" s="155"/>
      <c r="U241" s="155">
        <v>26665539754</v>
      </c>
      <c r="V241" s="155"/>
      <c r="W241" s="3">
        <v>40461338433</v>
      </c>
      <c r="X241" s="275"/>
      <c r="Y241" s="158">
        <v>0.19</v>
      </c>
    </row>
    <row r="242" spans="1:25" s="266" customFormat="1">
      <c r="A242" s="267" t="s">
        <v>324</v>
      </c>
      <c r="B242" s="267"/>
      <c r="C242" s="165">
        <v>10276847</v>
      </c>
      <c r="D242" s="165"/>
      <c r="E242" s="165">
        <v>26051418609</v>
      </c>
      <c r="F242" s="165"/>
      <c r="G242" s="166">
        <v>30800334781</v>
      </c>
      <c r="H242" s="155"/>
      <c r="I242" s="155">
        <v>1170310</v>
      </c>
      <c r="J242" s="155"/>
      <c r="K242" s="155">
        <v>3982359125</v>
      </c>
      <c r="L242" s="155"/>
      <c r="M242" s="155">
        <v>0</v>
      </c>
      <c r="N242" s="155"/>
      <c r="O242" s="155">
        <v>0</v>
      </c>
      <c r="P242" s="155"/>
      <c r="Q242" s="155">
        <v>11447157</v>
      </c>
      <c r="R242" s="155"/>
      <c r="S242" s="155">
        <v>3582</v>
      </c>
      <c r="T242" s="155"/>
      <c r="U242" s="155">
        <v>30033777734</v>
      </c>
      <c r="V242" s="155"/>
      <c r="W242" s="3">
        <v>40759744266</v>
      </c>
      <c r="X242" s="275"/>
      <c r="Y242" s="158">
        <v>0.19</v>
      </c>
    </row>
    <row r="243" spans="1:25" s="266" customFormat="1">
      <c r="A243" s="276" t="s">
        <v>259</v>
      </c>
      <c r="B243" s="267"/>
      <c r="C243" s="165">
        <v>12644850</v>
      </c>
      <c r="D243" s="165"/>
      <c r="E243" s="165">
        <v>27253754163</v>
      </c>
      <c r="F243" s="165"/>
      <c r="G243" s="166">
        <v>30192210773</v>
      </c>
      <c r="H243" s="155"/>
      <c r="I243" s="155">
        <v>10447018</v>
      </c>
      <c r="J243" s="155"/>
      <c r="K243" s="155">
        <v>25583795172</v>
      </c>
      <c r="L243" s="155"/>
      <c r="M243" s="155">
        <v>0</v>
      </c>
      <c r="N243" s="155"/>
      <c r="O243" s="155">
        <v>0</v>
      </c>
      <c r="P243" s="155"/>
      <c r="Q243" s="155">
        <v>23091868</v>
      </c>
      <c r="R243" s="155"/>
      <c r="S243" s="155">
        <v>2861</v>
      </c>
      <c r="T243" s="155"/>
      <c r="U243" s="155">
        <v>52837549335</v>
      </c>
      <c r="V243" s="155"/>
      <c r="W243" s="3">
        <v>65672742635</v>
      </c>
      <c r="X243" s="275"/>
      <c r="Y243" s="158">
        <v>0.3</v>
      </c>
    </row>
    <row r="244" spans="1:25" s="266" customFormat="1">
      <c r="A244" s="276" t="s">
        <v>237</v>
      </c>
      <c r="B244" s="267"/>
      <c r="C244" s="165">
        <v>3450997</v>
      </c>
      <c r="D244" s="165"/>
      <c r="E244" s="165">
        <v>38298203737</v>
      </c>
      <c r="F244" s="165"/>
      <c r="G244" s="166">
        <v>33481324427</v>
      </c>
      <c r="H244" s="155"/>
      <c r="I244" s="155">
        <v>1928362</v>
      </c>
      <c r="J244" s="155"/>
      <c r="K244" s="155">
        <v>19974012811</v>
      </c>
      <c r="L244" s="155"/>
      <c r="M244" s="155">
        <v>255318</v>
      </c>
      <c r="N244" s="155"/>
      <c r="O244" s="155">
        <v>2746389529</v>
      </c>
      <c r="P244" s="155"/>
      <c r="Q244" s="155">
        <v>5124041</v>
      </c>
      <c r="R244" s="155"/>
      <c r="S244" s="155">
        <v>10710</v>
      </c>
      <c r="T244" s="155"/>
      <c r="U244" s="155">
        <v>55506469591</v>
      </c>
      <c r="V244" s="155"/>
      <c r="W244" s="3">
        <v>54551952163</v>
      </c>
      <c r="X244" s="275"/>
      <c r="Y244" s="158">
        <v>0.25</v>
      </c>
    </row>
    <row r="245" spans="1:25" s="266" customFormat="1">
      <c r="A245" s="276" t="s">
        <v>234</v>
      </c>
      <c r="B245" s="267"/>
      <c r="C245" s="165">
        <v>3158283</v>
      </c>
      <c r="D245" s="165"/>
      <c r="E245" s="165">
        <v>30653146856</v>
      </c>
      <c r="F245" s="165"/>
      <c r="G245" s="166">
        <v>29479822524</v>
      </c>
      <c r="H245" s="155"/>
      <c r="I245" s="155">
        <v>2152613</v>
      </c>
      <c r="J245" s="155"/>
      <c r="K245" s="155">
        <v>20411407059</v>
      </c>
      <c r="L245" s="155"/>
      <c r="M245" s="155">
        <v>0</v>
      </c>
      <c r="N245" s="155"/>
      <c r="O245" s="155">
        <v>0</v>
      </c>
      <c r="P245" s="155"/>
      <c r="Q245" s="155">
        <v>5310896</v>
      </c>
      <c r="R245" s="155"/>
      <c r="S245" s="155">
        <v>9430</v>
      </c>
      <c r="T245" s="155"/>
      <c r="U245" s="155">
        <v>51064553915</v>
      </c>
      <c r="V245" s="155"/>
      <c r="W245" s="3">
        <v>49783762876</v>
      </c>
      <c r="X245" s="275"/>
      <c r="Y245" s="158">
        <v>0.23</v>
      </c>
    </row>
    <row r="246" spans="1:25" s="266" customFormat="1">
      <c r="A246" s="276" t="s">
        <v>205</v>
      </c>
      <c r="B246" s="267"/>
      <c r="C246" s="165">
        <v>11747116</v>
      </c>
      <c r="D246" s="165"/>
      <c r="E246" s="165">
        <v>51803374035</v>
      </c>
      <c r="F246" s="165"/>
      <c r="G246" s="166">
        <v>61305408468</v>
      </c>
      <c r="H246" s="155"/>
      <c r="I246" s="155">
        <v>820507</v>
      </c>
      <c r="J246" s="155"/>
      <c r="K246" s="155">
        <v>4845060238</v>
      </c>
      <c r="L246" s="155"/>
      <c r="M246" s="155">
        <v>0</v>
      </c>
      <c r="N246" s="155"/>
      <c r="O246" s="155">
        <v>0</v>
      </c>
      <c r="P246" s="155"/>
      <c r="Q246" s="155">
        <v>12567623</v>
      </c>
      <c r="R246" s="155"/>
      <c r="S246" s="155">
        <v>6540</v>
      </c>
      <c r="T246" s="155"/>
      <c r="U246" s="155">
        <v>56648434273</v>
      </c>
      <c r="V246" s="155"/>
      <c r="W246" s="3">
        <v>81703210509</v>
      </c>
      <c r="X246" s="275"/>
      <c r="Y246" s="158">
        <v>0.38</v>
      </c>
    </row>
    <row r="247" spans="1:25" s="266" customFormat="1">
      <c r="A247" s="267" t="s">
        <v>89</v>
      </c>
      <c r="B247" s="267"/>
      <c r="C247" s="165">
        <v>4774128</v>
      </c>
      <c r="D247" s="165"/>
      <c r="E247" s="165">
        <v>43632402674</v>
      </c>
      <c r="F247" s="165"/>
      <c r="G247" s="166">
        <v>44135214031</v>
      </c>
      <c r="H247" s="155"/>
      <c r="I247" s="155">
        <v>1551179</v>
      </c>
      <c r="J247" s="155"/>
      <c r="K247" s="155">
        <v>14240202970</v>
      </c>
      <c r="L247" s="155"/>
      <c r="M247" s="155">
        <v>0</v>
      </c>
      <c r="N247" s="155"/>
      <c r="O247" s="155">
        <v>0</v>
      </c>
      <c r="P247" s="155"/>
      <c r="Q247" s="155">
        <v>6325307</v>
      </c>
      <c r="R247" s="155"/>
      <c r="S247" s="155">
        <v>9650</v>
      </c>
      <c r="T247" s="155"/>
      <c r="U247" s="155">
        <v>57872605644</v>
      </c>
      <c r="V247" s="155"/>
      <c r="W247" s="3">
        <v>60676029239</v>
      </c>
      <c r="X247" s="275"/>
      <c r="Y247" s="158">
        <v>0.28000000000000003</v>
      </c>
    </row>
    <row r="248" spans="1:25" s="266" customFormat="1">
      <c r="A248" s="276" t="s">
        <v>86</v>
      </c>
      <c r="B248" s="267"/>
      <c r="C248" s="165">
        <v>14608640</v>
      </c>
      <c r="D248" s="165"/>
      <c r="E248" s="165">
        <v>46374050645</v>
      </c>
      <c r="F248" s="165"/>
      <c r="G248" s="166">
        <v>48604192131</v>
      </c>
      <c r="H248" s="155"/>
      <c r="I248" s="155">
        <v>9323770</v>
      </c>
      <c r="J248" s="155"/>
      <c r="K248" s="155">
        <v>30799814225</v>
      </c>
      <c r="L248" s="155"/>
      <c r="M248" s="155">
        <v>0</v>
      </c>
      <c r="N248" s="155"/>
      <c r="O248" s="155">
        <v>0</v>
      </c>
      <c r="P248" s="155"/>
      <c r="Q248" s="155">
        <v>23932410</v>
      </c>
      <c r="R248" s="155"/>
      <c r="S248" s="155">
        <v>3496</v>
      </c>
      <c r="T248" s="155"/>
      <c r="U248" s="155">
        <v>77173864870</v>
      </c>
      <c r="V248" s="155"/>
      <c r="W248" s="3">
        <v>83169882515</v>
      </c>
      <c r="X248" s="275"/>
      <c r="Y248" s="158">
        <v>0.38</v>
      </c>
    </row>
    <row r="249" spans="1:25" s="266" customFormat="1">
      <c r="A249" s="276" t="s">
        <v>85</v>
      </c>
      <c r="B249" s="267"/>
      <c r="C249" s="165">
        <v>1845270</v>
      </c>
      <c r="D249" s="165"/>
      <c r="E249" s="165">
        <v>37567626464</v>
      </c>
      <c r="F249" s="165"/>
      <c r="G249" s="166">
        <v>34356263755</v>
      </c>
      <c r="H249" s="155"/>
      <c r="I249" s="155">
        <v>832227</v>
      </c>
      <c r="J249" s="155"/>
      <c r="K249" s="155">
        <v>15627630486</v>
      </c>
      <c r="L249" s="155"/>
      <c r="M249" s="155">
        <v>127081</v>
      </c>
      <c r="N249" s="155"/>
      <c r="O249" s="155">
        <v>2923804789</v>
      </c>
      <c r="P249" s="155"/>
      <c r="Q249" s="155">
        <v>2550416</v>
      </c>
      <c r="R249" s="155"/>
      <c r="S249" s="155">
        <v>23010</v>
      </c>
      <c r="T249" s="155"/>
      <c r="U249" s="155">
        <v>50670471134</v>
      </c>
      <c r="V249" s="155"/>
      <c r="W249" s="3">
        <v>58335895984</v>
      </c>
      <c r="X249" s="275"/>
      <c r="Y249" s="158">
        <v>0.27</v>
      </c>
    </row>
    <row r="250" spans="1:25" s="266" customFormat="1">
      <c r="A250" s="276" t="s">
        <v>80</v>
      </c>
      <c r="B250" s="267"/>
      <c r="C250" s="165">
        <v>5915107</v>
      </c>
      <c r="D250" s="165"/>
      <c r="E250" s="165">
        <v>29217879782</v>
      </c>
      <c r="F250" s="165"/>
      <c r="G250" s="166">
        <v>30693141236</v>
      </c>
      <c r="H250" s="155"/>
      <c r="I250" s="155">
        <v>5517594</v>
      </c>
      <c r="J250" s="155"/>
      <c r="K250" s="155">
        <v>29167276586</v>
      </c>
      <c r="L250" s="155"/>
      <c r="M250" s="155">
        <v>0</v>
      </c>
      <c r="N250" s="155"/>
      <c r="O250" s="155">
        <v>0</v>
      </c>
      <c r="P250" s="155"/>
      <c r="Q250" s="155">
        <v>11432701</v>
      </c>
      <c r="R250" s="155"/>
      <c r="S250" s="155">
        <v>5360</v>
      </c>
      <c r="T250" s="155"/>
      <c r="U250" s="155">
        <v>58385156368</v>
      </c>
      <c r="V250" s="155"/>
      <c r="W250" s="3">
        <v>60914665664</v>
      </c>
      <c r="X250" s="275"/>
      <c r="Y250" s="158">
        <v>0.28000000000000003</v>
      </c>
    </row>
    <row r="251" spans="1:25" s="266" customFormat="1">
      <c r="A251" s="267" t="s">
        <v>508</v>
      </c>
      <c r="B251" s="267"/>
      <c r="C251" s="165">
        <v>0</v>
      </c>
      <c r="D251" s="165"/>
      <c r="E251" s="165">
        <v>0</v>
      </c>
      <c r="F251" s="165"/>
      <c r="G251" s="166">
        <v>0</v>
      </c>
      <c r="H251" s="155"/>
      <c r="I251" s="155">
        <v>716820</v>
      </c>
      <c r="J251" s="155"/>
      <c r="K251" s="155">
        <v>19974003245</v>
      </c>
      <c r="L251" s="155"/>
      <c r="M251" s="155">
        <v>34022</v>
      </c>
      <c r="N251" s="155"/>
      <c r="O251" s="155">
        <v>1183684925</v>
      </c>
      <c r="P251" s="155"/>
      <c r="Q251" s="155">
        <v>682798</v>
      </c>
      <c r="R251" s="155"/>
      <c r="S251" s="155">
        <v>36050</v>
      </c>
      <c r="T251" s="155"/>
      <c r="U251" s="155">
        <v>19025989046</v>
      </c>
      <c r="V251" s="155"/>
      <c r="W251" s="3">
        <v>24468409438</v>
      </c>
      <c r="X251" s="275"/>
      <c r="Y251" s="158">
        <v>0.11</v>
      </c>
    </row>
    <row r="252" spans="1:25" s="266" customFormat="1">
      <c r="A252" s="267" t="s">
        <v>509</v>
      </c>
      <c r="B252" s="267"/>
      <c r="C252" s="165">
        <v>0</v>
      </c>
      <c r="D252" s="165"/>
      <c r="E252" s="165">
        <v>0</v>
      </c>
      <c r="F252" s="165"/>
      <c r="G252" s="166">
        <v>0</v>
      </c>
      <c r="H252" s="155"/>
      <c r="I252" s="155">
        <v>8188225</v>
      </c>
      <c r="J252" s="155"/>
      <c r="K252" s="155">
        <v>59802069255</v>
      </c>
      <c r="L252" s="155"/>
      <c r="M252" s="155">
        <v>0</v>
      </c>
      <c r="N252" s="155"/>
      <c r="O252" s="155">
        <v>0</v>
      </c>
      <c r="P252" s="155"/>
      <c r="Q252" s="155">
        <v>8188225</v>
      </c>
      <c r="R252" s="155"/>
      <c r="S252" s="155">
        <v>7150</v>
      </c>
      <c r="T252" s="155"/>
      <c r="U252" s="155">
        <v>59802069255</v>
      </c>
      <c r="V252" s="155"/>
      <c r="W252" s="3">
        <v>58197461192</v>
      </c>
      <c r="X252" s="275"/>
      <c r="Y252" s="158">
        <v>0.27</v>
      </c>
    </row>
    <row r="253" spans="1:25" s="266" customFormat="1">
      <c r="A253" s="276" t="s">
        <v>478</v>
      </c>
      <c r="B253" s="267"/>
      <c r="C253" s="165">
        <v>352050</v>
      </c>
      <c r="D253" s="165"/>
      <c r="E253" s="165">
        <v>9982831927</v>
      </c>
      <c r="F253" s="165"/>
      <c r="G253" s="166">
        <v>10204696624</v>
      </c>
      <c r="H253" s="155"/>
      <c r="I253" s="155">
        <v>173082</v>
      </c>
      <c r="J253" s="155"/>
      <c r="K253" s="155">
        <v>4762650859</v>
      </c>
      <c r="L253" s="155"/>
      <c r="M253" s="155">
        <v>0</v>
      </c>
      <c r="N253" s="155"/>
      <c r="O253" s="155">
        <v>0</v>
      </c>
      <c r="P253" s="155"/>
      <c r="Q253" s="155">
        <v>525132</v>
      </c>
      <c r="R253" s="155"/>
      <c r="S253" s="155">
        <v>25220</v>
      </c>
      <c r="T253" s="155"/>
      <c r="U253" s="155">
        <v>14745482786</v>
      </c>
      <c r="V253" s="155"/>
      <c r="W253" s="3">
        <v>13165028261</v>
      </c>
      <c r="X253" s="275"/>
      <c r="Y253" s="158">
        <v>0.06</v>
      </c>
    </row>
    <row r="254" spans="1:25" s="266" customFormat="1">
      <c r="A254" s="267" t="s">
        <v>440</v>
      </c>
      <c r="B254" s="267"/>
      <c r="C254" s="165">
        <v>9351597</v>
      </c>
      <c r="D254" s="165"/>
      <c r="E254" s="165">
        <v>19516173799</v>
      </c>
      <c r="F254" s="165"/>
      <c r="G254" s="166">
        <v>26902493767</v>
      </c>
      <c r="H254" s="155"/>
      <c r="I254" s="155">
        <v>384875</v>
      </c>
      <c r="J254" s="155"/>
      <c r="K254" s="155">
        <v>1167826269</v>
      </c>
      <c r="L254" s="155"/>
      <c r="M254" s="155">
        <v>0</v>
      </c>
      <c r="N254" s="155"/>
      <c r="O254" s="155">
        <v>0</v>
      </c>
      <c r="P254" s="155"/>
      <c r="Q254" s="155">
        <v>9736472</v>
      </c>
      <c r="R254" s="155"/>
      <c r="S254" s="155">
        <v>3275</v>
      </c>
      <c r="T254" s="155"/>
      <c r="U254" s="155">
        <v>20684000068</v>
      </c>
      <c r="V254" s="155"/>
      <c r="W254" s="3">
        <v>31697218476</v>
      </c>
      <c r="X254" s="275"/>
      <c r="Y254" s="158">
        <v>0.15</v>
      </c>
    </row>
    <row r="255" spans="1:25" s="266" customFormat="1">
      <c r="A255" s="276" t="s">
        <v>426</v>
      </c>
      <c r="B255" s="267"/>
      <c r="C255" s="165">
        <v>3631484</v>
      </c>
      <c r="D255" s="165"/>
      <c r="E255" s="165">
        <v>35353471609</v>
      </c>
      <c r="F255" s="165"/>
      <c r="G255" s="166">
        <v>34727013570</v>
      </c>
      <c r="H255" s="155"/>
      <c r="I255" s="155">
        <v>1688507</v>
      </c>
      <c r="J255" s="155"/>
      <c r="K255" s="155">
        <v>16563512581</v>
      </c>
      <c r="L255" s="155"/>
      <c r="M255" s="155">
        <v>0</v>
      </c>
      <c r="N255" s="155"/>
      <c r="O255" s="155">
        <v>0</v>
      </c>
      <c r="P255" s="155"/>
      <c r="Q255" s="155">
        <v>5319991</v>
      </c>
      <c r="R255" s="155"/>
      <c r="S255" s="155">
        <v>9920</v>
      </c>
      <c r="T255" s="155"/>
      <c r="U255" s="155">
        <v>51916984190</v>
      </c>
      <c r="V255" s="155"/>
      <c r="W255" s="3">
        <v>52460303575</v>
      </c>
      <c r="X255" s="275"/>
      <c r="Y255" s="158">
        <v>0.24</v>
      </c>
    </row>
    <row r="256" spans="1:25" s="266" customFormat="1">
      <c r="A256" s="276" t="s">
        <v>424</v>
      </c>
      <c r="B256" s="267"/>
      <c r="C256" s="165">
        <v>3426462</v>
      </c>
      <c r="D256" s="165"/>
      <c r="E256" s="165">
        <v>39064736265</v>
      </c>
      <c r="F256" s="165"/>
      <c r="G256" s="166">
        <v>42984660838</v>
      </c>
      <c r="H256" s="155"/>
      <c r="I256" s="155">
        <v>1666595</v>
      </c>
      <c r="J256" s="155"/>
      <c r="K256" s="155">
        <v>22373539246</v>
      </c>
      <c r="L256" s="155"/>
      <c r="M256" s="155">
        <v>0</v>
      </c>
      <c r="N256" s="155"/>
      <c r="O256" s="155">
        <v>0</v>
      </c>
      <c r="P256" s="155"/>
      <c r="Q256" s="155">
        <v>5093057</v>
      </c>
      <c r="R256" s="155"/>
      <c r="S256" s="155">
        <v>12340</v>
      </c>
      <c r="T256" s="155"/>
      <c r="U256" s="155">
        <v>61438275511</v>
      </c>
      <c r="V256" s="155"/>
      <c r="W256" s="3">
        <v>62474375861</v>
      </c>
      <c r="X256" s="275"/>
      <c r="Y256" s="158">
        <v>0.28999999999999998</v>
      </c>
    </row>
    <row r="257" spans="1:25" s="266" customFormat="1">
      <c r="A257" s="276" t="s">
        <v>289</v>
      </c>
      <c r="B257" s="267"/>
      <c r="C257" s="165">
        <v>2192146</v>
      </c>
      <c r="D257" s="165"/>
      <c r="E257" s="165">
        <v>53941011172</v>
      </c>
      <c r="F257" s="165"/>
      <c r="G257" s="166">
        <v>65264126805</v>
      </c>
      <c r="H257" s="155"/>
      <c r="I257" s="155">
        <v>153115</v>
      </c>
      <c r="J257" s="155"/>
      <c r="K257" s="155">
        <v>4744487292</v>
      </c>
      <c r="L257" s="155"/>
      <c r="M257" s="155">
        <v>0</v>
      </c>
      <c r="N257" s="155"/>
      <c r="O257" s="155">
        <v>0</v>
      </c>
      <c r="P257" s="155"/>
      <c r="Q257" s="155">
        <v>2345261</v>
      </c>
      <c r="R257" s="155"/>
      <c r="S257" s="155">
        <v>38650</v>
      </c>
      <c r="T257" s="155"/>
      <c r="U257" s="155">
        <v>58685498464</v>
      </c>
      <c r="V257" s="155"/>
      <c r="W257" s="3">
        <v>90105003843</v>
      </c>
      <c r="X257" s="275"/>
      <c r="Y257" s="158">
        <v>0.41</v>
      </c>
    </row>
    <row r="258" spans="1:25" s="266" customFormat="1">
      <c r="A258" s="276" t="s">
        <v>281</v>
      </c>
      <c r="B258" s="267"/>
      <c r="C258" s="165">
        <v>1077505</v>
      </c>
      <c r="D258" s="165"/>
      <c r="E258" s="165">
        <v>48915985615</v>
      </c>
      <c r="F258" s="165"/>
      <c r="G258" s="166">
        <v>50523496683</v>
      </c>
      <c r="H258" s="155"/>
      <c r="I258" s="155">
        <v>1005449</v>
      </c>
      <c r="J258" s="155"/>
      <c r="K258" s="155">
        <v>58093148012</v>
      </c>
      <c r="L258" s="155"/>
      <c r="M258" s="155">
        <v>0</v>
      </c>
      <c r="N258" s="155"/>
      <c r="O258" s="155">
        <v>0</v>
      </c>
      <c r="P258" s="155"/>
      <c r="Q258" s="155">
        <v>2082954</v>
      </c>
      <c r="R258" s="155"/>
      <c r="S258" s="155">
        <v>64500</v>
      </c>
      <c r="T258" s="155"/>
      <c r="U258" s="155">
        <v>107009133627</v>
      </c>
      <c r="V258" s="155"/>
      <c r="W258" s="3">
        <v>133551147332</v>
      </c>
      <c r="X258" s="275"/>
      <c r="Y258" s="158">
        <v>0.61</v>
      </c>
    </row>
    <row r="259" spans="1:25" s="266" customFormat="1">
      <c r="A259" s="276" t="s">
        <v>232</v>
      </c>
      <c r="B259" s="267"/>
      <c r="C259" s="165">
        <v>5047293</v>
      </c>
      <c r="D259" s="165"/>
      <c r="E259" s="165">
        <v>29099313444</v>
      </c>
      <c r="F259" s="165"/>
      <c r="G259" s="166">
        <v>29652016096</v>
      </c>
      <c r="H259" s="155"/>
      <c r="I259" s="155">
        <v>0</v>
      </c>
      <c r="J259" s="155"/>
      <c r="K259" s="155">
        <v>0</v>
      </c>
      <c r="L259" s="155"/>
      <c r="M259" s="155">
        <v>0</v>
      </c>
      <c r="N259" s="155"/>
      <c r="O259" s="155">
        <v>0</v>
      </c>
      <c r="P259" s="155"/>
      <c r="Q259" s="155">
        <v>5047293</v>
      </c>
      <c r="R259" s="155"/>
      <c r="S259" s="155">
        <v>5910</v>
      </c>
      <c r="T259" s="155"/>
      <c r="U259" s="155">
        <v>29099313444</v>
      </c>
      <c r="V259" s="155"/>
      <c r="W259" s="3">
        <v>29652016096</v>
      </c>
      <c r="X259" s="275"/>
      <c r="Y259" s="158">
        <v>0.14000000000000001</v>
      </c>
    </row>
    <row r="260" spans="1:25" s="266" customFormat="1">
      <c r="A260" s="267" t="s">
        <v>180</v>
      </c>
      <c r="B260" s="267"/>
      <c r="C260" s="165">
        <v>11892082</v>
      </c>
      <c r="D260" s="165"/>
      <c r="E260" s="165">
        <v>36084259741</v>
      </c>
      <c r="F260" s="165"/>
      <c r="G260" s="166">
        <v>32213108209</v>
      </c>
      <c r="H260" s="155"/>
      <c r="I260" s="155">
        <v>9560641</v>
      </c>
      <c r="J260" s="155"/>
      <c r="K260" s="155">
        <v>27642722027</v>
      </c>
      <c r="L260" s="155"/>
      <c r="M260" s="155">
        <v>0</v>
      </c>
      <c r="N260" s="155"/>
      <c r="O260" s="155">
        <v>0</v>
      </c>
      <c r="P260" s="155"/>
      <c r="Q260" s="155">
        <v>21452723</v>
      </c>
      <c r="R260" s="155"/>
      <c r="S260" s="155">
        <v>2696</v>
      </c>
      <c r="T260" s="155"/>
      <c r="U260" s="155">
        <v>63726981768</v>
      </c>
      <c r="V260" s="155"/>
      <c r="W260" s="3">
        <v>57492413790</v>
      </c>
      <c r="X260" s="275"/>
      <c r="Y260" s="158">
        <v>0.26</v>
      </c>
    </row>
    <row r="261" spans="1:25" s="266" customFormat="1">
      <c r="A261" s="267" t="s">
        <v>206</v>
      </c>
      <c r="B261" s="267"/>
      <c r="C261" s="165">
        <v>16664374</v>
      </c>
      <c r="D261" s="165"/>
      <c r="E261" s="165">
        <v>50317688243</v>
      </c>
      <c r="F261" s="165"/>
      <c r="G261" s="166">
        <v>53505663752</v>
      </c>
      <c r="H261" s="155"/>
      <c r="I261" s="155">
        <v>4496113</v>
      </c>
      <c r="J261" s="155"/>
      <c r="K261" s="155">
        <v>15234919829</v>
      </c>
      <c r="L261" s="155"/>
      <c r="M261" s="155">
        <v>0</v>
      </c>
      <c r="N261" s="155"/>
      <c r="O261" s="155">
        <v>0</v>
      </c>
      <c r="P261" s="155"/>
      <c r="Q261" s="155">
        <v>21160487</v>
      </c>
      <c r="R261" s="155"/>
      <c r="S261" s="155">
        <v>3141</v>
      </c>
      <c r="T261" s="155"/>
      <c r="U261" s="155">
        <v>65552608072</v>
      </c>
      <c r="V261" s="155"/>
      <c r="W261" s="3">
        <v>66069622387</v>
      </c>
      <c r="X261" s="275"/>
      <c r="Y261" s="158">
        <v>0.3</v>
      </c>
    </row>
    <row r="262" spans="1:25" s="266" customFormat="1">
      <c r="A262" s="276" t="s">
        <v>166</v>
      </c>
      <c r="B262" s="267"/>
      <c r="C262" s="165">
        <v>2150750</v>
      </c>
      <c r="D262" s="165"/>
      <c r="E262" s="165">
        <v>137320658297</v>
      </c>
      <c r="F262" s="165"/>
      <c r="G262" s="166">
        <v>189208843820</v>
      </c>
      <c r="H262" s="155"/>
      <c r="I262" s="155">
        <v>3463474</v>
      </c>
      <c r="J262" s="155"/>
      <c r="K262" s="155">
        <v>12360804434</v>
      </c>
      <c r="L262" s="155"/>
      <c r="M262" s="155">
        <v>0</v>
      </c>
      <c r="N262" s="155"/>
      <c r="O262" s="155">
        <v>0</v>
      </c>
      <c r="P262" s="155"/>
      <c r="Q262" s="155">
        <v>5614224</v>
      </c>
      <c r="R262" s="155"/>
      <c r="S262" s="155">
        <v>40217.441860531391</v>
      </c>
      <c r="T262" s="155"/>
      <c r="U262" s="155">
        <v>149681462731</v>
      </c>
      <c r="V262" s="155"/>
      <c r="W262" s="3">
        <v>224446278439</v>
      </c>
      <c r="X262" s="275"/>
      <c r="Y262" s="158">
        <v>1.03</v>
      </c>
    </row>
    <row r="263" spans="1:25" s="266" customFormat="1">
      <c r="A263" s="267" t="s">
        <v>162</v>
      </c>
      <c r="B263" s="267"/>
      <c r="C263" s="165">
        <v>31207610</v>
      </c>
      <c r="D263" s="165"/>
      <c r="E263" s="165">
        <v>99941624825</v>
      </c>
      <c r="F263" s="165"/>
      <c r="G263" s="166">
        <v>142111437149</v>
      </c>
      <c r="H263" s="155"/>
      <c r="I263" s="155">
        <v>5066675</v>
      </c>
      <c r="J263" s="155"/>
      <c r="K263" s="155">
        <v>23666390768</v>
      </c>
      <c r="L263" s="155"/>
      <c r="M263" s="155">
        <v>4889915</v>
      </c>
      <c r="N263" s="155"/>
      <c r="O263" s="155">
        <v>25900294138</v>
      </c>
      <c r="P263" s="155"/>
      <c r="Q263" s="155">
        <v>31384370</v>
      </c>
      <c r="R263" s="155"/>
      <c r="S263" s="155">
        <v>5390</v>
      </c>
      <c r="T263" s="155"/>
      <c r="U263" s="155">
        <v>106945173319</v>
      </c>
      <c r="V263" s="155"/>
      <c r="W263" s="3">
        <v>168155241865</v>
      </c>
      <c r="X263" s="275"/>
      <c r="Y263" s="158">
        <v>0.77</v>
      </c>
    </row>
    <row r="264" spans="1:25" s="266" customFormat="1">
      <c r="A264" s="276" t="s">
        <v>161</v>
      </c>
      <c r="B264" s="267"/>
      <c r="C264" s="165">
        <v>1066008</v>
      </c>
      <c r="D264" s="165"/>
      <c r="E264" s="165">
        <v>21903498734</v>
      </c>
      <c r="F264" s="165"/>
      <c r="G264" s="166">
        <v>21161515094</v>
      </c>
      <c r="H264" s="155"/>
      <c r="I264" s="155">
        <v>340936</v>
      </c>
      <c r="J264" s="155"/>
      <c r="K264" s="155">
        <v>7198574271</v>
      </c>
      <c r="L264" s="155"/>
      <c r="M264" s="155">
        <v>66777</v>
      </c>
      <c r="N264" s="155"/>
      <c r="O264" s="155">
        <v>1601831531</v>
      </c>
      <c r="P264" s="155"/>
      <c r="Q264" s="155">
        <v>1340167</v>
      </c>
      <c r="R264" s="155"/>
      <c r="S264" s="155">
        <v>24690</v>
      </c>
      <c r="T264" s="155"/>
      <c r="U264" s="155">
        <v>27720817511</v>
      </c>
      <c r="V264" s="155"/>
      <c r="W264" s="3">
        <v>32891845330</v>
      </c>
      <c r="X264" s="275"/>
      <c r="Y264" s="158">
        <v>0.15</v>
      </c>
    </row>
    <row r="265" spans="1:25" s="266" customFormat="1">
      <c r="A265" s="267" t="s">
        <v>155</v>
      </c>
      <c r="B265" s="267"/>
      <c r="C265" s="165">
        <v>7984877</v>
      </c>
      <c r="D265" s="165"/>
      <c r="E265" s="165">
        <v>79385705702</v>
      </c>
      <c r="F265" s="165"/>
      <c r="G265" s="166">
        <v>73420644585</v>
      </c>
      <c r="H265" s="155"/>
      <c r="I265" s="155">
        <v>0</v>
      </c>
      <c r="J265" s="155"/>
      <c r="K265" s="155">
        <v>0</v>
      </c>
      <c r="L265" s="155"/>
      <c r="M265" s="155">
        <v>0</v>
      </c>
      <c r="N265" s="155"/>
      <c r="O265" s="155">
        <v>0</v>
      </c>
      <c r="P265" s="155"/>
      <c r="Q265" s="155">
        <v>7984877</v>
      </c>
      <c r="R265" s="155"/>
      <c r="S265" s="155">
        <v>9250</v>
      </c>
      <c r="T265" s="155"/>
      <c r="U265" s="155">
        <v>79385705702</v>
      </c>
      <c r="V265" s="155"/>
      <c r="W265" s="3">
        <v>73420644585</v>
      </c>
      <c r="X265" s="275"/>
      <c r="Y265" s="158">
        <v>0.34</v>
      </c>
    </row>
    <row r="266" spans="1:25" s="266" customFormat="1">
      <c r="A266" s="276" t="s">
        <v>368</v>
      </c>
      <c r="B266" s="267"/>
      <c r="C266" s="165">
        <v>5258912</v>
      </c>
      <c r="D266" s="165"/>
      <c r="E266" s="165">
        <v>28714315987</v>
      </c>
      <c r="F266" s="165"/>
      <c r="G266" s="166">
        <v>32829462857</v>
      </c>
      <c r="H266" s="155"/>
      <c r="I266" s="155">
        <v>2914132</v>
      </c>
      <c r="J266" s="155"/>
      <c r="K266" s="155">
        <v>19778464251</v>
      </c>
      <c r="L266" s="155"/>
      <c r="M266" s="155">
        <v>0</v>
      </c>
      <c r="N266" s="155"/>
      <c r="O266" s="155">
        <v>0</v>
      </c>
      <c r="P266" s="155"/>
      <c r="Q266" s="155">
        <v>8173044</v>
      </c>
      <c r="R266" s="155"/>
      <c r="S266" s="155">
        <v>7080</v>
      </c>
      <c r="T266" s="155"/>
      <c r="U266" s="155">
        <v>48492780238</v>
      </c>
      <c r="V266" s="155"/>
      <c r="W266" s="3">
        <v>57520853872</v>
      </c>
      <c r="X266" s="275"/>
      <c r="Y266" s="158">
        <v>0.26</v>
      </c>
    </row>
    <row r="267" spans="1:25" s="266" customFormat="1">
      <c r="A267" s="276" t="s">
        <v>343</v>
      </c>
      <c r="B267" s="267"/>
      <c r="C267" s="165">
        <v>10288110</v>
      </c>
      <c r="D267" s="165"/>
      <c r="E267" s="165">
        <v>19233533803</v>
      </c>
      <c r="F267" s="165"/>
      <c r="G267" s="166">
        <v>23705944341</v>
      </c>
      <c r="H267" s="155"/>
      <c r="I267" s="155">
        <v>989231</v>
      </c>
      <c r="J267" s="155"/>
      <c r="K267" s="155">
        <v>2677460169</v>
      </c>
      <c r="L267" s="155"/>
      <c r="M267" s="155">
        <v>535252</v>
      </c>
      <c r="N267" s="155"/>
      <c r="O267" s="155">
        <v>1403487544</v>
      </c>
      <c r="P267" s="155"/>
      <c r="Q267" s="155">
        <v>10742089</v>
      </c>
      <c r="R267" s="155"/>
      <c r="S267" s="155">
        <v>2589</v>
      </c>
      <c r="T267" s="155"/>
      <c r="U267" s="155">
        <v>20871041084</v>
      </c>
      <c r="V267" s="155"/>
      <c r="W267" s="3">
        <v>27645791376</v>
      </c>
      <c r="X267" s="275"/>
      <c r="Y267" s="158">
        <v>0.13</v>
      </c>
    </row>
    <row r="268" spans="1:25" s="266" customFormat="1">
      <c r="A268" s="276" t="s">
        <v>266</v>
      </c>
      <c r="B268" s="267"/>
      <c r="C268" s="165">
        <v>15447502</v>
      </c>
      <c r="D268" s="165"/>
      <c r="E268" s="165">
        <v>73852153881</v>
      </c>
      <c r="F268" s="165"/>
      <c r="G268" s="166">
        <v>80616844160</v>
      </c>
      <c r="H268" s="155"/>
      <c r="I268" s="155">
        <v>748783</v>
      </c>
      <c r="J268" s="155"/>
      <c r="K268" s="155">
        <v>4300839547</v>
      </c>
      <c r="L268" s="155"/>
      <c r="M268" s="155">
        <v>0</v>
      </c>
      <c r="N268" s="155"/>
      <c r="O268" s="155">
        <v>0</v>
      </c>
      <c r="P268" s="155"/>
      <c r="Q268" s="155">
        <v>16196285</v>
      </c>
      <c r="R268" s="155"/>
      <c r="S268" s="155">
        <v>6130</v>
      </c>
      <c r="T268" s="155"/>
      <c r="U268" s="155">
        <v>78152993428</v>
      </c>
      <c r="V268" s="155"/>
      <c r="W268" s="3">
        <v>98692491853</v>
      </c>
      <c r="X268" s="275"/>
      <c r="Y268" s="158">
        <v>0.45</v>
      </c>
    </row>
    <row r="269" spans="1:25" s="266" customFormat="1">
      <c r="A269" s="267" t="s">
        <v>251</v>
      </c>
      <c r="B269" s="267"/>
      <c r="C269" s="165">
        <v>21725427</v>
      </c>
      <c r="D269" s="165"/>
      <c r="E269" s="165">
        <v>60515801061</v>
      </c>
      <c r="F269" s="165"/>
      <c r="G269" s="166">
        <v>49951919724</v>
      </c>
      <c r="H269" s="155"/>
      <c r="I269" s="155">
        <v>9512092</v>
      </c>
      <c r="J269" s="155"/>
      <c r="K269" s="155">
        <v>22659448563</v>
      </c>
      <c r="L269" s="155"/>
      <c r="M269" s="155">
        <v>0</v>
      </c>
      <c r="N269" s="155"/>
      <c r="O269" s="155">
        <v>0</v>
      </c>
      <c r="P269" s="155"/>
      <c r="Q269" s="155">
        <v>31237519</v>
      </c>
      <c r="R269" s="155"/>
      <c r="S269" s="155">
        <v>2405</v>
      </c>
      <c r="T269" s="155"/>
      <c r="U269" s="155">
        <v>83175249624</v>
      </c>
      <c r="V269" s="155"/>
      <c r="W269" s="3">
        <v>74679232113</v>
      </c>
      <c r="X269" s="275"/>
      <c r="Y269" s="158">
        <v>0.34</v>
      </c>
    </row>
    <row r="270" spans="1:25" s="266" customFormat="1">
      <c r="A270" s="276" t="s">
        <v>150</v>
      </c>
      <c r="B270" s="267"/>
      <c r="C270" s="165">
        <v>1591703</v>
      </c>
      <c r="D270" s="165"/>
      <c r="E270" s="165">
        <v>45818106573</v>
      </c>
      <c r="F270" s="165"/>
      <c r="G270" s="166">
        <v>49428939152</v>
      </c>
      <c r="H270" s="155"/>
      <c r="I270" s="155">
        <v>745291</v>
      </c>
      <c r="J270" s="155"/>
      <c r="K270" s="155">
        <v>23827689341</v>
      </c>
      <c r="L270" s="155"/>
      <c r="M270" s="155">
        <v>0</v>
      </c>
      <c r="N270" s="155"/>
      <c r="O270" s="155">
        <v>0</v>
      </c>
      <c r="P270" s="155"/>
      <c r="Q270" s="155">
        <v>2336994</v>
      </c>
      <c r="R270" s="155"/>
      <c r="S270" s="155">
        <v>39550</v>
      </c>
      <c r="T270" s="155"/>
      <c r="U270" s="155">
        <v>69645795914</v>
      </c>
      <c r="V270" s="155"/>
      <c r="W270" s="3">
        <v>91878165433</v>
      </c>
      <c r="X270" s="275"/>
      <c r="Y270" s="158">
        <v>0.42</v>
      </c>
    </row>
    <row r="271" spans="1:25" s="266" customFormat="1">
      <c r="A271" s="276" t="s">
        <v>146</v>
      </c>
      <c r="B271" s="267"/>
      <c r="C271" s="165">
        <v>8893203</v>
      </c>
      <c r="D271" s="165"/>
      <c r="E271" s="165">
        <v>37795312350</v>
      </c>
      <c r="F271" s="165"/>
      <c r="G271" s="166">
        <v>40683007413</v>
      </c>
      <c r="H271" s="155"/>
      <c r="I271" s="155">
        <v>4599389</v>
      </c>
      <c r="J271" s="155"/>
      <c r="K271" s="155">
        <v>20418526947</v>
      </c>
      <c r="L271" s="155"/>
      <c r="M271" s="155">
        <v>383392</v>
      </c>
      <c r="N271" s="155"/>
      <c r="O271" s="155">
        <v>1614385515</v>
      </c>
      <c r="P271" s="155"/>
      <c r="Q271" s="155">
        <v>13109200</v>
      </c>
      <c r="R271" s="155"/>
      <c r="S271" s="155">
        <v>4121</v>
      </c>
      <c r="T271" s="155"/>
      <c r="U271" s="155">
        <v>56559693061</v>
      </c>
      <c r="V271" s="155"/>
      <c r="W271" s="3">
        <v>53701576274</v>
      </c>
      <c r="X271" s="275"/>
      <c r="Y271" s="158">
        <v>0.25</v>
      </c>
    </row>
    <row r="272" spans="1:25" s="266" customFormat="1">
      <c r="A272" s="267" t="s">
        <v>145</v>
      </c>
      <c r="B272" s="267"/>
      <c r="C272" s="165">
        <v>5097494</v>
      </c>
      <c r="D272" s="165"/>
      <c r="E272" s="165">
        <v>36449984032</v>
      </c>
      <c r="F272" s="165"/>
      <c r="G272" s="166">
        <v>44084326027</v>
      </c>
      <c r="H272" s="155"/>
      <c r="I272" s="155">
        <v>1985951</v>
      </c>
      <c r="J272" s="155"/>
      <c r="K272" s="155">
        <v>18442775557</v>
      </c>
      <c r="L272" s="155"/>
      <c r="M272" s="155">
        <v>332151</v>
      </c>
      <c r="N272" s="155"/>
      <c r="O272" s="155">
        <v>3088660180</v>
      </c>
      <c r="P272" s="155"/>
      <c r="Q272" s="155">
        <v>6751294</v>
      </c>
      <c r="R272" s="155"/>
      <c r="S272" s="155">
        <v>9590</v>
      </c>
      <c r="T272" s="155"/>
      <c r="U272" s="155">
        <v>52318774051</v>
      </c>
      <c r="V272" s="155"/>
      <c r="W272" s="3">
        <v>64359677251</v>
      </c>
      <c r="X272" s="275"/>
      <c r="Y272" s="158">
        <v>0.3</v>
      </c>
    </row>
    <row r="273" spans="1:25" s="266" customFormat="1">
      <c r="A273" s="276" t="s">
        <v>144</v>
      </c>
      <c r="B273" s="267"/>
      <c r="C273" s="165">
        <v>1985957</v>
      </c>
      <c r="D273" s="165"/>
      <c r="E273" s="165">
        <v>25870011934</v>
      </c>
      <c r="F273" s="165"/>
      <c r="G273" s="166">
        <v>25051843659</v>
      </c>
      <c r="H273" s="155"/>
      <c r="I273" s="155">
        <v>2149096</v>
      </c>
      <c r="J273" s="155"/>
      <c r="K273" s="155">
        <v>27121213443</v>
      </c>
      <c r="L273" s="155"/>
      <c r="M273" s="155">
        <v>0</v>
      </c>
      <c r="N273" s="155"/>
      <c r="O273" s="155">
        <v>0</v>
      </c>
      <c r="P273" s="155"/>
      <c r="Q273" s="155">
        <v>4135053</v>
      </c>
      <c r="R273" s="155"/>
      <c r="S273" s="155">
        <v>12850</v>
      </c>
      <c r="T273" s="155"/>
      <c r="U273" s="155">
        <v>52991225377</v>
      </c>
      <c r="V273" s="155"/>
      <c r="W273" s="3">
        <v>52819275240</v>
      </c>
      <c r="X273" s="275"/>
      <c r="Y273" s="158">
        <v>0.24</v>
      </c>
    </row>
    <row r="274" spans="1:25" s="266" customFormat="1">
      <c r="A274" s="267" t="s">
        <v>293</v>
      </c>
      <c r="B274" s="267"/>
      <c r="C274" s="165">
        <v>1471569</v>
      </c>
      <c r="D274" s="165"/>
      <c r="E274" s="165">
        <v>52864520321</v>
      </c>
      <c r="F274" s="165"/>
      <c r="G274" s="166">
        <v>42421581770</v>
      </c>
      <c r="H274" s="155"/>
      <c r="I274" s="155">
        <v>890252</v>
      </c>
      <c r="J274" s="155"/>
      <c r="K274" s="155">
        <v>25865153418</v>
      </c>
      <c r="L274" s="155"/>
      <c r="M274" s="155">
        <v>0</v>
      </c>
      <c r="N274" s="155"/>
      <c r="O274" s="155">
        <v>0</v>
      </c>
      <c r="P274" s="155"/>
      <c r="Q274" s="155">
        <v>2361821</v>
      </c>
      <c r="R274" s="155"/>
      <c r="S274" s="155">
        <v>31600</v>
      </c>
      <c r="T274" s="155"/>
      <c r="U274" s="155">
        <v>78729673739</v>
      </c>
      <c r="V274" s="155"/>
      <c r="W274" s="3">
        <v>74189474018</v>
      </c>
      <c r="X274" s="275"/>
      <c r="Y274" s="158">
        <v>0.34</v>
      </c>
    </row>
    <row r="275" spans="1:25" s="266" customFormat="1">
      <c r="A275" s="267" t="s">
        <v>196</v>
      </c>
      <c r="B275" s="267"/>
      <c r="C275" s="165">
        <v>10403046</v>
      </c>
      <c r="D275" s="165"/>
      <c r="E275" s="165">
        <v>87725450499</v>
      </c>
      <c r="F275" s="165"/>
      <c r="G275" s="166">
        <v>115200387347</v>
      </c>
      <c r="H275" s="155"/>
      <c r="I275" s="155">
        <v>885716</v>
      </c>
      <c r="J275" s="155"/>
      <c r="K275" s="155">
        <v>10445141695</v>
      </c>
      <c r="L275" s="155"/>
      <c r="M275" s="155">
        <v>2877239</v>
      </c>
      <c r="N275" s="155"/>
      <c r="O275" s="155">
        <v>33577811232</v>
      </c>
      <c r="P275" s="155"/>
      <c r="Q275" s="155">
        <v>8411523</v>
      </c>
      <c r="R275" s="155"/>
      <c r="S275" s="155">
        <v>11820</v>
      </c>
      <c r="T275" s="155"/>
      <c r="U275" s="155">
        <v>73149225235</v>
      </c>
      <c r="V275" s="155"/>
      <c r="W275" s="3">
        <v>98832627861</v>
      </c>
      <c r="X275" s="275"/>
      <c r="Y275" s="158">
        <v>0.45</v>
      </c>
    </row>
    <row r="276" spans="1:25" s="266" customFormat="1">
      <c r="A276" s="276" t="s">
        <v>143</v>
      </c>
      <c r="B276" s="267"/>
      <c r="C276" s="165">
        <v>57269003</v>
      </c>
      <c r="D276" s="165"/>
      <c r="E276" s="165">
        <v>64310176438</v>
      </c>
      <c r="F276" s="165"/>
      <c r="G276" s="166">
        <v>52089350979</v>
      </c>
      <c r="H276" s="155"/>
      <c r="I276" s="155">
        <v>32808535</v>
      </c>
      <c r="J276" s="155"/>
      <c r="K276" s="155">
        <v>30536771746</v>
      </c>
      <c r="L276" s="155"/>
      <c r="M276" s="155">
        <v>0</v>
      </c>
      <c r="N276" s="155"/>
      <c r="O276" s="155">
        <v>0</v>
      </c>
      <c r="P276" s="155"/>
      <c r="Q276" s="155">
        <v>90077538</v>
      </c>
      <c r="R276" s="155"/>
      <c r="S276" s="155">
        <v>888</v>
      </c>
      <c r="T276" s="155"/>
      <c r="U276" s="155">
        <v>94846948184</v>
      </c>
      <c r="V276" s="155"/>
      <c r="W276" s="3">
        <v>79512920068</v>
      </c>
      <c r="X276" s="275"/>
      <c r="Y276" s="158">
        <v>0.37</v>
      </c>
    </row>
    <row r="277" spans="1:25" s="266" customFormat="1">
      <c r="A277" s="267" t="s">
        <v>142</v>
      </c>
      <c r="B277" s="267"/>
      <c r="C277" s="165">
        <v>13919750</v>
      </c>
      <c r="D277" s="165"/>
      <c r="E277" s="165">
        <v>60222141184</v>
      </c>
      <c r="F277" s="165"/>
      <c r="G277" s="166">
        <v>77486793931</v>
      </c>
      <c r="H277" s="155"/>
      <c r="I277" s="155">
        <v>0</v>
      </c>
      <c r="J277" s="155"/>
      <c r="K277" s="155">
        <v>0</v>
      </c>
      <c r="L277" s="155"/>
      <c r="M277" s="155">
        <v>0</v>
      </c>
      <c r="N277" s="155"/>
      <c r="O277" s="155">
        <v>0</v>
      </c>
      <c r="P277" s="155"/>
      <c r="Q277" s="155">
        <v>13919750</v>
      </c>
      <c r="R277" s="155"/>
      <c r="S277" s="155">
        <v>6470</v>
      </c>
      <c r="T277" s="155"/>
      <c r="U277" s="155">
        <v>60222141184</v>
      </c>
      <c r="V277" s="155"/>
      <c r="W277" s="3">
        <v>89524920848</v>
      </c>
      <c r="X277" s="275"/>
      <c r="Y277" s="158">
        <v>0.41</v>
      </c>
    </row>
    <row r="278" spans="1:25" s="266" customFormat="1">
      <c r="A278" s="267" t="s">
        <v>134</v>
      </c>
      <c r="B278" s="267"/>
      <c r="C278" s="165">
        <v>8549429</v>
      </c>
      <c r="D278" s="165"/>
      <c r="E278" s="165">
        <v>37166896875</v>
      </c>
      <c r="F278" s="165"/>
      <c r="G278" s="166">
        <v>34844095584</v>
      </c>
      <c r="H278" s="155"/>
      <c r="I278" s="155">
        <v>822052</v>
      </c>
      <c r="J278" s="155"/>
      <c r="K278" s="155">
        <v>3979916727</v>
      </c>
      <c r="L278" s="155"/>
      <c r="M278" s="155">
        <v>0</v>
      </c>
      <c r="N278" s="155"/>
      <c r="O278" s="155">
        <v>0</v>
      </c>
      <c r="P278" s="155"/>
      <c r="Q278" s="155">
        <v>9371481</v>
      </c>
      <c r="R278" s="155"/>
      <c r="S278" s="155">
        <v>5650</v>
      </c>
      <c r="T278" s="155"/>
      <c r="U278" s="155">
        <v>41146813602</v>
      </c>
      <c r="V278" s="155"/>
      <c r="W278" s="3">
        <v>52633821889</v>
      </c>
      <c r="X278" s="275"/>
      <c r="Y278" s="158">
        <v>0.24</v>
      </c>
    </row>
    <row r="279" spans="1:25" s="266" customFormat="1">
      <c r="A279" s="276" t="s">
        <v>312</v>
      </c>
      <c r="B279" s="267"/>
      <c r="C279" s="165">
        <v>4677293</v>
      </c>
      <c r="D279" s="165"/>
      <c r="E279" s="165">
        <v>30253893863</v>
      </c>
      <c r="F279" s="165"/>
      <c r="G279" s="166">
        <v>32592736382</v>
      </c>
      <c r="H279" s="155"/>
      <c r="I279" s="155">
        <v>1126551</v>
      </c>
      <c r="J279" s="155"/>
      <c r="K279" s="155">
        <v>8381595249</v>
      </c>
      <c r="L279" s="155"/>
      <c r="M279" s="155">
        <v>275465</v>
      </c>
      <c r="N279" s="155"/>
      <c r="O279" s="155">
        <v>2185131358</v>
      </c>
      <c r="P279" s="155"/>
      <c r="Q279" s="155">
        <v>5528379</v>
      </c>
      <c r="R279" s="155"/>
      <c r="S279" s="155">
        <v>8210</v>
      </c>
      <c r="T279" s="155"/>
      <c r="U279" s="155">
        <v>36801751850</v>
      </c>
      <c r="V279" s="155"/>
      <c r="W279" s="3">
        <v>45117933045</v>
      </c>
      <c r="X279" s="275"/>
      <c r="Y279" s="158">
        <v>0.21</v>
      </c>
    </row>
    <row r="280" spans="1:25" s="266" customFormat="1">
      <c r="A280" s="276" t="s">
        <v>317</v>
      </c>
      <c r="B280" s="267"/>
      <c r="C280" s="165">
        <v>24687279</v>
      </c>
      <c r="D280" s="165"/>
      <c r="E280" s="165">
        <v>44742686067</v>
      </c>
      <c r="F280" s="165"/>
      <c r="G280" s="166">
        <v>43927297549</v>
      </c>
      <c r="H280" s="155"/>
      <c r="I280" s="155">
        <v>7774971</v>
      </c>
      <c r="J280" s="155"/>
      <c r="K280" s="155">
        <v>14866053000</v>
      </c>
      <c r="L280" s="155"/>
      <c r="M280" s="155">
        <v>0</v>
      </c>
      <c r="N280" s="155"/>
      <c r="O280" s="155">
        <v>0</v>
      </c>
      <c r="P280" s="155"/>
      <c r="Q280" s="155">
        <v>32462250</v>
      </c>
      <c r="R280" s="155"/>
      <c r="S280" s="155">
        <v>1809</v>
      </c>
      <c r="T280" s="155"/>
      <c r="U280" s="155">
        <v>59608739067</v>
      </c>
      <c r="V280" s="155"/>
      <c r="W280" s="3">
        <v>58374801202</v>
      </c>
      <c r="X280" s="275"/>
      <c r="Y280" s="158">
        <v>0.27</v>
      </c>
    </row>
    <row r="281" spans="1:25" s="266" customFormat="1">
      <c r="A281" s="276" t="s">
        <v>300</v>
      </c>
      <c r="B281" s="267"/>
      <c r="C281" s="165">
        <v>805547</v>
      </c>
      <c r="D281" s="165"/>
      <c r="E281" s="165">
        <v>31824916803</v>
      </c>
      <c r="F281" s="165"/>
      <c r="G281" s="166">
        <v>34352346406</v>
      </c>
      <c r="H281" s="155"/>
      <c r="I281" s="155">
        <v>81471</v>
      </c>
      <c r="J281" s="155"/>
      <c r="K281" s="155">
        <v>3604022972</v>
      </c>
      <c r="L281" s="155"/>
      <c r="M281" s="155">
        <v>40865</v>
      </c>
      <c r="N281" s="155"/>
      <c r="O281" s="155">
        <v>2322083345</v>
      </c>
      <c r="P281" s="155"/>
      <c r="Q281" s="155">
        <v>846153</v>
      </c>
      <c r="R281" s="155"/>
      <c r="S281" s="155">
        <v>57470</v>
      </c>
      <c r="T281" s="155"/>
      <c r="U281" s="155">
        <v>33796725295</v>
      </c>
      <c r="V281" s="155"/>
      <c r="W281" s="3">
        <v>48339073857</v>
      </c>
      <c r="X281" s="275"/>
      <c r="Y281" s="158">
        <v>0.22</v>
      </c>
    </row>
    <row r="282" spans="1:25" s="266" customFormat="1">
      <c r="A282" s="276" t="s">
        <v>218</v>
      </c>
      <c r="B282" s="267"/>
      <c r="C282" s="165">
        <v>3794558</v>
      </c>
      <c r="D282" s="165"/>
      <c r="E282" s="165">
        <v>37908604166</v>
      </c>
      <c r="F282" s="165"/>
      <c r="G282" s="166">
        <v>41567223791</v>
      </c>
      <c r="H282" s="155"/>
      <c r="I282" s="155">
        <v>1150614</v>
      </c>
      <c r="J282" s="155"/>
      <c r="K282" s="155">
        <v>13721383550</v>
      </c>
      <c r="L282" s="155"/>
      <c r="M282" s="155">
        <v>0</v>
      </c>
      <c r="N282" s="155"/>
      <c r="O282" s="155">
        <v>0</v>
      </c>
      <c r="P282" s="155"/>
      <c r="Q282" s="155">
        <v>4945172</v>
      </c>
      <c r="R282" s="155"/>
      <c r="S282" s="155">
        <v>11270</v>
      </c>
      <c r="T282" s="155"/>
      <c r="U282" s="155">
        <v>51629987716</v>
      </c>
      <c r="V282" s="155"/>
      <c r="W282" s="3">
        <v>55400482517</v>
      </c>
      <c r="X282" s="275"/>
      <c r="Y282" s="158">
        <v>0.25</v>
      </c>
    </row>
    <row r="283" spans="1:25" s="266" customFormat="1">
      <c r="A283" s="276" t="s">
        <v>118</v>
      </c>
      <c r="B283" s="267"/>
      <c r="C283" s="165">
        <v>12339189</v>
      </c>
      <c r="D283" s="165"/>
      <c r="E283" s="165">
        <v>48546289907</v>
      </c>
      <c r="F283" s="165"/>
      <c r="G283" s="166">
        <v>51810615969</v>
      </c>
      <c r="H283" s="155"/>
      <c r="I283" s="155">
        <v>4082195</v>
      </c>
      <c r="J283" s="155"/>
      <c r="K283" s="155">
        <v>19872474326</v>
      </c>
      <c r="L283" s="155"/>
      <c r="M283" s="155">
        <v>0</v>
      </c>
      <c r="N283" s="155"/>
      <c r="O283" s="155">
        <v>0</v>
      </c>
      <c r="P283" s="155"/>
      <c r="Q283" s="155">
        <v>16421384</v>
      </c>
      <c r="R283" s="155"/>
      <c r="S283" s="155">
        <v>4870</v>
      </c>
      <c r="T283" s="155"/>
      <c r="U283" s="155">
        <v>68418764233</v>
      </c>
      <c r="V283" s="155"/>
      <c r="W283" s="3">
        <v>79496305850</v>
      </c>
      <c r="X283" s="275"/>
      <c r="Y283" s="158">
        <v>0.37</v>
      </c>
    </row>
    <row r="284" spans="1:25" s="266" customFormat="1">
      <c r="A284" s="267" t="s">
        <v>314</v>
      </c>
      <c r="B284" s="267"/>
      <c r="C284" s="165">
        <v>37385823</v>
      </c>
      <c r="D284" s="165"/>
      <c r="E284" s="165">
        <v>46895816329</v>
      </c>
      <c r="F284" s="165"/>
      <c r="G284" s="166">
        <v>41845962903</v>
      </c>
      <c r="H284" s="155"/>
      <c r="I284" s="155">
        <v>15652679</v>
      </c>
      <c r="J284" s="155"/>
      <c r="K284" s="155">
        <v>17845327976</v>
      </c>
      <c r="L284" s="155"/>
      <c r="M284" s="155">
        <v>0</v>
      </c>
      <c r="N284" s="155"/>
      <c r="O284" s="155">
        <v>0</v>
      </c>
      <c r="P284" s="155"/>
      <c r="Q284" s="155">
        <v>53038502</v>
      </c>
      <c r="R284" s="155"/>
      <c r="S284" s="155">
        <v>1243</v>
      </c>
      <c r="T284" s="155"/>
      <c r="U284" s="155">
        <v>64741144305</v>
      </c>
      <c r="V284" s="155"/>
      <c r="W284" s="3">
        <v>65534593185</v>
      </c>
      <c r="X284" s="275"/>
      <c r="Y284" s="158">
        <v>0.3</v>
      </c>
    </row>
    <row r="285" spans="1:25" s="266" customFormat="1">
      <c r="A285" s="267" t="s">
        <v>298</v>
      </c>
      <c r="B285" s="267"/>
      <c r="C285" s="165">
        <v>10686673</v>
      </c>
      <c r="D285" s="165"/>
      <c r="E285" s="165">
        <v>13141998640</v>
      </c>
      <c r="F285" s="165"/>
      <c r="G285" s="166">
        <v>14702352820</v>
      </c>
      <c r="H285" s="155"/>
      <c r="I285" s="155">
        <v>6354265</v>
      </c>
      <c r="J285" s="155"/>
      <c r="K285" s="155">
        <v>9719333845</v>
      </c>
      <c r="L285" s="155"/>
      <c r="M285" s="155">
        <v>0</v>
      </c>
      <c r="N285" s="155"/>
      <c r="O285" s="155">
        <v>0</v>
      </c>
      <c r="P285" s="155"/>
      <c r="Q285" s="155">
        <v>17040938</v>
      </c>
      <c r="R285" s="155"/>
      <c r="S285" s="155">
        <v>1332</v>
      </c>
      <c r="T285" s="155"/>
      <c r="U285" s="155">
        <v>22861332485</v>
      </c>
      <c r="V285" s="155"/>
      <c r="W285" s="3">
        <v>22563473170</v>
      </c>
      <c r="X285" s="275"/>
      <c r="Y285" s="158">
        <v>0.1</v>
      </c>
    </row>
    <row r="286" spans="1:25" s="266" customFormat="1">
      <c r="A286" s="276" t="s">
        <v>216</v>
      </c>
      <c r="B286" s="267"/>
      <c r="C286" s="165">
        <v>6406900</v>
      </c>
      <c r="D286" s="165"/>
      <c r="E286" s="165">
        <v>27947655234</v>
      </c>
      <c r="F286" s="165"/>
      <c r="G286" s="166">
        <v>30442763361</v>
      </c>
      <c r="H286" s="155"/>
      <c r="I286" s="155">
        <v>958364</v>
      </c>
      <c r="J286" s="155"/>
      <c r="K286" s="155">
        <v>4472197419</v>
      </c>
      <c r="L286" s="155"/>
      <c r="M286" s="155">
        <v>260662</v>
      </c>
      <c r="N286" s="155"/>
      <c r="O286" s="267">
        <v>1150115830</v>
      </c>
      <c r="P286" s="155"/>
      <c r="Q286" s="155">
        <v>7104602</v>
      </c>
      <c r="R286" s="155"/>
      <c r="S286" s="155">
        <v>4581</v>
      </c>
      <c r="T286" s="155"/>
      <c r="U286" s="155">
        <v>31272490707</v>
      </c>
      <c r="V286" s="155"/>
      <c r="W286" s="3">
        <v>32352531984</v>
      </c>
      <c r="X286" s="275"/>
      <c r="Y286" s="158">
        <v>0.15</v>
      </c>
    </row>
    <row r="287" spans="1:25" s="266" customFormat="1">
      <c r="A287" s="267" t="s">
        <v>194</v>
      </c>
      <c r="B287" s="267"/>
      <c r="C287" s="165">
        <v>752882</v>
      </c>
      <c r="D287" s="165"/>
      <c r="E287" s="165">
        <v>22641195325</v>
      </c>
      <c r="F287" s="165"/>
      <c r="G287" s="166">
        <v>25550456304</v>
      </c>
      <c r="H287" s="155"/>
      <c r="I287" s="155">
        <v>107255</v>
      </c>
      <c r="J287" s="155"/>
      <c r="K287" s="155">
        <v>4318926841</v>
      </c>
      <c r="L287" s="155"/>
      <c r="M287" s="155">
        <v>40824</v>
      </c>
      <c r="N287" s="155"/>
      <c r="O287" s="155">
        <v>1610463589</v>
      </c>
      <c r="P287" s="155"/>
      <c r="Q287" s="155">
        <v>819313</v>
      </c>
      <c r="R287" s="155"/>
      <c r="S287" s="155">
        <v>40310</v>
      </c>
      <c r="T287" s="155"/>
      <c r="U287" s="155">
        <v>25680535278</v>
      </c>
      <c r="V287" s="155"/>
      <c r="W287" s="3">
        <v>32829999315</v>
      </c>
      <c r="X287" s="275"/>
      <c r="Y287" s="158">
        <v>0.15</v>
      </c>
    </row>
    <row r="288" spans="1:25" s="266" customFormat="1">
      <c r="A288" s="267" t="s">
        <v>108</v>
      </c>
      <c r="B288" s="267"/>
      <c r="C288" s="165">
        <v>3050790</v>
      </c>
      <c r="D288" s="165"/>
      <c r="E288" s="165">
        <v>62420613475</v>
      </c>
      <c r="F288" s="165"/>
      <c r="G288" s="166">
        <v>66081177655</v>
      </c>
      <c r="H288" s="155"/>
      <c r="I288" s="155">
        <v>360718</v>
      </c>
      <c r="J288" s="155"/>
      <c r="K288" s="155">
        <v>8332178391</v>
      </c>
      <c r="L288" s="155"/>
      <c r="M288" s="155">
        <v>0</v>
      </c>
      <c r="N288" s="155"/>
      <c r="O288" s="155">
        <v>0</v>
      </c>
      <c r="P288" s="155"/>
      <c r="Q288" s="155">
        <v>3411508</v>
      </c>
      <c r="R288" s="155"/>
      <c r="S288" s="155">
        <v>22060</v>
      </c>
      <c r="T288" s="155"/>
      <c r="U288" s="155">
        <v>70752791866</v>
      </c>
      <c r="V288" s="155"/>
      <c r="W288" s="3">
        <v>74810082179</v>
      </c>
      <c r="X288" s="275"/>
      <c r="Y288" s="158">
        <v>0.34</v>
      </c>
    </row>
    <row r="289" spans="1:25" s="266" customFormat="1">
      <c r="A289" s="267" t="s">
        <v>103</v>
      </c>
      <c r="B289" s="267"/>
      <c r="C289" s="165">
        <v>352807</v>
      </c>
      <c r="D289" s="165"/>
      <c r="E289" s="165">
        <v>17207917351</v>
      </c>
      <c r="F289" s="165"/>
      <c r="G289" s="166">
        <v>25426315383</v>
      </c>
      <c r="H289" s="155"/>
      <c r="I289" s="155">
        <v>848123</v>
      </c>
      <c r="J289" s="155"/>
      <c r="K289" s="155">
        <v>62222803938</v>
      </c>
      <c r="L289" s="155"/>
      <c r="M289" s="155">
        <v>0</v>
      </c>
      <c r="N289" s="155"/>
      <c r="O289" s="155">
        <v>0</v>
      </c>
      <c r="P289" s="155"/>
      <c r="Q289" s="155">
        <v>1200930</v>
      </c>
      <c r="R289" s="155"/>
      <c r="S289" s="155">
        <v>81750</v>
      </c>
      <c r="T289" s="155"/>
      <c r="U289" s="155">
        <v>79430721289</v>
      </c>
      <c r="V289" s="155"/>
      <c r="W289" s="3">
        <v>97591880141</v>
      </c>
      <c r="X289" s="275"/>
      <c r="Y289" s="158">
        <v>0.45</v>
      </c>
    </row>
    <row r="290" spans="1:25" s="266" customFormat="1">
      <c r="A290" s="267" t="s">
        <v>339</v>
      </c>
      <c r="B290" s="267"/>
      <c r="C290" s="165">
        <v>692738</v>
      </c>
      <c r="D290" s="165"/>
      <c r="E290" s="165">
        <v>39702207881</v>
      </c>
      <c r="F290" s="165"/>
      <c r="G290" s="166">
        <v>45379808169</v>
      </c>
      <c r="H290" s="155"/>
      <c r="I290" s="155">
        <v>498312</v>
      </c>
      <c r="J290" s="155"/>
      <c r="K290" s="155">
        <v>32010536146</v>
      </c>
      <c r="L290" s="155"/>
      <c r="M290" s="155">
        <v>0</v>
      </c>
      <c r="N290" s="155"/>
      <c r="O290" s="155">
        <v>0</v>
      </c>
      <c r="P290" s="155"/>
      <c r="Q290" s="155">
        <v>1191050</v>
      </c>
      <c r="R290" s="155"/>
      <c r="S290" s="155">
        <v>59370</v>
      </c>
      <c r="T290" s="155"/>
      <c r="U290" s="155">
        <v>71712744027</v>
      </c>
      <c r="V290" s="155"/>
      <c r="W290" s="3">
        <v>70291898304</v>
      </c>
      <c r="X290" s="275"/>
      <c r="Y290" s="158">
        <v>0.32</v>
      </c>
    </row>
    <row r="291" spans="1:25" s="266" customFormat="1">
      <c r="A291" s="267" t="s">
        <v>318</v>
      </c>
      <c r="B291" s="267"/>
      <c r="C291" s="165">
        <v>5889059</v>
      </c>
      <c r="D291" s="165"/>
      <c r="E291" s="165">
        <v>53050757765</v>
      </c>
      <c r="F291" s="165"/>
      <c r="G291" s="166">
        <v>43202660953</v>
      </c>
      <c r="H291" s="155"/>
      <c r="I291" s="155">
        <v>2865268</v>
      </c>
      <c r="J291" s="155"/>
      <c r="K291" s="155">
        <v>21634761423</v>
      </c>
      <c r="L291" s="155"/>
      <c r="M291" s="155">
        <v>0</v>
      </c>
      <c r="N291" s="155"/>
      <c r="O291" s="155">
        <v>0</v>
      </c>
      <c r="P291" s="155"/>
      <c r="Q291" s="155">
        <v>8754327</v>
      </c>
      <c r="R291" s="155"/>
      <c r="S291" s="155">
        <v>6910</v>
      </c>
      <c r="T291" s="155"/>
      <c r="U291" s="155">
        <v>74685519188</v>
      </c>
      <c r="V291" s="155"/>
      <c r="W291" s="3">
        <v>60132469798</v>
      </c>
      <c r="X291" s="275"/>
      <c r="Y291" s="158">
        <v>0.28000000000000003</v>
      </c>
    </row>
    <row r="292" spans="1:25" s="266" customFormat="1">
      <c r="A292" s="276" t="s">
        <v>265</v>
      </c>
      <c r="B292" s="267"/>
      <c r="C292" s="165">
        <v>11533913</v>
      </c>
      <c r="D292" s="165"/>
      <c r="E292" s="165">
        <v>27120321289</v>
      </c>
      <c r="F292" s="165"/>
      <c r="G292" s="166">
        <v>29580438447</v>
      </c>
      <c r="H292" s="155"/>
      <c r="I292" s="155">
        <v>11674620</v>
      </c>
      <c r="J292" s="155"/>
      <c r="K292" s="155">
        <v>30941744619</v>
      </c>
      <c r="L292" s="155"/>
      <c r="M292" s="155">
        <v>0</v>
      </c>
      <c r="N292" s="155"/>
      <c r="O292" s="155">
        <v>0</v>
      </c>
      <c r="P292" s="155"/>
      <c r="Q292" s="155">
        <v>23208533</v>
      </c>
      <c r="R292" s="155"/>
      <c r="S292" s="155">
        <v>3014</v>
      </c>
      <c r="T292" s="155"/>
      <c r="U292" s="155">
        <v>58062065908</v>
      </c>
      <c r="V292" s="155"/>
      <c r="W292" s="3">
        <v>69534312879</v>
      </c>
      <c r="X292" s="275"/>
      <c r="Y292" s="158">
        <v>0.32</v>
      </c>
    </row>
    <row r="293" spans="1:25" s="266" customFormat="1">
      <c r="A293" s="276" t="s">
        <v>96</v>
      </c>
      <c r="B293" s="267"/>
      <c r="C293" s="165">
        <v>16842381</v>
      </c>
      <c r="D293" s="165"/>
      <c r="E293" s="165">
        <v>51959140559</v>
      </c>
      <c r="F293" s="165"/>
      <c r="G293" s="166">
        <v>51900723386</v>
      </c>
      <c r="H293" s="155"/>
      <c r="I293" s="155">
        <v>7109547</v>
      </c>
      <c r="J293" s="155"/>
      <c r="K293" s="155">
        <v>22120088411</v>
      </c>
      <c r="L293" s="155"/>
      <c r="M293" s="155">
        <v>0</v>
      </c>
      <c r="N293" s="155"/>
      <c r="O293" s="155">
        <v>0</v>
      </c>
      <c r="P293" s="155"/>
      <c r="Q293" s="155">
        <v>23951928</v>
      </c>
      <c r="R293" s="155"/>
      <c r="S293" s="155">
        <v>3030</v>
      </c>
      <c r="T293" s="155"/>
      <c r="U293" s="155">
        <v>74079228970</v>
      </c>
      <c r="V293" s="155"/>
      <c r="W293" s="3">
        <v>72142524509</v>
      </c>
      <c r="X293" s="275"/>
      <c r="Y293" s="158">
        <v>0.33</v>
      </c>
    </row>
    <row r="294" spans="1:25" s="266" customFormat="1">
      <c r="A294" s="267" t="s">
        <v>94</v>
      </c>
      <c r="B294" s="267"/>
      <c r="C294" s="165">
        <v>599390</v>
      </c>
      <c r="D294" s="165"/>
      <c r="E294" s="165">
        <v>30537448974</v>
      </c>
      <c r="F294" s="165"/>
      <c r="G294" s="168">
        <v>34426689315</v>
      </c>
      <c r="H294" s="155"/>
      <c r="I294" s="155">
        <v>987341</v>
      </c>
      <c r="J294" s="155"/>
      <c r="K294" s="155">
        <v>63723349935</v>
      </c>
      <c r="L294" s="155"/>
      <c r="M294" s="155">
        <v>0</v>
      </c>
      <c r="N294" s="155"/>
      <c r="O294" s="155">
        <v>0</v>
      </c>
      <c r="P294" s="155"/>
      <c r="Q294" s="155">
        <v>1586731</v>
      </c>
      <c r="R294" s="155"/>
      <c r="S294" s="155">
        <v>74550</v>
      </c>
      <c r="T294" s="155"/>
      <c r="U294" s="155">
        <v>94260798909</v>
      </c>
      <c r="V294" s="155"/>
      <c r="W294" s="3">
        <v>117586965819</v>
      </c>
      <c r="X294" s="275"/>
      <c r="Y294" s="158">
        <v>0.54</v>
      </c>
    </row>
    <row r="295" spans="1:25" s="266" customFormat="1">
      <c r="A295" s="267" t="s">
        <v>83</v>
      </c>
      <c r="B295" s="267"/>
      <c r="C295" s="165">
        <v>37816930</v>
      </c>
      <c r="D295" s="165"/>
      <c r="E295" s="165">
        <v>131289422475</v>
      </c>
      <c r="F295" s="165"/>
      <c r="G295" s="166">
        <v>132285963902</v>
      </c>
      <c r="H295" s="155"/>
      <c r="I295" s="155">
        <v>9051530</v>
      </c>
      <c r="J295" s="155"/>
      <c r="K295" s="155">
        <v>36847585158</v>
      </c>
      <c r="L295" s="155"/>
      <c r="M295" s="155">
        <v>0</v>
      </c>
      <c r="N295" s="155"/>
      <c r="O295" s="155">
        <v>0</v>
      </c>
      <c r="P295" s="155"/>
      <c r="Q295" s="155">
        <v>46868460</v>
      </c>
      <c r="R295" s="155"/>
      <c r="S295" s="155">
        <v>3930</v>
      </c>
      <c r="T295" s="155"/>
      <c r="U295" s="155">
        <v>168137007633</v>
      </c>
      <c r="V295" s="155"/>
      <c r="W295" s="3">
        <v>183097099168</v>
      </c>
      <c r="X295" s="275"/>
      <c r="Y295" s="158">
        <v>0.84</v>
      </c>
    </row>
    <row r="296" spans="1:25" s="266" customFormat="1">
      <c r="A296" s="276" t="s">
        <v>510</v>
      </c>
      <c r="B296" s="267"/>
      <c r="C296" s="165">
        <v>0</v>
      </c>
      <c r="D296" s="165"/>
      <c r="E296" s="165">
        <v>0</v>
      </c>
      <c r="F296" s="165"/>
      <c r="G296" s="166">
        <v>0</v>
      </c>
      <c r="H296" s="155"/>
      <c r="I296" s="155">
        <v>2427365</v>
      </c>
      <c r="J296" s="155"/>
      <c r="K296" s="155">
        <v>7274697717</v>
      </c>
      <c r="L296" s="155"/>
      <c r="M296" s="155">
        <v>115209</v>
      </c>
      <c r="N296" s="155"/>
      <c r="O296" s="155">
        <v>334182286</v>
      </c>
      <c r="P296" s="155"/>
      <c r="Q296" s="155">
        <v>2312156</v>
      </c>
      <c r="R296" s="155"/>
      <c r="S296" s="155">
        <v>2947</v>
      </c>
      <c r="T296" s="155"/>
      <c r="U296" s="155">
        <v>6929421811</v>
      </c>
      <c r="V296" s="155"/>
      <c r="W296" s="3">
        <v>6773380889</v>
      </c>
      <c r="X296" s="275"/>
      <c r="Y296" s="158">
        <v>0.03</v>
      </c>
    </row>
    <row r="297" spans="1:25" s="266" customFormat="1">
      <c r="A297" s="267" t="s">
        <v>511</v>
      </c>
      <c r="B297" s="267"/>
      <c r="C297" s="165">
        <v>0</v>
      </c>
      <c r="D297" s="165"/>
      <c r="E297" s="165">
        <v>0</v>
      </c>
      <c r="F297" s="165"/>
      <c r="G297" s="166">
        <v>0</v>
      </c>
      <c r="H297" s="155"/>
      <c r="I297" s="155">
        <v>571500</v>
      </c>
      <c r="J297" s="155"/>
      <c r="K297" s="155">
        <v>25740851488</v>
      </c>
      <c r="L297" s="155"/>
      <c r="M297" s="155">
        <v>13562</v>
      </c>
      <c r="N297" s="155"/>
      <c r="O297" s="155">
        <v>621488219</v>
      </c>
      <c r="P297" s="155"/>
      <c r="Q297" s="155">
        <v>557938</v>
      </c>
      <c r="R297" s="155"/>
      <c r="S297" s="155">
        <v>47450</v>
      </c>
      <c r="T297" s="155"/>
      <c r="U297" s="155">
        <v>25130007345</v>
      </c>
      <c r="V297" s="155"/>
      <c r="W297" s="3">
        <v>26316636863</v>
      </c>
      <c r="X297" s="275"/>
      <c r="Y297" s="158">
        <v>0.12</v>
      </c>
    </row>
    <row r="298" spans="1:25" s="266" customFormat="1">
      <c r="A298" s="276" t="s">
        <v>481</v>
      </c>
      <c r="B298" s="267"/>
      <c r="C298" s="165">
        <v>530065</v>
      </c>
      <c r="D298" s="165"/>
      <c r="E298" s="165">
        <v>19280986618</v>
      </c>
      <c r="F298" s="165"/>
      <c r="G298" s="166">
        <v>17683136965</v>
      </c>
      <c r="H298" s="155"/>
      <c r="I298" s="155">
        <v>838575</v>
      </c>
      <c r="J298" s="155"/>
      <c r="K298" s="155">
        <v>30493366880</v>
      </c>
      <c r="L298" s="155"/>
      <c r="M298" s="155">
        <v>64959</v>
      </c>
      <c r="N298" s="155"/>
      <c r="O298" s="155">
        <v>2713513305</v>
      </c>
      <c r="P298" s="155"/>
      <c r="Q298" s="155">
        <v>1303681</v>
      </c>
      <c r="R298" s="155"/>
      <c r="S298" s="155">
        <v>42000</v>
      </c>
      <c r="T298" s="155"/>
      <c r="U298" s="155">
        <v>47411941009</v>
      </c>
      <c r="V298" s="155"/>
      <c r="W298" s="3">
        <v>54428812120</v>
      </c>
      <c r="X298" s="275"/>
      <c r="Y298" s="158">
        <v>0.25</v>
      </c>
    </row>
    <row r="299" spans="1:25" s="266" customFormat="1">
      <c r="A299" s="267" t="s">
        <v>471</v>
      </c>
      <c r="B299" s="267"/>
      <c r="C299" s="165">
        <v>891983</v>
      </c>
      <c r="D299" s="165"/>
      <c r="E299" s="165">
        <v>14075975347</v>
      </c>
      <c r="F299" s="165"/>
      <c r="G299" s="166">
        <v>14044943109</v>
      </c>
      <c r="H299" s="155"/>
      <c r="I299" s="155">
        <v>2791730</v>
      </c>
      <c r="J299" s="155"/>
      <c r="K299" s="155">
        <v>47900338962</v>
      </c>
      <c r="L299" s="155"/>
      <c r="M299" s="155">
        <v>0</v>
      </c>
      <c r="N299" s="155"/>
      <c r="O299" s="155">
        <v>0</v>
      </c>
      <c r="P299" s="155"/>
      <c r="Q299" s="155">
        <v>3683713</v>
      </c>
      <c r="R299" s="155"/>
      <c r="S299" s="155">
        <v>16400</v>
      </c>
      <c r="T299" s="155"/>
      <c r="U299" s="155">
        <v>61976314309</v>
      </c>
      <c r="V299" s="155"/>
      <c r="W299" s="3">
        <v>60053436489</v>
      </c>
      <c r="X299" s="275"/>
      <c r="Y299" s="158">
        <v>0.28000000000000003</v>
      </c>
    </row>
    <row r="300" spans="1:25" s="266" customFormat="1">
      <c r="A300" s="267" t="s">
        <v>444</v>
      </c>
      <c r="B300" s="267"/>
      <c r="C300" s="165">
        <v>6759598</v>
      </c>
      <c r="D300" s="165"/>
      <c r="E300" s="165">
        <v>60191271235</v>
      </c>
      <c r="F300" s="165"/>
      <c r="G300" s="166">
        <v>58996142283</v>
      </c>
      <c r="H300" s="155"/>
      <c r="I300" s="155">
        <v>2843021</v>
      </c>
      <c r="J300" s="155"/>
      <c r="K300" s="155">
        <v>27953458385</v>
      </c>
      <c r="L300" s="155"/>
      <c r="M300" s="155">
        <v>0</v>
      </c>
      <c r="N300" s="155"/>
      <c r="O300" s="155">
        <v>0</v>
      </c>
      <c r="P300" s="155"/>
      <c r="Q300" s="155">
        <v>9602619</v>
      </c>
      <c r="R300" s="155"/>
      <c r="S300" s="155">
        <v>10740</v>
      </c>
      <c r="T300" s="155"/>
      <c r="U300" s="155">
        <v>88144729620</v>
      </c>
      <c r="V300" s="155"/>
      <c r="W300" s="3">
        <v>102518491902</v>
      </c>
      <c r="X300" s="275"/>
      <c r="Y300" s="158">
        <v>0.47</v>
      </c>
    </row>
    <row r="301" spans="1:25" s="266" customFormat="1">
      <c r="A301" s="276" t="s">
        <v>258</v>
      </c>
      <c r="B301" s="267"/>
      <c r="C301" s="165">
        <v>18271785</v>
      </c>
      <c r="D301" s="165"/>
      <c r="E301" s="165">
        <v>59352472572</v>
      </c>
      <c r="F301" s="165"/>
      <c r="G301" s="166">
        <v>54779812726</v>
      </c>
      <c r="H301" s="155"/>
      <c r="I301" s="155">
        <v>5777601</v>
      </c>
      <c r="J301" s="155"/>
      <c r="K301" s="155">
        <v>17767098193</v>
      </c>
      <c r="L301" s="155"/>
      <c r="M301" s="155">
        <v>0</v>
      </c>
      <c r="N301" s="155"/>
      <c r="O301" s="155">
        <v>0</v>
      </c>
      <c r="P301" s="155"/>
      <c r="Q301" s="155">
        <v>24049386</v>
      </c>
      <c r="R301" s="155"/>
      <c r="S301" s="155">
        <v>3303</v>
      </c>
      <c r="T301" s="155"/>
      <c r="U301" s="155">
        <v>77119570765</v>
      </c>
      <c r="V301" s="155"/>
      <c r="W301" s="3">
        <v>78962482987</v>
      </c>
      <c r="X301" s="275"/>
      <c r="Y301" s="158">
        <v>0.36</v>
      </c>
    </row>
    <row r="302" spans="1:25" s="266" customFormat="1">
      <c r="A302" s="276" t="s">
        <v>174</v>
      </c>
      <c r="B302" s="267"/>
      <c r="C302" s="165">
        <v>20979512</v>
      </c>
      <c r="D302" s="165"/>
      <c r="E302" s="165">
        <v>48677888068</v>
      </c>
      <c r="F302" s="165"/>
      <c r="G302" s="166">
        <v>68611910047</v>
      </c>
      <c r="H302" s="155"/>
      <c r="I302" s="155">
        <v>2988747</v>
      </c>
      <c r="J302" s="155"/>
      <c r="K302" s="155">
        <v>10084553221</v>
      </c>
      <c r="L302" s="155"/>
      <c r="M302" s="155">
        <v>0</v>
      </c>
      <c r="N302" s="155"/>
      <c r="O302" s="155">
        <v>0</v>
      </c>
      <c r="P302" s="155"/>
      <c r="Q302" s="155">
        <v>23968259</v>
      </c>
      <c r="R302" s="155"/>
      <c r="S302" s="155">
        <v>3147</v>
      </c>
      <c r="T302" s="155"/>
      <c r="U302" s="155">
        <v>58762441289</v>
      </c>
      <c r="V302" s="155"/>
      <c r="W302" s="3">
        <v>74979313815</v>
      </c>
      <c r="X302" s="275"/>
      <c r="Y302" s="158">
        <v>0.34</v>
      </c>
    </row>
    <row r="303" spans="1:25" s="266" customFormat="1">
      <c r="A303" s="276" t="s">
        <v>282</v>
      </c>
      <c r="B303" s="267"/>
      <c r="C303" s="165">
        <v>3711301</v>
      </c>
      <c r="D303" s="165"/>
      <c r="E303" s="165">
        <v>31936504462</v>
      </c>
      <c r="F303" s="165"/>
      <c r="G303" s="166">
        <v>34457303212</v>
      </c>
      <c r="H303" s="155"/>
      <c r="I303" s="155">
        <v>2108079</v>
      </c>
      <c r="J303" s="155"/>
      <c r="K303" s="155">
        <v>21916114233</v>
      </c>
      <c r="L303" s="155"/>
      <c r="M303" s="155">
        <v>0</v>
      </c>
      <c r="N303" s="155"/>
      <c r="O303" s="155">
        <v>0</v>
      </c>
      <c r="P303" s="155"/>
      <c r="Q303" s="155">
        <v>5819380</v>
      </c>
      <c r="R303" s="155"/>
      <c r="S303" s="155">
        <v>10020</v>
      </c>
      <c r="T303" s="155"/>
      <c r="U303" s="155">
        <v>53852618695</v>
      </c>
      <c r="V303" s="155"/>
      <c r="W303" s="3">
        <v>57963241986</v>
      </c>
      <c r="X303" s="275"/>
      <c r="Y303" s="158">
        <v>0.27</v>
      </c>
    </row>
    <row r="304" spans="1:25" s="266" customFormat="1">
      <c r="A304" s="267" t="s">
        <v>221</v>
      </c>
      <c r="B304" s="267"/>
      <c r="C304" s="165">
        <v>13250954</v>
      </c>
      <c r="D304" s="165"/>
      <c r="E304" s="165">
        <v>51934839826</v>
      </c>
      <c r="F304" s="165"/>
      <c r="G304" s="166">
        <v>55836577786</v>
      </c>
      <c r="H304" s="155"/>
      <c r="I304" s="155">
        <v>396385</v>
      </c>
      <c r="J304" s="155"/>
      <c r="K304" s="155">
        <v>1808210561</v>
      </c>
      <c r="L304" s="155"/>
      <c r="M304" s="155">
        <v>0</v>
      </c>
      <c r="N304" s="155"/>
      <c r="O304" s="155">
        <v>0</v>
      </c>
      <c r="P304" s="155"/>
      <c r="Q304" s="155">
        <v>13647339</v>
      </c>
      <c r="R304" s="155"/>
      <c r="S304" s="155">
        <v>4779</v>
      </c>
      <c r="T304" s="155"/>
      <c r="U304" s="155">
        <v>53743050387</v>
      </c>
      <c r="V304" s="155"/>
      <c r="W304" s="3">
        <v>64832570319</v>
      </c>
      <c r="X304" s="275"/>
      <c r="Y304" s="158">
        <v>0.3</v>
      </c>
    </row>
    <row r="305" spans="1:25" s="266" customFormat="1">
      <c r="A305" s="276" t="s">
        <v>202</v>
      </c>
      <c r="B305" s="267"/>
      <c r="C305" s="165">
        <v>13419673</v>
      </c>
      <c r="D305" s="165"/>
      <c r="E305" s="165">
        <v>45147437598</v>
      </c>
      <c r="F305" s="165"/>
      <c r="G305" s="166">
        <v>64284621235</v>
      </c>
      <c r="H305" s="155"/>
      <c r="I305" s="155">
        <v>7577161</v>
      </c>
      <c r="J305" s="155"/>
      <c r="K305" s="155">
        <v>41322463231</v>
      </c>
      <c r="L305" s="155"/>
      <c r="M305" s="155">
        <v>0</v>
      </c>
      <c r="N305" s="155"/>
      <c r="O305" s="155">
        <v>0</v>
      </c>
      <c r="P305" s="155"/>
      <c r="Q305" s="155">
        <v>20996834</v>
      </c>
      <c r="R305" s="155"/>
      <c r="S305" s="155">
        <v>5750</v>
      </c>
      <c r="T305" s="155"/>
      <c r="U305" s="155">
        <v>86469900829</v>
      </c>
      <c r="V305" s="155"/>
      <c r="W305" s="3">
        <v>120013441322</v>
      </c>
      <c r="X305" s="275"/>
      <c r="Y305" s="158">
        <v>0.55000000000000004</v>
      </c>
    </row>
    <row r="306" spans="1:25" s="266" customFormat="1">
      <c r="A306" s="267" t="s">
        <v>171</v>
      </c>
      <c r="B306" s="267"/>
      <c r="C306" s="165">
        <v>12388925</v>
      </c>
      <c r="D306" s="165"/>
      <c r="E306" s="165">
        <v>55467311916</v>
      </c>
      <c r="F306" s="165"/>
      <c r="G306" s="166">
        <v>61440587164</v>
      </c>
      <c r="H306" s="155"/>
      <c r="I306" s="155">
        <v>5445495</v>
      </c>
      <c r="J306" s="155"/>
      <c r="K306" s="155">
        <v>26449798144</v>
      </c>
      <c r="L306" s="155"/>
      <c r="M306" s="155">
        <v>0</v>
      </c>
      <c r="N306" s="155"/>
      <c r="O306" s="155">
        <v>0</v>
      </c>
      <c r="P306" s="155"/>
      <c r="Q306" s="155">
        <v>17834420</v>
      </c>
      <c r="R306" s="155"/>
      <c r="S306" s="155">
        <v>4244</v>
      </c>
      <c r="T306" s="155"/>
      <c r="U306" s="155">
        <v>81917110060</v>
      </c>
      <c r="V306" s="155"/>
      <c r="W306" s="3">
        <v>75238927277</v>
      </c>
      <c r="X306" s="275"/>
      <c r="Y306" s="158">
        <v>0.35</v>
      </c>
    </row>
    <row r="307" spans="1:25" s="266" customFormat="1">
      <c r="A307" s="267" t="s">
        <v>164</v>
      </c>
      <c r="B307" s="267"/>
      <c r="C307" s="165">
        <v>8650608</v>
      </c>
      <c r="D307" s="165"/>
      <c r="E307" s="165">
        <v>30963501425</v>
      </c>
      <c r="F307" s="165"/>
      <c r="G307" s="166">
        <v>31146073790</v>
      </c>
      <c r="H307" s="155"/>
      <c r="I307" s="155">
        <v>7244224</v>
      </c>
      <c r="J307" s="155"/>
      <c r="K307" s="155">
        <v>27485291731</v>
      </c>
      <c r="L307" s="155"/>
      <c r="M307" s="155">
        <v>0</v>
      </c>
      <c r="N307" s="155"/>
      <c r="O307" s="155">
        <v>0</v>
      </c>
      <c r="P307" s="155"/>
      <c r="Q307" s="155">
        <v>15894832</v>
      </c>
      <c r="R307" s="155"/>
      <c r="S307" s="155">
        <v>4042</v>
      </c>
      <c r="T307" s="155"/>
      <c r="U307" s="155">
        <v>58448793156</v>
      </c>
      <c r="V307" s="155"/>
      <c r="W307" s="3">
        <v>63864641827</v>
      </c>
      <c r="X307" s="275"/>
      <c r="Y307" s="158">
        <v>0.28999999999999998</v>
      </c>
    </row>
    <row r="308" spans="1:25" s="266" customFormat="1">
      <c r="A308" s="267" t="s">
        <v>159</v>
      </c>
      <c r="B308" s="267"/>
      <c r="C308" s="165">
        <v>13665097</v>
      </c>
      <c r="D308" s="165"/>
      <c r="E308" s="165">
        <v>62941206239</v>
      </c>
      <c r="F308" s="165"/>
      <c r="G308" s="166">
        <v>94950689817</v>
      </c>
      <c r="H308" s="155"/>
      <c r="I308" s="155">
        <v>678555</v>
      </c>
      <c r="J308" s="155"/>
      <c r="K308" s="155">
        <v>4863075570</v>
      </c>
      <c r="L308" s="155"/>
      <c r="M308" s="155">
        <v>3501699</v>
      </c>
      <c r="N308" s="155"/>
      <c r="O308" s="155">
        <v>30079830293</v>
      </c>
      <c r="P308" s="155"/>
      <c r="Q308" s="155">
        <v>10841953</v>
      </c>
      <c r="R308" s="155"/>
      <c r="S308" s="155">
        <v>9000</v>
      </c>
      <c r="T308" s="155"/>
      <c r="U308" s="155">
        <v>51251301731</v>
      </c>
      <c r="V308" s="155"/>
      <c r="W308" s="3">
        <v>96996990420</v>
      </c>
      <c r="X308" s="275"/>
      <c r="Y308" s="158">
        <v>0.45</v>
      </c>
    </row>
    <row r="309" spans="1:25" s="266" customFormat="1">
      <c r="A309" s="276" t="s">
        <v>153</v>
      </c>
      <c r="B309" s="267"/>
      <c r="C309" s="165">
        <v>441522</v>
      </c>
      <c r="D309" s="165"/>
      <c r="E309" s="165">
        <v>22001086208</v>
      </c>
      <c r="F309" s="165"/>
      <c r="G309" s="166">
        <v>22515310635</v>
      </c>
      <c r="H309" s="155"/>
      <c r="I309" s="155">
        <v>0</v>
      </c>
      <c r="J309" s="155"/>
      <c r="K309" s="155">
        <v>0</v>
      </c>
      <c r="L309" s="155"/>
      <c r="M309" s="155">
        <v>0</v>
      </c>
      <c r="N309" s="155"/>
      <c r="O309" s="155">
        <v>0</v>
      </c>
      <c r="P309" s="155"/>
      <c r="Q309" s="155">
        <v>441522</v>
      </c>
      <c r="R309" s="155"/>
      <c r="S309" s="155">
        <v>51300</v>
      </c>
      <c r="T309" s="155"/>
      <c r="U309" s="155">
        <v>22001086208</v>
      </c>
      <c r="V309" s="155"/>
      <c r="W309" s="3">
        <v>22515310635</v>
      </c>
      <c r="X309" s="275"/>
      <c r="Y309" s="158">
        <v>0.1</v>
      </c>
    </row>
    <row r="310" spans="1:25" s="266" customFormat="1">
      <c r="A310" s="276" t="s">
        <v>352</v>
      </c>
      <c r="B310" s="267"/>
      <c r="C310" s="165">
        <v>16102186</v>
      </c>
      <c r="D310" s="165"/>
      <c r="E310" s="165">
        <v>41792391169</v>
      </c>
      <c r="F310" s="165"/>
      <c r="G310" s="166">
        <v>44529743581</v>
      </c>
      <c r="H310" s="155"/>
      <c r="I310" s="155">
        <v>6985767</v>
      </c>
      <c r="J310" s="155"/>
      <c r="K310" s="155">
        <v>19883126920</v>
      </c>
      <c r="L310" s="155"/>
      <c r="M310" s="155">
        <v>0</v>
      </c>
      <c r="N310" s="155"/>
      <c r="O310" s="155">
        <v>0</v>
      </c>
      <c r="P310" s="155"/>
      <c r="Q310" s="155">
        <v>23087953</v>
      </c>
      <c r="R310" s="155"/>
      <c r="S310" s="155">
        <v>2649</v>
      </c>
      <c r="T310" s="155"/>
      <c r="U310" s="155">
        <v>61675518089</v>
      </c>
      <c r="V310" s="155"/>
      <c r="W310" s="3">
        <v>60796085575</v>
      </c>
      <c r="X310" s="275"/>
      <c r="Y310" s="158">
        <v>0.28000000000000003</v>
      </c>
    </row>
    <row r="311" spans="1:25" s="266" customFormat="1">
      <c r="A311" s="276" t="s">
        <v>353</v>
      </c>
      <c r="B311" s="267"/>
      <c r="C311" s="165">
        <v>2759479</v>
      </c>
      <c r="D311" s="165"/>
      <c r="E311" s="165">
        <v>96557760389</v>
      </c>
      <c r="F311" s="165"/>
      <c r="G311" s="166">
        <v>110271016021</v>
      </c>
      <c r="H311" s="155"/>
      <c r="I311" s="155">
        <v>106996</v>
      </c>
      <c r="J311" s="155"/>
      <c r="K311" s="155">
        <v>4393860603</v>
      </c>
      <c r="L311" s="155"/>
      <c r="M311" s="155">
        <v>837816</v>
      </c>
      <c r="N311" s="155"/>
      <c r="O311" s="155">
        <v>36926207316</v>
      </c>
      <c r="P311" s="155"/>
      <c r="Q311" s="155">
        <v>2028659</v>
      </c>
      <c r="R311" s="155"/>
      <c r="S311" s="155">
        <v>43700</v>
      </c>
      <c r="T311" s="155"/>
      <c r="U311" s="155">
        <v>71445386578</v>
      </c>
      <c r="V311" s="155"/>
      <c r="W311" s="3">
        <v>88124916535</v>
      </c>
      <c r="X311" s="275"/>
      <c r="Y311" s="158">
        <v>0.41</v>
      </c>
    </row>
    <row r="312" spans="1:25" s="266" customFormat="1">
      <c r="A312" s="276" t="s">
        <v>296</v>
      </c>
      <c r="B312" s="267"/>
      <c r="C312" s="165">
        <v>8842134</v>
      </c>
      <c r="D312" s="165"/>
      <c r="E312" s="165">
        <v>27553874537</v>
      </c>
      <c r="F312" s="165"/>
      <c r="G312" s="166">
        <v>34534037060</v>
      </c>
      <c r="H312" s="155"/>
      <c r="I312" s="155">
        <v>1147711</v>
      </c>
      <c r="J312" s="155"/>
      <c r="K312" s="155">
        <v>4444906023</v>
      </c>
      <c r="L312" s="155"/>
      <c r="M312" s="155">
        <v>0</v>
      </c>
      <c r="N312" s="155"/>
      <c r="O312" s="155">
        <v>0</v>
      </c>
      <c r="P312" s="155"/>
      <c r="Q312" s="155">
        <v>9989845</v>
      </c>
      <c r="R312" s="155"/>
      <c r="S312" s="155">
        <v>3563</v>
      </c>
      <c r="T312" s="155"/>
      <c r="U312" s="155">
        <v>31998780560</v>
      </c>
      <c r="V312" s="155"/>
      <c r="W312" s="3">
        <v>35382034523</v>
      </c>
      <c r="X312" s="275"/>
      <c r="Y312" s="158">
        <v>0.16</v>
      </c>
    </row>
    <row r="313" spans="1:25" s="266" customFormat="1">
      <c r="A313" s="276" t="s">
        <v>249</v>
      </c>
      <c r="B313" s="267"/>
      <c r="C313" s="165">
        <v>1010227</v>
      </c>
      <c r="D313" s="165"/>
      <c r="E313" s="165">
        <v>32974042606</v>
      </c>
      <c r="F313" s="165"/>
      <c r="G313" s="166">
        <v>26692065251</v>
      </c>
      <c r="H313" s="155"/>
      <c r="I313" s="155">
        <v>743406</v>
      </c>
      <c r="J313" s="155"/>
      <c r="K313" s="155">
        <v>21982415705</v>
      </c>
      <c r="L313" s="155"/>
      <c r="M313" s="155">
        <v>0</v>
      </c>
      <c r="N313" s="155"/>
      <c r="O313" s="155">
        <v>0</v>
      </c>
      <c r="P313" s="155"/>
      <c r="Q313" s="155">
        <v>1753633</v>
      </c>
      <c r="R313" s="155"/>
      <c r="S313" s="155">
        <v>28620</v>
      </c>
      <c r="T313" s="155"/>
      <c r="U313" s="155">
        <v>54956458311</v>
      </c>
      <c r="V313" s="155"/>
      <c r="W313" s="3">
        <v>49890352053</v>
      </c>
      <c r="X313" s="275"/>
      <c r="Y313" s="158">
        <v>0.23</v>
      </c>
    </row>
    <row r="314" spans="1:25" s="266" customFormat="1">
      <c r="A314" s="276" t="s">
        <v>238</v>
      </c>
      <c r="B314" s="267"/>
      <c r="C314" s="165">
        <v>8901027</v>
      </c>
      <c r="D314" s="165"/>
      <c r="E314" s="165">
        <v>9185935588</v>
      </c>
      <c r="F314" s="165"/>
      <c r="G314" s="166">
        <v>12564253567</v>
      </c>
      <c r="H314" s="155"/>
      <c r="I314" s="155">
        <v>2313579</v>
      </c>
      <c r="J314" s="155"/>
      <c r="K314" s="155">
        <v>3333934300</v>
      </c>
      <c r="L314" s="155"/>
      <c r="M314" s="155">
        <v>0</v>
      </c>
      <c r="N314" s="155"/>
      <c r="O314" s="155">
        <v>0</v>
      </c>
      <c r="P314" s="155"/>
      <c r="Q314" s="155">
        <v>11214606</v>
      </c>
      <c r="R314" s="155"/>
      <c r="S314" s="155">
        <v>1356</v>
      </c>
      <c r="T314" s="155"/>
      <c r="U314" s="155">
        <v>12519869888</v>
      </c>
      <c r="V314" s="155"/>
      <c r="W314" s="3">
        <v>15116524054</v>
      </c>
      <c r="X314" s="275"/>
      <c r="Y314" s="158">
        <v>7.0000000000000007E-2</v>
      </c>
    </row>
    <row r="315" spans="1:25" s="266" customFormat="1">
      <c r="A315" s="276" t="s">
        <v>350</v>
      </c>
      <c r="B315" s="267"/>
      <c r="C315" s="165">
        <v>16974336</v>
      </c>
      <c r="D315" s="165"/>
      <c r="E315" s="165">
        <v>33892418012</v>
      </c>
      <c r="F315" s="165"/>
      <c r="G315" s="166">
        <v>40242912806</v>
      </c>
      <c r="H315" s="155"/>
      <c r="I315" s="155">
        <v>9519170</v>
      </c>
      <c r="J315" s="155"/>
      <c r="K315" s="155">
        <v>22636512111</v>
      </c>
      <c r="L315" s="155"/>
      <c r="M315" s="155">
        <v>955335</v>
      </c>
      <c r="N315" s="155"/>
      <c r="O315" s="155">
        <v>2413305656</v>
      </c>
      <c r="P315" s="155"/>
      <c r="Q315" s="155">
        <v>25538171</v>
      </c>
      <c r="R315" s="155"/>
      <c r="S315" s="155">
        <v>2532</v>
      </c>
      <c r="T315" s="155"/>
      <c r="U315" s="155">
        <v>54490541340</v>
      </c>
      <c r="V315" s="155"/>
      <c r="W315" s="3">
        <v>64277906215</v>
      </c>
      <c r="X315" s="275"/>
      <c r="Y315" s="158">
        <v>0.3</v>
      </c>
    </row>
    <row r="316" spans="1:25" s="266" customFormat="1">
      <c r="A316" s="276" t="s">
        <v>236</v>
      </c>
      <c r="B316" s="267"/>
      <c r="C316" s="165">
        <v>7108669</v>
      </c>
      <c r="D316" s="165"/>
      <c r="E316" s="165">
        <v>31904425054</v>
      </c>
      <c r="F316" s="165"/>
      <c r="G316" s="166">
        <v>35755844447</v>
      </c>
      <c r="H316" s="155"/>
      <c r="I316" s="155">
        <v>4510729</v>
      </c>
      <c r="J316" s="155"/>
      <c r="K316" s="155">
        <v>23802470313</v>
      </c>
      <c r="L316" s="155"/>
      <c r="M316" s="155">
        <v>0</v>
      </c>
      <c r="N316" s="155"/>
      <c r="O316" s="155">
        <v>0</v>
      </c>
      <c r="P316" s="155"/>
      <c r="Q316" s="155">
        <v>11619398</v>
      </c>
      <c r="R316" s="155"/>
      <c r="S316" s="155">
        <v>4940</v>
      </c>
      <c r="T316" s="155"/>
      <c r="U316" s="155">
        <v>55706895367</v>
      </c>
      <c r="V316" s="155"/>
      <c r="W316" s="3">
        <v>57058297160</v>
      </c>
      <c r="X316" s="275"/>
      <c r="Y316" s="158">
        <v>0.26</v>
      </c>
    </row>
    <row r="317" spans="1:25" s="266" customFormat="1">
      <c r="A317" s="276" t="s">
        <v>125</v>
      </c>
      <c r="B317" s="267"/>
      <c r="C317" s="165">
        <v>20113100</v>
      </c>
      <c r="D317" s="165"/>
      <c r="E317" s="165">
        <v>63922271756</v>
      </c>
      <c r="F317" s="165"/>
      <c r="G317" s="166">
        <v>35008490776</v>
      </c>
      <c r="H317" s="155"/>
      <c r="I317" s="155">
        <v>17734594</v>
      </c>
      <c r="J317" s="155"/>
      <c r="K317" s="155">
        <v>32240110075</v>
      </c>
      <c r="L317" s="155"/>
      <c r="M317" s="155">
        <v>0</v>
      </c>
      <c r="N317" s="155"/>
      <c r="O317" s="155">
        <v>0</v>
      </c>
      <c r="P317" s="155"/>
      <c r="Q317" s="155">
        <v>37847694</v>
      </c>
      <c r="R317" s="155"/>
      <c r="S317" s="155">
        <v>1774</v>
      </c>
      <c r="T317" s="155"/>
      <c r="U317" s="155">
        <v>96162381831</v>
      </c>
      <c r="V317" s="155"/>
      <c r="W317" s="3">
        <v>66742315396</v>
      </c>
      <c r="X317" s="275"/>
      <c r="Y317" s="158">
        <v>0.31</v>
      </c>
    </row>
    <row r="318" spans="1:25" s="266" customFormat="1">
      <c r="A318" s="276" t="s">
        <v>347</v>
      </c>
      <c r="B318" s="267"/>
      <c r="C318" s="165">
        <v>1385136</v>
      </c>
      <c r="D318" s="165"/>
      <c r="E318" s="165">
        <v>29598004698</v>
      </c>
      <c r="F318" s="165"/>
      <c r="G318" s="166">
        <v>40384313951</v>
      </c>
      <c r="H318" s="155"/>
      <c r="I318" s="155">
        <v>380127</v>
      </c>
      <c r="J318" s="155"/>
      <c r="K318" s="155">
        <v>10347752012</v>
      </c>
      <c r="L318" s="155"/>
      <c r="M318" s="155">
        <v>83784</v>
      </c>
      <c r="N318" s="155"/>
      <c r="O318" s="155">
        <v>2186059024</v>
      </c>
      <c r="P318" s="155"/>
      <c r="Q318" s="155">
        <v>1681479</v>
      </c>
      <c r="R318" s="155"/>
      <c r="S318" s="155">
        <v>26430</v>
      </c>
      <c r="T318" s="155"/>
      <c r="U318" s="155">
        <v>38049826596</v>
      </c>
      <c r="V318" s="155"/>
      <c r="W318" s="3">
        <v>44177063109</v>
      </c>
      <c r="X318" s="275"/>
      <c r="Y318" s="158">
        <v>0.2</v>
      </c>
    </row>
    <row r="319" spans="1:25" s="266" customFormat="1">
      <c r="A319" s="276" t="s">
        <v>348</v>
      </c>
      <c r="B319" s="267"/>
      <c r="C319" s="165">
        <v>12822323</v>
      </c>
      <c r="D319" s="165"/>
      <c r="E319" s="165">
        <v>44820136206</v>
      </c>
      <c r="F319" s="165"/>
      <c r="G319" s="166">
        <v>41832471049</v>
      </c>
      <c r="H319" s="155"/>
      <c r="I319" s="155">
        <v>1091693</v>
      </c>
      <c r="J319" s="155"/>
      <c r="K319" s="155">
        <v>3292271626</v>
      </c>
      <c r="L319" s="155"/>
      <c r="M319" s="155">
        <v>0</v>
      </c>
      <c r="N319" s="155"/>
      <c r="O319" s="155">
        <v>0</v>
      </c>
      <c r="P319" s="155"/>
      <c r="Q319" s="155">
        <v>13914016</v>
      </c>
      <c r="R319" s="155"/>
      <c r="S319" s="155">
        <v>2836</v>
      </c>
      <c r="T319" s="155"/>
      <c r="U319" s="155">
        <v>48112407832</v>
      </c>
      <c r="V319" s="155"/>
      <c r="W319" s="3">
        <v>39225361492</v>
      </c>
      <c r="X319" s="275"/>
      <c r="Y319" s="158">
        <v>0.18</v>
      </c>
    </row>
    <row r="320" spans="1:25" s="266" customFormat="1">
      <c r="A320" s="276" t="s">
        <v>310</v>
      </c>
      <c r="B320" s="267"/>
      <c r="C320" s="165">
        <v>18676556</v>
      </c>
      <c r="D320" s="165"/>
      <c r="E320" s="165">
        <v>56558521607</v>
      </c>
      <c r="F320" s="165"/>
      <c r="G320" s="166">
        <v>60133429367</v>
      </c>
      <c r="H320" s="155"/>
      <c r="I320" s="155">
        <v>7910587</v>
      </c>
      <c r="J320" s="155"/>
      <c r="K320" s="155">
        <v>24417022775</v>
      </c>
      <c r="L320" s="155"/>
      <c r="M320" s="155">
        <v>0</v>
      </c>
      <c r="N320" s="155"/>
      <c r="O320" s="155">
        <v>0</v>
      </c>
      <c r="P320" s="155"/>
      <c r="Q320" s="155">
        <v>26587143</v>
      </c>
      <c r="R320" s="155"/>
      <c r="S320" s="155">
        <v>3050</v>
      </c>
      <c r="T320" s="155"/>
      <c r="U320" s="155">
        <v>80975544382</v>
      </c>
      <c r="V320" s="155"/>
      <c r="W320" s="3">
        <v>80608295976</v>
      </c>
      <c r="X320" s="275"/>
      <c r="Y320" s="158">
        <v>0.37</v>
      </c>
    </row>
    <row r="321" spans="1:25" s="266" customFormat="1">
      <c r="A321" s="276" t="s">
        <v>311</v>
      </c>
      <c r="B321" s="267"/>
      <c r="C321" s="165">
        <v>43868319</v>
      </c>
      <c r="D321" s="165"/>
      <c r="E321" s="165">
        <v>149030962250</v>
      </c>
      <c r="F321" s="165"/>
      <c r="G321" s="166">
        <v>163527384386</v>
      </c>
      <c r="H321" s="155"/>
      <c r="I321" s="155">
        <v>9795930</v>
      </c>
      <c r="J321" s="155"/>
      <c r="K321" s="155">
        <v>38689205911</v>
      </c>
      <c r="L321" s="155"/>
      <c r="M321" s="155">
        <v>0</v>
      </c>
      <c r="N321" s="155"/>
      <c r="O321" s="155">
        <v>0</v>
      </c>
      <c r="P321" s="155"/>
      <c r="Q321" s="155">
        <v>53664249</v>
      </c>
      <c r="R321" s="155"/>
      <c r="S321" s="155">
        <v>3894</v>
      </c>
      <c r="T321" s="155"/>
      <c r="U321" s="155">
        <v>187720168161</v>
      </c>
      <c r="V321" s="155"/>
      <c r="W321" s="3">
        <v>207725222524</v>
      </c>
      <c r="X321" s="275"/>
      <c r="Y321" s="158">
        <v>0.95</v>
      </c>
    </row>
    <row r="322" spans="1:25" s="266" customFormat="1">
      <c r="A322" s="276" t="s">
        <v>224</v>
      </c>
      <c r="B322" s="267"/>
      <c r="C322" s="165">
        <v>3278274</v>
      </c>
      <c r="D322" s="165"/>
      <c r="E322" s="165">
        <v>41006305975</v>
      </c>
      <c r="F322" s="165"/>
      <c r="G322" s="166">
        <v>55366472904</v>
      </c>
      <c r="H322" s="155"/>
      <c r="I322" s="155">
        <v>1221263</v>
      </c>
      <c r="J322" s="155"/>
      <c r="K322" s="155">
        <v>21628401334</v>
      </c>
      <c r="L322" s="155"/>
      <c r="M322" s="155">
        <v>0</v>
      </c>
      <c r="N322" s="155"/>
      <c r="O322" s="155">
        <v>0</v>
      </c>
      <c r="P322" s="155"/>
      <c r="Q322" s="155">
        <v>4499537</v>
      </c>
      <c r="R322" s="155"/>
      <c r="S322" s="155">
        <v>19570</v>
      </c>
      <c r="T322" s="155"/>
      <c r="U322" s="155">
        <v>62634707309</v>
      </c>
      <c r="V322" s="155"/>
      <c r="W322" s="3">
        <v>87532006255</v>
      </c>
      <c r="X322" s="275"/>
      <c r="Y322" s="158">
        <v>0.4</v>
      </c>
    </row>
    <row r="323" spans="1:25" s="266" customFormat="1">
      <c r="A323" s="276" t="s">
        <v>226</v>
      </c>
      <c r="B323" s="267"/>
      <c r="C323" s="165">
        <v>702128</v>
      </c>
      <c r="D323" s="165"/>
      <c r="E323" s="165">
        <v>20658872508</v>
      </c>
      <c r="F323" s="165"/>
      <c r="G323" s="166">
        <v>12960937787</v>
      </c>
      <c r="H323" s="155"/>
      <c r="I323" s="155">
        <v>1421280</v>
      </c>
      <c r="J323" s="155"/>
      <c r="K323" s="155">
        <v>27769334407</v>
      </c>
      <c r="L323" s="155"/>
      <c r="M323" s="155">
        <v>62724</v>
      </c>
      <c r="N323" s="155"/>
      <c r="O323" s="155">
        <v>1366105963</v>
      </c>
      <c r="P323" s="155"/>
      <c r="Q323" s="155">
        <v>2060684</v>
      </c>
      <c r="R323" s="155"/>
      <c r="S323" s="155">
        <v>21540</v>
      </c>
      <c r="T323" s="155"/>
      <c r="U323" s="155">
        <v>46997671262</v>
      </c>
      <c r="V323" s="155"/>
      <c r="W323" s="3">
        <v>44123029919</v>
      </c>
      <c r="X323" s="275"/>
      <c r="Y323" s="158">
        <v>0.2</v>
      </c>
    </row>
    <row r="324" spans="1:25" s="266" customFormat="1">
      <c r="A324" s="276" t="s">
        <v>110</v>
      </c>
      <c r="B324" s="267"/>
      <c r="C324" s="165">
        <v>17477765</v>
      </c>
      <c r="D324" s="165"/>
      <c r="E324" s="165">
        <v>33444700585</v>
      </c>
      <c r="F324" s="165"/>
      <c r="G324" s="166">
        <v>28319248850</v>
      </c>
      <c r="H324" s="155"/>
      <c r="I324" s="155">
        <v>17911762</v>
      </c>
      <c r="J324" s="155"/>
      <c r="K324" s="155">
        <v>31598594891</v>
      </c>
      <c r="L324" s="155"/>
      <c r="M324" s="155">
        <v>0</v>
      </c>
      <c r="N324" s="155"/>
      <c r="O324" s="155">
        <v>0</v>
      </c>
      <c r="P324" s="155"/>
      <c r="Q324" s="155">
        <v>35389527</v>
      </c>
      <c r="R324" s="155"/>
      <c r="S324" s="155">
        <v>1744</v>
      </c>
      <c r="T324" s="155"/>
      <c r="U324" s="155">
        <v>65043295476</v>
      </c>
      <c r="V324" s="155"/>
      <c r="W324" s="3">
        <v>61352105046</v>
      </c>
      <c r="X324" s="275"/>
      <c r="Y324" s="158">
        <v>0.28000000000000003</v>
      </c>
    </row>
    <row r="325" spans="1:25" s="266" customFormat="1">
      <c r="A325" s="276" t="s">
        <v>106</v>
      </c>
      <c r="B325" s="267"/>
      <c r="C325" s="165">
        <v>2288780</v>
      </c>
      <c r="D325" s="165"/>
      <c r="E325" s="165">
        <v>16579901196</v>
      </c>
      <c r="F325" s="165"/>
      <c r="G325" s="166">
        <v>25914092436</v>
      </c>
      <c r="H325" s="155"/>
      <c r="I325" s="155">
        <v>2652143</v>
      </c>
      <c r="J325" s="155"/>
      <c r="K325" s="155">
        <v>32876855679</v>
      </c>
      <c r="L325" s="155"/>
      <c r="M325" s="155">
        <v>0</v>
      </c>
      <c r="N325" s="155"/>
      <c r="O325" s="155">
        <v>0</v>
      </c>
      <c r="P325" s="155"/>
      <c r="Q325" s="155">
        <v>4940923</v>
      </c>
      <c r="R325" s="155"/>
      <c r="S325" s="155">
        <v>11920</v>
      </c>
      <c r="T325" s="155"/>
      <c r="U325" s="155">
        <v>49456756875</v>
      </c>
      <c r="V325" s="155"/>
      <c r="W325" s="3">
        <v>58545372140</v>
      </c>
      <c r="X325" s="275"/>
      <c r="Y325" s="158">
        <v>0.27</v>
      </c>
    </row>
    <row r="326" spans="1:25" s="266" customFormat="1">
      <c r="A326" s="276" t="s">
        <v>102</v>
      </c>
      <c r="B326" s="267"/>
      <c r="C326" s="165">
        <v>18906026</v>
      </c>
      <c r="D326" s="165"/>
      <c r="E326" s="165">
        <v>139581280080</v>
      </c>
      <c r="F326" s="165"/>
      <c r="G326" s="166">
        <v>181169678805</v>
      </c>
      <c r="H326" s="155"/>
      <c r="I326" s="155">
        <v>1609660</v>
      </c>
      <c r="J326" s="155"/>
      <c r="K326" s="155">
        <v>14568917150</v>
      </c>
      <c r="L326" s="155"/>
      <c r="M326" s="155">
        <v>6228867</v>
      </c>
      <c r="N326" s="155"/>
      <c r="O326" s="155">
        <v>53222255221</v>
      </c>
      <c r="P326" s="155"/>
      <c r="Q326" s="155">
        <v>14286819</v>
      </c>
      <c r="R326" s="155"/>
      <c r="S326" s="155">
        <v>8280</v>
      </c>
      <c r="T326" s="155"/>
      <c r="U326" s="155">
        <v>107347907676</v>
      </c>
      <c r="V326" s="155"/>
      <c r="W326" s="3">
        <v>117591006899</v>
      </c>
      <c r="X326" s="275"/>
      <c r="Y326" s="158">
        <v>0.54</v>
      </c>
    </row>
    <row r="327" spans="1:25" s="266" customFormat="1">
      <c r="A327" s="276" t="s">
        <v>283</v>
      </c>
      <c r="B327" s="267"/>
      <c r="C327" s="165">
        <v>17096751</v>
      </c>
      <c r="D327" s="165"/>
      <c r="E327" s="165">
        <v>26443256246</v>
      </c>
      <c r="F327" s="165"/>
      <c r="G327" s="166">
        <v>32800398894</v>
      </c>
      <c r="H327" s="155"/>
      <c r="I327" s="155">
        <v>4342673</v>
      </c>
      <c r="J327" s="155"/>
      <c r="K327" s="155">
        <v>8587873527</v>
      </c>
      <c r="L327" s="155"/>
      <c r="M327" s="155">
        <v>0</v>
      </c>
      <c r="N327" s="155"/>
      <c r="O327" s="155">
        <v>0</v>
      </c>
      <c r="P327" s="155"/>
      <c r="Q327" s="155">
        <v>21439424</v>
      </c>
      <c r="R327" s="155"/>
      <c r="S327" s="155">
        <v>1820</v>
      </c>
      <c r="T327" s="155"/>
      <c r="U327" s="155">
        <v>35031129773</v>
      </c>
      <c r="V327" s="155"/>
      <c r="W327" s="3">
        <v>38787584160</v>
      </c>
      <c r="X327" s="275"/>
      <c r="Y327" s="158">
        <v>0.18</v>
      </c>
    </row>
    <row r="328" spans="1:25" s="266" customFormat="1">
      <c r="A328" s="276" t="s">
        <v>98</v>
      </c>
      <c r="B328" s="267"/>
      <c r="C328" s="165">
        <v>17101041</v>
      </c>
      <c r="D328" s="165"/>
      <c r="E328" s="165">
        <v>41402308758</v>
      </c>
      <c r="F328" s="165"/>
      <c r="G328" s="166">
        <v>43365188299</v>
      </c>
      <c r="H328" s="155"/>
      <c r="I328" s="155">
        <v>14577747</v>
      </c>
      <c r="J328" s="155"/>
      <c r="K328" s="155">
        <v>39297615977</v>
      </c>
      <c r="L328" s="155"/>
      <c r="M328" s="155">
        <v>0</v>
      </c>
      <c r="N328" s="155"/>
      <c r="O328" s="155">
        <v>0</v>
      </c>
      <c r="P328" s="155"/>
      <c r="Q328" s="155">
        <v>31678788</v>
      </c>
      <c r="R328" s="155"/>
      <c r="S328" s="155">
        <v>2475</v>
      </c>
      <c r="T328" s="155"/>
      <c r="U328" s="155">
        <v>80699924735</v>
      </c>
      <c r="V328" s="155"/>
      <c r="W328" s="3">
        <v>77938490549</v>
      </c>
      <c r="X328" s="275"/>
      <c r="Y328" s="158">
        <v>0.36</v>
      </c>
    </row>
    <row r="329" spans="1:25" s="266" customFormat="1">
      <c r="A329" s="276" t="s">
        <v>91</v>
      </c>
      <c r="B329" s="267"/>
      <c r="C329" s="165">
        <v>800101</v>
      </c>
      <c r="D329" s="165"/>
      <c r="E329" s="165">
        <v>24752499494</v>
      </c>
      <c r="F329" s="165"/>
      <c r="G329" s="166">
        <v>47585216078</v>
      </c>
      <c r="H329" s="155"/>
      <c r="I329" s="155">
        <v>129037</v>
      </c>
      <c r="J329" s="155"/>
      <c r="K329" s="155">
        <v>9037179483</v>
      </c>
      <c r="L329" s="155"/>
      <c r="M329" s="155">
        <v>0</v>
      </c>
      <c r="N329" s="155"/>
      <c r="O329" s="155">
        <v>0</v>
      </c>
      <c r="P329" s="155"/>
      <c r="Q329" s="155">
        <v>929138</v>
      </c>
      <c r="R329" s="155"/>
      <c r="S329" s="155">
        <v>78900</v>
      </c>
      <c r="T329" s="155"/>
      <c r="U329" s="155">
        <v>33789678977</v>
      </c>
      <c r="V329" s="155"/>
      <c r="W329" s="3">
        <v>72872799723</v>
      </c>
      <c r="X329" s="275"/>
      <c r="Y329" s="158">
        <v>0.33</v>
      </c>
    </row>
    <row r="330" spans="1:25" s="266" customFormat="1">
      <c r="A330" s="276" t="s">
        <v>363</v>
      </c>
      <c r="B330" s="267"/>
      <c r="C330" s="165">
        <v>10162566</v>
      </c>
      <c r="D330" s="165"/>
      <c r="E330" s="165">
        <v>41930868048</v>
      </c>
      <c r="F330" s="165"/>
      <c r="G330" s="166">
        <v>43317799367</v>
      </c>
      <c r="H330" s="155"/>
      <c r="I330" s="155">
        <v>3152458</v>
      </c>
      <c r="J330" s="155"/>
      <c r="K330" s="155">
        <v>14406355943</v>
      </c>
      <c r="L330" s="155"/>
      <c r="M330" s="155">
        <v>0</v>
      </c>
      <c r="N330" s="155"/>
      <c r="O330" s="155">
        <v>0</v>
      </c>
      <c r="P330" s="155"/>
      <c r="Q330" s="155">
        <v>13315024</v>
      </c>
      <c r="R330" s="155"/>
      <c r="S330" s="155">
        <v>4646</v>
      </c>
      <c r="T330" s="155"/>
      <c r="U330" s="155">
        <v>56337223991</v>
      </c>
      <c r="V330" s="155"/>
      <c r="W330" s="3">
        <v>61493524977</v>
      </c>
      <c r="X330" s="275"/>
      <c r="Y330" s="158">
        <v>0.28000000000000003</v>
      </c>
    </row>
    <row r="331" spans="1:25" s="266" customFormat="1">
      <c r="A331" s="276" t="s">
        <v>337</v>
      </c>
      <c r="B331" s="267"/>
      <c r="C331" s="165">
        <v>561708</v>
      </c>
      <c r="D331" s="165"/>
      <c r="E331" s="165">
        <v>3267875106</v>
      </c>
      <c r="F331" s="165"/>
      <c r="G331" s="166">
        <v>3350195028</v>
      </c>
      <c r="H331" s="155"/>
      <c r="I331" s="155">
        <v>21779</v>
      </c>
      <c r="J331" s="155"/>
      <c r="K331" s="155">
        <v>134992654</v>
      </c>
      <c r="L331" s="155"/>
      <c r="M331" s="155">
        <v>27693</v>
      </c>
      <c r="N331" s="155"/>
      <c r="O331" s="155">
        <v>156360332</v>
      </c>
      <c r="P331" s="155"/>
      <c r="Q331" s="155">
        <v>555794</v>
      </c>
      <c r="R331" s="155"/>
      <c r="S331" s="155">
        <v>5650</v>
      </c>
      <c r="T331" s="155"/>
      <c r="U331" s="155">
        <v>3241363533</v>
      </c>
      <c r="V331" s="155"/>
      <c r="W331" s="3">
        <v>3121551697</v>
      </c>
      <c r="X331" s="275"/>
      <c r="Y331" s="158">
        <v>0.01</v>
      </c>
    </row>
    <row r="332" spans="1:25" s="266" customFormat="1">
      <c r="A332" s="276" t="s">
        <v>290</v>
      </c>
      <c r="B332" s="267"/>
      <c r="C332" s="165">
        <v>2666002</v>
      </c>
      <c r="D332" s="165"/>
      <c r="E332" s="165">
        <v>30036469245</v>
      </c>
      <c r="F332" s="165"/>
      <c r="G332" s="166">
        <v>30476601816</v>
      </c>
      <c r="H332" s="155"/>
      <c r="I332" s="155">
        <v>4535774</v>
      </c>
      <c r="J332" s="155"/>
      <c r="K332" s="155">
        <v>30055721089</v>
      </c>
      <c r="L332" s="155"/>
      <c r="M332" s="155">
        <v>0</v>
      </c>
      <c r="N332" s="155"/>
      <c r="O332" s="155">
        <v>0</v>
      </c>
      <c r="P332" s="155"/>
      <c r="Q332" s="155">
        <v>7201776</v>
      </c>
      <c r="R332" s="155"/>
      <c r="S332" s="155">
        <v>8260</v>
      </c>
      <c r="T332" s="155"/>
      <c r="U332" s="155">
        <v>60092190334</v>
      </c>
      <c r="V332" s="155"/>
      <c r="W332" s="3">
        <v>59132724077</v>
      </c>
      <c r="X332" s="275"/>
      <c r="Y332" s="158">
        <v>0.27</v>
      </c>
    </row>
    <row r="333" spans="1:25" s="266" customFormat="1">
      <c r="A333" s="276" t="s">
        <v>275</v>
      </c>
      <c r="B333" s="267"/>
      <c r="C333" s="165">
        <v>20149558</v>
      </c>
      <c r="D333" s="165"/>
      <c r="E333" s="165">
        <v>76059166969</v>
      </c>
      <c r="F333" s="165"/>
      <c r="G333" s="166">
        <v>90734396634</v>
      </c>
      <c r="H333" s="155"/>
      <c r="I333" s="155">
        <v>4212409</v>
      </c>
      <c r="J333" s="155"/>
      <c r="K333" s="155">
        <v>19848152493</v>
      </c>
      <c r="L333" s="155"/>
      <c r="M333" s="155">
        <v>0</v>
      </c>
      <c r="N333" s="155"/>
      <c r="O333" s="155">
        <v>0</v>
      </c>
      <c r="P333" s="155"/>
      <c r="Q333" s="155">
        <v>24361967</v>
      </c>
      <c r="R333" s="155"/>
      <c r="S333" s="155">
        <v>4607</v>
      </c>
      <c r="T333" s="155"/>
      <c r="U333" s="155">
        <v>95907319462</v>
      </c>
      <c r="V333" s="155"/>
      <c r="W333" s="3">
        <v>111567780260</v>
      </c>
      <c r="X333" s="275"/>
      <c r="Y333" s="158">
        <v>0.51</v>
      </c>
    </row>
    <row r="334" spans="1:25" s="266" customFormat="1">
      <c r="A334" s="276" t="s">
        <v>250</v>
      </c>
      <c r="B334" s="267"/>
      <c r="C334" s="165">
        <v>47481887</v>
      </c>
      <c r="D334" s="165"/>
      <c r="E334" s="165">
        <v>101797335157</v>
      </c>
      <c r="F334" s="165"/>
      <c r="G334" s="166">
        <v>109502537875</v>
      </c>
      <c r="H334" s="155"/>
      <c r="I334" s="155">
        <v>3541710</v>
      </c>
      <c r="J334" s="155"/>
      <c r="K334" s="155">
        <v>8269483461</v>
      </c>
      <c r="L334" s="155"/>
      <c r="M334" s="155">
        <v>0</v>
      </c>
      <c r="N334" s="155"/>
      <c r="O334" s="155">
        <v>0</v>
      </c>
      <c r="P334" s="155"/>
      <c r="Q334" s="155">
        <v>51023597</v>
      </c>
      <c r="R334" s="155"/>
      <c r="S334" s="155">
        <v>2365</v>
      </c>
      <c r="T334" s="155"/>
      <c r="U334" s="155">
        <v>110066818618</v>
      </c>
      <c r="V334" s="155"/>
      <c r="W334" s="3">
        <v>119952815607</v>
      </c>
      <c r="X334" s="275"/>
      <c r="Y334" s="158">
        <v>0.55000000000000004</v>
      </c>
    </row>
    <row r="335" spans="1:25" s="266" customFormat="1">
      <c r="A335" s="276" t="s">
        <v>79</v>
      </c>
      <c r="B335" s="267"/>
      <c r="C335" s="165">
        <v>510955</v>
      </c>
      <c r="D335" s="165"/>
      <c r="E335" s="165">
        <v>17190501952</v>
      </c>
      <c r="F335" s="165"/>
      <c r="G335" s="166">
        <v>30662817551</v>
      </c>
      <c r="H335" s="155"/>
      <c r="I335" s="155">
        <v>60088</v>
      </c>
      <c r="J335" s="155"/>
      <c r="K335" s="155">
        <v>4440887775</v>
      </c>
      <c r="L335" s="155"/>
      <c r="M335" s="155">
        <v>0</v>
      </c>
      <c r="N335" s="155"/>
      <c r="O335" s="155">
        <v>0</v>
      </c>
      <c r="P335" s="155"/>
      <c r="Q335" s="155">
        <v>571043</v>
      </c>
      <c r="R335" s="155"/>
      <c r="S335" s="155">
        <v>61530</v>
      </c>
      <c r="T335" s="155"/>
      <c r="U335" s="155">
        <v>21631389727</v>
      </c>
      <c r="V335" s="155"/>
      <c r="W335" s="3">
        <v>34927214953</v>
      </c>
      <c r="X335" s="275"/>
      <c r="Y335" s="158">
        <v>0.16</v>
      </c>
    </row>
    <row r="336" spans="1:25" s="266" customFormat="1" ht="30" thickBot="1">
      <c r="A336" s="276" t="s">
        <v>461</v>
      </c>
      <c r="B336" s="267"/>
      <c r="C336" s="165">
        <v>1460607</v>
      </c>
      <c r="D336" s="165"/>
      <c r="E336" s="165">
        <v>15885664809</v>
      </c>
      <c r="F336" s="165"/>
      <c r="G336" s="166">
        <v>22446627367</v>
      </c>
      <c r="H336" s="155"/>
      <c r="I336" s="155">
        <v>0</v>
      </c>
      <c r="J336" s="155"/>
      <c r="K336" s="155">
        <v>0</v>
      </c>
      <c r="L336" s="155"/>
      <c r="M336" s="155">
        <v>1460607</v>
      </c>
      <c r="N336" s="155"/>
      <c r="O336" s="155">
        <v>0</v>
      </c>
      <c r="P336" s="155"/>
      <c r="Q336" s="155">
        <v>0</v>
      </c>
      <c r="R336" s="155"/>
      <c r="S336" s="155">
        <v>0</v>
      </c>
      <c r="T336" s="155"/>
      <c r="U336" s="155">
        <v>0</v>
      </c>
      <c r="V336" s="155"/>
      <c r="W336" s="3">
        <v>0</v>
      </c>
      <c r="X336" s="275"/>
      <c r="Y336" s="158">
        <v>0</v>
      </c>
    </row>
    <row r="337" spans="1:25" s="266" customFormat="1" ht="30" thickBot="1">
      <c r="A337" s="276" t="s">
        <v>2</v>
      </c>
      <c r="B337" s="267"/>
      <c r="C337" s="267"/>
      <c r="D337" s="155"/>
      <c r="E337" s="174">
        <f>SUM(E11:E336)</f>
        <v>12902083437404</v>
      </c>
      <c r="F337" s="155"/>
      <c r="G337" s="174">
        <f>SUM(G11:G336)</f>
        <v>14023790868694</v>
      </c>
      <c r="H337" s="155"/>
      <c r="I337" s="267"/>
      <c r="J337" s="3"/>
      <c r="K337" s="174">
        <f>SUM(K11:K336)</f>
        <v>6686610826121</v>
      </c>
      <c r="L337" s="167"/>
      <c r="M337" s="267"/>
      <c r="N337" s="3"/>
      <c r="O337" s="174">
        <f>SUM(O11:O336)</f>
        <v>519926381944</v>
      </c>
      <c r="P337" s="167"/>
      <c r="Q337" s="267"/>
      <c r="R337" s="155"/>
      <c r="S337" s="175"/>
      <c r="T337" s="155"/>
      <c r="U337" s="174">
        <f>SUM(U11:U336)</f>
        <v>19161510030356</v>
      </c>
      <c r="V337" s="155"/>
      <c r="W337" s="174">
        <f>SUM(W11:W336)</f>
        <v>21304007887401</v>
      </c>
      <c r="X337" s="275"/>
      <c r="Y337" s="278">
        <v>97.82</v>
      </c>
    </row>
    <row r="338" spans="1:25" s="266" customFormat="1" ht="30" thickTop="1">
      <c r="A338" s="276"/>
      <c r="B338" s="267"/>
      <c r="C338" s="155"/>
      <c r="D338" s="155"/>
      <c r="E338" s="167"/>
      <c r="F338" s="155"/>
      <c r="G338" s="169"/>
      <c r="H338" s="155"/>
      <c r="I338" s="3"/>
      <c r="J338" s="3"/>
      <c r="K338" s="169"/>
      <c r="L338" s="169"/>
      <c r="M338" s="3"/>
      <c r="N338" s="3"/>
      <c r="O338" s="169"/>
      <c r="P338" s="169"/>
      <c r="Q338" s="155"/>
      <c r="R338" s="155"/>
      <c r="S338" s="175"/>
      <c r="T338" s="155"/>
      <c r="U338" s="169"/>
      <c r="V338" s="155"/>
      <c r="W338" s="169"/>
      <c r="X338" s="275"/>
      <c r="Y338" s="279"/>
    </row>
  </sheetData>
  <sortState xmlns:xlrd2="http://schemas.microsoft.com/office/spreadsheetml/2017/richdata2" ref="A11:A309">
    <sortCondition ref="A11:A309"/>
  </sortState>
  <mergeCells count="23">
    <mergeCell ref="A1:Y1"/>
    <mergeCell ref="A2:Y2"/>
    <mergeCell ref="A3:Y3"/>
    <mergeCell ref="A9:A10"/>
    <mergeCell ref="I9:K9"/>
    <mergeCell ref="M9:O9"/>
    <mergeCell ref="R9:R10"/>
    <mergeCell ref="V9:V10"/>
    <mergeCell ref="U9:U10"/>
    <mergeCell ref="Q9:Q10"/>
    <mergeCell ref="E9:E10"/>
    <mergeCell ref="C9:C10"/>
    <mergeCell ref="D9:D10"/>
    <mergeCell ref="A6:Y6"/>
    <mergeCell ref="A5:Y5"/>
    <mergeCell ref="I8:O8"/>
    <mergeCell ref="C8:G8"/>
    <mergeCell ref="Q8:Y8"/>
    <mergeCell ref="F9:F10"/>
    <mergeCell ref="G9:G10"/>
    <mergeCell ref="W9:W10"/>
    <mergeCell ref="S9:S10"/>
    <mergeCell ref="Y9:Y10"/>
  </mergeCells>
  <phoneticPr fontId="23" type="noConversion"/>
  <conditionalFormatting sqref="A11:A41 A43:A338">
    <cfRule type="duplicateValues" dxfId="1" priority="75"/>
  </conditionalFormatting>
  <conditionalFormatting sqref="A339:A1048576 A1:A9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A21" sqref="A21"/>
    </sheetView>
  </sheetViews>
  <sheetFormatPr defaultColWidth="9.109375" defaultRowHeight="16.2"/>
  <cols>
    <col min="1" max="1" width="29" style="135" customWidth="1"/>
    <col min="2" max="2" width="0.5546875" style="135" customWidth="1"/>
    <col min="3" max="3" width="12.5546875" style="135" customWidth="1"/>
    <col min="4" max="4" width="0.5546875" style="135" customWidth="1"/>
    <col min="5" max="5" width="29.109375" style="135" customWidth="1"/>
    <col min="6" max="6" width="0.5546875" style="135" customWidth="1"/>
    <col min="7" max="7" width="20.33203125" style="135" bestFit="1" customWidth="1"/>
    <col min="8" max="8" width="0.5546875" style="135" customWidth="1"/>
    <col min="9" max="9" width="16.5546875" style="135" bestFit="1" customWidth="1"/>
    <col min="10" max="10" width="0.44140625" style="135" customWidth="1"/>
    <col min="11" max="11" width="17.33203125" style="135" bestFit="1" customWidth="1"/>
    <col min="12" max="12" width="0.6640625" style="135" customWidth="1"/>
    <col min="13" max="13" width="7.88671875" style="135" bestFit="1" customWidth="1"/>
    <col min="14" max="14" width="1.109375" style="135" customWidth="1"/>
    <col min="15" max="15" width="17.33203125" style="135" bestFit="1" customWidth="1"/>
    <col min="16" max="16" width="0.5546875" style="135" customWidth="1"/>
    <col min="17" max="17" width="22.5546875" style="135" bestFit="1" customWidth="1"/>
    <col min="18" max="18" width="0.5546875" style="135" customWidth="1"/>
    <col min="19" max="19" width="13.6640625" style="135" bestFit="1" customWidth="1"/>
    <col min="20" max="20" width="17.33203125" style="135" bestFit="1" customWidth="1"/>
    <col min="21" max="21" width="0.5546875" style="135" customWidth="1"/>
    <col min="22" max="22" width="7.88671875" style="135" bestFit="1" customWidth="1"/>
    <col min="23" max="23" width="13.109375" style="135" bestFit="1" customWidth="1"/>
    <col min="24" max="24" width="0.5546875" style="135" customWidth="1"/>
    <col min="25" max="25" width="7.88671875" style="135" bestFit="1" customWidth="1"/>
    <col min="26" max="26" width="0.44140625" style="135" customWidth="1"/>
    <col min="27" max="27" width="21" style="135" bestFit="1" customWidth="1"/>
    <col min="28" max="28" width="0.6640625" style="135" customWidth="1"/>
    <col min="29" max="29" width="17.33203125" style="135" bestFit="1" customWidth="1"/>
    <col min="30" max="30" width="0.6640625" style="135" customWidth="1"/>
    <col min="31" max="31" width="22.5546875" style="135" bestFit="1" customWidth="1"/>
    <col min="32" max="32" width="0.6640625" style="135" customWidth="1"/>
    <col min="33" max="33" width="16.5546875" style="135" customWidth="1"/>
    <col min="34" max="34" width="20.44140625" style="135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24" t="s">
        <v>77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35"/>
    </row>
    <row r="2" spans="1:36" s="1" customFormat="1" ht="25.2">
      <c r="A2" s="224" t="s">
        <v>43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35"/>
    </row>
    <row r="3" spans="1:36" s="1" customFormat="1" ht="25.2">
      <c r="A3" s="224" t="str">
        <f>' سهام'!A3</f>
        <v>برای ماه منتهی به 1403/10/30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35"/>
    </row>
    <row r="4" spans="1:36" s="1" customFormat="1" ht="25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35"/>
    </row>
    <row r="5" spans="1:36" ht="25.2">
      <c r="A5" s="230" t="s">
        <v>56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</row>
    <row r="6" spans="1:36" ht="25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</row>
    <row r="7" spans="1:36" ht="27.75" customHeight="1" thickBot="1">
      <c r="A7" s="223" t="s">
        <v>57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 t="str">
        <f>' سهام'!$C$8</f>
        <v>1403/09/30</v>
      </c>
      <c r="N7" s="223"/>
      <c r="O7" s="223"/>
      <c r="P7" s="223"/>
      <c r="Q7" s="223"/>
      <c r="R7" s="136"/>
      <c r="S7" s="231" t="s">
        <v>7</v>
      </c>
      <c r="T7" s="231"/>
      <c r="U7" s="231"/>
      <c r="V7" s="231"/>
      <c r="W7" s="231"/>
      <c r="X7" s="98"/>
      <c r="Y7" s="223" t="str">
        <f>' سهام'!Q8</f>
        <v>1403/10/30</v>
      </c>
      <c r="Z7" s="223"/>
      <c r="AA7" s="223"/>
      <c r="AB7" s="223"/>
      <c r="AC7" s="223"/>
      <c r="AD7" s="223"/>
      <c r="AE7" s="223"/>
      <c r="AF7" s="223"/>
      <c r="AG7" s="223"/>
    </row>
    <row r="8" spans="1:36" ht="26.25" customHeight="1">
      <c r="A8" s="221" t="s">
        <v>58</v>
      </c>
      <c r="B8" s="137"/>
      <c r="C8" s="227" t="s">
        <v>59</v>
      </c>
      <c r="D8" s="137"/>
      <c r="E8" s="229" t="s">
        <v>64</v>
      </c>
      <c r="F8" s="137"/>
      <c r="G8" s="222" t="s">
        <v>60</v>
      </c>
      <c r="H8" s="137"/>
      <c r="I8" s="227" t="s">
        <v>20</v>
      </c>
      <c r="J8" s="137"/>
      <c r="K8" s="229" t="s">
        <v>61</v>
      </c>
      <c r="L8" s="138"/>
      <c r="M8" s="225" t="s">
        <v>3</v>
      </c>
      <c r="N8" s="222"/>
      <c r="O8" s="222" t="s">
        <v>0</v>
      </c>
      <c r="P8" s="222"/>
      <c r="Q8" s="222" t="s">
        <v>18</v>
      </c>
      <c r="R8" s="137"/>
      <c r="S8" s="224" t="s">
        <v>4</v>
      </c>
      <c r="T8" s="224"/>
      <c r="U8" s="98"/>
      <c r="V8" s="224" t="s">
        <v>5</v>
      </c>
      <c r="W8" s="224"/>
      <c r="X8" s="98"/>
      <c r="Y8" s="225" t="s">
        <v>3</v>
      </c>
      <c r="Z8" s="221"/>
      <c r="AA8" s="222" t="s">
        <v>62</v>
      </c>
      <c r="AB8" s="137"/>
      <c r="AC8" s="222" t="s">
        <v>0</v>
      </c>
      <c r="AD8" s="221"/>
      <c r="AE8" s="222" t="s">
        <v>18</v>
      </c>
      <c r="AF8" s="139"/>
      <c r="AG8" s="222" t="s">
        <v>19</v>
      </c>
    </row>
    <row r="9" spans="1:36" s="7" customFormat="1" ht="55.5" customHeight="1" thickBot="1">
      <c r="A9" s="223"/>
      <c r="B9" s="137"/>
      <c r="C9" s="228"/>
      <c r="D9" s="137"/>
      <c r="E9" s="228"/>
      <c r="F9" s="137"/>
      <c r="G9" s="223"/>
      <c r="H9" s="137"/>
      <c r="I9" s="228"/>
      <c r="J9" s="137"/>
      <c r="K9" s="228"/>
      <c r="L9" s="136"/>
      <c r="M9" s="226"/>
      <c r="N9" s="221"/>
      <c r="O9" s="223"/>
      <c r="P9" s="221"/>
      <c r="Q9" s="223"/>
      <c r="R9" s="137"/>
      <c r="S9" s="140" t="s">
        <v>3</v>
      </c>
      <c r="T9" s="140" t="s">
        <v>0</v>
      </c>
      <c r="U9" s="141"/>
      <c r="V9" s="140" t="s">
        <v>3</v>
      </c>
      <c r="W9" s="140" t="s">
        <v>42</v>
      </c>
      <c r="X9" s="141"/>
      <c r="Y9" s="226"/>
      <c r="Z9" s="221"/>
      <c r="AA9" s="223"/>
      <c r="AB9" s="137"/>
      <c r="AC9" s="223"/>
      <c r="AD9" s="221"/>
      <c r="AE9" s="223"/>
      <c r="AF9" s="139"/>
      <c r="AG9" s="223"/>
      <c r="AH9" s="142"/>
      <c r="AJ9" s="6"/>
    </row>
    <row r="10" spans="1:36" s="7" customFormat="1" ht="55.5" customHeight="1" thickBot="1">
      <c r="A10" s="143" t="s">
        <v>74</v>
      </c>
      <c r="B10" s="137"/>
      <c r="C10" s="144" t="s">
        <v>204</v>
      </c>
      <c r="D10" s="131"/>
      <c r="E10" s="144" t="s">
        <v>187</v>
      </c>
      <c r="F10" s="131"/>
      <c r="G10" s="144" t="s">
        <v>74</v>
      </c>
      <c r="H10" s="131"/>
      <c r="I10" s="144" t="s">
        <v>74</v>
      </c>
      <c r="J10" s="144"/>
      <c r="K10" s="32">
        <v>0</v>
      </c>
      <c r="L10" s="136"/>
      <c r="M10" s="33">
        <v>0</v>
      </c>
      <c r="N10" s="145"/>
      <c r="O10" s="33">
        <v>0</v>
      </c>
      <c r="P10" s="33"/>
      <c r="Q10" s="33">
        <v>0</v>
      </c>
      <c r="R10" s="33"/>
      <c r="S10" s="33">
        <v>0</v>
      </c>
      <c r="T10" s="33">
        <v>0</v>
      </c>
      <c r="U10" s="33"/>
      <c r="V10" s="33">
        <v>0</v>
      </c>
      <c r="W10" s="33">
        <v>0</v>
      </c>
      <c r="X10" s="33"/>
      <c r="Y10" s="33">
        <v>0</v>
      </c>
      <c r="Z10" s="33"/>
      <c r="AA10" s="33">
        <v>0</v>
      </c>
      <c r="AB10" s="33"/>
      <c r="AC10" s="33">
        <v>0</v>
      </c>
      <c r="AD10" s="33"/>
      <c r="AE10" s="33">
        <v>0</v>
      </c>
      <c r="AF10" s="146"/>
      <c r="AG10" s="34">
        <f>AE10/درآمدها!$J$6</f>
        <v>0</v>
      </c>
      <c r="AH10" s="142"/>
      <c r="AI10" s="3"/>
      <c r="AJ10" s="6"/>
    </row>
    <row r="11" spans="1:36" s="7" customFormat="1" ht="55.5" customHeight="1" thickBot="1">
      <c r="A11" s="132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35"/>
      <c r="N11" s="135"/>
      <c r="O11" s="148">
        <f>SUM(O10:O10)</f>
        <v>0</v>
      </c>
      <c r="P11" s="135"/>
      <c r="Q11" s="148">
        <f>SUM(Q10:Q10)</f>
        <v>0</v>
      </c>
      <c r="R11" s="135"/>
      <c r="S11" s="135"/>
      <c r="T11" s="148">
        <f>SUM(T10:T10)</f>
        <v>0</v>
      </c>
      <c r="U11" s="135"/>
      <c r="V11" s="135"/>
      <c r="W11" s="148">
        <f>SUM(W10:W10)</f>
        <v>0</v>
      </c>
      <c r="X11" s="135"/>
      <c r="Y11" s="135"/>
      <c r="Z11" s="135"/>
      <c r="AA11" s="135"/>
      <c r="AB11" s="135"/>
      <c r="AC11" s="148">
        <f>SUM(AC10:AC10)</f>
        <v>0</v>
      </c>
      <c r="AD11" s="135"/>
      <c r="AE11" s="148">
        <f>SUM(AE10:AE10)</f>
        <v>0</v>
      </c>
      <c r="AF11" s="135"/>
      <c r="AG11" s="149">
        <f>SUM(AG10:AG10)</f>
        <v>0</v>
      </c>
      <c r="AH11" s="142"/>
      <c r="AI11" s="3"/>
      <c r="AJ11" s="6"/>
    </row>
    <row r="12" spans="1:36" s="7" customFormat="1" ht="55.5" customHeight="1" thickTop="1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35"/>
      <c r="N12" s="135"/>
      <c r="O12" s="150"/>
      <c r="P12" s="135"/>
      <c r="Q12" s="150"/>
      <c r="R12" s="135"/>
      <c r="S12" s="135"/>
      <c r="T12" s="150"/>
      <c r="U12" s="135"/>
      <c r="V12" s="135"/>
      <c r="W12" s="150"/>
      <c r="X12" s="135"/>
      <c r="Y12" s="135"/>
      <c r="Z12" s="135"/>
      <c r="AA12" s="135"/>
      <c r="AB12" s="135"/>
      <c r="AC12" s="150"/>
      <c r="AD12" s="135"/>
      <c r="AE12" s="150"/>
      <c r="AF12" s="135"/>
      <c r="AG12" s="150"/>
      <c r="AH12" s="142"/>
      <c r="AJ12" s="6"/>
    </row>
    <row r="13" spans="1:36" s="7" customFormat="1" ht="55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142"/>
      <c r="AI13" s="3"/>
      <c r="AJ13" s="6"/>
    </row>
    <row r="14" spans="1:36" s="8" customFormat="1" ht="29.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51"/>
      <c r="AJ14" s="6"/>
    </row>
    <row r="15" spans="1:36" s="9" customFormat="1" ht="30.6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33"/>
      <c r="AE15" s="33"/>
      <c r="AF15" s="33"/>
      <c r="AG15" s="34"/>
      <c r="AH15" s="150"/>
    </row>
    <row r="16" spans="1:36" s="3" customFormat="1" ht="29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/>
      <c r="AD16" s="33"/>
      <c r="AE16" s="33"/>
      <c r="AF16" s="33"/>
      <c r="AG16" s="34"/>
      <c r="AH16" s="33"/>
    </row>
    <row r="17" spans="1:34" s="3" customFormat="1" ht="29.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33"/>
      <c r="AE17" s="33"/>
      <c r="AF17" s="33"/>
      <c r="AG17" s="36"/>
      <c r="AH17" s="33"/>
    </row>
    <row r="18" spans="1:34" s="3" customFormat="1" ht="29.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s="3" customFormat="1" ht="29.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s="3" customFormat="1" ht="29.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s="3" customFormat="1" ht="29.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s="3" customFormat="1" ht="29.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s="3" customFormat="1" ht="29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s="3" customFormat="1" ht="29.4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33"/>
    </row>
    <row r="25" spans="1:34" s="3" customFormat="1" ht="29.4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33"/>
    </row>
    <row r="26" spans="1:34" s="3" customFormat="1" ht="29.4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33"/>
    </row>
  </sheetData>
  <mergeCells count="28">
    <mergeCell ref="A1:AG1"/>
    <mergeCell ref="A2:AG2"/>
    <mergeCell ref="A3:AG3"/>
    <mergeCell ref="A5:AG5"/>
    <mergeCell ref="A7:L7"/>
    <mergeCell ref="M7:Q7"/>
    <mergeCell ref="S7:W7"/>
    <mergeCell ref="Y7:AG7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D8:AD9"/>
    <mergeCell ref="AE8:AE9"/>
    <mergeCell ref="AG8:AG9"/>
    <mergeCell ref="S8:T8"/>
    <mergeCell ref="V8:W8"/>
    <mergeCell ref="Y8:Y9"/>
    <mergeCell ref="Z8:Z9"/>
    <mergeCell ref="AA8:AA9"/>
    <mergeCell ref="AC8:AC9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6"/>
  <sheetViews>
    <sheetView rightToLeft="1" view="pageBreakPreview" topLeftCell="A4" zoomScale="90" zoomScaleNormal="100" zoomScaleSheetLayoutView="90" workbookViewId="0">
      <selection activeCell="C26" sqref="C26"/>
    </sheetView>
  </sheetViews>
  <sheetFormatPr defaultColWidth="9.109375" defaultRowHeight="15.6"/>
  <cols>
    <col min="1" max="1" width="34.6640625" style="134" bestFit="1" customWidth="1"/>
    <col min="2" max="2" width="0.6640625" style="134" customWidth="1"/>
    <col min="3" max="3" width="22.88671875" style="50" bestFit="1" customWidth="1"/>
    <col min="4" max="4" width="0.6640625" style="134" customWidth="1"/>
    <col min="5" max="5" width="21.88671875" style="134" customWidth="1"/>
    <col min="6" max="6" width="0.44140625" style="134" customWidth="1"/>
    <col min="7" max="7" width="22.109375" style="134" customWidth="1"/>
    <col min="8" max="8" width="0.44140625" style="134" customWidth="1"/>
    <col min="9" max="9" width="22.6640625" style="134" bestFit="1" customWidth="1"/>
    <col min="10" max="10" width="0.5546875" style="134" customWidth="1"/>
    <col min="11" max="11" width="12.109375" style="134" customWidth="1"/>
    <col min="12" max="16384" width="9.109375" style="26"/>
  </cols>
  <sheetData>
    <row r="1" spans="1:11" ht="18.600000000000001">
      <c r="A1" s="235" t="s">
        <v>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8.600000000000001">
      <c r="A2" s="235" t="s">
        <v>43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ht="18.600000000000001">
      <c r="A3" s="235" t="str">
        <f>' سهام'!A3</f>
        <v>برای ماه منتهی به 1403/10/30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11" ht="18.60000000000000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8.600000000000001">
      <c r="A5" s="238" t="s">
        <v>44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1" ht="18.600000000000001" thickBot="1">
      <c r="A6" s="38"/>
      <c r="B6" s="38"/>
      <c r="C6" s="39"/>
      <c r="D6" s="117"/>
      <c r="E6" s="117"/>
      <c r="F6" s="117"/>
      <c r="G6" s="117"/>
      <c r="H6" s="117"/>
      <c r="I6" s="117"/>
      <c r="J6" s="117"/>
      <c r="K6" s="117"/>
    </row>
    <row r="7" spans="1:11" ht="18.75" customHeight="1" thickBot="1">
      <c r="A7" s="111"/>
      <c r="B7" s="38"/>
      <c r="C7" s="40" t="str">
        <f>اوراق!M7</f>
        <v>1403/09/30</v>
      </c>
      <c r="D7" s="110"/>
      <c r="E7" s="234" t="s">
        <v>7</v>
      </c>
      <c r="F7" s="234"/>
      <c r="G7" s="234"/>
      <c r="H7" s="38"/>
      <c r="I7" s="239" t="str">
        <f>اوراق!Y7</f>
        <v>1403/10/30</v>
      </c>
      <c r="J7" s="239"/>
      <c r="K7" s="239"/>
    </row>
    <row r="8" spans="1:11" ht="24" customHeight="1">
      <c r="A8" s="242" t="s">
        <v>8</v>
      </c>
      <c r="B8" s="133"/>
      <c r="C8" s="244" t="s">
        <v>6</v>
      </c>
      <c r="D8" s="133"/>
      <c r="E8" s="232" t="s">
        <v>31</v>
      </c>
      <c r="F8" s="42"/>
      <c r="G8" s="232" t="s">
        <v>32</v>
      </c>
      <c r="H8" s="38"/>
      <c r="I8" s="240" t="s">
        <v>6</v>
      </c>
      <c r="J8" s="242"/>
      <c r="K8" s="236" t="s">
        <v>19</v>
      </c>
    </row>
    <row r="9" spans="1:11" ht="18.600000000000001" thickBot="1">
      <c r="A9" s="243"/>
      <c r="B9" s="133"/>
      <c r="C9" s="245"/>
      <c r="D9" s="133"/>
      <c r="E9" s="233"/>
      <c r="F9" s="38"/>
      <c r="G9" s="233"/>
      <c r="H9" s="38"/>
      <c r="I9" s="241"/>
      <c r="J9" s="242"/>
      <c r="K9" s="237"/>
    </row>
    <row r="10" spans="1:11" ht="18">
      <c r="A10" s="112" t="s">
        <v>358</v>
      </c>
      <c r="B10" s="133"/>
      <c r="C10" s="41">
        <v>407316</v>
      </c>
      <c r="D10" s="133"/>
      <c r="E10" s="43">
        <v>1667</v>
      </c>
      <c r="F10" s="44"/>
      <c r="G10" s="43">
        <v>0</v>
      </c>
      <c r="H10" s="45"/>
      <c r="I10" s="41">
        <f>C10+E10-G10</f>
        <v>408983</v>
      </c>
      <c r="J10" s="112"/>
      <c r="K10" s="46">
        <f>I10/درآمدها!$J$6</f>
        <v>1.8796786144895432E-8</v>
      </c>
    </row>
    <row r="11" spans="1:11" ht="18">
      <c r="A11" s="112" t="s">
        <v>359</v>
      </c>
      <c r="B11" s="133"/>
      <c r="C11" s="41">
        <v>1056790</v>
      </c>
      <c r="D11" s="133"/>
      <c r="E11" s="43">
        <v>4331</v>
      </c>
      <c r="F11" s="44"/>
      <c r="G11" s="43">
        <v>0</v>
      </c>
      <c r="H11" s="45"/>
      <c r="I11" s="41">
        <f t="shared" ref="I11:I13" si="0">C11+E11-G11</f>
        <v>1061121</v>
      </c>
      <c r="J11" s="112"/>
      <c r="K11" s="46">
        <f>I11/درآمدها!$J$6</f>
        <v>4.8768932965080663E-8</v>
      </c>
    </row>
    <row r="12" spans="1:11" s="2" customFormat="1" ht="18">
      <c r="A12" s="203" t="s">
        <v>361</v>
      </c>
      <c r="B12" s="38"/>
      <c r="C12" s="47">
        <v>3098188888</v>
      </c>
      <c r="D12" s="47"/>
      <c r="E12" s="43">
        <v>6814877744745</v>
      </c>
      <c r="F12" s="47"/>
      <c r="G12" s="43">
        <v>6798523911750</v>
      </c>
      <c r="H12" s="47"/>
      <c r="I12" s="41">
        <f t="shared" si="0"/>
        <v>19452021883</v>
      </c>
      <c r="J12" s="38"/>
      <c r="K12" s="46">
        <f>I12/درآمدها!$J$6</f>
        <v>8.9401147583292493E-4</v>
      </c>
    </row>
    <row r="13" spans="1:11" s="2" customFormat="1" ht="18.600000000000001" thickBot="1">
      <c r="A13" s="103" t="s">
        <v>360</v>
      </c>
      <c r="B13" s="38"/>
      <c r="C13" s="47">
        <v>3398746</v>
      </c>
      <c r="D13" s="47"/>
      <c r="E13" s="43">
        <v>13910</v>
      </c>
      <c r="F13" s="47"/>
      <c r="G13" s="43">
        <v>0</v>
      </c>
      <c r="H13" s="47"/>
      <c r="I13" s="41">
        <f t="shared" si="0"/>
        <v>3412656</v>
      </c>
      <c r="J13" s="38"/>
      <c r="K13" s="46">
        <f>I13/درآمدها!$J$6</f>
        <v>1.5684506450902426E-7</v>
      </c>
    </row>
    <row r="14" spans="1:11" s="2" customFormat="1" ht="18.600000000000001" thickBot="1">
      <c r="A14" s="112" t="s">
        <v>2</v>
      </c>
      <c r="B14" s="133"/>
      <c r="C14" s="48">
        <f>SUM(C10:C13)</f>
        <v>3103051740</v>
      </c>
      <c r="D14" s="38"/>
      <c r="E14" s="48">
        <f>SUM(E10:E13)</f>
        <v>6814877764653</v>
      </c>
      <c r="F14" s="38"/>
      <c r="G14" s="48">
        <f>SUM(G10:G13)</f>
        <v>6798523911750</v>
      </c>
      <c r="H14" s="38"/>
      <c r="I14" s="48">
        <f>SUM(I10:I13)</f>
        <v>19456904643</v>
      </c>
      <c r="J14" s="38"/>
      <c r="K14" s="49">
        <f>SUM(K10:K13)</f>
        <v>8.9423588661654391E-4</v>
      </c>
    </row>
    <row r="15" spans="1:11" s="2" customFormat="1" ht="18.600000000000001" thickTop="1">
      <c r="A15" s="134"/>
      <c r="B15" s="134"/>
      <c r="C15" s="50"/>
      <c r="D15" s="38"/>
      <c r="E15" s="134"/>
      <c r="F15" s="38"/>
      <c r="G15" s="134"/>
      <c r="H15" s="38"/>
      <c r="I15" s="134"/>
      <c r="J15" s="38"/>
      <c r="K15" s="134"/>
    </row>
    <row r="16" spans="1:11" s="2" customFormat="1" ht="24" customHeight="1">
      <c r="B16" s="134"/>
      <c r="C16" s="50"/>
      <c r="D16" s="38"/>
      <c r="E16" s="134"/>
      <c r="F16" s="38"/>
      <c r="G16" s="134"/>
      <c r="H16" s="38"/>
      <c r="I16" s="134"/>
      <c r="J16" s="38"/>
      <c r="K16" s="134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J6" sqref="J6"/>
    </sheetView>
  </sheetViews>
  <sheetFormatPr defaultColWidth="9.109375" defaultRowHeight="16.8"/>
  <cols>
    <col min="1" max="1" width="60.109375" style="68" customWidth="1"/>
    <col min="2" max="2" width="1" style="68" customWidth="1"/>
    <col min="3" max="3" width="9.109375" style="69"/>
    <col min="4" max="4" width="1.109375" style="69" customWidth="1"/>
    <col min="5" max="5" width="25.33203125" style="70" bestFit="1" customWidth="1"/>
    <col min="6" max="6" width="1" style="69" customWidth="1"/>
    <col min="7" max="7" width="19.6640625" style="69" customWidth="1"/>
    <col min="8" max="8" width="0.44140625" style="69" customWidth="1"/>
    <col min="9" max="9" width="24.5546875" style="69" customWidth="1"/>
    <col min="10" max="10" width="25.5546875" style="21" bestFit="1" customWidth="1"/>
    <col min="11" max="11" width="7.6640625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235" t="s">
        <v>77</v>
      </c>
      <c r="B1" s="235"/>
      <c r="C1" s="235"/>
      <c r="D1" s="235"/>
      <c r="E1" s="235"/>
      <c r="F1" s="235"/>
      <c r="G1" s="235"/>
      <c r="H1" s="235"/>
      <c r="I1" s="235"/>
      <c r="J1" s="16"/>
      <c r="K1" s="16"/>
    </row>
    <row r="2" spans="1:11" ht="20.399999999999999">
      <c r="A2" s="235" t="s">
        <v>43</v>
      </c>
      <c r="B2" s="235"/>
      <c r="C2" s="235"/>
      <c r="D2" s="235"/>
      <c r="E2" s="235"/>
      <c r="F2" s="235"/>
      <c r="G2" s="235"/>
      <c r="H2" s="235"/>
      <c r="I2" s="235"/>
      <c r="J2" s="17"/>
      <c r="K2" s="16"/>
    </row>
    <row r="3" spans="1:11" ht="20.399999999999999">
      <c r="A3" s="235" t="str">
        <f>سپرده!A3</f>
        <v>برای ماه منتهی به 1403/10/30</v>
      </c>
      <c r="B3" s="235"/>
      <c r="C3" s="235"/>
      <c r="D3" s="235"/>
      <c r="E3" s="235"/>
      <c r="F3" s="235"/>
      <c r="G3" s="235"/>
      <c r="H3" s="235"/>
      <c r="I3" s="235"/>
      <c r="J3" s="16"/>
      <c r="K3" s="16"/>
    </row>
    <row r="4" spans="1:11" ht="21" thickBot="1">
      <c r="A4" s="37"/>
      <c r="B4" s="37"/>
      <c r="C4" s="37"/>
      <c r="D4" s="37"/>
      <c r="E4" s="37"/>
      <c r="F4" s="37"/>
      <c r="G4" s="37"/>
      <c r="H4" s="37"/>
      <c r="I4" s="37"/>
      <c r="J4" s="16"/>
      <c r="K4" s="16"/>
    </row>
    <row r="5" spans="1:11" ht="21" thickBot="1">
      <c r="A5" s="51" t="s">
        <v>24</v>
      </c>
      <c r="B5" s="52"/>
      <c r="C5" s="52"/>
      <c r="D5" s="52"/>
      <c r="E5" s="52"/>
      <c r="F5" s="52"/>
      <c r="G5" s="52"/>
      <c r="H5" s="52"/>
      <c r="I5" s="52"/>
      <c r="J5" s="4">
        <v>4244188853357</v>
      </c>
      <c r="K5" s="18" t="s">
        <v>73</v>
      </c>
    </row>
    <row r="6" spans="1:11" ht="21.75" customHeight="1" thickBot="1">
      <c r="A6" s="51"/>
      <c r="B6" s="51"/>
      <c r="C6" s="51"/>
      <c r="D6" s="51"/>
      <c r="E6" s="239" t="str">
        <f>اوراق!Y7</f>
        <v>1403/10/30</v>
      </c>
      <c r="F6" s="239"/>
      <c r="G6" s="239"/>
      <c r="H6" s="239"/>
      <c r="I6" s="239"/>
      <c r="J6" s="4">
        <v>21758134441034</v>
      </c>
      <c r="K6" s="18" t="s">
        <v>414</v>
      </c>
    </row>
    <row r="7" spans="1:11" ht="21.75" customHeight="1" thickBot="1">
      <c r="A7" s="53" t="s">
        <v>33</v>
      </c>
      <c r="B7" s="54"/>
      <c r="C7" s="55" t="s">
        <v>34</v>
      </c>
      <c r="D7" s="42"/>
      <c r="E7" s="56" t="s">
        <v>6</v>
      </c>
      <c r="F7" s="42"/>
      <c r="G7" s="55" t="s">
        <v>16</v>
      </c>
      <c r="H7" s="42"/>
      <c r="I7" s="55" t="s">
        <v>72</v>
      </c>
      <c r="J7" s="19"/>
      <c r="K7" s="19"/>
    </row>
    <row r="8" spans="1:11" ht="21" customHeight="1">
      <c r="A8" s="51" t="s">
        <v>39</v>
      </c>
      <c r="B8" s="51"/>
      <c r="C8" s="57" t="s">
        <v>45</v>
      </c>
      <c r="D8" s="52"/>
      <c r="E8" s="58">
        <f>'درآمد سرمایه گذاری در سهام '!T367</f>
        <v>4182264607185</v>
      </c>
      <c r="F8" s="52"/>
      <c r="G8" s="59">
        <f>E8/$E$12</f>
        <v>0.9945756584572466</v>
      </c>
      <c r="H8" s="60"/>
      <c r="I8" s="59">
        <f>E8/$J$6</f>
        <v>0.1922161396014542</v>
      </c>
      <c r="J8" s="23"/>
      <c r="K8" s="20"/>
    </row>
    <row r="9" spans="1:11" ht="18.75" customHeight="1">
      <c r="A9" s="51" t="s">
        <v>40</v>
      </c>
      <c r="B9" s="51"/>
      <c r="C9" s="57" t="s">
        <v>46</v>
      </c>
      <c r="D9" s="52"/>
      <c r="E9" s="61">
        <f>'درآمد سرمایه گذاری در اوراق بها'!Q12</f>
        <v>0</v>
      </c>
      <c r="F9" s="52"/>
      <c r="G9" s="59">
        <f>E9/$E$12</f>
        <v>0</v>
      </c>
      <c r="H9" s="62"/>
      <c r="I9" s="59">
        <f>E9/$J$6</f>
        <v>0</v>
      </c>
      <c r="J9" s="23"/>
      <c r="K9" s="11"/>
    </row>
    <row r="10" spans="1:11" ht="18.75" customHeight="1">
      <c r="A10" s="51" t="s">
        <v>41</v>
      </c>
      <c r="B10" s="51"/>
      <c r="C10" s="57" t="s">
        <v>47</v>
      </c>
      <c r="D10" s="52"/>
      <c r="E10" s="61">
        <f>'درآمد سپرده بانکی'!G13</f>
        <v>420062429</v>
      </c>
      <c r="F10" s="52"/>
      <c r="G10" s="59">
        <f>E10/$E$12</f>
        <v>9.9894173648909192E-5</v>
      </c>
      <c r="H10" s="62"/>
      <c r="I10" s="59">
        <f>E10/$J$6</f>
        <v>1.9305994736745342E-5</v>
      </c>
      <c r="J10" s="23"/>
      <c r="K10" s="12"/>
    </row>
    <row r="11" spans="1:11" ht="19.5" customHeight="1" thickBot="1">
      <c r="A11" s="51" t="s">
        <v>29</v>
      </c>
      <c r="B11" s="51"/>
      <c r="C11" s="57" t="s">
        <v>48</v>
      </c>
      <c r="D11" s="52"/>
      <c r="E11" s="63">
        <f>'سایر درآمدها'!E11</f>
        <v>22389697149</v>
      </c>
      <c r="F11" s="52"/>
      <c r="G11" s="59">
        <f>E11/$E$12</f>
        <v>5.3244473691044939E-3</v>
      </c>
      <c r="H11" s="62"/>
      <c r="I11" s="59">
        <f>E11/$J$6</f>
        <v>1.0290265100474298E-3</v>
      </c>
      <c r="J11" s="23"/>
      <c r="K11" s="12"/>
    </row>
    <row r="12" spans="1:11" ht="19.5" customHeight="1" thickBot="1">
      <c r="A12" s="51"/>
      <c r="B12" s="64"/>
      <c r="C12" s="38"/>
      <c r="D12" s="38"/>
      <c r="E12" s="65">
        <f>SUM(E8:E11)</f>
        <v>4205074366763</v>
      </c>
      <c r="F12" s="38"/>
      <c r="G12" s="66">
        <f>SUM(G8:G11)</f>
        <v>1</v>
      </c>
      <c r="H12" s="60"/>
      <c r="I12" s="67">
        <f>SUM(I8:I11)</f>
        <v>0.19326447210623837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X372"/>
  <sheetViews>
    <sheetView rightToLeft="1" view="pageBreakPreview" zoomScale="50" zoomScaleNormal="100" zoomScaleSheetLayoutView="50" workbookViewId="0">
      <selection activeCell="D372" sqref="D372"/>
    </sheetView>
  </sheetViews>
  <sheetFormatPr defaultColWidth="9.109375" defaultRowHeight="29.4"/>
  <cols>
    <col min="1" max="1" width="2.44140625" style="24" customWidth="1"/>
    <col min="2" max="2" width="55.33203125" style="25" customWidth="1"/>
    <col min="3" max="3" width="2.33203125" style="25" customWidth="1"/>
    <col min="4" max="4" width="28.6640625" style="3" bestFit="1" customWidth="1"/>
    <col min="5" max="5" width="3.5546875" style="3" customWidth="1"/>
    <col min="6" max="6" width="28" style="177" customWidth="1"/>
    <col min="7" max="7" width="1.33203125" style="177" customWidth="1"/>
    <col min="8" max="8" width="31.88671875" style="177" bestFit="1" customWidth="1"/>
    <col min="9" max="9" width="1.33203125" style="177" customWidth="1"/>
    <col min="10" max="10" width="35.109375" style="178" bestFit="1" customWidth="1"/>
    <col min="11" max="11" width="1.6640625" style="178" customWidth="1"/>
    <col min="12" max="12" width="21.44140625" style="179" customWidth="1"/>
    <col min="13" max="13" width="1" style="179" customWidth="1"/>
    <col min="14" max="14" width="31" style="3" bestFit="1" customWidth="1"/>
    <col min="15" max="15" width="1.109375" style="3" customWidth="1"/>
    <col min="16" max="16" width="32.88671875" style="177" customWidth="1"/>
    <col min="17" max="17" width="1.5546875" style="177" customWidth="1"/>
    <col min="18" max="18" width="29.5546875" style="177" customWidth="1"/>
    <col min="19" max="19" width="1.88671875" style="177" customWidth="1"/>
    <col min="20" max="20" width="32" style="177" customWidth="1"/>
    <col min="21" max="21" width="1.44140625" style="177" customWidth="1"/>
    <col min="22" max="22" width="19" style="179" customWidth="1"/>
    <col min="23" max="23" width="9.109375" style="25" customWidth="1"/>
    <col min="24" max="16325" width="9.109375" style="25"/>
    <col min="16326" max="16326" width="22.88671875" style="25" bestFit="1" customWidth="1"/>
    <col min="16327" max="16384" width="9.109375" style="25"/>
  </cols>
  <sheetData>
    <row r="1" spans="1:22" ht="30.6">
      <c r="B1" s="215" t="s">
        <v>77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2" ht="30.6">
      <c r="B2" s="215" t="s">
        <v>49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ht="30.6">
      <c r="B3" s="215" t="str">
        <f>' سهام'!A3</f>
        <v>برای ماه منتهی به 1403/10/30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5" spans="1:22" ht="30.6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</row>
    <row r="6" spans="1:22" s="267" customFormat="1" ht="9.75" customHeight="1">
      <c r="A6" s="280"/>
      <c r="D6" s="3"/>
      <c r="E6" s="3"/>
      <c r="F6" s="177"/>
      <c r="G6" s="177"/>
      <c r="H6" s="177"/>
      <c r="I6" s="177"/>
      <c r="J6" s="281"/>
      <c r="K6" s="281"/>
      <c r="L6" s="282"/>
      <c r="M6" s="282"/>
      <c r="N6" s="3"/>
      <c r="O6" s="3"/>
      <c r="P6" s="177"/>
      <c r="Q6" s="177"/>
      <c r="R6" s="177"/>
      <c r="S6" s="177"/>
      <c r="T6" s="177"/>
      <c r="U6" s="177"/>
      <c r="V6" s="282"/>
    </row>
    <row r="7" spans="1:22" s="267" customFormat="1" ht="31.2" thickBot="1">
      <c r="A7" s="280"/>
      <c r="B7" s="283"/>
      <c r="C7" s="269"/>
      <c r="D7" s="284" t="str">
        <f>'درآمد سود سهام'!$I$7</f>
        <v>طی دی  ماه</v>
      </c>
      <c r="E7" s="284"/>
      <c r="F7" s="270"/>
      <c r="G7" s="270"/>
      <c r="H7" s="270"/>
      <c r="I7" s="270"/>
      <c r="J7" s="270"/>
      <c r="K7" s="270"/>
      <c r="L7" s="270"/>
      <c r="M7" s="285"/>
      <c r="N7" s="284" t="str">
        <f>'درآمد سود سهام'!$O$7</f>
        <v>از ابتدای سال مالی تا پایان دی ماه</v>
      </c>
      <c r="O7" s="284"/>
      <c r="P7" s="270"/>
      <c r="Q7" s="270"/>
      <c r="R7" s="270"/>
      <c r="S7" s="270"/>
      <c r="T7" s="270"/>
      <c r="U7" s="270"/>
      <c r="V7" s="270"/>
    </row>
    <row r="8" spans="1:22" s="277" customFormat="1" ht="24.75" customHeight="1">
      <c r="A8" s="286"/>
      <c r="B8" s="287" t="s">
        <v>21</v>
      </c>
      <c r="C8" s="288"/>
      <c r="D8" s="246" t="s">
        <v>9</v>
      </c>
      <c r="E8" s="180"/>
      <c r="F8" s="248" t="s">
        <v>10</v>
      </c>
      <c r="G8" s="181"/>
      <c r="H8" s="248" t="s">
        <v>11</v>
      </c>
      <c r="I8" s="181"/>
      <c r="J8" s="289" t="s">
        <v>2</v>
      </c>
      <c r="K8" s="289"/>
      <c r="L8" s="289"/>
      <c r="M8" s="290"/>
      <c r="N8" s="246" t="s">
        <v>9</v>
      </c>
      <c r="O8" s="180"/>
      <c r="P8" s="248" t="s">
        <v>10</v>
      </c>
      <c r="Q8" s="181"/>
      <c r="R8" s="248" t="s">
        <v>11</v>
      </c>
      <c r="S8" s="181"/>
      <c r="T8" s="289" t="s">
        <v>2</v>
      </c>
      <c r="U8" s="289"/>
      <c r="V8" s="289"/>
    </row>
    <row r="9" spans="1:22" s="277" customFormat="1" ht="6" customHeight="1" thickBot="1">
      <c r="A9" s="286"/>
      <c r="B9" s="288"/>
      <c r="C9" s="288"/>
      <c r="D9" s="247"/>
      <c r="E9" s="182"/>
      <c r="F9" s="249"/>
      <c r="G9" s="183"/>
      <c r="H9" s="249"/>
      <c r="I9" s="183"/>
      <c r="J9" s="270"/>
      <c r="K9" s="270"/>
      <c r="L9" s="270"/>
      <c r="M9" s="268"/>
      <c r="N9" s="247"/>
      <c r="O9" s="182"/>
      <c r="P9" s="249"/>
      <c r="Q9" s="183"/>
      <c r="R9" s="249"/>
      <c r="S9" s="183"/>
      <c r="T9" s="270"/>
      <c r="U9" s="270"/>
      <c r="V9" s="270"/>
    </row>
    <row r="10" spans="1:22" s="277" customFormat="1" ht="61.8" thickBot="1">
      <c r="A10" s="286"/>
      <c r="B10" s="291"/>
      <c r="C10" s="288"/>
      <c r="D10" s="164" t="s">
        <v>52</v>
      </c>
      <c r="E10" s="164"/>
      <c r="F10" s="184" t="s">
        <v>53</v>
      </c>
      <c r="G10" s="184"/>
      <c r="H10" s="184" t="s">
        <v>54</v>
      </c>
      <c r="I10" s="184"/>
      <c r="J10" s="292" t="s">
        <v>6</v>
      </c>
      <c r="K10" s="292"/>
      <c r="L10" s="293" t="s">
        <v>16</v>
      </c>
      <c r="M10" s="285"/>
      <c r="N10" s="164" t="s">
        <v>52</v>
      </c>
      <c r="O10" s="164"/>
      <c r="P10" s="184" t="s">
        <v>53</v>
      </c>
      <c r="Q10" s="184"/>
      <c r="R10" s="184" t="s">
        <v>54</v>
      </c>
      <c r="S10" s="184"/>
      <c r="T10" s="185" t="s">
        <v>6</v>
      </c>
      <c r="U10" s="185"/>
      <c r="V10" s="293" t="s">
        <v>16</v>
      </c>
    </row>
    <row r="11" spans="1:22" s="277" customFormat="1" ht="42.75" customHeight="1">
      <c r="A11" s="286"/>
      <c r="B11" s="294" t="s">
        <v>246</v>
      </c>
      <c r="C11" s="295"/>
      <c r="D11" s="161">
        <v>0</v>
      </c>
      <c r="E11" s="161"/>
      <c r="F11" s="161">
        <v>16469206353</v>
      </c>
      <c r="G11" s="161"/>
      <c r="H11" s="161">
        <v>0</v>
      </c>
      <c r="I11" s="161"/>
      <c r="J11" s="187">
        <f t="shared" ref="J11:J74" si="0">D11+F11+H11</f>
        <v>16469206353</v>
      </c>
      <c r="K11" s="187"/>
      <c r="L11" s="279">
        <f>J11/1156265329237</f>
        <v>1.4243449091280591E-2</v>
      </c>
      <c r="M11" s="279"/>
      <c r="N11" s="161">
        <v>3450443700</v>
      </c>
      <c r="O11" s="161"/>
      <c r="P11" s="161">
        <v>22489885917</v>
      </c>
      <c r="Q11" s="161"/>
      <c r="R11" s="161">
        <v>400916924</v>
      </c>
      <c r="S11" s="161"/>
      <c r="T11" s="187">
        <f>N11+P11+R11</f>
        <v>26341246541</v>
      </c>
      <c r="U11" s="183"/>
      <c r="V11" s="279">
        <f>T11/درآمدها!$J$5</f>
        <v>6.2064265873006631E-3</v>
      </c>
    </row>
    <row r="12" spans="1:22" s="277" customFormat="1" ht="42.75" customHeight="1">
      <c r="A12" s="286"/>
      <c r="B12" s="294" t="s">
        <v>326</v>
      </c>
      <c r="C12" s="295"/>
      <c r="D12" s="161">
        <v>0</v>
      </c>
      <c r="E12" s="161"/>
      <c r="F12" s="161">
        <v>-4021735369</v>
      </c>
      <c r="G12" s="161"/>
      <c r="H12" s="161">
        <v>29576750</v>
      </c>
      <c r="I12" s="161"/>
      <c r="J12" s="187">
        <f t="shared" si="0"/>
        <v>-3992158619</v>
      </c>
      <c r="K12" s="187"/>
      <c r="L12" s="279">
        <f t="shared" ref="L12:L75" si="1">J12/1156265329237</f>
        <v>-3.4526319505181033E-3</v>
      </c>
      <c r="M12" s="279"/>
      <c r="N12" s="161">
        <v>824393540</v>
      </c>
      <c r="O12" s="161"/>
      <c r="P12" s="161">
        <v>-1171756890</v>
      </c>
      <c r="Q12" s="161"/>
      <c r="R12" s="161">
        <v>-2743138277</v>
      </c>
      <c r="S12" s="161"/>
      <c r="T12" s="187">
        <f t="shared" ref="T12:T75" si="2">N12+P12+R12</f>
        <v>-3090501627</v>
      </c>
      <c r="U12" s="183"/>
      <c r="V12" s="279">
        <f>T12/درآمدها!$J$5</f>
        <v>-7.2817250451886106E-4</v>
      </c>
    </row>
    <row r="13" spans="1:22" s="277" customFormat="1" ht="42.75" customHeight="1">
      <c r="A13" s="286"/>
      <c r="B13" s="294" t="s">
        <v>229</v>
      </c>
      <c r="C13" s="295"/>
      <c r="D13" s="161">
        <v>0</v>
      </c>
      <c r="E13" s="161"/>
      <c r="F13" s="161">
        <v>21403277565</v>
      </c>
      <c r="G13" s="161"/>
      <c r="H13" s="161">
        <v>0</v>
      </c>
      <c r="I13" s="161"/>
      <c r="J13" s="187">
        <f t="shared" si="0"/>
        <v>21403277565</v>
      </c>
      <c r="K13" s="187"/>
      <c r="L13" s="279">
        <f t="shared" si="1"/>
        <v>1.8510697349304474E-2</v>
      </c>
      <c r="M13" s="279"/>
      <c r="N13" s="161">
        <v>0</v>
      </c>
      <c r="O13" s="161"/>
      <c r="P13" s="161">
        <v>29681960255</v>
      </c>
      <c r="Q13" s="161"/>
      <c r="R13" s="161">
        <v>-533486141</v>
      </c>
      <c r="S13" s="161"/>
      <c r="T13" s="187">
        <f t="shared" si="2"/>
        <v>29148474114</v>
      </c>
      <c r="U13" s="183"/>
      <c r="V13" s="279">
        <f>T13/درآمدها!$J$5</f>
        <v>6.8678551122777227E-3</v>
      </c>
    </row>
    <row r="14" spans="1:22" s="277" customFormat="1" ht="42.75" customHeight="1">
      <c r="A14" s="286"/>
      <c r="B14" s="294" t="s">
        <v>304</v>
      </c>
      <c r="C14" s="295"/>
      <c r="D14" s="161">
        <v>0</v>
      </c>
      <c r="E14" s="161"/>
      <c r="F14" s="161">
        <v>0</v>
      </c>
      <c r="G14" s="161"/>
      <c r="H14" s="161">
        <v>0</v>
      </c>
      <c r="I14" s="161"/>
      <c r="J14" s="187">
        <f t="shared" si="0"/>
        <v>0</v>
      </c>
      <c r="K14" s="187"/>
      <c r="L14" s="279">
        <f t="shared" si="1"/>
        <v>0</v>
      </c>
      <c r="M14" s="279"/>
      <c r="N14" s="161">
        <v>2041884000</v>
      </c>
      <c r="O14" s="161"/>
      <c r="P14" s="161">
        <v>4070257629</v>
      </c>
      <c r="Q14" s="161"/>
      <c r="R14" s="161">
        <v>1242752686</v>
      </c>
      <c r="S14" s="161"/>
      <c r="T14" s="187">
        <f t="shared" si="2"/>
        <v>7354894315</v>
      </c>
      <c r="U14" s="183"/>
      <c r="V14" s="279">
        <f>T14/درآمدها!$J$5</f>
        <v>1.7329328569303754E-3</v>
      </c>
    </row>
    <row r="15" spans="1:22" s="277" customFormat="1" ht="42.75" customHeight="1">
      <c r="A15" s="286"/>
      <c r="B15" s="294" t="s">
        <v>239</v>
      </c>
      <c r="C15" s="295"/>
      <c r="D15" s="161">
        <v>0</v>
      </c>
      <c r="E15" s="161"/>
      <c r="F15" s="161">
        <v>2987238053</v>
      </c>
      <c r="G15" s="161"/>
      <c r="H15" s="161">
        <v>0</v>
      </c>
      <c r="I15" s="161"/>
      <c r="J15" s="187">
        <f t="shared" si="0"/>
        <v>2987238053</v>
      </c>
      <c r="K15" s="187"/>
      <c r="L15" s="279">
        <f t="shared" si="1"/>
        <v>2.5835229834066096E-3</v>
      </c>
      <c r="M15" s="279"/>
      <c r="N15" s="161">
        <v>0</v>
      </c>
      <c r="O15" s="161"/>
      <c r="P15" s="161">
        <v>8231165936</v>
      </c>
      <c r="Q15" s="161"/>
      <c r="R15" s="161">
        <v>-932596279</v>
      </c>
      <c r="S15" s="161"/>
      <c r="T15" s="187">
        <f t="shared" si="2"/>
        <v>7298569657</v>
      </c>
      <c r="U15" s="183"/>
      <c r="V15" s="279">
        <f>T15/درآمدها!$J$5</f>
        <v>1.7196618503974193E-3</v>
      </c>
    </row>
    <row r="16" spans="1:22" s="277" customFormat="1" ht="42.75" customHeight="1">
      <c r="A16" s="286"/>
      <c r="B16" s="294" t="s">
        <v>221</v>
      </c>
      <c r="C16" s="295"/>
      <c r="D16" s="161">
        <v>0</v>
      </c>
      <c r="E16" s="161"/>
      <c r="F16" s="161">
        <v>7187781972</v>
      </c>
      <c r="G16" s="161"/>
      <c r="H16" s="161">
        <v>0</v>
      </c>
      <c r="I16" s="161"/>
      <c r="J16" s="187">
        <f t="shared" si="0"/>
        <v>7187781972</v>
      </c>
      <c r="K16" s="187"/>
      <c r="L16" s="279">
        <f t="shared" si="1"/>
        <v>6.2163776689067515E-3</v>
      </c>
      <c r="M16" s="279"/>
      <c r="N16" s="161">
        <v>1650693553</v>
      </c>
      <c r="O16" s="161"/>
      <c r="P16" s="161">
        <v>10493981790</v>
      </c>
      <c r="Q16" s="161"/>
      <c r="R16" s="161">
        <v>105818563</v>
      </c>
      <c r="S16" s="161"/>
      <c r="T16" s="187">
        <f t="shared" si="2"/>
        <v>12250493906</v>
      </c>
      <c r="U16" s="183"/>
      <c r="V16" s="279">
        <f>T16/درآمدها!$J$5</f>
        <v>2.8864158333365168E-3</v>
      </c>
    </row>
    <row r="17" spans="1:22" s="277" customFormat="1" ht="42.75" customHeight="1">
      <c r="A17" s="286"/>
      <c r="B17" s="294" t="s">
        <v>129</v>
      </c>
      <c r="C17" s="295"/>
      <c r="D17" s="161">
        <v>0</v>
      </c>
      <c r="E17" s="161"/>
      <c r="F17" s="161">
        <v>7334860225</v>
      </c>
      <c r="G17" s="161"/>
      <c r="H17" s="161">
        <v>0</v>
      </c>
      <c r="I17" s="161"/>
      <c r="J17" s="187">
        <f t="shared" si="0"/>
        <v>7334860225</v>
      </c>
      <c r="K17" s="187"/>
      <c r="L17" s="279">
        <f t="shared" si="1"/>
        <v>6.3435787959154246E-3</v>
      </c>
      <c r="M17" s="279"/>
      <c r="N17" s="161">
        <v>3920371560</v>
      </c>
      <c r="O17" s="161"/>
      <c r="P17" s="161">
        <v>21193371577</v>
      </c>
      <c r="Q17" s="161"/>
      <c r="R17" s="161">
        <v>1151381178</v>
      </c>
      <c r="S17" s="161"/>
      <c r="T17" s="187">
        <f t="shared" si="2"/>
        <v>26265124315</v>
      </c>
      <c r="U17" s="183"/>
      <c r="V17" s="279">
        <f>T17/درآمدها!$J$5</f>
        <v>6.1884909513923343E-3</v>
      </c>
    </row>
    <row r="18" spans="1:22" s="277" customFormat="1" ht="42.75" customHeight="1">
      <c r="A18" s="286"/>
      <c r="B18" s="294" t="s">
        <v>363</v>
      </c>
      <c r="C18" s="295"/>
      <c r="D18" s="161">
        <v>0</v>
      </c>
      <c r="E18" s="161"/>
      <c r="F18" s="161">
        <v>3769369667</v>
      </c>
      <c r="G18" s="161"/>
      <c r="H18" s="161">
        <v>0</v>
      </c>
      <c r="I18" s="161"/>
      <c r="J18" s="187">
        <f t="shared" si="0"/>
        <v>3769369667</v>
      </c>
      <c r="K18" s="187"/>
      <c r="L18" s="279">
        <f t="shared" si="1"/>
        <v>3.259952168147551E-3</v>
      </c>
      <c r="M18" s="279"/>
      <c r="N18" s="161">
        <v>0</v>
      </c>
      <c r="O18" s="161"/>
      <c r="P18" s="161">
        <v>5159238861</v>
      </c>
      <c r="Q18" s="161"/>
      <c r="R18" s="161">
        <v>118504302</v>
      </c>
      <c r="S18" s="161"/>
      <c r="T18" s="187">
        <f t="shared" si="2"/>
        <v>5277743163</v>
      </c>
      <c r="U18" s="183"/>
      <c r="V18" s="279">
        <f>T18/درآمدها!$J$5</f>
        <v>1.2435222242350257E-3</v>
      </c>
    </row>
    <row r="19" spans="1:22" s="277" customFormat="1" ht="42.75" customHeight="1">
      <c r="A19" s="286"/>
      <c r="B19" s="294" t="s">
        <v>114</v>
      </c>
      <c r="C19" s="295"/>
      <c r="D19" s="161">
        <v>0</v>
      </c>
      <c r="E19" s="161"/>
      <c r="F19" s="161">
        <v>-3644202430</v>
      </c>
      <c r="G19" s="161"/>
      <c r="H19" s="161">
        <v>0</v>
      </c>
      <c r="I19" s="161"/>
      <c r="J19" s="187">
        <f t="shared" si="0"/>
        <v>-3644202430</v>
      </c>
      <c r="K19" s="187"/>
      <c r="L19" s="279">
        <f t="shared" si="1"/>
        <v>-3.151700857799436E-3</v>
      </c>
      <c r="M19" s="279"/>
      <c r="N19" s="161">
        <v>231798510</v>
      </c>
      <c r="O19" s="161"/>
      <c r="P19" s="161">
        <v>8057863636</v>
      </c>
      <c r="Q19" s="161"/>
      <c r="R19" s="161">
        <v>396241422</v>
      </c>
      <c r="S19" s="161"/>
      <c r="T19" s="187">
        <f t="shared" si="2"/>
        <v>8685903568</v>
      </c>
      <c r="U19" s="183"/>
      <c r="V19" s="279">
        <f>T19/درآمدها!$J$5</f>
        <v>2.0465403091405238E-3</v>
      </c>
    </row>
    <row r="20" spans="1:22" s="277" customFormat="1" ht="42.75" customHeight="1">
      <c r="A20" s="286"/>
      <c r="B20" s="294" t="s">
        <v>265</v>
      </c>
      <c r="C20" s="295"/>
      <c r="D20" s="161"/>
      <c r="E20" s="161"/>
      <c r="F20" s="161"/>
      <c r="G20" s="161"/>
      <c r="H20" s="161">
        <v>0</v>
      </c>
      <c r="I20" s="161"/>
      <c r="J20" s="187">
        <f t="shared" si="0"/>
        <v>0</v>
      </c>
      <c r="K20" s="187"/>
      <c r="L20" s="279">
        <f t="shared" si="1"/>
        <v>0</v>
      </c>
      <c r="M20" s="279"/>
      <c r="N20" s="161">
        <v>753572084</v>
      </c>
      <c r="O20" s="161"/>
      <c r="P20" s="161">
        <v>0</v>
      </c>
      <c r="Q20" s="161"/>
      <c r="R20" s="161">
        <v>0</v>
      </c>
      <c r="S20" s="161"/>
      <c r="T20" s="187">
        <f t="shared" si="2"/>
        <v>753572084</v>
      </c>
      <c r="U20" s="183"/>
      <c r="V20" s="279">
        <f>T20/درآمدها!$J$5</f>
        <v>1.7755385305344076E-4</v>
      </c>
    </row>
    <row r="21" spans="1:22" s="277" customFormat="1" ht="42.75" customHeight="1">
      <c r="A21" s="286"/>
      <c r="B21" s="294" t="s">
        <v>196</v>
      </c>
      <c r="C21" s="295"/>
      <c r="D21" s="161">
        <v>0</v>
      </c>
      <c r="E21" s="161"/>
      <c r="F21" s="161">
        <v>-1964442709</v>
      </c>
      <c r="G21" s="161"/>
      <c r="H21" s="161">
        <v>8729352760</v>
      </c>
      <c r="I21" s="161"/>
      <c r="J21" s="187">
        <f t="shared" si="0"/>
        <v>6764910051</v>
      </c>
      <c r="K21" s="187"/>
      <c r="L21" s="279">
        <f t="shared" si="1"/>
        <v>5.850655450738154E-3</v>
      </c>
      <c r="M21" s="279"/>
      <c r="N21" s="161">
        <v>2543365000</v>
      </c>
      <c r="O21" s="161"/>
      <c r="P21" s="161">
        <v>26188895468</v>
      </c>
      <c r="Q21" s="161"/>
      <c r="R21" s="161">
        <v>28341630142</v>
      </c>
      <c r="S21" s="161"/>
      <c r="T21" s="187">
        <f t="shared" si="2"/>
        <v>57073890610</v>
      </c>
      <c r="U21" s="183"/>
      <c r="V21" s="279">
        <f>T21/درآمدها!$J$5</f>
        <v>1.3447537935277459E-2</v>
      </c>
    </row>
    <row r="22" spans="1:22" s="277" customFormat="1" ht="42.75" customHeight="1">
      <c r="A22" s="286"/>
      <c r="B22" s="294" t="s">
        <v>312</v>
      </c>
      <c r="C22" s="295"/>
      <c r="D22" s="161">
        <v>0</v>
      </c>
      <c r="E22" s="161"/>
      <c r="F22" s="161">
        <v>5658380643</v>
      </c>
      <c r="G22" s="161"/>
      <c r="H22" s="161">
        <v>670352129</v>
      </c>
      <c r="I22" s="161"/>
      <c r="J22" s="187">
        <f t="shared" si="0"/>
        <v>6328732772</v>
      </c>
      <c r="K22" s="187"/>
      <c r="L22" s="279">
        <f t="shared" si="1"/>
        <v>5.4734260484799145E-3</v>
      </c>
      <c r="M22" s="279"/>
      <c r="N22" s="161">
        <v>0</v>
      </c>
      <c r="O22" s="161"/>
      <c r="P22" s="161">
        <v>14717433237</v>
      </c>
      <c r="Q22" s="161"/>
      <c r="R22" s="161">
        <v>1274072857</v>
      </c>
      <c r="S22" s="161"/>
      <c r="T22" s="187">
        <f t="shared" si="2"/>
        <v>15991506094</v>
      </c>
      <c r="U22" s="183"/>
      <c r="V22" s="279">
        <f>T22/درآمدها!$J$5</f>
        <v>3.7678592179872712E-3</v>
      </c>
    </row>
    <row r="23" spans="1:22" s="277" customFormat="1" ht="42.75" customHeight="1">
      <c r="A23" s="286"/>
      <c r="B23" s="294" t="s">
        <v>84</v>
      </c>
      <c r="C23" s="295"/>
      <c r="D23" s="161">
        <v>0</v>
      </c>
      <c r="E23" s="161"/>
      <c r="F23" s="161">
        <v>17770665581</v>
      </c>
      <c r="G23" s="161"/>
      <c r="H23" s="161">
        <v>0</v>
      </c>
      <c r="I23" s="161"/>
      <c r="J23" s="187">
        <f t="shared" si="0"/>
        <v>17770665581</v>
      </c>
      <c r="K23" s="187"/>
      <c r="L23" s="279">
        <f t="shared" si="1"/>
        <v>1.5369020528122695E-2</v>
      </c>
      <c r="M23" s="279"/>
      <c r="N23" s="161">
        <v>0</v>
      </c>
      <c r="O23" s="161"/>
      <c r="P23" s="161">
        <v>32815397590</v>
      </c>
      <c r="Q23" s="161"/>
      <c r="R23" s="161">
        <v>1001228507</v>
      </c>
      <c r="S23" s="161"/>
      <c r="T23" s="187">
        <f t="shared" si="2"/>
        <v>33816626097</v>
      </c>
      <c r="U23" s="183"/>
      <c r="V23" s="279">
        <f>T23/درآمدها!$J$5</f>
        <v>7.9677477288156648E-3</v>
      </c>
    </row>
    <row r="24" spans="1:22" s="277" customFormat="1" ht="42.6" customHeight="1">
      <c r="A24" s="286"/>
      <c r="B24" s="294" t="s">
        <v>333</v>
      </c>
      <c r="C24" s="295"/>
      <c r="D24" s="161">
        <v>0</v>
      </c>
      <c r="E24" s="161"/>
      <c r="F24" s="161">
        <v>2532312144</v>
      </c>
      <c r="G24" s="161"/>
      <c r="H24" s="161">
        <v>258363401</v>
      </c>
      <c r="I24" s="161"/>
      <c r="J24" s="187">
        <f t="shared" si="0"/>
        <v>2790675545</v>
      </c>
      <c r="K24" s="187"/>
      <c r="L24" s="279">
        <f t="shared" si="1"/>
        <v>2.4135252302700454E-3</v>
      </c>
      <c r="M24" s="279"/>
      <c r="N24" s="161">
        <v>4192630200</v>
      </c>
      <c r="O24" s="161"/>
      <c r="P24" s="161">
        <v>5948068949</v>
      </c>
      <c r="Q24" s="161"/>
      <c r="R24" s="161">
        <v>854632223</v>
      </c>
      <c r="S24" s="161"/>
      <c r="T24" s="187">
        <f t="shared" si="2"/>
        <v>10995331372</v>
      </c>
      <c r="U24" s="183"/>
      <c r="V24" s="279">
        <f>T24/درآمدها!$J$5</f>
        <v>2.5906791030995452E-3</v>
      </c>
    </row>
    <row r="25" spans="1:22" s="277" customFormat="1" ht="42.75" customHeight="1">
      <c r="A25" s="286"/>
      <c r="B25" s="294" t="s">
        <v>108</v>
      </c>
      <c r="C25" s="295"/>
      <c r="D25" s="161">
        <v>0</v>
      </c>
      <c r="E25" s="161"/>
      <c r="F25" s="161">
        <v>396726133</v>
      </c>
      <c r="G25" s="161"/>
      <c r="H25" s="161">
        <v>0</v>
      </c>
      <c r="I25" s="161"/>
      <c r="J25" s="187">
        <f t="shared" si="0"/>
        <v>396726133</v>
      </c>
      <c r="K25" s="187"/>
      <c r="L25" s="279">
        <f t="shared" si="1"/>
        <v>3.4310994455035067E-4</v>
      </c>
      <c r="M25" s="279"/>
      <c r="N25" s="161">
        <v>6858530100</v>
      </c>
      <c r="O25" s="161"/>
      <c r="P25" s="161">
        <v>17243269039</v>
      </c>
      <c r="Q25" s="161"/>
      <c r="R25" s="161">
        <v>3939916859</v>
      </c>
      <c r="S25" s="161"/>
      <c r="T25" s="187">
        <f t="shared" si="2"/>
        <v>28041715998</v>
      </c>
      <c r="U25" s="183"/>
      <c r="V25" s="279">
        <f>T25/درآمدها!$J$5</f>
        <v>6.6070848793215262E-3</v>
      </c>
    </row>
    <row r="26" spans="1:22" s="277" customFormat="1" ht="42.75" customHeight="1">
      <c r="A26" s="286"/>
      <c r="B26" s="294" t="s">
        <v>143</v>
      </c>
      <c r="C26" s="295"/>
      <c r="D26" s="161">
        <v>0</v>
      </c>
      <c r="E26" s="161"/>
      <c r="F26" s="161">
        <v>-3113202657</v>
      </c>
      <c r="G26" s="161"/>
      <c r="H26" s="161">
        <v>0</v>
      </c>
      <c r="I26" s="161"/>
      <c r="J26" s="187">
        <f t="shared" si="0"/>
        <v>-3113202657</v>
      </c>
      <c r="K26" s="187"/>
      <c r="L26" s="279">
        <f t="shared" si="1"/>
        <v>-2.6924638993148309E-3</v>
      </c>
      <c r="M26" s="279"/>
      <c r="N26" s="161">
        <v>0</v>
      </c>
      <c r="O26" s="161"/>
      <c r="P26" s="161">
        <v>-4172505579</v>
      </c>
      <c r="Q26" s="161"/>
      <c r="R26" s="161">
        <v>-2325161496</v>
      </c>
      <c r="S26" s="161"/>
      <c r="T26" s="187">
        <f t="shared" si="2"/>
        <v>-6497667075</v>
      </c>
      <c r="U26" s="183"/>
      <c r="V26" s="279">
        <f>T26/درآمدها!$J$5</f>
        <v>-1.5309561613547381E-3</v>
      </c>
    </row>
    <row r="27" spans="1:22" s="277" customFormat="1" ht="44.4" customHeight="1">
      <c r="A27" s="286"/>
      <c r="B27" s="294" t="s">
        <v>339</v>
      </c>
      <c r="C27" s="295"/>
      <c r="D27" s="161">
        <v>0</v>
      </c>
      <c r="E27" s="161"/>
      <c r="F27" s="161">
        <v>-7098446011</v>
      </c>
      <c r="G27" s="161"/>
      <c r="H27" s="161">
        <v>0</v>
      </c>
      <c r="I27" s="161"/>
      <c r="J27" s="187">
        <f t="shared" si="0"/>
        <v>-7098446011</v>
      </c>
      <c r="K27" s="187"/>
      <c r="L27" s="279">
        <f t="shared" si="1"/>
        <v>-6.1391151593935146E-3</v>
      </c>
      <c r="M27" s="279"/>
      <c r="N27" s="161">
        <v>0</v>
      </c>
      <c r="O27" s="161"/>
      <c r="P27" s="161">
        <v>649777068</v>
      </c>
      <c r="Q27" s="161"/>
      <c r="R27" s="161">
        <v>430759113</v>
      </c>
      <c r="S27" s="161"/>
      <c r="T27" s="187">
        <f t="shared" si="2"/>
        <v>1080536181</v>
      </c>
      <c r="U27" s="183"/>
      <c r="V27" s="279">
        <f>T27/درآمدها!$J$5</f>
        <v>2.5459191811065025E-4</v>
      </c>
    </row>
    <row r="28" spans="1:22" s="277" customFormat="1" ht="42.75" customHeight="1">
      <c r="A28" s="286"/>
      <c r="B28" s="294" t="s">
        <v>103</v>
      </c>
      <c r="C28" s="295"/>
      <c r="D28" s="161">
        <v>0</v>
      </c>
      <c r="E28" s="161"/>
      <c r="F28" s="161">
        <v>9942760820</v>
      </c>
      <c r="G28" s="161"/>
      <c r="H28" s="161">
        <v>0</v>
      </c>
      <c r="I28" s="161"/>
      <c r="J28" s="187">
        <f t="shared" si="0"/>
        <v>9942760820</v>
      </c>
      <c r="K28" s="187"/>
      <c r="L28" s="279">
        <f t="shared" si="1"/>
        <v>8.5990304894474866E-3</v>
      </c>
      <c r="M28" s="279"/>
      <c r="N28" s="161">
        <v>0</v>
      </c>
      <c r="O28" s="161"/>
      <c r="P28" s="161">
        <v>16663287779</v>
      </c>
      <c r="Q28" s="161"/>
      <c r="R28" s="161">
        <v>5620393728</v>
      </c>
      <c r="S28" s="161"/>
      <c r="T28" s="187">
        <f t="shared" si="2"/>
        <v>22283681507</v>
      </c>
      <c r="U28" s="183"/>
      <c r="V28" s="279">
        <f>T28/درآمدها!$J$5</f>
        <v>5.2503981978498466E-3</v>
      </c>
    </row>
    <row r="29" spans="1:22" s="277" customFormat="1" ht="42.75" customHeight="1">
      <c r="A29" s="286"/>
      <c r="B29" s="294" t="s">
        <v>322</v>
      </c>
      <c r="C29" s="295"/>
      <c r="D29" s="161">
        <v>0</v>
      </c>
      <c r="E29" s="161"/>
      <c r="F29" s="161">
        <v>-162938692</v>
      </c>
      <c r="G29" s="161"/>
      <c r="H29" s="161">
        <v>0</v>
      </c>
      <c r="I29" s="161"/>
      <c r="J29" s="187">
        <f t="shared" si="0"/>
        <v>-162938692</v>
      </c>
      <c r="K29" s="187"/>
      <c r="L29" s="279">
        <f t="shared" si="1"/>
        <v>-1.4091808158558252E-4</v>
      </c>
      <c r="M29" s="279"/>
      <c r="N29" s="161">
        <v>0</v>
      </c>
      <c r="O29" s="161"/>
      <c r="P29" s="161">
        <v>5012992546</v>
      </c>
      <c r="Q29" s="161"/>
      <c r="R29" s="161">
        <v>-409782505</v>
      </c>
      <c r="S29" s="161"/>
      <c r="T29" s="187">
        <f t="shared" si="2"/>
        <v>4603210041</v>
      </c>
      <c r="U29" s="183"/>
      <c r="V29" s="279">
        <f>T29/درآمدها!$J$5</f>
        <v>1.084591237583367E-3</v>
      </c>
    </row>
    <row r="30" spans="1:22" s="277" customFormat="1" ht="42.75" customHeight="1">
      <c r="A30" s="286"/>
      <c r="B30" s="294" t="s">
        <v>130</v>
      </c>
      <c r="C30" s="295"/>
      <c r="D30" s="161">
        <v>0</v>
      </c>
      <c r="E30" s="161"/>
      <c r="F30" s="161">
        <v>0</v>
      </c>
      <c r="G30" s="161"/>
      <c r="H30" s="161">
        <v>0</v>
      </c>
      <c r="I30" s="161"/>
      <c r="J30" s="187">
        <f t="shared" si="0"/>
        <v>0</v>
      </c>
      <c r="K30" s="187"/>
      <c r="L30" s="279">
        <f t="shared" si="1"/>
        <v>0</v>
      </c>
      <c r="M30" s="279"/>
      <c r="N30" s="161">
        <v>0</v>
      </c>
      <c r="O30" s="161"/>
      <c r="P30" s="161">
        <v>0</v>
      </c>
      <c r="Q30" s="161"/>
      <c r="R30" s="161">
        <v>1404259122</v>
      </c>
      <c r="S30" s="161"/>
      <c r="T30" s="187">
        <f t="shared" si="2"/>
        <v>1404259122</v>
      </c>
      <c r="U30" s="183"/>
      <c r="V30" s="279">
        <f>T30/درآمدها!$J$5</f>
        <v>3.3086631404002719E-4</v>
      </c>
    </row>
    <row r="31" spans="1:22" s="277" customFormat="1" ht="42.75" customHeight="1">
      <c r="A31" s="286"/>
      <c r="B31" s="294" t="s">
        <v>218</v>
      </c>
      <c r="C31" s="295"/>
      <c r="D31" s="161">
        <v>0</v>
      </c>
      <c r="E31" s="161"/>
      <c r="F31" s="161">
        <v>111875176</v>
      </c>
      <c r="G31" s="161"/>
      <c r="H31" s="161">
        <v>0</v>
      </c>
      <c r="I31" s="161"/>
      <c r="J31" s="187">
        <f t="shared" si="0"/>
        <v>111875176</v>
      </c>
      <c r="K31" s="187"/>
      <c r="L31" s="279">
        <f t="shared" si="1"/>
        <v>9.6755626214118637E-5</v>
      </c>
      <c r="M31" s="279"/>
      <c r="N31" s="161">
        <v>0</v>
      </c>
      <c r="O31" s="161"/>
      <c r="P31" s="161">
        <v>4182205513</v>
      </c>
      <c r="Q31" s="161"/>
      <c r="R31" s="161">
        <v>-145852646</v>
      </c>
      <c r="S31" s="161"/>
      <c r="T31" s="187">
        <f t="shared" si="2"/>
        <v>4036352867</v>
      </c>
      <c r="U31" s="183"/>
      <c r="V31" s="279">
        <f>T31/درآمدها!$J$5</f>
        <v>9.5103045751778706E-4</v>
      </c>
    </row>
    <row r="32" spans="1:22" s="277" customFormat="1" ht="42.75" customHeight="1">
      <c r="A32" s="286"/>
      <c r="B32" s="294" t="s">
        <v>164</v>
      </c>
      <c r="C32" s="295"/>
      <c r="D32" s="161">
        <v>0</v>
      </c>
      <c r="E32" s="161"/>
      <c r="F32" s="161">
        <v>5233276306</v>
      </c>
      <c r="G32" s="161"/>
      <c r="H32" s="161">
        <v>0</v>
      </c>
      <c r="I32" s="161"/>
      <c r="J32" s="187">
        <f t="shared" si="0"/>
        <v>5233276306</v>
      </c>
      <c r="K32" s="187"/>
      <c r="L32" s="279">
        <f t="shared" si="1"/>
        <v>4.5260168005325828E-3</v>
      </c>
      <c r="M32" s="279"/>
      <c r="N32" s="161">
        <v>552243300</v>
      </c>
      <c r="O32" s="161"/>
      <c r="P32" s="161">
        <v>6328365409</v>
      </c>
      <c r="Q32" s="161"/>
      <c r="R32" s="161">
        <v>-1610749461</v>
      </c>
      <c r="S32" s="161"/>
      <c r="T32" s="187">
        <f t="shared" si="2"/>
        <v>5269859248</v>
      </c>
      <c r="U32" s="183"/>
      <c r="V32" s="279">
        <f>T32/درآمدها!$J$5</f>
        <v>1.241664645490912E-3</v>
      </c>
    </row>
    <row r="33" spans="1:22" s="277" customFormat="1" ht="42.75" customHeight="1">
      <c r="A33" s="286"/>
      <c r="B33" s="294" t="s">
        <v>150</v>
      </c>
      <c r="C33" s="295"/>
      <c r="D33" s="161">
        <v>0</v>
      </c>
      <c r="E33" s="161"/>
      <c r="F33" s="161">
        <v>18621536940</v>
      </c>
      <c r="G33" s="161"/>
      <c r="H33" s="161">
        <v>0</v>
      </c>
      <c r="I33" s="161"/>
      <c r="J33" s="187">
        <f t="shared" si="0"/>
        <v>18621536940</v>
      </c>
      <c r="K33" s="187"/>
      <c r="L33" s="279">
        <f t="shared" si="1"/>
        <v>1.6104899514965167E-2</v>
      </c>
      <c r="M33" s="279"/>
      <c r="N33" s="161">
        <v>0</v>
      </c>
      <c r="O33" s="161"/>
      <c r="P33" s="161">
        <v>29864228846</v>
      </c>
      <c r="Q33" s="161"/>
      <c r="R33" s="161">
        <v>471646198</v>
      </c>
      <c r="S33" s="161"/>
      <c r="T33" s="187">
        <f t="shared" si="2"/>
        <v>30335875044</v>
      </c>
      <c r="U33" s="183"/>
      <c r="V33" s="279">
        <f>T33/درآمدها!$J$5</f>
        <v>7.1476261052816773E-3</v>
      </c>
    </row>
    <row r="34" spans="1:22" s="277" customFormat="1" ht="42.75" customHeight="1">
      <c r="A34" s="286"/>
      <c r="B34" s="294" t="s">
        <v>345</v>
      </c>
      <c r="C34" s="295"/>
      <c r="D34" s="161">
        <v>0</v>
      </c>
      <c r="E34" s="161"/>
      <c r="F34" s="161">
        <v>10447772843</v>
      </c>
      <c r="G34" s="161"/>
      <c r="H34" s="161">
        <v>0</v>
      </c>
      <c r="I34" s="161"/>
      <c r="J34" s="187">
        <f t="shared" si="0"/>
        <v>10447772843</v>
      </c>
      <c r="K34" s="187"/>
      <c r="L34" s="279">
        <f t="shared" si="1"/>
        <v>9.0357918540152973E-3</v>
      </c>
      <c r="M34" s="279"/>
      <c r="N34" s="161">
        <v>0</v>
      </c>
      <c r="O34" s="161"/>
      <c r="P34" s="161">
        <v>10649598637</v>
      </c>
      <c r="Q34" s="161"/>
      <c r="R34" s="161">
        <v>-62222815</v>
      </c>
      <c r="S34" s="161"/>
      <c r="T34" s="187">
        <f t="shared" si="2"/>
        <v>10587375822</v>
      </c>
      <c r="U34" s="183"/>
      <c r="V34" s="279">
        <f>T34/درآمدها!$J$5</f>
        <v>2.4945581329694527E-3</v>
      </c>
    </row>
    <row r="35" spans="1:22" s="277" customFormat="1" ht="42.75" customHeight="1">
      <c r="A35" s="286"/>
      <c r="B35" s="294" t="s">
        <v>283</v>
      </c>
      <c r="C35" s="295"/>
      <c r="D35" s="161">
        <v>0</v>
      </c>
      <c r="E35" s="161"/>
      <c r="F35" s="161">
        <v>-2600688261</v>
      </c>
      <c r="G35" s="161"/>
      <c r="H35" s="161">
        <v>0</v>
      </c>
      <c r="I35" s="161"/>
      <c r="J35" s="187">
        <f t="shared" si="0"/>
        <v>-2600688261</v>
      </c>
      <c r="K35" s="187"/>
      <c r="L35" s="279">
        <f t="shared" si="1"/>
        <v>-2.2492140819582911E-3</v>
      </c>
      <c r="M35" s="279"/>
      <c r="N35" s="161">
        <v>0</v>
      </c>
      <c r="O35" s="161"/>
      <c r="P35" s="161">
        <v>5273753442</v>
      </c>
      <c r="Q35" s="161"/>
      <c r="R35" s="161">
        <v>-1280132688</v>
      </c>
      <c r="S35" s="161"/>
      <c r="T35" s="187">
        <f t="shared" si="2"/>
        <v>3993620754</v>
      </c>
      <c r="U35" s="183"/>
      <c r="V35" s="279">
        <f>T35/درآمدها!$J$5</f>
        <v>9.4096207590790653E-4</v>
      </c>
    </row>
    <row r="36" spans="1:22" s="277" customFormat="1" ht="42.75" customHeight="1">
      <c r="A36" s="286"/>
      <c r="B36" s="294" t="s">
        <v>135</v>
      </c>
      <c r="C36" s="295"/>
      <c r="D36" s="161">
        <v>0</v>
      </c>
      <c r="E36" s="161"/>
      <c r="F36" s="161">
        <v>24846357420</v>
      </c>
      <c r="G36" s="161"/>
      <c r="H36" s="161">
        <v>0</v>
      </c>
      <c r="I36" s="161"/>
      <c r="J36" s="187">
        <f t="shared" si="0"/>
        <v>24846357420</v>
      </c>
      <c r="K36" s="187"/>
      <c r="L36" s="279">
        <f t="shared" si="1"/>
        <v>2.1488456664523266E-2</v>
      </c>
      <c r="M36" s="279"/>
      <c r="N36" s="161">
        <v>0</v>
      </c>
      <c r="O36" s="161"/>
      <c r="P36" s="161">
        <v>38683159263</v>
      </c>
      <c r="Q36" s="161"/>
      <c r="R36" s="161">
        <v>1111135990</v>
      </c>
      <c r="S36" s="161"/>
      <c r="T36" s="187">
        <f t="shared" si="2"/>
        <v>39794295253</v>
      </c>
      <c r="U36" s="183"/>
      <c r="V36" s="279">
        <f>T36/درآمدها!$J$5</f>
        <v>9.3761839135702331E-3</v>
      </c>
    </row>
    <row r="37" spans="1:22" s="277" customFormat="1" ht="42.75" customHeight="1">
      <c r="A37" s="286"/>
      <c r="B37" s="294" t="s">
        <v>266</v>
      </c>
      <c r="C37" s="295"/>
      <c r="D37" s="161">
        <v>0</v>
      </c>
      <c r="E37" s="161"/>
      <c r="F37" s="161">
        <v>13774808146</v>
      </c>
      <c r="G37" s="161"/>
      <c r="H37" s="161">
        <v>0</v>
      </c>
      <c r="I37" s="161"/>
      <c r="J37" s="187">
        <f t="shared" si="0"/>
        <v>13774808146</v>
      </c>
      <c r="K37" s="187"/>
      <c r="L37" s="279">
        <f t="shared" si="1"/>
        <v>1.1913189644015153E-2</v>
      </c>
      <c r="M37" s="279"/>
      <c r="N37" s="161">
        <v>6067358960</v>
      </c>
      <c r="O37" s="161"/>
      <c r="P37" s="161">
        <v>24101141668</v>
      </c>
      <c r="Q37" s="161"/>
      <c r="R37" s="161">
        <v>77116293</v>
      </c>
      <c r="S37" s="161"/>
      <c r="T37" s="187">
        <f t="shared" si="2"/>
        <v>30245616921</v>
      </c>
      <c r="U37" s="183"/>
      <c r="V37" s="279">
        <f>T37/درآمدها!$J$5</f>
        <v>7.1263598218719252E-3</v>
      </c>
    </row>
    <row r="38" spans="1:22" s="277" customFormat="1" ht="42.75" customHeight="1">
      <c r="A38" s="286"/>
      <c r="B38" s="294" t="s">
        <v>474</v>
      </c>
      <c r="C38" s="295"/>
      <c r="D38" s="161">
        <v>0</v>
      </c>
      <c r="E38" s="161"/>
      <c r="F38" s="161">
        <v>-1717177942</v>
      </c>
      <c r="G38" s="161"/>
      <c r="H38" s="161">
        <v>0</v>
      </c>
      <c r="I38" s="161"/>
      <c r="J38" s="187">
        <f t="shared" si="0"/>
        <v>-1717177942</v>
      </c>
      <c r="K38" s="187"/>
      <c r="L38" s="279">
        <f t="shared" si="1"/>
        <v>-1.4851071796238471E-3</v>
      </c>
      <c r="M38" s="279"/>
      <c r="N38" s="161">
        <v>0</v>
      </c>
      <c r="O38" s="161"/>
      <c r="P38" s="161">
        <v>-10247945</v>
      </c>
      <c r="Q38" s="161"/>
      <c r="R38" s="161">
        <v>9352035</v>
      </c>
      <c r="S38" s="161"/>
      <c r="T38" s="187">
        <f t="shared" si="2"/>
        <v>-895910</v>
      </c>
      <c r="U38" s="183"/>
      <c r="V38" s="279">
        <f>T38/درآمدها!$J$5</f>
        <v>-2.1109098368499026E-7</v>
      </c>
    </row>
    <row r="39" spans="1:22" s="277" customFormat="1" ht="42.75" customHeight="1">
      <c r="A39" s="286"/>
      <c r="B39" s="294" t="s">
        <v>430</v>
      </c>
      <c r="C39" s="295"/>
      <c r="D39" s="161">
        <v>0</v>
      </c>
      <c r="E39" s="161"/>
      <c r="F39" s="161">
        <v>1061022496</v>
      </c>
      <c r="G39" s="161"/>
      <c r="H39" s="161">
        <v>0</v>
      </c>
      <c r="I39" s="161"/>
      <c r="J39" s="187">
        <f t="shared" si="0"/>
        <v>1061022496</v>
      </c>
      <c r="K39" s="187"/>
      <c r="L39" s="279">
        <f t="shared" si="1"/>
        <v>9.176289119558319E-4</v>
      </c>
      <c r="M39" s="279"/>
      <c r="N39" s="161">
        <v>0</v>
      </c>
      <c r="O39" s="161"/>
      <c r="P39" s="161">
        <v>1724740184</v>
      </c>
      <c r="Q39" s="161"/>
      <c r="R39" s="161">
        <v>1135129</v>
      </c>
      <c r="S39" s="161"/>
      <c r="T39" s="187">
        <f t="shared" si="2"/>
        <v>1725875313</v>
      </c>
      <c r="U39" s="183"/>
      <c r="V39" s="279">
        <f>T39/درآمدها!$J$5</f>
        <v>4.0664432536617568E-4</v>
      </c>
    </row>
    <row r="40" spans="1:22" s="277" customFormat="1" ht="42.75" customHeight="1">
      <c r="A40" s="286"/>
      <c r="B40" s="294" t="s">
        <v>432</v>
      </c>
      <c r="C40" s="295"/>
      <c r="D40" s="161">
        <v>0</v>
      </c>
      <c r="E40" s="161"/>
      <c r="F40" s="161">
        <v>6403858592</v>
      </c>
      <c r="G40" s="161"/>
      <c r="H40" s="161">
        <v>0</v>
      </c>
      <c r="I40" s="161"/>
      <c r="J40" s="187">
        <f t="shared" si="0"/>
        <v>6403858592</v>
      </c>
      <c r="K40" s="187"/>
      <c r="L40" s="279">
        <f t="shared" si="1"/>
        <v>5.5383988692507095E-3</v>
      </c>
      <c r="M40" s="279"/>
      <c r="N40" s="161">
        <v>0</v>
      </c>
      <c r="O40" s="161"/>
      <c r="P40" s="161">
        <v>15564560484</v>
      </c>
      <c r="Q40" s="161"/>
      <c r="R40" s="161">
        <v>85620919</v>
      </c>
      <c r="S40" s="161"/>
      <c r="T40" s="187">
        <f t="shared" si="2"/>
        <v>15650181403</v>
      </c>
      <c r="U40" s="183"/>
      <c r="V40" s="279">
        <f>T40/درآمدها!$J$5</f>
        <v>3.6874375631568024E-3</v>
      </c>
    </row>
    <row r="41" spans="1:22" s="277" customFormat="1" ht="42.75" customHeight="1">
      <c r="A41" s="286"/>
      <c r="B41" s="294" t="s">
        <v>79</v>
      </c>
      <c r="C41" s="295"/>
      <c r="D41" s="161">
        <f>'درآمد سود سهام'!M157</f>
        <v>4095083397</v>
      </c>
      <c r="E41" s="161"/>
      <c r="F41" s="161">
        <v>-176490373</v>
      </c>
      <c r="G41" s="161"/>
      <c r="H41" s="161">
        <v>0</v>
      </c>
      <c r="I41" s="161"/>
      <c r="J41" s="187">
        <f t="shared" si="0"/>
        <v>3918593024</v>
      </c>
      <c r="K41" s="187"/>
      <c r="L41" s="279">
        <f t="shared" si="1"/>
        <v>3.3890084956415788E-3</v>
      </c>
      <c r="M41" s="279"/>
      <c r="N41" s="161">
        <v>4095083397</v>
      </c>
      <c r="O41" s="161"/>
      <c r="P41" s="161">
        <v>13383348896</v>
      </c>
      <c r="Q41" s="161"/>
      <c r="R41" s="161">
        <v>15667959970</v>
      </c>
      <c r="S41" s="161"/>
      <c r="T41" s="187">
        <f t="shared" si="2"/>
        <v>33146392263</v>
      </c>
      <c r="U41" s="183"/>
      <c r="V41" s="279">
        <f>T41/درآمدها!$J$5</f>
        <v>7.8098297244201097E-3</v>
      </c>
    </row>
    <row r="42" spans="1:22" s="277" customFormat="1" ht="42.75" customHeight="1">
      <c r="A42" s="286"/>
      <c r="B42" s="294" t="s">
        <v>365</v>
      </c>
      <c r="C42" s="295"/>
      <c r="D42" s="161">
        <v>0</v>
      </c>
      <c r="E42" s="161"/>
      <c r="F42" s="161">
        <v>19404868570</v>
      </c>
      <c r="G42" s="161"/>
      <c r="H42" s="161">
        <v>0</v>
      </c>
      <c r="I42" s="161"/>
      <c r="J42" s="187">
        <f t="shared" si="0"/>
        <v>19404868570</v>
      </c>
      <c r="K42" s="187"/>
      <c r="L42" s="279">
        <f t="shared" si="1"/>
        <v>1.6782366537622422E-2</v>
      </c>
      <c r="M42" s="279"/>
      <c r="N42" s="161">
        <v>613661000</v>
      </c>
      <c r="O42" s="161"/>
      <c r="P42" s="161">
        <v>23354226527</v>
      </c>
      <c r="Q42" s="161"/>
      <c r="R42" s="161">
        <v>-267069300</v>
      </c>
      <c r="S42" s="161"/>
      <c r="T42" s="187">
        <f t="shared" si="2"/>
        <v>23700818227</v>
      </c>
      <c r="U42" s="183"/>
      <c r="V42" s="279">
        <f>T42/درآمدها!$J$5</f>
        <v>5.5842986836586008E-3</v>
      </c>
    </row>
    <row r="43" spans="1:22" s="277" customFormat="1" ht="42.75" customHeight="1">
      <c r="A43" s="286"/>
      <c r="B43" s="294" t="s">
        <v>307</v>
      </c>
      <c r="C43" s="295"/>
      <c r="D43" s="161">
        <v>0</v>
      </c>
      <c r="E43" s="161"/>
      <c r="F43" s="161">
        <v>-4066000937</v>
      </c>
      <c r="G43" s="161"/>
      <c r="H43" s="161">
        <v>0</v>
      </c>
      <c r="I43" s="161"/>
      <c r="J43" s="187">
        <f t="shared" si="0"/>
        <v>-4066000937</v>
      </c>
      <c r="K43" s="187"/>
      <c r="L43" s="279">
        <f t="shared" si="1"/>
        <v>-3.5164947302217266E-3</v>
      </c>
      <c r="M43" s="279"/>
      <c r="N43" s="161">
        <v>0</v>
      </c>
      <c r="O43" s="161"/>
      <c r="P43" s="161">
        <v>264475551</v>
      </c>
      <c r="Q43" s="161"/>
      <c r="R43" s="161">
        <v>-54212039</v>
      </c>
      <c r="S43" s="161"/>
      <c r="T43" s="187">
        <f t="shared" si="2"/>
        <v>210263512</v>
      </c>
      <c r="U43" s="183"/>
      <c r="V43" s="279">
        <f>T43/درآمدها!$J$5</f>
        <v>4.9541507049972382E-5</v>
      </c>
    </row>
    <row r="44" spans="1:22" s="277" customFormat="1" ht="42.75" customHeight="1">
      <c r="A44" s="286"/>
      <c r="B44" s="294" t="s">
        <v>469</v>
      </c>
      <c r="C44" s="295"/>
      <c r="D44" s="161">
        <v>0</v>
      </c>
      <c r="E44" s="161"/>
      <c r="F44" s="161">
        <v>-7932813408</v>
      </c>
      <c r="G44" s="161"/>
      <c r="H44" s="161">
        <v>0</v>
      </c>
      <c r="I44" s="161"/>
      <c r="J44" s="187">
        <f t="shared" si="0"/>
        <v>-7932813408</v>
      </c>
      <c r="K44" s="187"/>
      <c r="L44" s="279">
        <f t="shared" si="1"/>
        <v>-6.8607206386052675E-3</v>
      </c>
      <c r="M44" s="279"/>
      <c r="N44" s="161">
        <v>0</v>
      </c>
      <c r="O44" s="161"/>
      <c r="P44" s="161">
        <v>-7008658184</v>
      </c>
      <c r="Q44" s="161"/>
      <c r="R44" s="161">
        <v>0</v>
      </c>
      <c r="S44" s="161"/>
      <c r="T44" s="187">
        <f t="shared" si="2"/>
        <v>-7008658184</v>
      </c>
      <c r="U44" s="183"/>
      <c r="V44" s="279">
        <f>T44/درآمدها!$J$5</f>
        <v>-1.651353986865218E-3</v>
      </c>
    </row>
    <row r="45" spans="1:22" s="277" customFormat="1" ht="42.75" customHeight="1">
      <c r="A45" s="286"/>
      <c r="B45" s="294" t="s">
        <v>324</v>
      </c>
      <c r="C45" s="295"/>
      <c r="D45" s="161">
        <v>0</v>
      </c>
      <c r="E45" s="161"/>
      <c r="F45" s="161">
        <v>5977050360</v>
      </c>
      <c r="G45" s="161"/>
      <c r="H45" s="161">
        <v>0</v>
      </c>
      <c r="I45" s="161"/>
      <c r="J45" s="187">
        <f t="shared" si="0"/>
        <v>5977050360</v>
      </c>
      <c r="K45" s="187"/>
      <c r="L45" s="279">
        <f t="shared" si="1"/>
        <v>5.1692723191347047E-3</v>
      </c>
      <c r="M45" s="279"/>
      <c r="N45" s="161">
        <v>0</v>
      </c>
      <c r="O45" s="161"/>
      <c r="P45" s="161">
        <v>14269703429</v>
      </c>
      <c r="Q45" s="161"/>
      <c r="R45" s="161">
        <v>-386190142</v>
      </c>
      <c r="S45" s="161"/>
      <c r="T45" s="187">
        <f t="shared" si="2"/>
        <v>13883513287</v>
      </c>
      <c r="U45" s="183"/>
      <c r="V45" s="279">
        <f>T45/درآمدها!$J$5</f>
        <v>3.2711817891936273E-3</v>
      </c>
    </row>
    <row r="46" spans="1:22" s="277" customFormat="1" ht="42.75" customHeight="1">
      <c r="A46" s="286"/>
      <c r="B46" s="294" t="s">
        <v>300</v>
      </c>
      <c r="C46" s="295"/>
      <c r="D46" s="161">
        <v>0</v>
      </c>
      <c r="E46" s="161"/>
      <c r="F46" s="161">
        <v>11606758485</v>
      </c>
      <c r="G46" s="161"/>
      <c r="H46" s="161">
        <v>1098029339</v>
      </c>
      <c r="I46" s="161"/>
      <c r="J46" s="187">
        <f t="shared" si="0"/>
        <v>12704787824</v>
      </c>
      <c r="K46" s="187"/>
      <c r="L46" s="279">
        <f t="shared" si="1"/>
        <v>1.0987778931660672E-2</v>
      </c>
      <c r="M46" s="279"/>
      <c r="N46" s="161">
        <v>0</v>
      </c>
      <c r="O46" s="161"/>
      <c r="P46" s="161">
        <v>22993742410</v>
      </c>
      <c r="Q46" s="161"/>
      <c r="R46" s="161">
        <v>1794835858</v>
      </c>
      <c r="S46" s="161"/>
      <c r="T46" s="187">
        <f t="shared" si="2"/>
        <v>24788578268</v>
      </c>
      <c r="U46" s="183"/>
      <c r="V46" s="279">
        <f>T46/درآمدها!$J$5</f>
        <v>5.8405926608079963E-3</v>
      </c>
    </row>
    <row r="47" spans="1:22" s="277" customFormat="1" ht="42.75" customHeight="1">
      <c r="A47" s="286"/>
      <c r="B47" s="294" t="s">
        <v>199</v>
      </c>
      <c r="C47" s="295"/>
      <c r="D47" s="161">
        <f>'درآمد سود سهام'!M151</f>
        <v>0</v>
      </c>
      <c r="E47" s="161"/>
      <c r="F47" s="161">
        <v>-9531831673</v>
      </c>
      <c r="G47" s="161"/>
      <c r="H47" s="161">
        <v>0</v>
      </c>
      <c r="I47" s="161"/>
      <c r="J47" s="187">
        <f t="shared" si="0"/>
        <v>-9531831673</v>
      </c>
      <c r="K47" s="187"/>
      <c r="L47" s="279">
        <f t="shared" si="1"/>
        <v>-8.2436370199648681E-3</v>
      </c>
      <c r="M47" s="279"/>
      <c r="N47" s="161">
        <v>14225491387</v>
      </c>
      <c r="O47" s="161"/>
      <c r="P47" s="161">
        <v>-4518110162</v>
      </c>
      <c r="Q47" s="161"/>
      <c r="R47" s="161">
        <v>-247414224</v>
      </c>
      <c r="S47" s="161"/>
      <c r="T47" s="187">
        <f t="shared" si="2"/>
        <v>9459967001</v>
      </c>
      <c r="U47" s="183"/>
      <c r="V47" s="279">
        <f>T47/درآمدها!$J$5</f>
        <v>2.2289222576694504E-3</v>
      </c>
    </row>
    <row r="48" spans="1:22" s="277" customFormat="1" ht="42.75" customHeight="1">
      <c r="A48" s="286"/>
      <c r="B48" s="294" t="s">
        <v>299</v>
      </c>
      <c r="C48" s="295"/>
      <c r="D48" s="161">
        <v>0</v>
      </c>
      <c r="E48" s="161"/>
      <c r="F48" s="161">
        <v>-1234922279</v>
      </c>
      <c r="G48" s="161"/>
      <c r="H48" s="161">
        <v>0</v>
      </c>
      <c r="I48" s="161"/>
      <c r="J48" s="187">
        <f t="shared" si="0"/>
        <v>-1234922279</v>
      </c>
      <c r="K48" s="187"/>
      <c r="L48" s="279">
        <f t="shared" si="1"/>
        <v>-1.0680267303482189E-3</v>
      </c>
      <c r="M48" s="279"/>
      <c r="N48" s="161">
        <v>658704260</v>
      </c>
      <c r="O48" s="161"/>
      <c r="P48" s="161">
        <v>-1342383933</v>
      </c>
      <c r="Q48" s="161"/>
      <c r="R48" s="161">
        <v>-469361375</v>
      </c>
      <c r="S48" s="161"/>
      <c r="T48" s="187">
        <f t="shared" si="2"/>
        <v>-1153041048</v>
      </c>
      <c r="U48" s="183"/>
      <c r="V48" s="279">
        <f>T48/درآمدها!$J$5</f>
        <v>-2.7167524533880865E-4</v>
      </c>
    </row>
    <row r="49" spans="1:22" s="277" customFormat="1" ht="42.75" customHeight="1">
      <c r="A49" s="286"/>
      <c r="B49" s="294" t="s">
        <v>422</v>
      </c>
      <c r="C49" s="295"/>
      <c r="D49" s="161">
        <v>0</v>
      </c>
      <c r="E49" s="161"/>
      <c r="F49" s="161">
        <v>5098523090</v>
      </c>
      <c r="G49" s="161"/>
      <c r="H49" s="161">
        <v>0</v>
      </c>
      <c r="I49" s="161"/>
      <c r="J49" s="187">
        <f t="shared" si="0"/>
        <v>5098523090</v>
      </c>
      <c r="K49" s="187"/>
      <c r="L49" s="279">
        <f t="shared" si="1"/>
        <v>4.409475023664706E-3</v>
      </c>
      <c r="M49" s="279"/>
      <c r="N49" s="161">
        <v>0</v>
      </c>
      <c r="O49" s="161"/>
      <c r="P49" s="161">
        <v>13346462051</v>
      </c>
      <c r="Q49" s="161"/>
      <c r="R49" s="161">
        <v>95988109</v>
      </c>
      <c r="S49" s="161"/>
      <c r="T49" s="187">
        <f t="shared" si="2"/>
        <v>13442450160</v>
      </c>
      <c r="U49" s="183"/>
      <c r="V49" s="279">
        <f>T49/درآمدها!$J$5</f>
        <v>3.1672601348470882E-3</v>
      </c>
    </row>
    <row r="50" spans="1:22" s="277" customFormat="1" ht="42.75" customHeight="1">
      <c r="A50" s="286"/>
      <c r="B50" s="294" t="s">
        <v>294</v>
      </c>
      <c r="C50" s="295"/>
      <c r="D50" s="161">
        <v>0</v>
      </c>
      <c r="E50" s="161"/>
      <c r="F50" s="161">
        <v>-2035304933</v>
      </c>
      <c r="G50" s="161"/>
      <c r="H50" s="161">
        <v>0</v>
      </c>
      <c r="I50" s="161"/>
      <c r="J50" s="187">
        <f t="shared" si="0"/>
        <v>-2035304933</v>
      </c>
      <c r="K50" s="187"/>
      <c r="L50" s="279">
        <f t="shared" si="1"/>
        <v>-1.7602403890662911E-3</v>
      </c>
      <c r="M50" s="279"/>
      <c r="N50" s="161">
        <v>0</v>
      </c>
      <c r="O50" s="161"/>
      <c r="P50" s="161">
        <v>2204496233</v>
      </c>
      <c r="Q50" s="161"/>
      <c r="R50" s="161">
        <v>-548013170</v>
      </c>
      <c r="S50" s="161"/>
      <c r="T50" s="187">
        <f t="shared" si="2"/>
        <v>1656483063</v>
      </c>
      <c r="U50" s="183"/>
      <c r="V50" s="279">
        <f>T50/درآمدها!$J$5</f>
        <v>3.9029438138450927E-4</v>
      </c>
    </row>
    <row r="51" spans="1:22" s="277" customFormat="1" ht="42.75" customHeight="1">
      <c r="A51" s="286"/>
      <c r="B51" s="294" t="s">
        <v>321</v>
      </c>
      <c r="C51" s="295"/>
      <c r="D51" s="161">
        <v>0</v>
      </c>
      <c r="E51" s="161"/>
      <c r="F51" s="161">
        <v>-2852527205</v>
      </c>
      <c r="G51" s="161"/>
      <c r="H51" s="161">
        <v>546192055</v>
      </c>
      <c r="I51" s="161"/>
      <c r="J51" s="187">
        <f t="shared" si="0"/>
        <v>-2306335150</v>
      </c>
      <c r="K51" s="187"/>
      <c r="L51" s="279">
        <f t="shared" si="1"/>
        <v>-1.9946417934384592E-3</v>
      </c>
      <c r="M51" s="279"/>
      <c r="N51" s="161">
        <v>6548225700</v>
      </c>
      <c r="O51" s="161"/>
      <c r="P51" s="161">
        <v>9932163441</v>
      </c>
      <c r="Q51" s="161"/>
      <c r="R51" s="161">
        <v>2393678032</v>
      </c>
      <c r="S51" s="161"/>
      <c r="T51" s="187">
        <f t="shared" si="2"/>
        <v>18874067173</v>
      </c>
      <c r="U51" s="183"/>
      <c r="V51" s="279">
        <f>T51/درآمدها!$J$5</f>
        <v>4.4470375435983001E-3</v>
      </c>
    </row>
    <row r="52" spans="1:22" s="277" customFormat="1" ht="42.75" customHeight="1">
      <c r="A52" s="286"/>
      <c r="B52" s="294" t="s">
        <v>260</v>
      </c>
      <c r="C52" s="295"/>
      <c r="D52" s="161">
        <v>0</v>
      </c>
      <c r="E52" s="161"/>
      <c r="F52" s="161">
        <v>134783618</v>
      </c>
      <c r="G52" s="161"/>
      <c r="H52" s="161">
        <v>0</v>
      </c>
      <c r="I52" s="161"/>
      <c r="J52" s="187">
        <f t="shared" si="0"/>
        <v>134783618</v>
      </c>
      <c r="K52" s="187"/>
      <c r="L52" s="279">
        <f t="shared" si="1"/>
        <v>1.1656807014090913E-4</v>
      </c>
      <c r="M52" s="279"/>
      <c r="N52" s="161">
        <v>0</v>
      </c>
      <c r="O52" s="161"/>
      <c r="P52" s="161">
        <v>-3825089737</v>
      </c>
      <c r="Q52" s="161"/>
      <c r="R52" s="161">
        <v>-1380767682</v>
      </c>
      <c r="S52" s="161"/>
      <c r="T52" s="187">
        <f t="shared" si="2"/>
        <v>-5205857419</v>
      </c>
      <c r="U52" s="183"/>
      <c r="V52" s="279">
        <f>T52/درآمدها!$J$5</f>
        <v>-1.2265847724665586E-3</v>
      </c>
    </row>
    <row r="53" spans="1:22" s="277" customFormat="1" ht="42.75" customHeight="1">
      <c r="A53" s="286"/>
      <c r="B53" s="294" t="s">
        <v>134</v>
      </c>
      <c r="C53" s="295"/>
      <c r="D53" s="161">
        <v>0</v>
      </c>
      <c r="E53" s="161"/>
      <c r="F53" s="161">
        <v>13809809578</v>
      </c>
      <c r="G53" s="161"/>
      <c r="H53" s="161">
        <v>0</v>
      </c>
      <c r="I53" s="161"/>
      <c r="J53" s="187">
        <f t="shared" si="0"/>
        <v>13809809578</v>
      </c>
      <c r="K53" s="187"/>
      <c r="L53" s="279">
        <f t="shared" si="1"/>
        <v>1.1943460751446089E-2</v>
      </c>
      <c r="M53" s="279"/>
      <c r="N53" s="161">
        <v>243112032</v>
      </c>
      <c r="O53" s="161"/>
      <c r="P53" s="161">
        <v>16499394209</v>
      </c>
      <c r="Q53" s="161"/>
      <c r="R53" s="161">
        <v>-736996045</v>
      </c>
      <c r="S53" s="161"/>
      <c r="T53" s="187">
        <f t="shared" si="2"/>
        <v>16005510196</v>
      </c>
      <c r="U53" s="183"/>
      <c r="V53" s="279">
        <f>T53/درآمدها!$J$5</f>
        <v>3.7711588124407377E-3</v>
      </c>
    </row>
    <row r="54" spans="1:22" s="277" customFormat="1" ht="42.75" customHeight="1">
      <c r="A54" s="286"/>
      <c r="B54" s="294" t="s">
        <v>279</v>
      </c>
      <c r="C54" s="295"/>
      <c r="D54" s="161">
        <v>0</v>
      </c>
      <c r="E54" s="161"/>
      <c r="F54" s="161">
        <v>9423718518</v>
      </c>
      <c r="G54" s="161"/>
      <c r="H54" s="161">
        <v>0</v>
      </c>
      <c r="I54" s="161"/>
      <c r="J54" s="187">
        <f t="shared" si="0"/>
        <v>9423718518</v>
      </c>
      <c r="K54" s="187"/>
      <c r="L54" s="279">
        <f t="shared" si="1"/>
        <v>8.1501349903992642E-3</v>
      </c>
      <c r="M54" s="279"/>
      <c r="N54" s="161">
        <v>0</v>
      </c>
      <c r="O54" s="161"/>
      <c r="P54" s="161">
        <v>14046034323</v>
      </c>
      <c r="Q54" s="161"/>
      <c r="R54" s="161">
        <v>-156460266</v>
      </c>
      <c r="S54" s="161"/>
      <c r="T54" s="187">
        <f t="shared" si="2"/>
        <v>13889574057</v>
      </c>
      <c r="U54" s="183"/>
      <c r="V54" s="279">
        <f>T54/درآمدها!$J$5</f>
        <v>3.2726098052903202E-3</v>
      </c>
    </row>
    <row r="55" spans="1:22" s="277" customFormat="1" ht="42.75" customHeight="1">
      <c r="A55" s="286"/>
      <c r="B55" s="294" t="s">
        <v>181</v>
      </c>
      <c r="C55" s="295"/>
      <c r="D55" s="161">
        <v>0</v>
      </c>
      <c r="E55" s="161"/>
      <c r="F55" s="161">
        <v>142221024</v>
      </c>
      <c r="G55" s="161"/>
      <c r="H55" s="161">
        <v>3693349861</v>
      </c>
      <c r="I55" s="161"/>
      <c r="J55" s="187">
        <f t="shared" si="0"/>
        <v>3835570885</v>
      </c>
      <c r="K55" s="187"/>
      <c r="L55" s="279">
        <f t="shared" si="1"/>
        <v>3.3172065165449774E-3</v>
      </c>
      <c r="M55" s="279"/>
      <c r="N55" s="161">
        <v>0</v>
      </c>
      <c r="O55" s="161"/>
      <c r="P55" s="161">
        <v>7421063806</v>
      </c>
      <c r="Q55" s="161"/>
      <c r="R55" s="161">
        <v>21170320158</v>
      </c>
      <c r="S55" s="161"/>
      <c r="T55" s="187">
        <f t="shared" si="2"/>
        <v>28591383964</v>
      </c>
      <c r="U55" s="183"/>
      <c r="V55" s="279">
        <f>T55/درآمدها!$J$5</f>
        <v>6.7365956020984429E-3</v>
      </c>
    </row>
    <row r="56" spans="1:22" s="277" customFormat="1" ht="42.75" customHeight="1">
      <c r="A56" s="286"/>
      <c r="B56" s="294" t="s">
        <v>291</v>
      </c>
      <c r="C56" s="295"/>
      <c r="D56" s="161">
        <v>0</v>
      </c>
      <c r="E56" s="161"/>
      <c r="F56" s="161">
        <v>8765677243</v>
      </c>
      <c r="G56" s="161"/>
      <c r="H56" s="161">
        <v>0</v>
      </c>
      <c r="I56" s="161"/>
      <c r="J56" s="187">
        <f t="shared" si="0"/>
        <v>8765677243</v>
      </c>
      <c r="K56" s="187"/>
      <c r="L56" s="279">
        <f t="shared" si="1"/>
        <v>7.5810257571108895E-3</v>
      </c>
      <c r="M56" s="279"/>
      <c r="N56" s="161">
        <v>0</v>
      </c>
      <c r="O56" s="161"/>
      <c r="P56" s="161">
        <v>1614406729</v>
      </c>
      <c r="Q56" s="161"/>
      <c r="R56" s="161">
        <v>-287412016</v>
      </c>
      <c r="S56" s="161"/>
      <c r="T56" s="187">
        <f t="shared" si="2"/>
        <v>1326994713</v>
      </c>
      <c r="U56" s="183"/>
      <c r="V56" s="279">
        <f>T56/درآمدها!$J$5</f>
        <v>3.1266156121926458E-4</v>
      </c>
    </row>
    <row r="57" spans="1:22" s="277" customFormat="1" ht="42.75" customHeight="1">
      <c r="A57" s="286"/>
      <c r="B57" s="294" t="s">
        <v>109</v>
      </c>
      <c r="C57" s="295"/>
      <c r="D57" s="161">
        <v>0</v>
      </c>
      <c r="E57" s="161"/>
      <c r="F57" s="161">
        <v>2677934849</v>
      </c>
      <c r="G57" s="161"/>
      <c r="H57" s="161">
        <v>0</v>
      </c>
      <c r="I57" s="161"/>
      <c r="J57" s="187">
        <f t="shared" si="0"/>
        <v>2677934849</v>
      </c>
      <c r="K57" s="187"/>
      <c r="L57" s="279">
        <f t="shared" si="1"/>
        <v>2.3160210561421262E-3</v>
      </c>
      <c r="M57" s="279"/>
      <c r="N57" s="161">
        <v>273272991</v>
      </c>
      <c r="O57" s="161"/>
      <c r="P57" s="161">
        <v>3245351887</v>
      </c>
      <c r="Q57" s="161"/>
      <c r="R57" s="161">
        <v>-2341957734</v>
      </c>
      <c r="S57" s="161"/>
      <c r="T57" s="187">
        <f t="shared" si="2"/>
        <v>1176667144</v>
      </c>
      <c r="U57" s="183"/>
      <c r="V57" s="279">
        <f>T57/درآمدها!$J$5</f>
        <v>2.7724193824911887E-4</v>
      </c>
    </row>
    <row r="58" spans="1:22" s="277" customFormat="1" ht="42.75" customHeight="1">
      <c r="A58" s="286"/>
      <c r="B58" s="294" t="s">
        <v>118</v>
      </c>
      <c r="C58" s="295"/>
      <c r="D58" s="161">
        <v>0</v>
      </c>
      <c r="E58" s="161"/>
      <c r="F58" s="161">
        <v>7813215555</v>
      </c>
      <c r="G58" s="161"/>
      <c r="H58" s="161">
        <v>0</v>
      </c>
      <c r="I58" s="161"/>
      <c r="J58" s="187">
        <f t="shared" si="0"/>
        <v>7813215555</v>
      </c>
      <c r="K58" s="187"/>
      <c r="L58" s="279">
        <f t="shared" si="1"/>
        <v>6.7572860289392307E-3</v>
      </c>
      <c r="M58" s="279"/>
      <c r="N58" s="161">
        <v>70371801</v>
      </c>
      <c r="O58" s="161"/>
      <c r="P58" s="161">
        <v>15723737432</v>
      </c>
      <c r="Q58" s="161"/>
      <c r="R58" s="161">
        <v>-1059770946</v>
      </c>
      <c r="S58" s="161"/>
      <c r="T58" s="187">
        <f t="shared" si="2"/>
        <v>14734338287</v>
      </c>
      <c r="U58" s="183"/>
      <c r="V58" s="279">
        <f>T58/درآمدها!$J$5</f>
        <v>3.4716500127805741E-3</v>
      </c>
    </row>
    <row r="59" spans="1:22" s="277" customFormat="1" ht="42.75" customHeight="1">
      <c r="A59" s="286"/>
      <c r="B59" s="294" t="s">
        <v>262</v>
      </c>
      <c r="C59" s="295"/>
      <c r="D59" s="161">
        <v>0</v>
      </c>
      <c r="E59" s="161"/>
      <c r="F59" s="161">
        <v>15069468452</v>
      </c>
      <c r="G59" s="161"/>
      <c r="H59" s="161">
        <v>672838716</v>
      </c>
      <c r="I59" s="161"/>
      <c r="J59" s="187">
        <f t="shared" si="0"/>
        <v>15742307168</v>
      </c>
      <c r="K59" s="187"/>
      <c r="L59" s="279">
        <f t="shared" si="1"/>
        <v>1.3614787860488807E-2</v>
      </c>
      <c r="M59" s="279"/>
      <c r="N59" s="161">
        <v>407919500</v>
      </c>
      <c r="O59" s="161"/>
      <c r="P59" s="161">
        <v>14248990265</v>
      </c>
      <c r="Q59" s="161"/>
      <c r="R59" s="161">
        <v>381107696</v>
      </c>
      <c r="S59" s="161"/>
      <c r="T59" s="187">
        <f t="shared" si="2"/>
        <v>15038017461</v>
      </c>
      <c r="U59" s="183"/>
      <c r="V59" s="279">
        <f>T59/درآمدها!$J$5</f>
        <v>3.5432017708414347E-3</v>
      </c>
    </row>
    <row r="60" spans="1:22" s="277" customFormat="1" ht="42.75" customHeight="1">
      <c r="A60" s="286"/>
      <c r="B60" s="294" t="s">
        <v>206</v>
      </c>
      <c r="C60" s="295"/>
      <c r="D60" s="161">
        <v>0</v>
      </c>
      <c r="E60" s="161"/>
      <c r="F60" s="161">
        <v>-2670961194</v>
      </c>
      <c r="G60" s="161"/>
      <c r="H60" s="161">
        <v>0</v>
      </c>
      <c r="I60" s="161"/>
      <c r="J60" s="187">
        <f t="shared" si="0"/>
        <v>-2670961194</v>
      </c>
      <c r="K60" s="187"/>
      <c r="L60" s="279">
        <f t="shared" si="1"/>
        <v>-2.3099898669127462E-3</v>
      </c>
      <c r="M60" s="279"/>
      <c r="N60" s="161">
        <v>0</v>
      </c>
      <c r="O60" s="161"/>
      <c r="P60" s="161">
        <v>8414607777</v>
      </c>
      <c r="Q60" s="161"/>
      <c r="R60" s="161">
        <v>127132274</v>
      </c>
      <c r="S60" s="161"/>
      <c r="T60" s="187">
        <f t="shared" si="2"/>
        <v>8541740051</v>
      </c>
      <c r="U60" s="183"/>
      <c r="V60" s="279">
        <f>T60/درآمدها!$J$5</f>
        <v>2.0125730371879642E-3</v>
      </c>
    </row>
    <row r="61" spans="1:22" s="277" customFormat="1" ht="42.75" customHeight="1">
      <c r="A61" s="286"/>
      <c r="B61" s="294" t="s">
        <v>178</v>
      </c>
      <c r="C61" s="295"/>
      <c r="D61" s="161">
        <v>0</v>
      </c>
      <c r="E61" s="161"/>
      <c r="F61" s="161">
        <v>8962368868</v>
      </c>
      <c r="G61" s="161"/>
      <c r="H61" s="161">
        <v>0</v>
      </c>
      <c r="I61" s="161"/>
      <c r="J61" s="187">
        <f t="shared" si="0"/>
        <v>8962368868</v>
      </c>
      <c r="K61" s="187"/>
      <c r="L61" s="279">
        <f t="shared" si="1"/>
        <v>7.751135177523758E-3</v>
      </c>
      <c r="M61" s="279"/>
      <c r="N61" s="161">
        <v>2331908400</v>
      </c>
      <c r="O61" s="161"/>
      <c r="P61" s="161">
        <v>20674751454</v>
      </c>
      <c r="Q61" s="161"/>
      <c r="R61" s="161">
        <v>1111234226</v>
      </c>
      <c r="S61" s="161"/>
      <c r="T61" s="187">
        <f t="shared" si="2"/>
        <v>24117894080</v>
      </c>
      <c r="U61" s="183"/>
      <c r="V61" s="279">
        <f>T61/درآمدها!$J$5</f>
        <v>5.6825685456771361E-3</v>
      </c>
    </row>
    <row r="62" spans="1:22" s="277" customFormat="1" ht="42.75" customHeight="1">
      <c r="A62" s="286"/>
      <c r="B62" s="294" t="s">
        <v>506</v>
      </c>
      <c r="C62" s="295"/>
      <c r="D62" s="161">
        <v>0</v>
      </c>
      <c r="E62" s="161"/>
      <c r="F62" s="161">
        <v>1295905777</v>
      </c>
      <c r="G62" s="161"/>
      <c r="H62" s="161">
        <v>0</v>
      </c>
      <c r="I62" s="161"/>
      <c r="J62" s="187">
        <f t="shared" si="0"/>
        <v>1295905777</v>
      </c>
      <c r="K62" s="187"/>
      <c r="L62" s="279">
        <f t="shared" si="1"/>
        <v>1.1207685158692309E-3</v>
      </c>
      <c r="M62" s="279"/>
      <c r="N62" s="161">
        <v>0</v>
      </c>
      <c r="O62" s="161"/>
      <c r="P62" s="161">
        <v>1295905777</v>
      </c>
      <c r="Q62" s="161"/>
      <c r="R62" s="161">
        <v>0</v>
      </c>
      <c r="S62" s="161"/>
      <c r="T62" s="187">
        <f t="shared" si="2"/>
        <v>1295905777</v>
      </c>
      <c r="U62" s="183"/>
      <c r="V62" s="279">
        <f>T62/درآمدها!$J$5</f>
        <v>3.0533650169100874E-4</v>
      </c>
    </row>
    <row r="63" spans="1:22" s="277" customFormat="1" ht="42.75" customHeight="1">
      <c r="A63" s="286"/>
      <c r="B63" s="294" t="s">
        <v>298</v>
      </c>
      <c r="C63" s="295"/>
      <c r="D63" s="161">
        <f>'درآمد سود سهام'!M169</f>
        <v>1459224016</v>
      </c>
      <c r="E63" s="161"/>
      <c r="F63" s="161">
        <v>-1858213495</v>
      </c>
      <c r="G63" s="161"/>
      <c r="H63" s="161">
        <v>0</v>
      </c>
      <c r="I63" s="161"/>
      <c r="J63" s="187">
        <f t="shared" si="0"/>
        <v>-398989479</v>
      </c>
      <c r="K63" s="187"/>
      <c r="L63" s="279">
        <f t="shared" si="1"/>
        <v>-3.4506740703129653E-4</v>
      </c>
      <c r="M63" s="279"/>
      <c r="N63" s="161">
        <v>1459224016</v>
      </c>
      <c r="O63" s="161"/>
      <c r="P63" s="161">
        <v>1560104077</v>
      </c>
      <c r="Q63" s="161"/>
      <c r="R63" s="161">
        <v>-73303381</v>
      </c>
      <c r="S63" s="161"/>
      <c r="T63" s="187">
        <f t="shared" si="2"/>
        <v>2946024712</v>
      </c>
      <c r="U63" s="183"/>
      <c r="V63" s="279">
        <f>T63/درآمدها!$J$5</f>
        <v>6.9413139089458782E-4</v>
      </c>
    </row>
    <row r="64" spans="1:22" s="277" customFormat="1" ht="42.75" customHeight="1">
      <c r="A64" s="286"/>
      <c r="B64" s="294" t="s">
        <v>364</v>
      </c>
      <c r="C64" s="295"/>
      <c r="D64" s="161">
        <v>0</v>
      </c>
      <c r="E64" s="161"/>
      <c r="F64" s="161">
        <v>3818078457</v>
      </c>
      <c r="G64" s="161"/>
      <c r="H64" s="161">
        <v>0</v>
      </c>
      <c r="I64" s="161"/>
      <c r="J64" s="187">
        <f t="shared" si="0"/>
        <v>3818078457</v>
      </c>
      <c r="K64" s="187"/>
      <c r="L64" s="279">
        <f t="shared" si="1"/>
        <v>3.3020781307344792E-3</v>
      </c>
      <c r="M64" s="279"/>
      <c r="N64" s="161">
        <v>0</v>
      </c>
      <c r="O64" s="161"/>
      <c r="P64" s="161">
        <v>5183324522</v>
      </c>
      <c r="Q64" s="161"/>
      <c r="R64" s="161">
        <v>-108295214</v>
      </c>
      <c r="S64" s="161"/>
      <c r="T64" s="187">
        <f t="shared" si="2"/>
        <v>5075029308</v>
      </c>
      <c r="U64" s="183"/>
      <c r="V64" s="279">
        <f>T64/درآمدها!$J$5</f>
        <v>1.1957595393017996E-3</v>
      </c>
    </row>
    <row r="65" spans="1:22" s="277" customFormat="1" ht="42.75" customHeight="1">
      <c r="A65" s="286"/>
      <c r="B65" s="294" t="s">
        <v>146</v>
      </c>
      <c r="C65" s="295"/>
      <c r="D65" s="161">
        <f>'درآمد سود سهام'!M142</f>
        <v>0</v>
      </c>
      <c r="E65" s="161"/>
      <c r="F65" s="161">
        <v>-5776860034</v>
      </c>
      <c r="G65" s="161"/>
      <c r="H65" s="161">
        <v>-8712537</v>
      </c>
      <c r="I65" s="161"/>
      <c r="J65" s="187">
        <f t="shared" si="0"/>
        <v>-5785572571</v>
      </c>
      <c r="K65" s="187"/>
      <c r="L65" s="279">
        <f t="shared" si="1"/>
        <v>-5.0036721025076497E-3</v>
      </c>
      <c r="M65" s="279"/>
      <c r="N65" s="161">
        <v>309972205</v>
      </c>
      <c r="O65" s="161"/>
      <c r="P65" s="161">
        <v>-1796496160</v>
      </c>
      <c r="Q65" s="161"/>
      <c r="R65" s="161">
        <v>4840162</v>
      </c>
      <c r="S65" s="161"/>
      <c r="T65" s="187">
        <f t="shared" si="2"/>
        <v>-1481683793</v>
      </c>
      <c r="U65" s="183"/>
      <c r="V65" s="279">
        <f>T65/درآمدها!$J$5</f>
        <v>-3.4910882719746124E-4</v>
      </c>
    </row>
    <row r="66" spans="1:22" s="277" customFormat="1" ht="42.75" customHeight="1">
      <c r="A66" s="286"/>
      <c r="B66" s="294" t="s">
        <v>264</v>
      </c>
      <c r="C66" s="295"/>
      <c r="D66" s="161">
        <v>0</v>
      </c>
      <c r="E66" s="161"/>
      <c r="F66" s="161">
        <v>4290340965</v>
      </c>
      <c r="G66" s="161"/>
      <c r="H66" s="161">
        <v>0</v>
      </c>
      <c r="I66" s="161"/>
      <c r="J66" s="187">
        <f t="shared" si="0"/>
        <v>4290340965</v>
      </c>
      <c r="K66" s="187"/>
      <c r="L66" s="279">
        <f t="shared" si="1"/>
        <v>3.7105159659428029E-3</v>
      </c>
      <c r="M66" s="279"/>
      <c r="N66" s="161">
        <v>1100063238</v>
      </c>
      <c r="O66" s="161"/>
      <c r="P66" s="161">
        <v>12736726055</v>
      </c>
      <c r="Q66" s="161"/>
      <c r="R66" s="161">
        <v>293344819</v>
      </c>
      <c r="S66" s="161"/>
      <c r="T66" s="187">
        <f t="shared" si="2"/>
        <v>14130134112</v>
      </c>
      <c r="U66" s="183"/>
      <c r="V66" s="279">
        <f>T66/درآمدها!$J$5</f>
        <v>3.3292896711755826E-3</v>
      </c>
    </row>
    <row r="67" spans="1:22" s="277" customFormat="1" ht="42.75" customHeight="1">
      <c r="A67" s="286"/>
      <c r="B67" s="294" t="s">
        <v>245</v>
      </c>
      <c r="C67" s="295"/>
      <c r="D67" s="161">
        <v>0</v>
      </c>
      <c r="E67" s="161"/>
      <c r="F67" s="161">
        <v>8600127110</v>
      </c>
      <c r="G67" s="161"/>
      <c r="H67" s="161">
        <v>0</v>
      </c>
      <c r="I67" s="161"/>
      <c r="J67" s="187">
        <f t="shared" si="0"/>
        <v>8600127110</v>
      </c>
      <c r="K67" s="187"/>
      <c r="L67" s="279">
        <f t="shared" si="1"/>
        <v>7.4378491619004772E-3</v>
      </c>
      <c r="M67" s="279"/>
      <c r="N67" s="161">
        <v>0</v>
      </c>
      <c r="O67" s="161"/>
      <c r="P67" s="161">
        <v>19069093990</v>
      </c>
      <c r="Q67" s="161"/>
      <c r="R67" s="161">
        <v>1257491579</v>
      </c>
      <c r="S67" s="161"/>
      <c r="T67" s="187">
        <f t="shared" si="2"/>
        <v>20326585569</v>
      </c>
      <c r="U67" s="183"/>
      <c r="V67" s="279">
        <f>T67/درآمدها!$J$5</f>
        <v>4.7892745283759945E-3</v>
      </c>
    </row>
    <row r="68" spans="1:22" s="277" customFormat="1" ht="42.75" customHeight="1">
      <c r="A68" s="286"/>
      <c r="B68" s="294" t="s">
        <v>170</v>
      </c>
      <c r="C68" s="295"/>
      <c r="D68" s="161">
        <v>0</v>
      </c>
      <c r="E68" s="161"/>
      <c r="F68" s="161">
        <v>5165639809</v>
      </c>
      <c r="G68" s="161"/>
      <c r="H68" s="161">
        <v>502485010</v>
      </c>
      <c r="I68" s="161"/>
      <c r="J68" s="187">
        <f t="shared" si="0"/>
        <v>5668124819</v>
      </c>
      <c r="K68" s="187"/>
      <c r="L68" s="279">
        <f t="shared" si="1"/>
        <v>4.902097014999403E-3</v>
      </c>
      <c r="M68" s="279"/>
      <c r="N68" s="161">
        <v>799884833</v>
      </c>
      <c r="O68" s="161"/>
      <c r="P68" s="161">
        <v>9317641776</v>
      </c>
      <c r="Q68" s="161"/>
      <c r="R68" s="161">
        <v>339407890</v>
      </c>
      <c r="S68" s="161"/>
      <c r="T68" s="187">
        <f t="shared" si="2"/>
        <v>10456934499</v>
      </c>
      <c r="U68" s="183"/>
      <c r="V68" s="279">
        <f>T68/درآمدها!$J$5</f>
        <v>2.4638240333553826E-3</v>
      </c>
    </row>
    <row r="69" spans="1:22" s="277" customFormat="1" ht="42.75" customHeight="1">
      <c r="A69" s="286"/>
      <c r="B69" s="294" t="s">
        <v>473</v>
      </c>
      <c r="C69" s="295"/>
      <c r="D69" s="161">
        <v>0</v>
      </c>
      <c r="E69" s="161"/>
      <c r="F69" s="161">
        <v>9486659383</v>
      </c>
      <c r="G69" s="161"/>
      <c r="H69" s="161">
        <v>367290022</v>
      </c>
      <c r="I69" s="161"/>
      <c r="J69" s="187">
        <f t="shared" si="0"/>
        <v>9853949405</v>
      </c>
      <c r="K69" s="187"/>
      <c r="L69" s="279">
        <f t="shared" si="1"/>
        <v>8.5222216353252195E-3</v>
      </c>
      <c r="M69" s="279"/>
      <c r="N69" s="161">
        <v>0</v>
      </c>
      <c r="O69" s="161"/>
      <c r="P69" s="161">
        <v>9143800453</v>
      </c>
      <c r="Q69" s="161"/>
      <c r="R69" s="161">
        <v>367290022</v>
      </c>
      <c r="S69" s="161"/>
      <c r="T69" s="187">
        <f t="shared" si="2"/>
        <v>9511090475</v>
      </c>
      <c r="U69" s="183"/>
      <c r="V69" s="279">
        <f>T69/درآمدها!$J$5</f>
        <v>2.2409677805635513E-3</v>
      </c>
    </row>
    <row r="70" spans="1:22" s="277" customFormat="1" ht="42.75" customHeight="1">
      <c r="A70" s="286"/>
      <c r="B70" s="294" t="s">
        <v>350</v>
      </c>
      <c r="C70" s="295"/>
      <c r="D70" s="161">
        <v>0</v>
      </c>
      <c r="E70" s="161"/>
      <c r="F70" s="161">
        <v>3410782664</v>
      </c>
      <c r="G70" s="161"/>
      <c r="H70" s="161">
        <v>401004290</v>
      </c>
      <c r="I70" s="161"/>
      <c r="J70" s="187">
        <f t="shared" si="0"/>
        <v>3811786954</v>
      </c>
      <c r="K70" s="187"/>
      <c r="L70" s="279">
        <f t="shared" si="1"/>
        <v>3.2966369029808528E-3</v>
      </c>
      <c r="M70" s="279"/>
      <c r="N70" s="161">
        <v>0</v>
      </c>
      <c r="O70" s="161"/>
      <c r="P70" s="161">
        <v>10484737985</v>
      </c>
      <c r="Q70" s="161"/>
      <c r="R70" s="161">
        <v>286944566</v>
      </c>
      <c r="S70" s="161"/>
      <c r="T70" s="187">
        <f t="shared" si="2"/>
        <v>10771682551</v>
      </c>
      <c r="U70" s="183"/>
      <c r="V70" s="279">
        <f>T70/درآمدها!$J$5</f>
        <v>2.5379837993024248E-3</v>
      </c>
    </row>
    <row r="71" spans="1:22" s="277" customFormat="1" ht="42.75" customHeight="1">
      <c r="A71" s="286"/>
      <c r="B71" s="294" t="s">
        <v>132</v>
      </c>
      <c r="C71" s="295"/>
      <c r="D71" s="161">
        <f>'درآمد سود سهام'!M152</f>
        <v>0</v>
      </c>
      <c r="E71" s="161"/>
      <c r="F71" s="161">
        <v>5277908152</v>
      </c>
      <c r="G71" s="161"/>
      <c r="H71" s="161">
        <v>0</v>
      </c>
      <c r="I71" s="161"/>
      <c r="J71" s="187">
        <f t="shared" si="0"/>
        <v>5277908152</v>
      </c>
      <c r="K71" s="187"/>
      <c r="L71" s="279">
        <f t="shared" si="1"/>
        <v>4.564616804244059E-3</v>
      </c>
      <c r="M71" s="279"/>
      <c r="N71" s="161">
        <v>3073422294</v>
      </c>
      <c r="O71" s="161"/>
      <c r="P71" s="161">
        <v>14028229898</v>
      </c>
      <c r="Q71" s="161"/>
      <c r="R71" s="161">
        <v>-372905055</v>
      </c>
      <c r="S71" s="161"/>
      <c r="T71" s="187">
        <f t="shared" si="2"/>
        <v>16728747137</v>
      </c>
      <c r="U71" s="183"/>
      <c r="V71" s="279">
        <f>T71/درآمدها!$J$5</f>
        <v>3.9415652118703825E-3</v>
      </c>
    </row>
    <row r="72" spans="1:22" s="277" customFormat="1" ht="42.75" customHeight="1">
      <c r="A72" s="286"/>
      <c r="B72" s="294" t="s">
        <v>332</v>
      </c>
      <c r="C72" s="295"/>
      <c r="D72" s="161">
        <v>0</v>
      </c>
      <c r="E72" s="161"/>
      <c r="F72" s="161">
        <v>-2051029160</v>
      </c>
      <c r="G72" s="161"/>
      <c r="H72" s="161">
        <v>312811812</v>
      </c>
      <c r="I72" s="161"/>
      <c r="J72" s="187">
        <f t="shared" si="0"/>
        <v>-1738217348</v>
      </c>
      <c r="K72" s="187"/>
      <c r="L72" s="279">
        <f t="shared" si="1"/>
        <v>-1.5033031814134048E-3</v>
      </c>
      <c r="M72" s="279"/>
      <c r="N72" s="161">
        <v>0</v>
      </c>
      <c r="O72" s="161"/>
      <c r="P72" s="161">
        <v>6121713451</v>
      </c>
      <c r="Q72" s="161"/>
      <c r="R72" s="161">
        <v>2508055881</v>
      </c>
      <c r="S72" s="161"/>
      <c r="T72" s="187">
        <f t="shared" si="2"/>
        <v>8629769332</v>
      </c>
      <c r="U72" s="183"/>
      <c r="V72" s="279">
        <f>T72/درآمدها!$J$5</f>
        <v>2.0333141691313205E-3</v>
      </c>
    </row>
    <row r="73" spans="1:22" s="277" customFormat="1" ht="42.75" customHeight="1">
      <c r="A73" s="286"/>
      <c r="B73" s="294" t="s">
        <v>81</v>
      </c>
      <c r="C73" s="295"/>
      <c r="D73" s="161">
        <v>0</v>
      </c>
      <c r="E73" s="161"/>
      <c r="F73" s="161">
        <v>12652436312</v>
      </c>
      <c r="G73" s="161"/>
      <c r="H73" s="161">
        <v>0</v>
      </c>
      <c r="I73" s="161"/>
      <c r="J73" s="187">
        <f t="shared" si="0"/>
        <v>12652436312</v>
      </c>
      <c r="K73" s="187"/>
      <c r="L73" s="279">
        <f t="shared" si="1"/>
        <v>1.0942502548570862E-2</v>
      </c>
      <c r="M73" s="279"/>
      <c r="N73" s="161">
        <v>986991880</v>
      </c>
      <c r="O73" s="161"/>
      <c r="P73" s="161">
        <v>20569448564</v>
      </c>
      <c r="Q73" s="161"/>
      <c r="R73" s="161">
        <v>-826731735</v>
      </c>
      <c r="S73" s="161"/>
      <c r="T73" s="187">
        <f t="shared" si="2"/>
        <v>20729708709</v>
      </c>
      <c r="U73" s="183"/>
      <c r="V73" s="279">
        <f>T73/درآمدها!$J$5</f>
        <v>4.8842569040262072E-3</v>
      </c>
    </row>
    <row r="74" spans="1:22" s="277" customFormat="1" ht="42.75" customHeight="1">
      <c r="A74" s="286"/>
      <c r="B74" s="294" t="s">
        <v>278</v>
      </c>
      <c r="C74" s="295"/>
      <c r="D74" s="161">
        <v>0</v>
      </c>
      <c r="E74" s="161"/>
      <c r="F74" s="161">
        <v>38709250</v>
      </c>
      <c r="G74" s="161"/>
      <c r="H74" s="161">
        <v>0</v>
      </c>
      <c r="I74" s="161"/>
      <c r="J74" s="187">
        <f t="shared" si="0"/>
        <v>38709250</v>
      </c>
      <c r="K74" s="187"/>
      <c r="L74" s="279">
        <f t="shared" si="1"/>
        <v>3.3477826430671914E-5</v>
      </c>
      <c r="M74" s="279"/>
      <c r="N74" s="161">
        <v>0</v>
      </c>
      <c r="O74" s="161"/>
      <c r="P74" s="161">
        <v>8974946278</v>
      </c>
      <c r="Q74" s="161"/>
      <c r="R74" s="161">
        <v>543244210</v>
      </c>
      <c r="S74" s="161"/>
      <c r="T74" s="187">
        <f t="shared" si="2"/>
        <v>9518190488</v>
      </c>
      <c r="U74" s="183"/>
      <c r="V74" s="279">
        <f>T74/درآمدها!$J$5</f>
        <v>2.2426406592325541E-3</v>
      </c>
    </row>
    <row r="75" spans="1:22" s="277" customFormat="1" ht="42.6" customHeight="1">
      <c r="A75" s="286"/>
      <c r="B75" s="294" t="s">
        <v>157</v>
      </c>
      <c r="C75" s="295"/>
      <c r="D75" s="161">
        <v>0</v>
      </c>
      <c r="E75" s="161"/>
      <c r="F75" s="161">
        <v>-1271546519</v>
      </c>
      <c r="G75" s="161"/>
      <c r="H75" s="161">
        <v>0</v>
      </c>
      <c r="I75" s="161"/>
      <c r="J75" s="187">
        <f t="shared" ref="J75:J138" si="3">D75+F75+H75</f>
        <v>-1271546519</v>
      </c>
      <c r="K75" s="187"/>
      <c r="L75" s="279">
        <f t="shared" si="1"/>
        <v>-1.099701328793688E-3</v>
      </c>
      <c r="M75" s="279"/>
      <c r="N75" s="161">
        <v>6114372000</v>
      </c>
      <c r="O75" s="161"/>
      <c r="P75" s="161">
        <v>9943003959</v>
      </c>
      <c r="Q75" s="161"/>
      <c r="R75" s="161">
        <v>-3729957665</v>
      </c>
      <c r="S75" s="161"/>
      <c r="T75" s="187">
        <f t="shared" si="2"/>
        <v>12327418294</v>
      </c>
      <c r="U75" s="183"/>
      <c r="V75" s="279">
        <f>T75/درآمدها!$J$5</f>
        <v>2.9045404716732757E-3</v>
      </c>
    </row>
    <row r="76" spans="1:22" s="277" customFormat="1" ht="42.75" customHeight="1">
      <c r="A76" s="286"/>
      <c r="B76" s="294" t="s">
        <v>186</v>
      </c>
      <c r="C76" s="295"/>
      <c r="D76" s="161">
        <v>0</v>
      </c>
      <c r="E76" s="161"/>
      <c r="F76" s="161">
        <v>-2588519808</v>
      </c>
      <c r="G76" s="161"/>
      <c r="H76" s="161">
        <v>0</v>
      </c>
      <c r="I76" s="161"/>
      <c r="J76" s="187">
        <f t="shared" si="3"/>
        <v>-2588519808</v>
      </c>
      <c r="K76" s="187"/>
      <c r="L76" s="279">
        <f t="shared" ref="L76:L139" si="4">J76/1156265329237</f>
        <v>-2.2386901540221056E-3</v>
      </c>
      <c r="M76" s="279"/>
      <c r="N76" s="161">
        <v>0</v>
      </c>
      <c r="O76" s="161"/>
      <c r="P76" s="161">
        <v>6738665599</v>
      </c>
      <c r="Q76" s="161"/>
      <c r="R76" s="161">
        <v>-287304320</v>
      </c>
      <c r="S76" s="161"/>
      <c r="T76" s="187">
        <f t="shared" ref="T76:T139" si="5">N76+P76+R76</f>
        <v>6451361279</v>
      </c>
      <c r="U76" s="183"/>
      <c r="V76" s="279">
        <f>T76/درآمدها!$J$5</f>
        <v>1.5200457618414426E-3</v>
      </c>
    </row>
    <row r="77" spans="1:22" s="277" customFormat="1" ht="42.75" customHeight="1">
      <c r="A77" s="286"/>
      <c r="B77" s="294" t="s">
        <v>241</v>
      </c>
      <c r="C77" s="295"/>
      <c r="D77" s="161">
        <v>0</v>
      </c>
      <c r="E77" s="161"/>
      <c r="F77" s="161">
        <v>8822168843</v>
      </c>
      <c r="G77" s="161"/>
      <c r="H77" s="161">
        <v>0</v>
      </c>
      <c r="I77" s="161"/>
      <c r="J77" s="187">
        <f t="shared" si="3"/>
        <v>8822168843</v>
      </c>
      <c r="K77" s="187"/>
      <c r="L77" s="279">
        <f t="shared" si="4"/>
        <v>7.6298827093791701E-3</v>
      </c>
      <c r="M77" s="279"/>
      <c r="N77" s="161">
        <v>5393113920</v>
      </c>
      <c r="O77" s="161"/>
      <c r="P77" s="161">
        <v>21337882335</v>
      </c>
      <c r="Q77" s="161"/>
      <c r="R77" s="161">
        <v>559543336</v>
      </c>
      <c r="S77" s="161"/>
      <c r="T77" s="187">
        <f t="shared" si="5"/>
        <v>27290539591</v>
      </c>
      <c r="U77" s="183"/>
      <c r="V77" s="279">
        <f>T77/درآمدها!$J$5</f>
        <v>6.4300954867769775E-3</v>
      </c>
    </row>
    <row r="78" spans="1:22" s="277" customFormat="1" ht="42.75" customHeight="1">
      <c r="A78" s="286"/>
      <c r="B78" s="294" t="s">
        <v>95</v>
      </c>
      <c r="C78" s="295"/>
      <c r="D78" s="161">
        <v>0</v>
      </c>
      <c r="E78" s="161"/>
      <c r="F78" s="161">
        <v>-3401518854</v>
      </c>
      <c r="G78" s="161"/>
      <c r="H78" s="161">
        <v>0</v>
      </c>
      <c r="I78" s="161"/>
      <c r="J78" s="187">
        <f t="shared" si="3"/>
        <v>-3401518854</v>
      </c>
      <c r="K78" s="187"/>
      <c r="L78" s="279">
        <f t="shared" si="4"/>
        <v>-2.9418151422430047E-3</v>
      </c>
      <c r="M78" s="279"/>
      <c r="N78" s="161">
        <v>858397680</v>
      </c>
      <c r="O78" s="161"/>
      <c r="P78" s="161">
        <v>-947614593</v>
      </c>
      <c r="Q78" s="161"/>
      <c r="R78" s="161">
        <v>-138210641</v>
      </c>
      <c r="S78" s="161"/>
      <c r="T78" s="187">
        <f t="shared" si="5"/>
        <v>-227427554</v>
      </c>
      <c r="U78" s="183"/>
      <c r="V78" s="279">
        <f>T78/درآمدها!$J$5</f>
        <v>-5.3585634819268946E-5</v>
      </c>
    </row>
    <row r="79" spans="1:22" s="277" customFormat="1" ht="42.75" customHeight="1">
      <c r="A79" s="286"/>
      <c r="B79" s="294" t="s">
        <v>120</v>
      </c>
      <c r="C79" s="295"/>
      <c r="D79" s="161">
        <v>0</v>
      </c>
      <c r="E79" s="161"/>
      <c r="F79" s="161">
        <v>-525794548</v>
      </c>
      <c r="G79" s="161"/>
      <c r="H79" s="161">
        <v>0</v>
      </c>
      <c r="I79" s="161"/>
      <c r="J79" s="187">
        <f t="shared" si="3"/>
        <v>-525794548</v>
      </c>
      <c r="K79" s="187"/>
      <c r="L79" s="279">
        <f t="shared" si="4"/>
        <v>-4.5473520195140932E-4</v>
      </c>
      <c r="M79" s="279"/>
      <c r="N79" s="161">
        <v>0</v>
      </c>
      <c r="O79" s="161"/>
      <c r="P79" s="161">
        <v>4845246062</v>
      </c>
      <c r="Q79" s="161"/>
      <c r="R79" s="161">
        <v>163324208</v>
      </c>
      <c r="S79" s="161"/>
      <c r="T79" s="187">
        <f t="shared" si="5"/>
        <v>5008570270</v>
      </c>
      <c r="U79" s="183"/>
      <c r="V79" s="279">
        <f>T79/درآمدها!$J$5</f>
        <v>1.1801007078274574E-3</v>
      </c>
    </row>
    <row r="80" spans="1:22" s="277" customFormat="1" ht="42.75" customHeight="1">
      <c r="A80" s="286"/>
      <c r="B80" s="294" t="s">
        <v>198</v>
      </c>
      <c r="C80" s="295"/>
      <c r="D80" s="161">
        <v>0</v>
      </c>
      <c r="E80" s="161"/>
      <c r="F80" s="161">
        <v>301863882</v>
      </c>
      <c r="G80" s="161"/>
      <c r="H80" s="161">
        <v>57539948</v>
      </c>
      <c r="I80" s="161"/>
      <c r="J80" s="187">
        <f t="shared" si="3"/>
        <v>359403830</v>
      </c>
      <c r="K80" s="187"/>
      <c r="L80" s="279">
        <f t="shared" si="4"/>
        <v>3.1083162394669788E-4</v>
      </c>
      <c r="M80" s="279"/>
      <c r="N80" s="161">
        <v>298459560</v>
      </c>
      <c r="O80" s="161"/>
      <c r="P80" s="161">
        <v>1419123119</v>
      </c>
      <c r="Q80" s="161"/>
      <c r="R80" s="161">
        <v>3874712957</v>
      </c>
      <c r="S80" s="161"/>
      <c r="T80" s="187">
        <f t="shared" si="5"/>
        <v>5592295636</v>
      </c>
      <c r="U80" s="183"/>
      <c r="V80" s="279">
        <f>T80/درآمدها!$J$5</f>
        <v>1.3176359085851461E-3</v>
      </c>
    </row>
    <row r="81" spans="1:22" s="277" customFormat="1" ht="42.75" customHeight="1">
      <c r="A81" s="286"/>
      <c r="B81" s="294" t="s">
        <v>138</v>
      </c>
      <c r="C81" s="295"/>
      <c r="D81" s="161">
        <f>'درآمد سود سهام'!M152</f>
        <v>0</v>
      </c>
      <c r="E81" s="161"/>
      <c r="F81" s="161">
        <v>2833211140</v>
      </c>
      <c r="G81" s="161"/>
      <c r="H81" s="161">
        <v>167720817</v>
      </c>
      <c r="I81" s="161"/>
      <c r="J81" s="187">
        <f t="shared" si="3"/>
        <v>3000931957</v>
      </c>
      <c r="K81" s="187"/>
      <c r="L81" s="279">
        <f t="shared" si="4"/>
        <v>2.595366202824973E-3</v>
      </c>
      <c r="M81" s="279"/>
      <c r="N81" s="161">
        <v>1367802000</v>
      </c>
      <c r="O81" s="161"/>
      <c r="P81" s="161">
        <v>2652436453</v>
      </c>
      <c r="Q81" s="161"/>
      <c r="R81" s="161">
        <v>-1959439430</v>
      </c>
      <c r="S81" s="161"/>
      <c r="T81" s="187">
        <f t="shared" si="5"/>
        <v>2060799023</v>
      </c>
      <c r="U81" s="183"/>
      <c r="V81" s="279">
        <f>T81/درآمدها!$J$5</f>
        <v>4.8555780484885408E-4</v>
      </c>
    </row>
    <row r="82" spans="1:22" s="277" customFormat="1" ht="42.75" customHeight="1">
      <c r="A82" s="286"/>
      <c r="B82" s="294" t="s">
        <v>306</v>
      </c>
      <c r="C82" s="295"/>
      <c r="D82" s="161">
        <v>0</v>
      </c>
      <c r="E82" s="161"/>
      <c r="F82" s="161">
        <v>-1684113377</v>
      </c>
      <c r="G82" s="161"/>
      <c r="H82" s="161">
        <v>-133180094</v>
      </c>
      <c r="I82" s="161"/>
      <c r="J82" s="187">
        <f t="shared" si="3"/>
        <v>-1817293471</v>
      </c>
      <c r="K82" s="187"/>
      <c r="L82" s="279">
        <f t="shared" si="4"/>
        <v>-1.5716924351603634E-3</v>
      </c>
      <c r="M82" s="279"/>
      <c r="N82" s="161">
        <v>0</v>
      </c>
      <c r="O82" s="161"/>
      <c r="P82" s="161">
        <v>-1352614007</v>
      </c>
      <c r="Q82" s="161"/>
      <c r="R82" s="161">
        <v>-945358042</v>
      </c>
      <c r="S82" s="161"/>
      <c r="T82" s="187">
        <f t="shared" si="5"/>
        <v>-2297972049</v>
      </c>
      <c r="U82" s="183"/>
      <c r="V82" s="279">
        <f>T82/درآمدها!$J$5</f>
        <v>-5.4143963155230167E-4</v>
      </c>
    </row>
    <row r="83" spans="1:22" s="277" customFormat="1" ht="42.75" customHeight="1">
      <c r="A83" s="286"/>
      <c r="B83" s="294" t="s">
        <v>189</v>
      </c>
      <c r="C83" s="295"/>
      <c r="D83" s="161">
        <v>0</v>
      </c>
      <c r="E83" s="161"/>
      <c r="F83" s="161">
        <v>3733134284</v>
      </c>
      <c r="G83" s="161"/>
      <c r="H83" s="161">
        <v>0</v>
      </c>
      <c r="I83" s="161"/>
      <c r="J83" s="187">
        <f t="shared" si="3"/>
        <v>3733134284</v>
      </c>
      <c r="K83" s="187"/>
      <c r="L83" s="279">
        <f t="shared" si="4"/>
        <v>3.2286138740002111E-3</v>
      </c>
      <c r="M83" s="279"/>
      <c r="N83" s="161">
        <v>0</v>
      </c>
      <c r="O83" s="161"/>
      <c r="P83" s="161">
        <v>5385688806</v>
      </c>
      <c r="Q83" s="161"/>
      <c r="R83" s="161">
        <v>-497139864</v>
      </c>
      <c r="S83" s="161"/>
      <c r="T83" s="187">
        <f t="shared" si="5"/>
        <v>4888548942</v>
      </c>
      <c r="U83" s="183"/>
      <c r="V83" s="279">
        <f>T83/درآمدها!$J$5</f>
        <v>1.1518217286993096E-3</v>
      </c>
    </row>
    <row r="84" spans="1:22" s="277" customFormat="1" ht="42.75" customHeight="1">
      <c r="A84" s="286"/>
      <c r="B84" s="294" t="s">
        <v>340</v>
      </c>
      <c r="C84" s="295"/>
      <c r="D84" s="161">
        <v>0</v>
      </c>
      <c r="E84" s="161"/>
      <c r="F84" s="161">
        <v>-3771557751</v>
      </c>
      <c r="G84" s="161"/>
      <c r="H84" s="161">
        <v>0</v>
      </c>
      <c r="I84" s="161"/>
      <c r="J84" s="187">
        <f t="shared" si="3"/>
        <v>-3771557751</v>
      </c>
      <c r="K84" s="187"/>
      <c r="L84" s="279">
        <f t="shared" si="4"/>
        <v>-3.2618445400319903E-3</v>
      </c>
      <c r="M84" s="279"/>
      <c r="N84" s="161">
        <v>2115900800</v>
      </c>
      <c r="O84" s="161"/>
      <c r="P84" s="161">
        <v>1809207439</v>
      </c>
      <c r="Q84" s="161"/>
      <c r="R84" s="161">
        <v>-1242935128</v>
      </c>
      <c r="S84" s="161"/>
      <c r="T84" s="187">
        <f t="shared" si="5"/>
        <v>2682173111</v>
      </c>
      <c r="U84" s="183"/>
      <c r="V84" s="279">
        <f>T84/درآمدها!$J$5</f>
        <v>6.3196365752633701E-4</v>
      </c>
    </row>
    <row r="85" spans="1:22" s="277" customFormat="1" ht="42.75" customHeight="1">
      <c r="A85" s="286"/>
      <c r="B85" s="294" t="s">
        <v>126</v>
      </c>
      <c r="C85" s="295"/>
      <c r="D85" s="161">
        <v>0</v>
      </c>
      <c r="E85" s="161"/>
      <c r="F85" s="161">
        <v>-2671008219</v>
      </c>
      <c r="G85" s="161"/>
      <c r="H85" s="161">
        <v>0</v>
      </c>
      <c r="I85" s="161"/>
      <c r="J85" s="187">
        <f t="shared" si="3"/>
        <v>-2671008219</v>
      </c>
      <c r="K85" s="187"/>
      <c r="L85" s="279">
        <f t="shared" si="4"/>
        <v>-2.3100305366438286E-3</v>
      </c>
      <c r="M85" s="279"/>
      <c r="N85" s="161">
        <v>451176464</v>
      </c>
      <c r="O85" s="161"/>
      <c r="P85" s="161">
        <v>-1398405444</v>
      </c>
      <c r="Q85" s="161"/>
      <c r="R85" s="161">
        <v>-691306822</v>
      </c>
      <c r="S85" s="161"/>
      <c r="T85" s="187">
        <f t="shared" si="5"/>
        <v>-1638535802</v>
      </c>
      <c r="U85" s="183"/>
      <c r="V85" s="279">
        <f>T85/درآمدها!$J$5</f>
        <v>-3.8606571446602275E-4</v>
      </c>
    </row>
    <row r="86" spans="1:22" s="277" customFormat="1" ht="42.75" customHeight="1">
      <c r="A86" s="286"/>
      <c r="B86" s="294" t="s">
        <v>404</v>
      </c>
      <c r="C86" s="295"/>
      <c r="D86" s="161">
        <v>0</v>
      </c>
      <c r="E86" s="161"/>
      <c r="F86" s="161">
        <v>0</v>
      </c>
      <c r="G86" s="161"/>
      <c r="H86" s="161">
        <v>0</v>
      </c>
      <c r="I86" s="161"/>
      <c r="J86" s="187">
        <f t="shared" si="3"/>
        <v>0</v>
      </c>
      <c r="K86" s="187"/>
      <c r="L86" s="279">
        <f t="shared" si="4"/>
        <v>0</v>
      </c>
      <c r="M86" s="279"/>
      <c r="N86" s="161">
        <v>5480605000</v>
      </c>
      <c r="O86" s="161"/>
      <c r="P86" s="161">
        <v>0</v>
      </c>
      <c r="Q86" s="161"/>
      <c r="R86" s="161">
        <v>-3562321862</v>
      </c>
      <c r="S86" s="161"/>
      <c r="T86" s="187">
        <f t="shared" si="5"/>
        <v>1918283138</v>
      </c>
      <c r="U86" s="183"/>
      <c r="V86" s="279">
        <f>T86/درآمدها!$J$5</f>
        <v>4.519787418231183E-4</v>
      </c>
    </row>
    <row r="87" spans="1:22" s="277" customFormat="1" ht="42.75" customHeight="1">
      <c r="A87" s="286"/>
      <c r="B87" s="294" t="s">
        <v>402</v>
      </c>
      <c r="C87" s="295"/>
      <c r="D87" s="161">
        <v>0</v>
      </c>
      <c r="E87" s="161"/>
      <c r="F87" s="161">
        <v>-1298905747</v>
      </c>
      <c r="G87" s="161"/>
      <c r="H87" s="161">
        <v>0</v>
      </c>
      <c r="I87" s="161"/>
      <c r="J87" s="187">
        <f t="shared" si="3"/>
        <v>-1298905747</v>
      </c>
      <c r="K87" s="187"/>
      <c r="L87" s="279">
        <f t="shared" si="4"/>
        <v>-1.1233630501202747E-3</v>
      </c>
      <c r="M87" s="279"/>
      <c r="N87" s="161">
        <v>0</v>
      </c>
      <c r="O87" s="161"/>
      <c r="P87" s="161">
        <v>1376963958</v>
      </c>
      <c r="Q87" s="161"/>
      <c r="R87" s="161">
        <v>76729989</v>
      </c>
      <c r="S87" s="161"/>
      <c r="T87" s="187">
        <f t="shared" si="5"/>
        <v>1453693947</v>
      </c>
      <c r="U87" s="183"/>
      <c r="V87" s="279">
        <f>T87/درآمدها!$J$5</f>
        <v>3.4251396373424352E-4</v>
      </c>
    </row>
    <row r="88" spans="1:22" s="277" customFormat="1" ht="42.75" customHeight="1">
      <c r="A88" s="286"/>
      <c r="B88" s="294" t="s">
        <v>346</v>
      </c>
      <c r="C88" s="295"/>
      <c r="D88" s="161">
        <v>0</v>
      </c>
      <c r="E88" s="161"/>
      <c r="F88" s="161">
        <v>3891905071</v>
      </c>
      <c r="G88" s="161"/>
      <c r="H88" s="161">
        <v>0</v>
      </c>
      <c r="I88" s="161"/>
      <c r="J88" s="187">
        <f t="shared" si="3"/>
        <v>3891905071</v>
      </c>
      <c r="K88" s="187"/>
      <c r="L88" s="279">
        <f t="shared" si="4"/>
        <v>3.3659273287803262E-3</v>
      </c>
      <c r="M88" s="279"/>
      <c r="N88" s="161">
        <v>0</v>
      </c>
      <c r="O88" s="161"/>
      <c r="P88" s="161">
        <v>10795507091</v>
      </c>
      <c r="Q88" s="161"/>
      <c r="R88" s="161">
        <v>1933136014</v>
      </c>
      <c r="S88" s="161"/>
      <c r="T88" s="187">
        <f t="shared" si="5"/>
        <v>12728643105</v>
      </c>
      <c r="U88" s="183"/>
      <c r="V88" s="279">
        <f>T88/درآمدها!$J$5</f>
        <v>2.999075570101482E-3</v>
      </c>
    </row>
    <row r="89" spans="1:22" s="277" customFormat="1" ht="42.75" customHeight="1">
      <c r="A89" s="286"/>
      <c r="B89" s="294" t="s">
        <v>352</v>
      </c>
      <c r="C89" s="295"/>
      <c r="D89" s="161">
        <v>0</v>
      </c>
      <c r="E89" s="161"/>
      <c r="F89" s="161">
        <v>-3616784926</v>
      </c>
      <c r="G89" s="161"/>
      <c r="H89" s="161">
        <v>0</v>
      </c>
      <c r="I89" s="161"/>
      <c r="J89" s="187">
        <f t="shared" si="3"/>
        <v>-3616784926</v>
      </c>
      <c r="K89" s="187"/>
      <c r="L89" s="279">
        <f t="shared" si="4"/>
        <v>-3.1279887362761758E-3</v>
      </c>
      <c r="M89" s="279"/>
      <c r="N89" s="161">
        <v>0</v>
      </c>
      <c r="O89" s="161"/>
      <c r="P89" s="161">
        <v>-903846296</v>
      </c>
      <c r="Q89" s="161"/>
      <c r="R89" s="161">
        <v>-35701614</v>
      </c>
      <c r="S89" s="161"/>
      <c r="T89" s="187">
        <f t="shared" si="5"/>
        <v>-939547910</v>
      </c>
      <c r="U89" s="183"/>
      <c r="V89" s="279">
        <f>T89/درآمدها!$J$5</f>
        <v>-2.213727858167413E-4</v>
      </c>
    </row>
    <row r="90" spans="1:22" s="277" customFormat="1" ht="42.75" customHeight="1">
      <c r="A90" s="286"/>
      <c r="B90" s="294" t="s">
        <v>203</v>
      </c>
      <c r="C90" s="295"/>
      <c r="D90" s="161">
        <v>0</v>
      </c>
      <c r="E90" s="161"/>
      <c r="F90" s="161">
        <v>5871199118</v>
      </c>
      <c r="G90" s="161"/>
      <c r="H90" s="161">
        <v>0</v>
      </c>
      <c r="I90" s="161"/>
      <c r="J90" s="187">
        <f t="shared" si="3"/>
        <v>5871199118</v>
      </c>
      <c r="K90" s="187"/>
      <c r="L90" s="279">
        <f t="shared" si="4"/>
        <v>5.0777265127151267E-3</v>
      </c>
      <c r="M90" s="279"/>
      <c r="N90" s="161">
        <v>4082561200</v>
      </c>
      <c r="O90" s="161"/>
      <c r="P90" s="161">
        <v>19739731893</v>
      </c>
      <c r="Q90" s="161"/>
      <c r="R90" s="161">
        <v>3099009489</v>
      </c>
      <c r="S90" s="161"/>
      <c r="T90" s="187">
        <f t="shared" si="5"/>
        <v>26921302582</v>
      </c>
      <c r="U90" s="183"/>
      <c r="V90" s="279">
        <f>T90/درآمدها!$J$5</f>
        <v>6.3430972353424432E-3</v>
      </c>
    </row>
    <row r="91" spans="1:22" s="277" customFormat="1" ht="42.75" customHeight="1">
      <c r="A91" s="286"/>
      <c r="B91" s="294" t="s">
        <v>325</v>
      </c>
      <c r="C91" s="295"/>
      <c r="D91" s="161">
        <v>0</v>
      </c>
      <c r="E91" s="161"/>
      <c r="F91" s="161">
        <v>1370848431</v>
      </c>
      <c r="G91" s="161"/>
      <c r="H91" s="161">
        <v>469708394</v>
      </c>
      <c r="I91" s="161"/>
      <c r="J91" s="187">
        <f t="shared" si="3"/>
        <v>1840556825</v>
      </c>
      <c r="K91" s="187"/>
      <c r="L91" s="279">
        <f t="shared" si="4"/>
        <v>1.5918118259366581E-3</v>
      </c>
      <c r="M91" s="279"/>
      <c r="N91" s="161">
        <v>866860622</v>
      </c>
      <c r="O91" s="161"/>
      <c r="P91" s="161">
        <v>10397880104</v>
      </c>
      <c r="Q91" s="161"/>
      <c r="R91" s="161">
        <v>1183584258</v>
      </c>
      <c r="S91" s="161"/>
      <c r="T91" s="187">
        <f t="shared" si="5"/>
        <v>12448324984</v>
      </c>
      <c r="U91" s="183"/>
      <c r="V91" s="279">
        <f>T91/درآمدها!$J$5</f>
        <v>2.9330280565045604E-3</v>
      </c>
    </row>
    <row r="92" spans="1:22" s="277" customFormat="1" ht="52.5" customHeight="1">
      <c r="A92" s="286"/>
      <c r="B92" s="294" t="s">
        <v>319</v>
      </c>
      <c r="C92" s="295"/>
      <c r="D92" s="161">
        <v>0</v>
      </c>
      <c r="E92" s="161"/>
      <c r="F92" s="161">
        <v>-255773130</v>
      </c>
      <c r="G92" s="161"/>
      <c r="H92" s="161">
        <v>0</v>
      </c>
      <c r="I92" s="161"/>
      <c r="J92" s="187">
        <f t="shared" si="3"/>
        <v>-255773130</v>
      </c>
      <c r="K92" s="187"/>
      <c r="L92" s="279">
        <f t="shared" si="4"/>
        <v>-2.2120626082318008E-4</v>
      </c>
      <c r="M92" s="279"/>
      <c r="N92" s="161">
        <v>45931950</v>
      </c>
      <c r="O92" s="161"/>
      <c r="P92" s="161">
        <v>1544734991</v>
      </c>
      <c r="Q92" s="161"/>
      <c r="R92" s="161">
        <v>-367704431</v>
      </c>
      <c r="S92" s="161"/>
      <c r="T92" s="187">
        <f t="shared" si="5"/>
        <v>1222962510</v>
      </c>
      <c r="U92" s="183"/>
      <c r="V92" s="279">
        <f>T92/درآمدها!$J$5</f>
        <v>2.8814988028458743E-4</v>
      </c>
    </row>
    <row r="93" spans="1:22" s="277" customFormat="1" ht="42.75" customHeight="1">
      <c r="A93" s="286"/>
      <c r="B93" s="267" t="s">
        <v>201</v>
      </c>
      <c r="C93" s="296"/>
      <c r="D93" s="161">
        <v>0</v>
      </c>
      <c r="E93" s="161"/>
      <c r="F93" s="161">
        <v>677077257</v>
      </c>
      <c r="G93" s="161"/>
      <c r="H93" s="161">
        <v>85000124</v>
      </c>
      <c r="I93" s="161"/>
      <c r="J93" s="187">
        <f t="shared" si="3"/>
        <v>762077381</v>
      </c>
      <c r="K93" s="187"/>
      <c r="L93" s="279">
        <f t="shared" si="4"/>
        <v>6.5908521316892035E-4</v>
      </c>
      <c r="M93" s="279"/>
      <c r="N93" s="161">
        <v>471251000</v>
      </c>
      <c r="O93" s="161"/>
      <c r="P93" s="161">
        <v>1700740390</v>
      </c>
      <c r="Q93" s="161"/>
      <c r="R93" s="161">
        <v>99530867</v>
      </c>
      <c r="S93" s="161"/>
      <c r="T93" s="187">
        <f t="shared" si="5"/>
        <v>2271522257</v>
      </c>
      <c r="U93" s="297"/>
      <c r="V93" s="279">
        <f>T93/درآمدها!$J$5</f>
        <v>5.3520762988746554E-4</v>
      </c>
    </row>
    <row r="94" spans="1:22" s="277" customFormat="1" ht="42.75" customHeight="1">
      <c r="A94" s="286"/>
      <c r="B94" s="294" t="s">
        <v>480</v>
      </c>
      <c r="C94" s="295"/>
      <c r="D94" s="161">
        <v>0</v>
      </c>
      <c r="E94" s="161"/>
      <c r="F94" s="161">
        <v>-2354364059</v>
      </c>
      <c r="G94" s="161"/>
      <c r="H94" s="161">
        <v>-14998239</v>
      </c>
      <c r="I94" s="161"/>
      <c r="J94" s="187">
        <f t="shared" si="3"/>
        <v>-2369362298</v>
      </c>
      <c r="K94" s="187"/>
      <c r="L94" s="279">
        <f t="shared" si="4"/>
        <v>-2.0491510366080958E-3</v>
      </c>
      <c r="M94" s="279"/>
      <c r="N94" s="161">
        <v>0</v>
      </c>
      <c r="O94" s="161"/>
      <c r="P94" s="161">
        <v>-1331380969</v>
      </c>
      <c r="Q94" s="161"/>
      <c r="R94" s="161">
        <v>-14998239</v>
      </c>
      <c r="S94" s="161"/>
      <c r="T94" s="187">
        <f t="shared" si="5"/>
        <v>-1346379208</v>
      </c>
      <c r="U94" s="183"/>
      <c r="V94" s="279">
        <f>T94/درآمدها!$J$5</f>
        <v>-3.1722886386996251E-4</v>
      </c>
    </row>
    <row r="95" spans="1:22" s="277" customFormat="1" ht="42.75" customHeight="1">
      <c r="A95" s="286"/>
      <c r="B95" s="294" t="s">
        <v>285</v>
      </c>
      <c r="C95" s="295"/>
      <c r="D95" s="161">
        <v>0</v>
      </c>
      <c r="E95" s="161"/>
      <c r="F95" s="161">
        <v>0</v>
      </c>
      <c r="G95" s="161"/>
      <c r="H95" s="161">
        <v>0</v>
      </c>
      <c r="I95" s="161"/>
      <c r="J95" s="187">
        <f t="shared" si="3"/>
        <v>0</v>
      </c>
      <c r="K95" s="187"/>
      <c r="L95" s="279">
        <f t="shared" si="4"/>
        <v>0</v>
      </c>
      <c r="M95" s="279"/>
      <c r="N95" s="161">
        <v>709166700</v>
      </c>
      <c r="O95" s="161"/>
      <c r="P95" s="161">
        <v>0</v>
      </c>
      <c r="Q95" s="161"/>
      <c r="R95" s="161">
        <v>-1632666060</v>
      </c>
      <c r="S95" s="161"/>
      <c r="T95" s="187">
        <f t="shared" si="5"/>
        <v>-923499360</v>
      </c>
      <c r="U95" s="183"/>
      <c r="V95" s="279">
        <f>T95/درآمدها!$J$5</f>
        <v>-2.175914861256811E-4</v>
      </c>
    </row>
    <row r="96" spans="1:22" s="277" customFormat="1" ht="42.75" customHeight="1">
      <c r="A96" s="286"/>
      <c r="B96" s="267" t="s">
        <v>423</v>
      </c>
      <c r="C96" s="296"/>
      <c r="D96" s="161">
        <v>0</v>
      </c>
      <c r="E96" s="161"/>
      <c r="F96" s="161">
        <v>0</v>
      </c>
      <c r="G96" s="161"/>
      <c r="H96" s="161">
        <v>0</v>
      </c>
      <c r="I96" s="161"/>
      <c r="J96" s="187">
        <f t="shared" si="3"/>
        <v>0</v>
      </c>
      <c r="K96" s="187"/>
      <c r="L96" s="279">
        <f t="shared" si="4"/>
        <v>0</v>
      </c>
      <c r="M96" s="279"/>
      <c r="N96" s="161">
        <v>0</v>
      </c>
      <c r="O96" s="161"/>
      <c r="P96" s="161">
        <v>0</v>
      </c>
      <c r="Q96" s="161"/>
      <c r="R96" s="161">
        <v>-977422980</v>
      </c>
      <c r="S96" s="161"/>
      <c r="T96" s="187">
        <f t="shared" si="5"/>
        <v>-977422980</v>
      </c>
      <c r="U96" s="297"/>
      <c r="V96" s="279">
        <f>T96/درآمدها!$J$5</f>
        <v>-2.302967690108544E-4</v>
      </c>
    </row>
    <row r="97" spans="1:22" s="277" customFormat="1" ht="42.75" customHeight="1">
      <c r="A97" s="286"/>
      <c r="B97" s="294" t="s">
        <v>510</v>
      </c>
      <c r="C97" s="295"/>
      <c r="D97" s="161">
        <v>0</v>
      </c>
      <c r="E97" s="161"/>
      <c r="F97" s="161">
        <v>-156040920</v>
      </c>
      <c r="G97" s="161"/>
      <c r="H97" s="161">
        <v>-11093622</v>
      </c>
      <c r="I97" s="161"/>
      <c r="J97" s="187">
        <f t="shared" si="3"/>
        <v>-167134542</v>
      </c>
      <c r="K97" s="187"/>
      <c r="L97" s="279">
        <f t="shared" si="4"/>
        <v>-1.4454687671928144E-4</v>
      </c>
      <c r="M97" s="279"/>
      <c r="N97" s="161">
        <v>0</v>
      </c>
      <c r="O97" s="161"/>
      <c r="P97" s="161">
        <v>-156040920</v>
      </c>
      <c r="Q97" s="161"/>
      <c r="R97" s="161">
        <v>-11093622</v>
      </c>
      <c r="S97" s="161"/>
      <c r="T97" s="187">
        <f t="shared" si="5"/>
        <v>-167134542</v>
      </c>
      <c r="U97" s="183"/>
      <c r="V97" s="279">
        <f>T97/درآمدها!$J$5</f>
        <v>-3.9379619469054168E-5</v>
      </c>
    </row>
    <row r="98" spans="1:22" s="277" customFormat="1" ht="42.75" customHeight="1">
      <c r="A98" s="286"/>
      <c r="B98" s="294" t="s">
        <v>483</v>
      </c>
      <c r="C98" s="295"/>
      <c r="D98" s="161">
        <v>0</v>
      </c>
      <c r="E98" s="161"/>
      <c r="F98" s="161">
        <v>-3067192609</v>
      </c>
      <c r="G98" s="161"/>
      <c r="H98" s="161">
        <v>0</v>
      </c>
      <c r="I98" s="161"/>
      <c r="J98" s="187">
        <f t="shared" si="3"/>
        <v>-3067192609</v>
      </c>
      <c r="K98" s="187"/>
      <c r="L98" s="279">
        <f t="shared" si="4"/>
        <v>-2.6526719529193087E-3</v>
      </c>
      <c r="M98" s="279"/>
      <c r="N98" s="161">
        <v>0</v>
      </c>
      <c r="O98" s="161"/>
      <c r="P98" s="161">
        <v>2582198815</v>
      </c>
      <c r="Q98" s="161"/>
      <c r="R98" s="161">
        <v>-1311557</v>
      </c>
      <c r="S98" s="161"/>
      <c r="T98" s="187">
        <f t="shared" si="5"/>
        <v>2580887258</v>
      </c>
      <c r="U98" s="183"/>
      <c r="V98" s="279">
        <f>T98/درآمدها!$J$5</f>
        <v>6.0809906136919691E-4</v>
      </c>
    </row>
    <row r="99" spans="1:22" s="277" customFormat="1" ht="42.75" customHeight="1">
      <c r="A99" s="286"/>
      <c r="B99" s="294" t="s">
        <v>89</v>
      </c>
      <c r="C99" s="295"/>
      <c r="D99" s="161">
        <v>0</v>
      </c>
      <c r="E99" s="161"/>
      <c r="F99" s="161">
        <v>2300612238</v>
      </c>
      <c r="G99" s="161"/>
      <c r="H99" s="161">
        <v>0</v>
      </c>
      <c r="I99" s="161"/>
      <c r="J99" s="187">
        <f t="shared" si="3"/>
        <v>2300612238</v>
      </c>
      <c r="K99" s="187"/>
      <c r="L99" s="279">
        <f t="shared" si="4"/>
        <v>1.9896923135437564E-3</v>
      </c>
      <c r="M99" s="279"/>
      <c r="N99" s="161">
        <v>456216320</v>
      </c>
      <c r="O99" s="161"/>
      <c r="P99" s="161">
        <v>4347927847</v>
      </c>
      <c r="Q99" s="161"/>
      <c r="R99" s="161">
        <v>-93634446</v>
      </c>
      <c r="S99" s="161"/>
      <c r="T99" s="187">
        <f t="shared" si="5"/>
        <v>4710509721</v>
      </c>
      <c r="U99" s="183"/>
      <c r="V99" s="279">
        <f>T99/درآمدها!$J$5</f>
        <v>1.1098727893020493E-3</v>
      </c>
    </row>
    <row r="100" spans="1:22" s="277" customFormat="1" ht="42.75" customHeight="1">
      <c r="A100" s="286"/>
      <c r="B100" s="294" t="s">
        <v>424</v>
      </c>
      <c r="C100" s="295"/>
      <c r="D100" s="161">
        <f>'درآمد سود سهام'!M151</f>
        <v>0</v>
      </c>
      <c r="E100" s="161"/>
      <c r="F100" s="161">
        <v>-2883824223</v>
      </c>
      <c r="G100" s="161"/>
      <c r="H100" s="161">
        <v>0</v>
      </c>
      <c r="I100" s="161"/>
      <c r="J100" s="187">
        <f t="shared" si="3"/>
        <v>-2883824223</v>
      </c>
      <c r="K100" s="187"/>
      <c r="L100" s="279">
        <f t="shared" si="4"/>
        <v>-2.4940851810397076E-3</v>
      </c>
      <c r="M100" s="279"/>
      <c r="N100" s="161">
        <v>69136325</v>
      </c>
      <c r="O100" s="161"/>
      <c r="P100" s="161">
        <v>1036100349</v>
      </c>
      <c r="Q100" s="161"/>
      <c r="R100" s="161">
        <v>268088647</v>
      </c>
      <c r="S100" s="161"/>
      <c r="T100" s="187">
        <f t="shared" si="5"/>
        <v>1373325321</v>
      </c>
      <c r="U100" s="183"/>
      <c r="V100" s="279">
        <f>T100/درآمدها!$J$5</f>
        <v>3.2357780684376223E-4</v>
      </c>
    </row>
    <row r="101" spans="1:22" s="277" customFormat="1" ht="42.75" customHeight="1">
      <c r="A101" s="286"/>
      <c r="B101" s="294" t="s">
        <v>497</v>
      </c>
      <c r="C101" s="295"/>
      <c r="D101" s="161">
        <v>0</v>
      </c>
      <c r="E101" s="161"/>
      <c r="F101" s="161">
        <v>-269507694</v>
      </c>
      <c r="G101" s="161"/>
      <c r="H101" s="161">
        <v>0</v>
      </c>
      <c r="I101" s="161"/>
      <c r="J101" s="187">
        <f t="shared" si="3"/>
        <v>-269507694</v>
      </c>
      <c r="K101" s="187"/>
      <c r="L101" s="279">
        <f t="shared" si="4"/>
        <v>-2.3308464518074202E-4</v>
      </c>
      <c r="M101" s="279"/>
      <c r="N101" s="161">
        <v>0</v>
      </c>
      <c r="O101" s="161"/>
      <c r="P101" s="161">
        <v>-269507694</v>
      </c>
      <c r="Q101" s="161"/>
      <c r="R101" s="161">
        <v>0</v>
      </c>
      <c r="S101" s="161"/>
      <c r="T101" s="187">
        <f t="shared" si="5"/>
        <v>-269507694</v>
      </c>
      <c r="U101" s="183"/>
      <c r="V101" s="279">
        <f>T101/درآمدها!$J$5</f>
        <v>-6.3500400974577081E-5</v>
      </c>
    </row>
    <row r="102" spans="1:22" s="277" customFormat="1" ht="42.75" customHeight="1">
      <c r="A102" s="286"/>
      <c r="B102" s="294" t="s">
        <v>338</v>
      </c>
      <c r="C102" s="295"/>
      <c r="D102" s="161">
        <v>0</v>
      </c>
      <c r="E102" s="161"/>
      <c r="F102" s="161">
        <v>-749063636</v>
      </c>
      <c r="G102" s="161"/>
      <c r="H102" s="161">
        <v>0</v>
      </c>
      <c r="I102" s="161"/>
      <c r="J102" s="187">
        <f t="shared" si="3"/>
        <v>-749063636</v>
      </c>
      <c r="K102" s="187"/>
      <c r="L102" s="279">
        <f t="shared" si="4"/>
        <v>-6.4783023157348712E-4</v>
      </c>
      <c r="M102" s="279"/>
      <c r="N102" s="161">
        <v>1323216400</v>
      </c>
      <c r="O102" s="161"/>
      <c r="P102" s="161">
        <v>4226741323</v>
      </c>
      <c r="Q102" s="161"/>
      <c r="R102" s="161">
        <v>90588098</v>
      </c>
      <c r="S102" s="161"/>
      <c r="T102" s="187">
        <f t="shared" si="5"/>
        <v>5640545821</v>
      </c>
      <c r="U102" s="183"/>
      <c r="V102" s="279">
        <f>T102/درآمدها!$J$5</f>
        <v>1.3290044378064215E-3</v>
      </c>
    </row>
    <row r="103" spans="1:22" s="277" customFormat="1" ht="42.75" customHeight="1">
      <c r="A103" s="286"/>
      <c r="B103" s="294" t="s">
        <v>232</v>
      </c>
      <c r="C103" s="295"/>
      <c r="D103" s="161">
        <v>0</v>
      </c>
      <c r="E103" s="161"/>
      <c r="F103" s="161">
        <v>0</v>
      </c>
      <c r="G103" s="161"/>
      <c r="H103" s="161">
        <v>0</v>
      </c>
      <c r="I103" s="161"/>
      <c r="J103" s="187">
        <f t="shared" si="3"/>
        <v>0</v>
      </c>
      <c r="K103" s="187"/>
      <c r="L103" s="279">
        <f t="shared" si="4"/>
        <v>0</v>
      </c>
      <c r="M103" s="279"/>
      <c r="N103" s="161">
        <v>75546800</v>
      </c>
      <c r="O103" s="161"/>
      <c r="P103" s="161">
        <v>6713874296</v>
      </c>
      <c r="Q103" s="161"/>
      <c r="R103" s="161">
        <v>9677921601</v>
      </c>
      <c r="S103" s="161"/>
      <c r="T103" s="187">
        <f t="shared" si="5"/>
        <v>16467342697</v>
      </c>
      <c r="U103" s="183"/>
      <c r="V103" s="279">
        <f>T103/درآمدها!$J$5</f>
        <v>3.8799740694797141E-3</v>
      </c>
    </row>
    <row r="104" spans="1:22" s="277" customFormat="1" ht="42.75" customHeight="1">
      <c r="A104" s="286"/>
      <c r="B104" s="294" t="s">
        <v>501</v>
      </c>
      <c r="C104" s="295"/>
      <c r="D104" s="161">
        <v>0</v>
      </c>
      <c r="E104" s="161"/>
      <c r="F104" s="161">
        <v>1342164107</v>
      </c>
      <c r="G104" s="161"/>
      <c r="H104" s="161">
        <v>0</v>
      </c>
      <c r="I104" s="161"/>
      <c r="J104" s="187">
        <f t="shared" si="3"/>
        <v>1342164107</v>
      </c>
      <c r="K104" s="187"/>
      <c r="L104" s="279">
        <f t="shared" si="4"/>
        <v>1.1607751897963346E-3</v>
      </c>
      <c r="M104" s="279"/>
      <c r="N104" s="161">
        <v>0</v>
      </c>
      <c r="O104" s="161"/>
      <c r="P104" s="161">
        <v>1342164107</v>
      </c>
      <c r="Q104" s="161"/>
      <c r="R104" s="161">
        <v>0</v>
      </c>
      <c r="S104" s="161"/>
      <c r="T104" s="187">
        <f t="shared" si="5"/>
        <v>1342164107</v>
      </c>
      <c r="U104" s="183"/>
      <c r="V104" s="279">
        <f>T104/درآمدها!$J$5</f>
        <v>3.1623571744183738E-4</v>
      </c>
    </row>
    <row r="105" spans="1:22" s="277" customFormat="1" ht="42.75" customHeight="1">
      <c r="A105" s="286"/>
      <c r="B105" s="294" t="s">
        <v>318</v>
      </c>
      <c r="C105" s="295"/>
      <c r="D105" s="161">
        <v>0</v>
      </c>
      <c r="E105" s="161"/>
      <c r="F105" s="161">
        <v>-4704952578</v>
      </c>
      <c r="G105" s="161"/>
      <c r="H105" s="161">
        <v>0</v>
      </c>
      <c r="I105" s="161"/>
      <c r="J105" s="187">
        <f t="shared" si="3"/>
        <v>-4704952578</v>
      </c>
      <c r="K105" s="187"/>
      <c r="L105" s="279">
        <f t="shared" si="4"/>
        <v>-4.0690942286617888E-3</v>
      </c>
      <c r="M105" s="279"/>
      <c r="N105" s="161">
        <v>292033350</v>
      </c>
      <c r="O105" s="161"/>
      <c r="P105" s="161">
        <v>-4901694396</v>
      </c>
      <c r="Q105" s="161"/>
      <c r="R105" s="161">
        <v>-1156614251</v>
      </c>
      <c r="S105" s="161"/>
      <c r="T105" s="187">
        <f t="shared" si="5"/>
        <v>-5766275297</v>
      </c>
      <c r="U105" s="183"/>
      <c r="V105" s="279">
        <f>T105/درآمدها!$J$5</f>
        <v>-1.3586283495464826E-3</v>
      </c>
    </row>
    <row r="106" spans="1:22" s="277" customFormat="1" ht="42.75" customHeight="1">
      <c r="A106" s="286"/>
      <c r="B106" s="294" t="s">
        <v>179</v>
      </c>
      <c r="C106" s="295"/>
      <c r="D106" s="161">
        <v>0</v>
      </c>
      <c r="E106" s="161"/>
      <c r="F106" s="161">
        <v>2469447643</v>
      </c>
      <c r="G106" s="161"/>
      <c r="H106" s="161">
        <v>2428098687</v>
      </c>
      <c r="I106" s="161"/>
      <c r="J106" s="187">
        <f t="shared" si="3"/>
        <v>4897546330</v>
      </c>
      <c r="K106" s="187"/>
      <c r="L106" s="279">
        <f t="shared" si="4"/>
        <v>4.2356595896824202E-3</v>
      </c>
      <c r="M106" s="279"/>
      <c r="N106" s="161">
        <v>0</v>
      </c>
      <c r="O106" s="161"/>
      <c r="P106" s="161">
        <v>10098794456</v>
      </c>
      <c r="Q106" s="161"/>
      <c r="R106" s="161">
        <v>2597029766</v>
      </c>
      <c r="S106" s="161"/>
      <c r="T106" s="187">
        <f t="shared" si="5"/>
        <v>12695824222</v>
      </c>
      <c r="U106" s="183"/>
      <c r="V106" s="279">
        <f>T106/درآمدها!$J$5</f>
        <v>2.9913429068921054E-3</v>
      </c>
    </row>
    <row r="107" spans="1:22" s="277" customFormat="1" ht="42.75" customHeight="1">
      <c r="A107" s="286"/>
      <c r="B107" s="294" t="s">
        <v>268</v>
      </c>
      <c r="C107" s="295"/>
      <c r="D107" s="161">
        <v>0</v>
      </c>
      <c r="E107" s="161"/>
      <c r="F107" s="161">
        <v>-3511569539</v>
      </c>
      <c r="G107" s="161"/>
      <c r="H107" s="161">
        <v>0</v>
      </c>
      <c r="I107" s="161"/>
      <c r="J107" s="187">
        <f t="shared" si="3"/>
        <v>-3511569539</v>
      </c>
      <c r="K107" s="187"/>
      <c r="L107" s="279">
        <f t="shared" si="4"/>
        <v>-3.0369928512145438E-3</v>
      </c>
      <c r="M107" s="279"/>
      <c r="N107" s="161">
        <v>0</v>
      </c>
      <c r="O107" s="161"/>
      <c r="P107" s="161">
        <v>638110900</v>
      </c>
      <c r="Q107" s="161"/>
      <c r="R107" s="161">
        <v>-1199800194</v>
      </c>
      <c r="S107" s="161"/>
      <c r="T107" s="187">
        <f t="shared" si="5"/>
        <v>-561689294</v>
      </c>
      <c r="U107" s="183"/>
      <c r="V107" s="279">
        <f>T107/درآمدها!$J$5</f>
        <v>-1.3234314339139835E-4</v>
      </c>
    </row>
    <row r="108" spans="1:22" s="277" customFormat="1" ht="42.75" customHeight="1">
      <c r="A108" s="286"/>
      <c r="B108" s="294" t="s">
        <v>456</v>
      </c>
      <c r="C108" s="295"/>
      <c r="D108" s="161">
        <v>0</v>
      </c>
      <c r="E108" s="161"/>
      <c r="F108" s="161">
        <v>-8036697154</v>
      </c>
      <c r="G108" s="161"/>
      <c r="H108" s="161">
        <v>0</v>
      </c>
      <c r="I108" s="161"/>
      <c r="J108" s="187">
        <f t="shared" si="3"/>
        <v>-8036697154</v>
      </c>
      <c r="K108" s="187"/>
      <c r="L108" s="279">
        <f t="shared" si="4"/>
        <v>-6.9505648494219583E-3</v>
      </c>
      <c r="M108" s="279"/>
      <c r="N108" s="161">
        <v>0</v>
      </c>
      <c r="O108" s="161"/>
      <c r="P108" s="161">
        <v>-8529401702</v>
      </c>
      <c r="Q108" s="161"/>
      <c r="R108" s="161">
        <v>47480274</v>
      </c>
      <c r="S108" s="161"/>
      <c r="T108" s="187">
        <f t="shared" si="5"/>
        <v>-8481921428</v>
      </c>
      <c r="U108" s="183"/>
      <c r="V108" s="279">
        <f>T108/درآمدها!$J$5</f>
        <v>-1.9984787956104041E-3</v>
      </c>
    </row>
    <row r="109" spans="1:22" s="277" customFormat="1" ht="42.6" customHeight="1">
      <c r="A109" s="286"/>
      <c r="B109" s="294" t="s">
        <v>342</v>
      </c>
      <c r="C109" s="295"/>
      <c r="D109" s="161">
        <v>0</v>
      </c>
      <c r="E109" s="161"/>
      <c r="F109" s="161">
        <v>-1671868110</v>
      </c>
      <c r="G109" s="161"/>
      <c r="H109" s="161">
        <v>0</v>
      </c>
      <c r="I109" s="161"/>
      <c r="J109" s="187">
        <f t="shared" si="3"/>
        <v>-1671868110</v>
      </c>
      <c r="K109" s="187"/>
      <c r="L109" s="279">
        <f t="shared" si="4"/>
        <v>-1.4459208174158759E-3</v>
      </c>
      <c r="M109" s="279"/>
      <c r="N109" s="161">
        <v>2535684480</v>
      </c>
      <c r="O109" s="161"/>
      <c r="P109" s="161">
        <v>3449147862</v>
      </c>
      <c r="Q109" s="161"/>
      <c r="R109" s="161">
        <v>-138182632</v>
      </c>
      <c r="S109" s="161"/>
      <c r="T109" s="187">
        <f t="shared" si="5"/>
        <v>5846649710</v>
      </c>
      <c r="U109" s="183"/>
      <c r="V109" s="279">
        <f>T109/درآمدها!$J$5</f>
        <v>1.377565869948391E-3</v>
      </c>
    </row>
    <row r="110" spans="1:22" s="277" customFormat="1" ht="42.75" customHeight="1">
      <c r="A110" s="286"/>
      <c r="B110" s="294" t="s">
        <v>222</v>
      </c>
      <c r="C110" s="295"/>
      <c r="D110" s="161">
        <v>0</v>
      </c>
      <c r="E110" s="161"/>
      <c r="F110" s="161">
        <v>-7425027690</v>
      </c>
      <c r="G110" s="161"/>
      <c r="H110" s="161">
        <v>0</v>
      </c>
      <c r="I110" s="161"/>
      <c r="J110" s="187">
        <f t="shared" si="3"/>
        <v>-7425027690</v>
      </c>
      <c r="K110" s="187"/>
      <c r="L110" s="279">
        <f t="shared" si="4"/>
        <v>-6.4215604344892456E-3</v>
      </c>
      <c r="M110" s="279"/>
      <c r="N110" s="161">
        <v>0</v>
      </c>
      <c r="O110" s="161"/>
      <c r="P110" s="161">
        <v>-1729055810</v>
      </c>
      <c r="Q110" s="161"/>
      <c r="R110" s="161">
        <v>-883782144</v>
      </c>
      <c r="S110" s="161"/>
      <c r="T110" s="187">
        <f t="shared" si="5"/>
        <v>-2612837954</v>
      </c>
      <c r="U110" s="183"/>
      <c r="V110" s="279">
        <f>T110/درآمدها!$J$5</f>
        <v>-6.1562716558508925E-4</v>
      </c>
    </row>
    <row r="111" spans="1:22" s="277" customFormat="1" ht="42.6" customHeight="1">
      <c r="A111" s="286"/>
      <c r="B111" s="294" t="s">
        <v>444</v>
      </c>
      <c r="C111" s="295"/>
      <c r="D111" s="161">
        <f>'درآمد سود سهام'!M152</f>
        <v>0</v>
      </c>
      <c r="E111" s="161"/>
      <c r="F111" s="161">
        <v>15568891234</v>
      </c>
      <c r="G111" s="161"/>
      <c r="H111" s="161">
        <v>0</v>
      </c>
      <c r="I111" s="161"/>
      <c r="J111" s="187">
        <f t="shared" si="3"/>
        <v>15568891234</v>
      </c>
      <c r="K111" s="187"/>
      <c r="L111" s="279">
        <f t="shared" si="4"/>
        <v>1.3464808500548615E-2</v>
      </c>
      <c r="M111" s="279"/>
      <c r="N111" s="161">
        <v>7970726113</v>
      </c>
      <c r="O111" s="161"/>
      <c r="P111" s="161">
        <v>14373762283</v>
      </c>
      <c r="Q111" s="161"/>
      <c r="R111" s="161">
        <v>-1958482401</v>
      </c>
      <c r="S111" s="161"/>
      <c r="T111" s="187">
        <f t="shared" si="5"/>
        <v>20386005995</v>
      </c>
      <c r="U111" s="183"/>
      <c r="V111" s="279">
        <f>T111/درآمدها!$J$5</f>
        <v>4.8032749482566986E-3</v>
      </c>
    </row>
    <row r="112" spans="1:22" s="277" customFormat="1" ht="42.75" customHeight="1">
      <c r="A112" s="286"/>
      <c r="B112" s="294" t="s">
        <v>286</v>
      </c>
      <c r="C112" s="295"/>
      <c r="D112" s="161">
        <v>0</v>
      </c>
      <c r="E112" s="161"/>
      <c r="F112" s="161">
        <v>-995859741</v>
      </c>
      <c r="G112" s="161"/>
      <c r="H112" s="161">
        <v>111832913</v>
      </c>
      <c r="I112" s="161"/>
      <c r="J112" s="187">
        <f t="shared" si="3"/>
        <v>-884026828</v>
      </c>
      <c r="K112" s="187"/>
      <c r="L112" s="279">
        <f t="shared" si="4"/>
        <v>-7.6455360689864707E-4</v>
      </c>
      <c r="M112" s="279"/>
      <c r="N112" s="161">
        <v>335472000</v>
      </c>
      <c r="O112" s="161"/>
      <c r="P112" s="161">
        <v>2020302647</v>
      </c>
      <c r="Q112" s="161"/>
      <c r="R112" s="161">
        <v>-631476852</v>
      </c>
      <c r="S112" s="161"/>
      <c r="T112" s="187">
        <f t="shared" si="5"/>
        <v>1724297795</v>
      </c>
      <c r="U112" s="183"/>
      <c r="V112" s="279">
        <f>T112/درآمدها!$J$5</f>
        <v>4.062726364393853E-4</v>
      </c>
    </row>
    <row r="113" spans="1:22" s="277" customFormat="1" ht="42.75" customHeight="1">
      <c r="A113" s="286"/>
      <c r="B113" s="294" t="s">
        <v>161</v>
      </c>
      <c r="C113" s="295"/>
      <c r="D113" s="161">
        <v>0</v>
      </c>
      <c r="E113" s="161"/>
      <c r="F113" s="161">
        <v>5976913747</v>
      </c>
      <c r="G113" s="161"/>
      <c r="H113" s="161">
        <v>156673749</v>
      </c>
      <c r="I113" s="161"/>
      <c r="J113" s="187">
        <f t="shared" si="3"/>
        <v>6133587496</v>
      </c>
      <c r="K113" s="187"/>
      <c r="L113" s="279">
        <f t="shared" si="4"/>
        <v>5.3046539932555536E-3</v>
      </c>
      <c r="M113" s="279"/>
      <c r="N113" s="161">
        <v>0</v>
      </c>
      <c r="O113" s="161"/>
      <c r="P113" s="161">
        <v>3888554231</v>
      </c>
      <c r="Q113" s="161"/>
      <c r="R113" s="161">
        <v>-1055980794</v>
      </c>
      <c r="S113" s="161"/>
      <c r="T113" s="187">
        <f t="shared" si="5"/>
        <v>2832573437</v>
      </c>
      <c r="U113" s="183"/>
      <c r="V113" s="279">
        <f>T113/درآمدها!$J$5</f>
        <v>6.6740042323035101E-4</v>
      </c>
    </row>
    <row r="114" spans="1:22" s="277" customFormat="1" ht="42.75" customHeight="1">
      <c r="A114" s="286"/>
      <c r="B114" s="294" t="s">
        <v>446</v>
      </c>
      <c r="C114" s="295"/>
      <c r="D114" s="161">
        <v>0</v>
      </c>
      <c r="E114" s="161"/>
      <c r="F114" s="161">
        <v>5783907504</v>
      </c>
      <c r="G114" s="161"/>
      <c r="H114" s="161">
        <v>0</v>
      </c>
      <c r="I114" s="161"/>
      <c r="J114" s="187">
        <f t="shared" si="3"/>
        <v>5783907504</v>
      </c>
      <c r="K114" s="187"/>
      <c r="L114" s="279">
        <f t="shared" si="4"/>
        <v>5.002232063653334E-3</v>
      </c>
      <c r="M114" s="279"/>
      <c r="N114" s="161">
        <v>0</v>
      </c>
      <c r="O114" s="161"/>
      <c r="P114" s="161">
        <v>18177039932</v>
      </c>
      <c r="Q114" s="161"/>
      <c r="R114" s="161">
        <v>91101296</v>
      </c>
      <c r="S114" s="161"/>
      <c r="T114" s="187">
        <f t="shared" si="5"/>
        <v>18268141228</v>
      </c>
      <c r="U114" s="183"/>
      <c r="V114" s="279">
        <f>T114/درآمدها!$J$5</f>
        <v>4.30427152494653E-3</v>
      </c>
    </row>
    <row r="115" spans="1:22" s="277" customFormat="1" ht="42.75" customHeight="1">
      <c r="A115" s="286"/>
      <c r="B115" s="294" t="s">
        <v>197</v>
      </c>
      <c r="C115" s="295"/>
      <c r="D115" s="161">
        <v>0</v>
      </c>
      <c r="E115" s="161"/>
      <c r="F115" s="161">
        <v>-268820550</v>
      </c>
      <c r="G115" s="161"/>
      <c r="H115" s="161">
        <v>0</v>
      </c>
      <c r="I115" s="161"/>
      <c r="J115" s="187">
        <f t="shared" si="3"/>
        <v>-268820550</v>
      </c>
      <c r="K115" s="187"/>
      <c r="L115" s="279">
        <f t="shared" si="4"/>
        <v>-2.3249036635682066E-4</v>
      </c>
      <c r="M115" s="279"/>
      <c r="N115" s="161">
        <v>2021122080</v>
      </c>
      <c r="O115" s="161"/>
      <c r="P115" s="161">
        <v>8037296554</v>
      </c>
      <c r="Q115" s="161"/>
      <c r="R115" s="161">
        <v>-438416195</v>
      </c>
      <c r="S115" s="161"/>
      <c r="T115" s="187">
        <f t="shared" si="5"/>
        <v>9620002439</v>
      </c>
      <c r="U115" s="183"/>
      <c r="V115" s="279">
        <f>T115/درآمدها!$J$5</f>
        <v>2.2666292126447027E-3</v>
      </c>
    </row>
    <row r="116" spans="1:22" s="277" customFormat="1" ht="42.6" customHeight="1">
      <c r="A116" s="286"/>
      <c r="B116" s="294" t="s">
        <v>450</v>
      </c>
      <c r="C116" s="295"/>
      <c r="D116" s="161">
        <v>0</v>
      </c>
      <c r="E116" s="161"/>
      <c r="F116" s="161">
        <v>-7000071706</v>
      </c>
      <c r="G116" s="161"/>
      <c r="H116" s="161">
        <v>0</v>
      </c>
      <c r="I116" s="161"/>
      <c r="J116" s="187">
        <f t="shared" si="3"/>
        <v>-7000071706</v>
      </c>
      <c r="K116" s="187"/>
      <c r="L116" s="279">
        <f t="shared" si="4"/>
        <v>-6.0540358073516128E-3</v>
      </c>
      <c r="M116" s="279"/>
      <c r="N116" s="161">
        <v>0</v>
      </c>
      <c r="O116" s="161"/>
      <c r="P116" s="161">
        <v>13668494452</v>
      </c>
      <c r="Q116" s="161"/>
      <c r="R116" s="161">
        <v>0</v>
      </c>
      <c r="S116" s="161"/>
      <c r="T116" s="187">
        <f t="shared" si="5"/>
        <v>13668494452</v>
      </c>
      <c r="U116" s="183"/>
      <c r="V116" s="279">
        <f>T116/درآمدها!$J$5</f>
        <v>3.2205198506161468E-3</v>
      </c>
    </row>
    <row r="117" spans="1:22" s="277" customFormat="1" ht="42.75" customHeight="1">
      <c r="A117" s="286"/>
      <c r="B117" s="294" t="s">
        <v>91</v>
      </c>
      <c r="C117" s="295"/>
      <c r="D117" s="161">
        <v>0</v>
      </c>
      <c r="E117" s="161"/>
      <c r="F117" s="161">
        <v>16250404162</v>
      </c>
      <c r="G117" s="161"/>
      <c r="H117" s="161">
        <v>0</v>
      </c>
      <c r="I117" s="161"/>
      <c r="J117" s="187">
        <f t="shared" si="3"/>
        <v>16250404162</v>
      </c>
      <c r="K117" s="187"/>
      <c r="L117" s="279">
        <f t="shared" si="4"/>
        <v>1.4054217272711418E-2</v>
      </c>
      <c r="M117" s="279"/>
      <c r="N117" s="161">
        <v>0</v>
      </c>
      <c r="O117" s="161"/>
      <c r="P117" s="161">
        <v>38895047687</v>
      </c>
      <c r="Q117" s="161"/>
      <c r="R117" s="161">
        <v>4574437981</v>
      </c>
      <c r="S117" s="161"/>
      <c r="T117" s="187">
        <f t="shared" si="5"/>
        <v>43469485668</v>
      </c>
      <c r="U117" s="183"/>
      <c r="V117" s="279">
        <f>T117/درآمدها!$J$5</f>
        <v>1.0242118616756935E-2</v>
      </c>
    </row>
    <row r="118" spans="1:22" s="277" customFormat="1" ht="42.75" customHeight="1">
      <c r="A118" s="286"/>
      <c r="B118" s="294" t="s">
        <v>440</v>
      </c>
      <c r="C118" s="295"/>
      <c r="D118" s="161">
        <v>0</v>
      </c>
      <c r="E118" s="161"/>
      <c r="F118" s="161">
        <v>3626898440</v>
      </c>
      <c r="G118" s="161"/>
      <c r="H118" s="161">
        <v>0</v>
      </c>
      <c r="I118" s="161"/>
      <c r="J118" s="187">
        <f t="shared" si="3"/>
        <v>3626898440</v>
      </c>
      <c r="K118" s="187"/>
      <c r="L118" s="279">
        <f t="shared" si="4"/>
        <v>3.1367354432337161E-3</v>
      </c>
      <c r="M118" s="279"/>
      <c r="N118" s="161">
        <v>0</v>
      </c>
      <c r="O118" s="161"/>
      <c r="P118" s="161">
        <v>11013218408</v>
      </c>
      <c r="Q118" s="161"/>
      <c r="R118" s="161">
        <v>69916840</v>
      </c>
      <c r="S118" s="161"/>
      <c r="T118" s="187">
        <f t="shared" si="5"/>
        <v>11083135248</v>
      </c>
      <c r="U118" s="183"/>
      <c r="V118" s="279">
        <f>T118/درآمدها!$J$5</f>
        <v>2.6113671259547369E-3</v>
      </c>
    </row>
    <row r="119" spans="1:22" s="277" customFormat="1" ht="42.75" customHeight="1">
      <c r="A119" s="286"/>
      <c r="B119" s="294" t="s">
        <v>94</v>
      </c>
      <c r="C119" s="295"/>
      <c r="D119" s="161">
        <f>'درآمد سود سهام'!M151</f>
        <v>0</v>
      </c>
      <c r="E119" s="161"/>
      <c r="F119" s="161">
        <v>19436926569</v>
      </c>
      <c r="G119" s="161"/>
      <c r="H119" s="161">
        <v>0</v>
      </c>
      <c r="I119" s="161"/>
      <c r="J119" s="187">
        <f t="shared" si="3"/>
        <v>19436926569</v>
      </c>
      <c r="K119" s="187"/>
      <c r="L119" s="279">
        <f t="shared" si="4"/>
        <v>1.6810092007018926E-2</v>
      </c>
      <c r="M119" s="279"/>
      <c r="N119" s="161">
        <v>4236135360</v>
      </c>
      <c r="O119" s="161"/>
      <c r="P119" s="161">
        <v>25015042090</v>
      </c>
      <c r="Q119" s="161"/>
      <c r="R119" s="161">
        <v>-1446875959</v>
      </c>
      <c r="S119" s="161"/>
      <c r="T119" s="187">
        <f t="shared" si="5"/>
        <v>27804301491</v>
      </c>
      <c r="U119" s="183"/>
      <c r="V119" s="279">
        <f>T119/درآمدها!$J$5</f>
        <v>6.5511461557625555E-3</v>
      </c>
    </row>
    <row r="120" spans="1:22" s="277" customFormat="1" ht="42.75" customHeight="1">
      <c r="A120" s="286"/>
      <c r="B120" s="294" t="s">
        <v>344</v>
      </c>
      <c r="C120" s="295"/>
      <c r="D120" s="161">
        <v>0</v>
      </c>
      <c r="E120" s="161"/>
      <c r="F120" s="161">
        <v>5277754687</v>
      </c>
      <c r="G120" s="161"/>
      <c r="H120" s="161">
        <v>675546048</v>
      </c>
      <c r="I120" s="161"/>
      <c r="J120" s="187">
        <f t="shared" si="3"/>
        <v>5953300735</v>
      </c>
      <c r="K120" s="187"/>
      <c r="L120" s="279">
        <f t="shared" si="4"/>
        <v>5.1487323752312823E-3</v>
      </c>
      <c r="M120" s="279"/>
      <c r="N120" s="161">
        <v>0</v>
      </c>
      <c r="O120" s="161"/>
      <c r="P120" s="161">
        <v>14347505471</v>
      </c>
      <c r="Q120" s="161"/>
      <c r="R120" s="161">
        <v>645990683</v>
      </c>
      <c r="S120" s="161"/>
      <c r="T120" s="187">
        <f t="shared" si="5"/>
        <v>14993496154</v>
      </c>
      <c r="U120" s="183"/>
      <c r="V120" s="279">
        <f>T120/درآمدها!$J$5</f>
        <v>3.5327118259925417E-3</v>
      </c>
    </row>
    <row r="121" spans="1:22" s="277" customFormat="1" ht="42.75" customHeight="1">
      <c r="A121" s="286"/>
      <c r="B121" s="294" t="s">
        <v>439</v>
      </c>
      <c r="C121" s="295"/>
      <c r="D121" s="161">
        <v>0</v>
      </c>
      <c r="E121" s="161"/>
      <c r="F121" s="161">
        <v>9815425868</v>
      </c>
      <c r="G121" s="161"/>
      <c r="H121" s="161">
        <v>0</v>
      </c>
      <c r="I121" s="161"/>
      <c r="J121" s="187">
        <f t="shared" si="3"/>
        <v>9815425868</v>
      </c>
      <c r="K121" s="187"/>
      <c r="L121" s="279">
        <f t="shared" si="4"/>
        <v>8.4889044234138147E-3</v>
      </c>
      <c r="M121" s="279"/>
      <c r="N121" s="161">
        <v>0</v>
      </c>
      <c r="O121" s="161"/>
      <c r="P121" s="161">
        <v>15003299259</v>
      </c>
      <c r="Q121" s="161"/>
      <c r="R121" s="161">
        <v>-113034</v>
      </c>
      <c r="S121" s="161"/>
      <c r="T121" s="187">
        <f t="shared" si="5"/>
        <v>15003186225</v>
      </c>
      <c r="U121" s="183"/>
      <c r="V121" s="279">
        <f>T121/درآمدها!$J$5</f>
        <v>3.5349949644990519E-3</v>
      </c>
    </row>
    <row r="122" spans="1:22" s="277" customFormat="1" ht="42.75" customHeight="1">
      <c r="A122" s="286"/>
      <c r="B122" s="294" t="s">
        <v>137</v>
      </c>
      <c r="C122" s="295"/>
      <c r="D122" s="161">
        <v>0</v>
      </c>
      <c r="E122" s="161"/>
      <c r="F122" s="161">
        <v>5326735478</v>
      </c>
      <c r="G122" s="161"/>
      <c r="H122" s="161">
        <v>3551392869</v>
      </c>
      <c r="I122" s="161"/>
      <c r="J122" s="187">
        <f t="shared" si="3"/>
        <v>8878128347</v>
      </c>
      <c r="K122" s="187"/>
      <c r="L122" s="279">
        <f t="shared" si="4"/>
        <v>7.6782794766133197E-3</v>
      </c>
      <c r="M122" s="279"/>
      <c r="N122" s="161">
        <v>0</v>
      </c>
      <c r="O122" s="161"/>
      <c r="P122" s="161">
        <v>12841321135</v>
      </c>
      <c r="Q122" s="161"/>
      <c r="R122" s="161">
        <v>2477764230</v>
      </c>
      <c r="S122" s="161"/>
      <c r="T122" s="187">
        <f t="shared" si="5"/>
        <v>15319085365</v>
      </c>
      <c r="U122" s="183"/>
      <c r="V122" s="279">
        <f>T122/درآمدها!$J$5</f>
        <v>3.6094259455215234E-3</v>
      </c>
    </row>
    <row r="123" spans="1:22" s="277" customFormat="1" ht="42.75" customHeight="1">
      <c r="A123" s="286"/>
      <c r="B123" s="294" t="s">
        <v>115</v>
      </c>
      <c r="C123" s="295"/>
      <c r="D123" s="161">
        <v>0</v>
      </c>
      <c r="E123" s="161"/>
      <c r="F123" s="161">
        <v>-867600764</v>
      </c>
      <c r="G123" s="161"/>
      <c r="H123" s="161">
        <v>0</v>
      </c>
      <c r="I123" s="161"/>
      <c r="J123" s="187">
        <f t="shared" si="3"/>
        <v>-867600764</v>
      </c>
      <c r="K123" s="187"/>
      <c r="L123" s="279">
        <f t="shared" si="4"/>
        <v>-7.5034746961799429E-4</v>
      </c>
      <c r="M123" s="279"/>
      <c r="N123" s="161">
        <v>0</v>
      </c>
      <c r="O123" s="161"/>
      <c r="P123" s="161">
        <v>-867600764</v>
      </c>
      <c r="Q123" s="161"/>
      <c r="R123" s="161">
        <v>-4158488945</v>
      </c>
      <c r="S123" s="161"/>
      <c r="T123" s="187">
        <f t="shared" si="5"/>
        <v>-5026089709</v>
      </c>
      <c r="U123" s="183"/>
      <c r="V123" s="279">
        <f>T123/درآمدها!$J$5</f>
        <v>-1.1842285729167176E-3</v>
      </c>
    </row>
    <row r="124" spans="1:22" s="277" customFormat="1" ht="42.75" customHeight="1">
      <c r="A124" s="286"/>
      <c r="B124" s="294" t="s">
        <v>511</v>
      </c>
      <c r="C124" s="295"/>
      <c r="D124" s="161">
        <v>0</v>
      </c>
      <c r="E124" s="161"/>
      <c r="F124" s="161">
        <v>1186629518</v>
      </c>
      <c r="G124" s="161"/>
      <c r="H124" s="161">
        <v>10644076</v>
      </c>
      <c r="I124" s="161"/>
      <c r="J124" s="187">
        <f t="shared" si="3"/>
        <v>1197273594</v>
      </c>
      <c r="K124" s="187"/>
      <c r="L124" s="279">
        <f t="shared" si="4"/>
        <v>1.0354661371625323E-3</v>
      </c>
      <c r="M124" s="279"/>
      <c r="N124" s="161">
        <v>0</v>
      </c>
      <c r="O124" s="161"/>
      <c r="P124" s="161">
        <v>1186629518</v>
      </c>
      <c r="Q124" s="161"/>
      <c r="R124" s="161">
        <v>10644076</v>
      </c>
      <c r="S124" s="161"/>
      <c r="T124" s="187">
        <f t="shared" si="5"/>
        <v>1197273594</v>
      </c>
      <c r="U124" s="183"/>
      <c r="V124" s="279">
        <f>T124/درآمدها!$J$5</f>
        <v>2.8209715339434056E-4</v>
      </c>
    </row>
    <row r="125" spans="1:22" s="277" customFormat="1" ht="42.75" customHeight="1">
      <c r="A125" s="286"/>
      <c r="B125" s="294" t="s">
        <v>458</v>
      </c>
      <c r="C125" s="295"/>
      <c r="D125" s="161">
        <v>0</v>
      </c>
      <c r="E125" s="161"/>
      <c r="F125" s="161">
        <v>0</v>
      </c>
      <c r="G125" s="161"/>
      <c r="H125" s="161">
        <v>0</v>
      </c>
      <c r="I125" s="161"/>
      <c r="J125" s="187">
        <f t="shared" si="3"/>
        <v>0</v>
      </c>
      <c r="K125" s="187"/>
      <c r="L125" s="279">
        <f t="shared" si="4"/>
        <v>0</v>
      </c>
      <c r="M125" s="279"/>
      <c r="N125" s="161">
        <v>0</v>
      </c>
      <c r="O125" s="161"/>
      <c r="P125" s="161">
        <v>4192169170</v>
      </c>
      <c r="Q125" s="161"/>
      <c r="R125" s="161">
        <v>67576880</v>
      </c>
      <c r="S125" s="161"/>
      <c r="T125" s="187">
        <f t="shared" si="5"/>
        <v>4259746050</v>
      </c>
      <c r="U125" s="183"/>
      <c r="V125" s="279">
        <f>T125/درآمدها!$J$5</f>
        <v>1.0036655288396734E-3</v>
      </c>
    </row>
    <row r="126" spans="1:22" s="277" customFormat="1" ht="42.75" customHeight="1">
      <c r="A126" s="286"/>
      <c r="B126" s="294" t="s">
        <v>117</v>
      </c>
      <c r="C126" s="295"/>
      <c r="D126" s="161">
        <v>0</v>
      </c>
      <c r="E126" s="161"/>
      <c r="F126" s="161">
        <v>-3197605041</v>
      </c>
      <c r="G126" s="161"/>
      <c r="H126" s="161">
        <v>0</v>
      </c>
      <c r="I126" s="161"/>
      <c r="J126" s="187">
        <f t="shared" si="3"/>
        <v>-3197605041</v>
      </c>
      <c r="K126" s="187"/>
      <c r="L126" s="279">
        <f t="shared" si="4"/>
        <v>-2.7654595879909724E-3</v>
      </c>
      <c r="M126" s="279"/>
      <c r="N126" s="161">
        <v>1433975000</v>
      </c>
      <c r="O126" s="161"/>
      <c r="P126" s="161">
        <v>6855860679</v>
      </c>
      <c r="Q126" s="161"/>
      <c r="R126" s="161">
        <v>-273394071</v>
      </c>
      <c r="S126" s="161"/>
      <c r="T126" s="187">
        <f t="shared" si="5"/>
        <v>8016441608</v>
      </c>
      <c r="U126" s="183"/>
      <c r="V126" s="279">
        <f>T126/درآمدها!$J$5</f>
        <v>1.8888041708274325E-3</v>
      </c>
    </row>
    <row r="127" spans="1:22" s="277" customFormat="1" ht="42.75" customHeight="1">
      <c r="A127" s="286"/>
      <c r="B127" s="294" t="s">
        <v>472</v>
      </c>
      <c r="C127" s="295"/>
      <c r="D127" s="161">
        <f>'درآمد سود سهام'!M155</f>
        <v>1900289152</v>
      </c>
      <c r="E127" s="161"/>
      <c r="F127" s="161">
        <v>64470760</v>
      </c>
      <c r="G127" s="161"/>
      <c r="H127" s="161">
        <v>163756946</v>
      </c>
      <c r="I127" s="161"/>
      <c r="J127" s="187">
        <f t="shared" si="3"/>
        <v>2128516858</v>
      </c>
      <c r="K127" s="187"/>
      <c r="L127" s="279">
        <f t="shared" si="4"/>
        <v>1.8408550392188723E-3</v>
      </c>
      <c r="M127" s="279"/>
      <c r="N127" s="161">
        <v>1900289152</v>
      </c>
      <c r="O127" s="161"/>
      <c r="P127" s="161">
        <v>2553680223</v>
      </c>
      <c r="Q127" s="161"/>
      <c r="R127" s="161">
        <v>167391876</v>
      </c>
      <c r="S127" s="161"/>
      <c r="T127" s="187">
        <f t="shared" si="5"/>
        <v>4621361251</v>
      </c>
      <c r="U127" s="183"/>
      <c r="V127" s="279">
        <f>T127/درآمدها!$J$5</f>
        <v>1.08886795820706E-3</v>
      </c>
    </row>
    <row r="128" spans="1:22" s="277" customFormat="1" ht="42.75" customHeight="1">
      <c r="A128" s="286"/>
      <c r="B128" s="294" t="s">
        <v>288</v>
      </c>
      <c r="C128" s="295"/>
      <c r="D128" s="161">
        <v>0</v>
      </c>
      <c r="E128" s="161"/>
      <c r="F128" s="161">
        <v>0</v>
      </c>
      <c r="G128" s="161"/>
      <c r="H128" s="161">
        <v>0</v>
      </c>
      <c r="I128" s="161"/>
      <c r="J128" s="187">
        <f t="shared" si="3"/>
        <v>0</v>
      </c>
      <c r="K128" s="187"/>
      <c r="L128" s="279">
        <f t="shared" si="4"/>
        <v>0</v>
      </c>
      <c r="M128" s="279"/>
      <c r="N128" s="161">
        <v>0</v>
      </c>
      <c r="O128" s="161"/>
      <c r="P128" s="161">
        <v>0</v>
      </c>
      <c r="Q128" s="161"/>
      <c r="R128" s="161">
        <v>944096680</v>
      </c>
      <c r="S128" s="161"/>
      <c r="T128" s="187">
        <f t="shared" si="5"/>
        <v>944096680</v>
      </c>
      <c r="U128" s="183"/>
      <c r="V128" s="279">
        <f>T128/درآمدها!$J$5</f>
        <v>2.2244455009424324E-4</v>
      </c>
    </row>
    <row r="129" spans="1:22" s="277" customFormat="1" ht="42.75" customHeight="1">
      <c r="A129" s="286"/>
      <c r="B129" s="294" t="s">
        <v>119</v>
      </c>
      <c r="C129" s="295"/>
      <c r="D129" s="161">
        <v>0</v>
      </c>
      <c r="E129" s="161"/>
      <c r="F129" s="161">
        <v>7849371442</v>
      </c>
      <c r="G129" s="161"/>
      <c r="H129" s="161">
        <v>0</v>
      </c>
      <c r="I129" s="161"/>
      <c r="J129" s="187">
        <f t="shared" si="3"/>
        <v>7849371442</v>
      </c>
      <c r="K129" s="187"/>
      <c r="L129" s="279">
        <f t="shared" si="4"/>
        <v>6.788555570700773E-3</v>
      </c>
      <c r="M129" s="279"/>
      <c r="N129" s="161">
        <v>0</v>
      </c>
      <c r="O129" s="161"/>
      <c r="P129" s="161">
        <v>18342052323</v>
      </c>
      <c r="Q129" s="161"/>
      <c r="R129" s="161">
        <v>9908592066</v>
      </c>
      <c r="S129" s="161"/>
      <c r="T129" s="187">
        <f t="shared" si="5"/>
        <v>28250644389</v>
      </c>
      <c r="U129" s="183"/>
      <c r="V129" s="279">
        <f>T129/درآمدها!$J$5</f>
        <v>6.6563118101247458E-3</v>
      </c>
    </row>
    <row r="130" spans="1:22" s="277" customFormat="1" ht="42.75" customHeight="1">
      <c r="A130" s="286"/>
      <c r="B130" s="294" t="s">
        <v>305</v>
      </c>
      <c r="C130" s="295"/>
      <c r="D130" s="161">
        <v>0</v>
      </c>
      <c r="E130" s="161"/>
      <c r="F130" s="161">
        <v>-1054851372</v>
      </c>
      <c r="G130" s="161"/>
      <c r="H130" s="161">
        <v>0</v>
      </c>
      <c r="I130" s="161"/>
      <c r="J130" s="187">
        <f t="shared" si="3"/>
        <v>-1054851372</v>
      </c>
      <c r="K130" s="187"/>
      <c r="L130" s="279">
        <f t="shared" si="4"/>
        <v>-9.1229179438950976E-4</v>
      </c>
      <c r="M130" s="279"/>
      <c r="N130" s="161">
        <v>0</v>
      </c>
      <c r="O130" s="161"/>
      <c r="P130" s="161">
        <v>-374940923</v>
      </c>
      <c r="Q130" s="161"/>
      <c r="R130" s="161">
        <v>-781126511</v>
      </c>
      <c r="S130" s="161"/>
      <c r="T130" s="187">
        <f t="shared" si="5"/>
        <v>-1156067434</v>
      </c>
      <c r="U130" s="183"/>
      <c r="V130" s="279">
        <f>T130/درآمدها!$J$5</f>
        <v>-2.7238831115764146E-4</v>
      </c>
    </row>
    <row r="131" spans="1:22" s="277" customFormat="1" ht="42.75" customHeight="1">
      <c r="A131" s="286"/>
      <c r="B131" s="294" t="s">
        <v>145</v>
      </c>
      <c r="C131" s="295"/>
      <c r="D131" s="161">
        <v>0</v>
      </c>
      <c r="E131" s="161"/>
      <c r="F131" s="161">
        <v>4337174204</v>
      </c>
      <c r="G131" s="161"/>
      <c r="H131" s="161">
        <v>584061643</v>
      </c>
      <c r="I131" s="161"/>
      <c r="J131" s="187">
        <f t="shared" si="3"/>
        <v>4921235847</v>
      </c>
      <c r="K131" s="187"/>
      <c r="L131" s="279">
        <f t="shared" si="4"/>
        <v>4.2561475489777427E-3</v>
      </c>
      <c r="M131" s="279"/>
      <c r="N131" s="161">
        <v>3176070000</v>
      </c>
      <c r="O131" s="161"/>
      <c r="P131" s="161">
        <v>13451261859</v>
      </c>
      <c r="Q131" s="161"/>
      <c r="R131" s="161">
        <v>1363700070</v>
      </c>
      <c r="S131" s="161"/>
      <c r="T131" s="187">
        <f t="shared" si="5"/>
        <v>17991031929</v>
      </c>
      <c r="U131" s="183"/>
      <c r="V131" s="279">
        <f>T131/درآمدها!$J$5</f>
        <v>4.2389800620605614E-3</v>
      </c>
    </row>
    <row r="132" spans="1:22" s="277" customFormat="1" ht="42.75" customHeight="1">
      <c r="A132" s="286"/>
      <c r="B132" s="294" t="s">
        <v>139</v>
      </c>
      <c r="C132" s="295"/>
      <c r="D132" s="161">
        <v>0</v>
      </c>
      <c r="E132" s="161"/>
      <c r="F132" s="161">
        <v>-1134356855</v>
      </c>
      <c r="G132" s="161"/>
      <c r="H132" s="161">
        <v>0</v>
      </c>
      <c r="I132" s="161"/>
      <c r="J132" s="187">
        <f t="shared" si="3"/>
        <v>-1134356855</v>
      </c>
      <c r="K132" s="187"/>
      <c r="L132" s="279">
        <f t="shared" si="4"/>
        <v>-9.8105238159181245E-4</v>
      </c>
      <c r="M132" s="279"/>
      <c r="N132" s="161">
        <v>0</v>
      </c>
      <c r="O132" s="161"/>
      <c r="P132" s="161">
        <v>3047992499</v>
      </c>
      <c r="Q132" s="161"/>
      <c r="R132" s="161">
        <v>-139083709</v>
      </c>
      <c r="S132" s="161"/>
      <c r="T132" s="187">
        <f t="shared" si="5"/>
        <v>2908908790</v>
      </c>
      <c r="U132" s="183"/>
      <c r="V132" s="279">
        <f>T132/درآمدها!$J$5</f>
        <v>6.853862753301278E-4</v>
      </c>
    </row>
    <row r="133" spans="1:22" s="277" customFormat="1" ht="42.75" customHeight="1">
      <c r="A133" s="286"/>
      <c r="B133" s="294" t="s">
        <v>420</v>
      </c>
      <c r="C133" s="295"/>
      <c r="D133" s="161">
        <v>0</v>
      </c>
      <c r="E133" s="161"/>
      <c r="F133" s="161">
        <v>-1666048223</v>
      </c>
      <c r="G133" s="161"/>
      <c r="H133" s="161">
        <v>0</v>
      </c>
      <c r="I133" s="161"/>
      <c r="J133" s="187">
        <f t="shared" si="3"/>
        <v>-1666048223</v>
      </c>
      <c r="K133" s="187"/>
      <c r="L133" s="279">
        <f t="shared" si="4"/>
        <v>-1.4408874683628169E-3</v>
      </c>
      <c r="M133" s="279"/>
      <c r="N133" s="161">
        <v>0</v>
      </c>
      <c r="O133" s="161"/>
      <c r="P133" s="161">
        <v>283584955</v>
      </c>
      <c r="Q133" s="161"/>
      <c r="R133" s="161">
        <v>2063505</v>
      </c>
      <c r="S133" s="161"/>
      <c r="T133" s="187">
        <f t="shared" si="5"/>
        <v>285648460</v>
      </c>
      <c r="U133" s="183"/>
      <c r="V133" s="279">
        <f>T133/درآمدها!$J$5</f>
        <v>6.7303428256747436E-5</v>
      </c>
    </row>
    <row r="134" spans="1:22" s="277" customFormat="1" ht="42.75" customHeight="1">
      <c r="A134" s="286"/>
      <c r="B134" s="294" t="s">
        <v>253</v>
      </c>
      <c r="C134" s="295"/>
      <c r="D134" s="161">
        <v>0</v>
      </c>
      <c r="E134" s="161"/>
      <c r="F134" s="161">
        <v>-3597474937</v>
      </c>
      <c r="G134" s="161"/>
      <c r="H134" s="161">
        <v>0</v>
      </c>
      <c r="I134" s="161"/>
      <c r="J134" s="187">
        <f t="shared" si="3"/>
        <v>-3597474937</v>
      </c>
      <c r="K134" s="187"/>
      <c r="L134" s="279">
        <f t="shared" si="4"/>
        <v>-3.1112884266571526E-3</v>
      </c>
      <c r="M134" s="279"/>
      <c r="N134" s="161">
        <v>497219736</v>
      </c>
      <c r="O134" s="161"/>
      <c r="P134" s="161">
        <v>6480765963</v>
      </c>
      <c r="Q134" s="161"/>
      <c r="R134" s="161">
        <v>67612940</v>
      </c>
      <c r="S134" s="161"/>
      <c r="T134" s="187">
        <f t="shared" si="5"/>
        <v>7045598639</v>
      </c>
      <c r="U134" s="183"/>
      <c r="V134" s="279">
        <f>T134/درآمدها!$J$5</f>
        <v>1.6600577595474305E-3</v>
      </c>
    </row>
    <row r="135" spans="1:22" s="277" customFormat="1" ht="42.75" customHeight="1">
      <c r="A135" s="286"/>
      <c r="B135" s="294" t="s">
        <v>280</v>
      </c>
      <c r="C135" s="295"/>
      <c r="D135" s="161">
        <v>0</v>
      </c>
      <c r="E135" s="161"/>
      <c r="F135" s="161">
        <v>2906897569</v>
      </c>
      <c r="G135" s="161"/>
      <c r="H135" s="161">
        <v>0</v>
      </c>
      <c r="I135" s="161"/>
      <c r="J135" s="187">
        <f t="shared" si="3"/>
        <v>2906897569</v>
      </c>
      <c r="K135" s="187"/>
      <c r="L135" s="279">
        <f t="shared" si="4"/>
        <v>2.5140402427513871E-3</v>
      </c>
      <c r="M135" s="279"/>
      <c r="N135" s="161">
        <v>0</v>
      </c>
      <c r="O135" s="161"/>
      <c r="P135" s="161">
        <v>3337498366</v>
      </c>
      <c r="Q135" s="161"/>
      <c r="R135" s="161">
        <v>-717898288</v>
      </c>
      <c r="S135" s="161"/>
      <c r="T135" s="187">
        <f t="shared" si="5"/>
        <v>2619600078</v>
      </c>
      <c r="U135" s="183"/>
      <c r="V135" s="279">
        <f>T135/درآمدها!$J$5</f>
        <v>6.1722043210400289E-4</v>
      </c>
    </row>
    <row r="136" spans="1:22" s="277" customFormat="1" ht="42.75" customHeight="1">
      <c r="A136" s="286"/>
      <c r="B136" s="294" t="s">
        <v>149</v>
      </c>
      <c r="C136" s="295"/>
      <c r="D136" s="161">
        <v>0</v>
      </c>
      <c r="E136" s="161"/>
      <c r="F136" s="161">
        <v>345027702</v>
      </c>
      <c r="G136" s="161"/>
      <c r="H136" s="161">
        <v>0</v>
      </c>
      <c r="I136" s="161"/>
      <c r="J136" s="187">
        <f t="shared" si="3"/>
        <v>345027702</v>
      </c>
      <c r="K136" s="187"/>
      <c r="L136" s="279">
        <f t="shared" si="4"/>
        <v>2.9839838078313561E-4</v>
      </c>
      <c r="M136" s="279"/>
      <c r="N136" s="161">
        <v>3093881570</v>
      </c>
      <c r="O136" s="161"/>
      <c r="P136" s="161">
        <v>5128819688</v>
      </c>
      <c r="Q136" s="161"/>
      <c r="R136" s="161">
        <v>1249935337</v>
      </c>
      <c r="S136" s="161"/>
      <c r="T136" s="187">
        <f t="shared" si="5"/>
        <v>9472636595</v>
      </c>
      <c r="U136" s="183"/>
      <c r="V136" s="279">
        <f>T136/درآمدها!$J$5</f>
        <v>2.2319074203089448E-3</v>
      </c>
    </row>
    <row r="137" spans="1:22" s="277" customFormat="1" ht="42.75" customHeight="1">
      <c r="A137" s="286"/>
      <c r="B137" s="294" t="s">
        <v>367</v>
      </c>
      <c r="C137" s="295"/>
      <c r="D137" s="161">
        <v>0</v>
      </c>
      <c r="E137" s="161"/>
      <c r="F137" s="161">
        <v>8518092090</v>
      </c>
      <c r="G137" s="161"/>
      <c r="H137" s="161">
        <v>0</v>
      </c>
      <c r="I137" s="161"/>
      <c r="J137" s="187">
        <f t="shared" si="3"/>
        <v>8518092090</v>
      </c>
      <c r="K137" s="187"/>
      <c r="L137" s="279">
        <f t="shared" si="4"/>
        <v>7.3669008960261266E-3</v>
      </c>
      <c r="M137" s="279"/>
      <c r="N137" s="161">
        <v>0</v>
      </c>
      <c r="O137" s="161"/>
      <c r="P137" s="161">
        <v>6767623132</v>
      </c>
      <c r="Q137" s="161"/>
      <c r="R137" s="161">
        <v>-638522023</v>
      </c>
      <c r="S137" s="161"/>
      <c r="T137" s="187">
        <f t="shared" si="5"/>
        <v>6129101109</v>
      </c>
      <c r="U137" s="183"/>
      <c r="V137" s="279">
        <f>T137/درآمدها!$J$5</f>
        <v>1.4441160185772843E-3</v>
      </c>
    </row>
    <row r="138" spans="1:22" s="277" customFormat="1" ht="42.75" customHeight="1">
      <c r="A138" s="286"/>
      <c r="B138" s="294" t="s">
        <v>141</v>
      </c>
      <c r="C138" s="295"/>
      <c r="D138" s="161">
        <v>0</v>
      </c>
      <c r="E138" s="161"/>
      <c r="F138" s="161">
        <v>0</v>
      </c>
      <c r="G138" s="161"/>
      <c r="H138" s="161">
        <v>0</v>
      </c>
      <c r="I138" s="161"/>
      <c r="J138" s="187">
        <f t="shared" si="3"/>
        <v>0</v>
      </c>
      <c r="K138" s="187"/>
      <c r="L138" s="279">
        <f t="shared" si="4"/>
        <v>0</v>
      </c>
      <c r="M138" s="279"/>
      <c r="N138" s="161">
        <v>2177890960</v>
      </c>
      <c r="O138" s="161"/>
      <c r="P138" s="161">
        <v>0</v>
      </c>
      <c r="Q138" s="161"/>
      <c r="R138" s="161">
        <v>-4399171208</v>
      </c>
      <c r="S138" s="161"/>
      <c r="T138" s="187">
        <f t="shared" si="5"/>
        <v>-2221280248</v>
      </c>
      <c r="U138" s="183"/>
      <c r="V138" s="279">
        <f>T138/درآمدها!$J$5</f>
        <v>-5.2336979449984838E-4</v>
      </c>
    </row>
    <row r="139" spans="1:22" s="277" customFormat="1" ht="42.75" customHeight="1">
      <c r="A139" s="286"/>
      <c r="B139" s="294" t="s">
        <v>482</v>
      </c>
      <c r="C139" s="295"/>
      <c r="D139" s="161">
        <v>0</v>
      </c>
      <c r="E139" s="161"/>
      <c r="F139" s="161">
        <v>9416080815</v>
      </c>
      <c r="G139" s="161"/>
      <c r="H139" s="161">
        <v>564917769</v>
      </c>
      <c r="I139" s="161"/>
      <c r="J139" s="187">
        <f t="shared" ref="J139:J202" si="6">D139+F139+H139</f>
        <v>9980998584</v>
      </c>
      <c r="K139" s="187"/>
      <c r="L139" s="279">
        <f t="shared" si="4"/>
        <v>8.6321005496085342E-3</v>
      </c>
      <c r="M139" s="279"/>
      <c r="N139" s="161">
        <v>0</v>
      </c>
      <c r="O139" s="161"/>
      <c r="P139" s="161">
        <v>13470655672</v>
      </c>
      <c r="Q139" s="161"/>
      <c r="R139" s="161">
        <v>564679955</v>
      </c>
      <c r="S139" s="161"/>
      <c r="T139" s="187">
        <f t="shared" si="5"/>
        <v>14035335627</v>
      </c>
      <c r="U139" s="183"/>
      <c r="V139" s="279">
        <f>T139/درآمدها!$J$5</f>
        <v>3.3069536045500325E-3</v>
      </c>
    </row>
    <row r="140" spans="1:22" s="277" customFormat="1" ht="42.75" customHeight="1">
      <c r="A140" s="286"/>
      <c r="B140" s="294" t="s">
        <v>282</v>
      </c>
      <c r="C140" s="295"/>
      <c r="D140" s="161">
        <f>'درآمد سود سهام'!M163</f>
        <v>4143186671</v>
      </c>
      <c r="E140" s="161"/>
      <c r="F140" s="161">
        <v>1589824541</v>
      </c>
      <c r="G140" s="161"/>
      <c r="H140" s="161">
        <v>0</v>
      </c>
      <c r="I140" s="161"/>
      <c r="J140" s="187">
        <f t="shared" si="6"/>
        <v>5733011212</v>
      </c>
      <c r="K140" s="187"/>
      <c r="L140" s="279">
        <f t="shared" ref="L140:L203" si="7">J140/1156265329237</f>
        <v>4.9582142325266445E-3</v>
      </c>
      <c r="M140" s="279"/>
      <c r="N140" s="161">
        <v>4143186671</v>
      </c>
      <c r="O140" s="161"/>
      <c r="P140" s="161">
        <v>4525940694</v>
      </c>
      <c r="Q140" s="161"/>
      <c r="R140" s="161">
        <v>-485953886</v>
      </c>
      <c r="S140" s="161"/>
      <c r="T140" s="187">
        <f t="shared" ref="T140:T203" si="8">N140+P140+R140</f>
        <v>8183173479</v>
      </c>
      <c r="U140" s="183"/>
      <c r="V140" s="279">
        <f>T140/درآمدها!$J$5</f>
        <v>1.9280889144523824E-3</v>
      </c>
    </row>
    <row r="141" spans="1:22" s="277" customFormat="1" ht="42.75" customHeight="1">
      <c r="A141" s="286"/>
      <c r="B141" s="282" t="s">
        <v>317</v>
      </c>
      <c r="C141" s="295"/>
      <c r="D141" s="161">
        <v>0</v>
      </c>
      <c r="E141" s="161"/>
      <c r="F141" s="161">
        <v>-418549347</v>
      </c>
      <c r="G141" s="161"/>
      <c r="H141" s="161">
        <v>0</v>
      </c>
      <c r="I141" s="161"/>
      <c r="J141" s="187">
        <f t="shared" si="6"/>
        <v>-418549347</v>
      </c>
      <c r="K141" s="187"/>
      <c r="L141" s="279">
        <f t="shared" si="7"/>
        <v>-3.6198382535277925E-4</v>
      </c>
      <c r="M141" s="279"/>
      <c r="N141" s="161">
        <v>0</v>
      </c>
      <c r="O141" s="161"/>
      <c r="P141" s="161">
        <v>1864970777</v>
      </c>
      <c r="Q141" s="161"/>
      <c r="R141" s="161">
        <v>-742496112</v>
      </c>
      <c r="S141" s="161"/>
      <c r="T141" s="187">
        <f t="shared" si="8"/>
        <v>1122474665</v>
      </c>
      <c r="U141" s="183"/>
      <c r="V141" s="279">
        <f>T141/درآمدها!$J$5</f>
        <v>2.6447330780583978E-4</v>
      </c>
    </row>
    <row r="142" spans="1:22" s="277" customFormat="1" ht="42.75" customHeight="1">
      <c r="A142" s="286"/>
      <c r="B142" s="294" t="s">
        <v>448</v>
      </c>
      <c r="C142" s="295"/>
      <c r="D142" s="161">
        <v>0</v>
      </c>
      <c r="E142" s="161"/>
      <c r="F142" s="161">
        <v>-5835294110</v>
      </c>
      <c r="G142" s="161"/>
      <c r="H142" s="161">
        <v>-79575566</v>
      </c>
      <c r="I142" s="161"/>
      <c r="J142" s="187">
        <f t="shared" si="6"/>
        <v>-5914869676</v>
      </c>
      <c r="K142" s="187"/>
      <c r="L142" s="279">
        <f t="shared" si="7"/>
        <v>-5.1154951432324991E-3</v>
      </c>
      <c r="M142" s="279"/>
      <c r="N142" s="161">
        <v>0</v>
      </c>
      <c r="O142" s="161"/>
      <c r="P142" s="161">
        <v>-3517892229</v>
      </c>
      <c r="Q142" s="161"/>
      <c r="R142" s="161">
        <v>62687229</v>
      </c>
      <c r="S142" s="161"/>
      <c r="T142" s="187">
        <f t="shared" si="8"/>
        <v>-3455205000</v>
      </c>
      <c r="U142" s="183"/>
      <c r="V142" s="279">
        <f>T142/درآمدها!$J$5</f>
        <v>-8.1410255749271327E-4</v>
      </c>
    </row>
    <row r="143" spans="1:22" s="277" customFormat="1" ht="42.75" customHeight="1">
      <c r="A143" s="286"/>
      <c r="B143" s="294" t="s">
        <v>205</v>
      </c>
      <c r="C143" s="295"/>
      <c r="D143" s="161">
        <v>0</v>
      </c>
      <c r="E143" s="161"/>
      <c r="F143" s="161">
        <v>15552741803</v>
      </c>
      <c r="G143" s="161"/>
      <c r="H143" s="161">
        <v>0</v>
      </c>
      <c r="I143" s="161"/>
      <c r="J143" s="187">
        <f t="shared" si="6"/>
        <v>15552741803</v>
      </c>
      <c r="K143" s="187"/>
      <c r="L143" s="279">
        <f t="shared" si="7"/>
        <v>1.3450841610258255E-2</v>
      </c>
      <c r="M143" s="279"/>
      <c r="N143" s="161">
        <v>0</v>
      </c>
      <c r="O143" s="161"/>
      <c r="P143" s="161">
        <v>30628430411</v>
      </c>
      <c r="Q143" s="161"/>
      <c r="R143" s="161">
        <v>10885706057</v>
      </c>
      <c r="S143" s="161"/>
      <c r="T143" s="187">
        <f t="shared" si="8"/>
        <v>41514136468</v>
      </c>
      <c r="U143" s="183"/>
      <c r="V143" s="279">
        <f>T143/درآمدها!$J$5</f>
        <v>9.7814065071972038E-3</v>
      </c>
    </row>
    <row r="144" spans="1:22" s="277" customFormat="1" ht="42.75" customHeight="1">
      <c r="A144" s="286"/>
      <c r="B144" s="294" t="s">
        <v>460</v>
      </c>
      <c r="C144" s="295"/>
      <c r="D144" s="161">
        <v>0</v>
      </c>
      <c r="E144" s="161"/>
      <c r="F144" s="161">
        <v>2184823307</v>
      </c>
      <c r="G144" s="161"/>
      <c r="H144" s="161">
        <v>0</v>
      </c>
      <c r="I144" s="161"/>
      <c r="J144" s="187">
        <f t="shared" si="6"/>
        <v>2184823307</v>
      </c>
      <c r="K144" s="187"/>
      <c r="L144" s="279">
        <f t="shared" si="7"/>
        <v>1.8895518630154967E-3</v>
      </c>
      <c r="M144" s="279"/>
      <c r="N144" s="161">
        <v>0</v>
      </c>
      <c r="O144" s="161"/>
      <c r="P144" s="161">
        <v>10939884813</v>
      </c>
      <c r="Q144" s="161"/>
      <c r="R144" s="161">
        <v>3904917810</v>
      </c>
      <c r="S144" s="161"/>
      <c r="T144" s="187">
        <f t="shared" si="8"/>
        <v>14844802623</v>
      </c>
      <c r="U144" s="183"/>
      <c r="V144" s="279">
        <f>T144/درآمدها!$J$5</f>
        <v>3.4976772089814752E-3</v>
      </c>
    </row>
    <row r="145" spans="1:22" s="277" customFormat="1" ht="42.75" customHeight="1">
      <c r="A145" s="286"/>
      <c r="B145" s="294" t="s">
        <v>195</v>
      </c>
      <c r="C145" s="295"/>
      <c r="D145" s="161">
        <v>0</v>
      </c>
      <c r="E145" s="161"/>
      <c r="F145" s="161">
        <v>1827698868</v>
      </c>
      <c r="G145" s="161"/>
      <c r="H145" s="161">
        <v>197237781</v>
      </c>
      <c r="I145" s="161"/>
      <c r="J145" s="187">
        <f t="shared" si="6"/>
        <v>2024936649</v>
      </c>
      <c r="K145" s="187"/>
      <c r="L145" s="279">
        <f t="shared" si="7"/>
        <v>1.7512733434083174E-3</v>
      </c>
      <c r="M145" s="279"/>
      <c r="N145" s="161">
        <v>0</v>
      </c>
      <c r="O145" s="161"/>
      <c r="P145" s="161">
        <v>4138211772</v>
      </c>
      <c r="Q145" s="161"/>
      <c r="R145" s="161">
        <v>72152183</v>
      </c>
      <c r="S145" s="161"/>
      <c r="T145" s="187">
        <f t="shared" si="8"/>
        <v>4210363955</v>
      </c>
      <c r="U145" s="183"/>
      <c r="V145" s="279">
        <f>T145/درآمدها!$J$5</f>
        <v>9.9203030319203493E-4</v>
      </c>
    </row>
    <row r="146" spans="1:22" s="277" customFormat="1" ht="42.75" customHeight="1">
      <c r="A146" s="286"/>
      <c r="B146" s="294" t="s">
        <v>236</v>
      </c>
      <c r="C146" s="295"/>
      <c r="D146" s="161">
        <f>'درآمد سود سهام'!M156</f>
        <v>1624934969</v>
      </c>
      <c r="E146" s="161"/>
      <c r="F146" s="161">
        <v>-2500017600</v>
      </c>
      <c r="G146" s="161"/>
      <c r="H146" s="161">
        <v>0</v>
      </c>
      <c r="I146" s="161"/>
      <c r="J146" s="187">
        <f t="shared" si="6"/>
        <v>-875082631</v>
      </c>
      <c r="K146" s="187"/>
      <c r="L146" s="279">
        <f t="shared" si="7"/>
        <v>-7.5681818772292708E-4</v>
      </c>
      <c r="M146" s="279"/>
      <c r="N146" s="161">
        <v>1624934969</v>
      </c>
      <c r="O146" s="161"/>
      <c r="P146" s="161">
        <v>5957107678</v>
      </c>
      <c r="Q146" s="161"/>
      <c r="R146" s="161">
        <v>-883214337</v>
      </c>
      <c r="S146" s="161"/>
      <c r="T146" s="187">
        <f t="shared" si="8"/>
        <v>6698828310</v>
      </c>
      <c r="U146" s="183"/>
      <c r="V146" s="279">
        <f>T146/درآمدها!$J$5</f>
        <v>1.5783530237353761E-3</v>
      </c>
    </row>
    <row r="147" spans="1:22" s="277" customFormat="1" ht="42.75" customHeight="1">
      <c r="A147" s="286"/>
      <c r="B147" s="294" t="s">
        <v>148</v>
      </c>
      <c r="C147" s="295"/>
      <c r="D147" s="161">
        <v>0</v>
      </c>
      <c r="E147" s="161"/>
      <c r="F147" s="161">
        <v>-206315992</v>
      </c>
      <c r="G147" s="161"/>
      <c r="H147" s="161">
        <v>7938500</v>
      </c>
      <c r="I147" s="161"/>
      <c r="J147" s="187">
        <f t="shared" si="6"/>
        <v>-198377492</v>
      </c>
      <c r="K147" s="187"/>
      <c r="L147" s="279">
        <f t="shared" si="7"/>
        <v>-1.7156744821788088E-4</v>
      </c>
      <c r="M147" s="279"/>
      <c r="N147" s="161">
        <v>843023920</v>
      </c>
      <c r="O147" s="161"/>
      <c r="P147" s="161">
        <v>306588990</v>
      </c>
      <c r="Q147" s="161"/>
      <c r="R147" s="161">
        <v>-1066312838</v>
      </c>
      <c r="S147" s="161"/>
      <c r="T147" s="187">
        <f t="shared" si="8"/>
        <v>83300072</v>
      </c>
      <c r="U147" s="183"/>
      <c r="V147" s="279">
        <f>T147/درآمدها!$J$5</f>
        <v>1.9626853299450296E-5</v>
      </c>
    </row>
    <row r="148" spans="1:22" s="277" customFormat="1" ht="42.75" customHeight="1">
      <c r="A148" s="286"/>
      <c r="B148" s="294" t="s">
        <v>140</v>
      </c>
      <c r="C148" s="295"/>
      <c r="D148" s="161">
        <v>0</v>
      </c>
      <c r="E148" s="161"/>
      <c r="F148" s="161">
        <v>-2398005107</v>
      </c>
      <c r="G148" s="161"/>
      <c r="H148" s="161">
        <v>0</v>
      </c>
      <c r="I148" s="161"/>
      <c r="J148" s="187">
        <f t="shared" si="6"/>
        <v>-2398005107</v>
      </c>
      <c r="K148" s="187"/>
      <c r="L148" s="279">
        <f t="shared" si="7"/>
        <v>-2.073922867325273E-3</v>
      </c>
      <c r="M148" s="279"/>
      <c r="N148" s="161">
        <v>0</v>
      </c>
      <c r="O148" s="161"/>
      <c r="P148" s="161">
        <v>1767522705</v>
      </c>
      <c r="Q148" s="161"/>
      <c r="R148" s="161">
        <v>24369014</v>
      </c>
      <c r="S148" s="161"/>
      <c r="T148" s="187">
        <f t="shared" si="8"/>
        <v>1791891719</v>
      </c>
      <c r="U148" s="183"/>
      <c r="V148" s="279">
        <f>T148/درآمدها!$J$5</f>
        <v>4.2219886553414759E-4</v>
      </c>
    </row>
    <row r="149" spans="1:22" s="277" customFormat="1" ht="42.75" customHeight="1">
      <c r="A149" s="286"/>
      <c r="B149" s="294" t="s">
        <v>248</v>
      </c>
      <c r="C149" s="295"/>
      <c r="D149" s="161">
        <v>0</v>
      </c>
      <c r="E149" s="161"/>
      <c r="F149" s="161">
        <v>-2140304351</v>
      </c>
      <c r="G149" s="161"/>
      <c r="H149" s="161">
        <v>0</v>
      </c>
      <c r="I149" s="161"/>
      <c r="J149" s="187">
        <f t="shared" si="6"/>
        <v>-2140304351</v>
      </c>
      <c r="K149" s="187"/>
      <c r="L149" s="279">
        <f t="shared" si="7"/>
        <v>-1.8510494926042198E-3</v>
      </c>
      <c r="M149" s="279"/>
      <c r="N149" s="161">
        <v>460806960</v>
      </c>
      <c r="O149" s="161"/>
      <c r="P149" s="161">
        <v>-3249095436</v>
      </c>
      <c r="Q149" s="161"/>
      <c r="R149" s="161">
        <v>-312428804</v>
      </c>
      <c r="S149" s="161"/>
      <c r="T149" s="187">
        <f t="shared" si="8"/>
        <v>-3100717280</v>
      </c>
      <c r="U149" s="183"/>
      <c r="V149" s="279">
        <f>T149/درآمدها!$J$5</f>
        <v>-7.3057947870237784E-4</v>
      </c>
    </row>
    <row r="150" spans="1:22" s="277" customFormat="1" ht="42.75" customHeight="1">
      <c r="A150" s="286"/>
      <c r="B150" s="294" t="s">
        <v>327</v>
      </c>
      <c r="C150" s="295"/>
      <c r="D150" s="161">
        <f>'درآمد سود سهام'!M168</f>
        <v>33030187</v>
      </c>
      <c r="E150" s="161"/>
      <c r="F150" s="161">
        <v>1549992113</v>
      </c>
      <c r="G150" s="161"/>
      <c r="H150" s="161">
        <v>0</v>
      </c>
      <c r="I150" s="161"/>
      <c r="J150" s="187">
        <f t="shared" si="6"/>
        <v>1583022300</v>
      </c>
      <c r="K150" s="187"/>
      <c r="L150" s="279">
        <f t="shared" si="7"/>
        <v>1.3690822166609541E-3</v>
      </c>
      <c r="M150" s="279"/>
      <c r="N150" s="161">
        <v>145200707</v>
      </c>
      <c r="O150" s="161"/>
      <c r="P150" s="161">
        <v>1579710611</v>
      </c>
      <c r="Q150" s="161"/>
      <c r="R150" s="161">
        <v>382680682</v>
      </c>
      <c r="S150" s="161"/>
      <c r="T150" s="187">
        <f t="shared" si="8"/>
        <v>2107592000</v>
      </c>
      <c r="U150" s="183"/>
      <c r="V150" s="279">
        <f>T150/درآمدها!$J$5</f>
        <v>4.9658299213829065E-4</v>
      </c>
    </row>
    <row r="151" spans="1:22" s="277" customFormat="1" ht="42.75" customHeight="1">
      <c r="A151" s="286"/>
      <c r="B151" s="294" t="s">
        <v>374</v>
      </c>
      <c r="C151" s="295"/>
      <c r="D151" s="161">
        <v>0</v>
      </c>
      <c r="E151" s="161"/>
      <c r="F151" s="161">
        <v>0</v>
      </c>
      <c r="G151" s="161"/>
      <c r="H151" s="161">
        <v>0</v>
      </c>
      <c r="I151" s="161"/>
      <c r="J151" s="187">
        <f t="shared" si="6"/>
        <v>0</v>
      </c>
      <c r="K151" s="187"/>
      <c r="L151" s="279">
        <f t="shared" si="7"/>
        <v>0</v>
      </c>
      <c r="M151" s="279"/>
      <c r="N151" s="161">
        <v>0</v>
      </c>
      <c r="O151" s="161"/>
      <c r="P151" s="161">
        <v>0</v>
      </c>
      <c r="Q151" s="161"/>
      <c r="R151" s="161">
        <v>-304631914</v>
      </c>
      <c r="S151" s="161"/>
      <c r="T151" s="187">
        <f t="shared" si="8"/>
        <v>-304631914</v>
      </c>
      <c r="U151" s="183"/>
      <c r="V151" s="279">
        <f>T151/درآمدها!$J$5</f>
        <v>-7.1776239117881662E-5</v>
      </c>
    </row>
    <row r="152" spans="1:22" s="277" customFormat="1" ht="42.75" customHeight="1">
      <c r="A152" s="286"/>
      <c r="B152" s="294" t="s">
        <v>476</v>
      </c>
      <c r="C152" s="295"/>
      <c r="D152" s="161">
        <v>0</v>
      </c>
      <c r="E152" s="161"/>
      <c r="F152" s="161">
        <v>2914064732</v>
      </c>
      <c r="G152" s="161"/>
      <c r="H152" s="161">
        <v>57817852</v>
      </c>
      <c r="I152" s="161"/>
      <c r="J152" s="187">
        <f t="shared" si="6"/>
        <v>2971882584</v>
      </c>
      <c r="K152" s="187"/>
      <c r="L152" s="279">
        <f t="shared" si="7"/>
        <v>2.5702427538505331E-3</v>
      </c>
      <c r="M152" s="279"/>
      <c r="N152" s="161">
        <v>0</v>
      </c>
      <c r="O152" s="161"/>
      <c r="P152" s="161">
        <v>1213548558</v>
      </c>
      <c r="Q152" s="161"/>
      <c r="R152" s="161">
        <v>57817852</v>
      </c>
      <c r="S152" s="161"/>
      <c r="T152" s="187">
        <f t="shared" si="8"/>
        <v>1271366410</v>
      </c>
      <c r="U152" s="183"/>
      <c r="V152" s="279">
        <f>T152/درآمدها!$J$5</f>
        <v>2.9955462726273248E-4</v>
      </c>
    </row>
    <row r="153" spans="1:22" s="277" customFormat="1" ht="42.75" customHeight="1">
      <c r="A153" s="286"/>
      <c r="B153" s="294" t="s">
        <v>110</v>
      </c>
      <c r="C153" s="295"/>
      <c r="D153" s="161">
        <f>'درآمد سود سهام'!M164</f>
        <v>983541423</v>
      </c>
      <c r="E153" s="161"/>
      <c r="F153" s="161">
        <v>1434261305</v>
      </c>
      <c r="G153" s="161"/>
      <c r="H153" s="161">
        <v>0</v>
      </c>
      <c r="I153" s="161"/>
      <c r="J153" s="187">
        <f t="shared" si="6"/>
        <v>2417802728</v>
      </c>
      <c r="K153" s="187"/>
      <c r="L153" s="279">
        <f t="shared" si="7"/>
        <v>2.0910449071369001E-3</v>
      </c>
      <c r="M153" s="279"/>
      <c r="N153" s="161">
        <v>983541423</v>
      </c>
      <c r="O153" s="161"/>
      <c r="P153" s="161">
        <v>7562079961</v>
      </c>
      <c r="Q153" s="161"/>
      <c r="R153" s="161">
        <v>553901761</v>
      </c>
      <c r="S153" s="161"/>
      <c r="T153" s="187">
        <f t="shared" si="8"/>
        <v>9099523145</v>
      </c>
      <c r="U153" s="183"/>
      <c r="V153" s="279">
        <f>T153/درآمدها!$J$5</f>
        <v>2.1439958162565282E-3</v>
      </c>
    </row>
    <row r="154" spans="1:22" s="277" customFormat="1" ht="42.75" customHeight="1">
      <c r="A154" s="286"/>
      <c r="B154" s="294" t="s">
        <v>191</v>
      </c>
      <c r="C154" s="295"/>
      <c r="D154" s="161">
        <v>0</v>
      </c>
      <c r="E154" s="161"/>
      <c r="F154" s="161">
        <v>51882719</v>
      </c>
      <c r="G154" s="161"/>
      <c r="H154" s="161">
        <v>324892233</v>
      </c>
      <c r="I154" s="161"/>
      <c r="J154" s="187">
        <f t="shared" si="6"/>
        <v>376774952</v>
      </c>
      <c r="K154" s="187"/>
      <c r="L154" s="279">
        <f t="shared" si="7"/>
        <v>3.2585509785079127E-4</v>
      </c>
      <c r="M154" s="279"/>
      <c r="N154" s="161">
        <v>1688854500</v>
      </c>
      <c r="O154" s="161"/>
      <c r="P154" s="161">
        <v>7628945601</v>
      </c>
      <c r="Q154" s="161"/>
      <c r="R154" s="161">
        <v>4782924887</v>
      </c>
      <c r="S154" s="161"/>
      <c r="T154" s="187">
        <f t="shared" si="8"/>
        <v>14100724988</v>
      </c>
      <c r="U154" s="183"/>
      <c r="V154" s="279">
        <f>T154/درآمدها!$J$5</f>
        <v>3.3223604027061227E-3</v>
      </c>
    </row>
    <row r="155" spans="1:22" s="277" customFormat="1" ht="42.75" customHeight="1">
      <c r="A155" s="286"/>
      <c r="B155" s="294" t="s">
        <v>190</v>
      </c>
      <c r="C155" s="295"/>
      <c r="D155" s="161">
        <v>0</v>
      </c>
      <c r="E155" s="161"/>
      <c r="F155" s="161">
        <v>3664490947</v>
      </c>
      <c r="G155" s="161"/>
      <c r="H155" s="161">
        <v>0</v>
      </c>
      <c r="I155" s="161"/>
      <c r="J155" s="187">
        <f t="shared" si="6"/>
        <v>3664490947</v>
      </c>
      <c r="K155" s="187"/>
      <c r="L155" s="279">
        <f t="shared" si="7"/>
        <v>3.1692474506851607E-3</v>
      </c>
      <c r="M155" s="279"/>
      <c r="N155" s="161">
        <v>0</v>
      </c>
      <c r="O155" s="161"/>
      <c r="P155" s="161">
        <v>4037895444</v>
      </c>
      <c r="Q155" s="161"/>
      <c r="R155" s="161">
        <v>-552876892</v>
      </c>
      <c r="S155" s="161"/>
      <c r="T155" s="187">
        <f t="shared" si="8"/>
        <v>3485018552</v>
      </c>
      <c r="U155" s="183"/>
      <c r="V155" s="279">
        <f>T155/درآمدها!$J$5</f>
        <v>8.2112711578408582E-4</v>
      </c>
    </row>
    <row r="156" spans="1:22" s="277" customFormat="1" ht="42.75" customHeight="1">
      <c r="A156" s="286"/>
      <c r="B156" s="294" t="s">
        <v>168</v>
      </c>
      <c r="C156" s="295"/>
      <c r="D156" s="161">
        <v>0</v>
      </c>
      <c r="E156" s="161"/>
      <c r="F156" s="161">
        <v>4648399994</v>
      </c>
      <c r="G156" s="161"/>
      <c r="H156" s="161">
        <v>728502274</v>
      </c>
      <c r="I156" s="161"/>
      <c r="J156" s="187">
        <f t="shared" si="6"/>
        <v>5376902268</v>
      </c>
      <c r="K156" s="187"/>
      <c r="L156" s="279">
        <f t="shared" si="7"/>
        <v>4.6502322019359756E-3</v>
      </c>
      <c r="M156" s="279"/>
      <c r="N156" s="161">
        <v>2246634600</v>
      </c>
      <c r="O156" s="161"/>
      <c r="P156" s="161">
        <v>14620469498</v>
      </c>
      <c r="Q156" s="161"/>
      <c r="R156" s="161">
        <v>3027474552</v>
      </c>
      <c r="S156" s="161"/>
      <c r="T156" s="187">
        <f t="shared" si="8"/>
        <v>19894578650</v>
      </c>
      <c r="U156" s="183"/>
      <c r="V156" s="279">
        <f>T156/درآمدها!$J$5</f>
        <v>4.6874866640922701E-3</v>
      </c>
    </row>
    <row r="157" spans="1:22" s="277" customFormat="1" ht="42.75" customHeight="1">
      <c r="A157" s="286"/>
      <c r="B157" s="294" t="s">
        <v>104</v>
      </c>
      <c r="C157" s="295"/>
      <c r="D157" s="161">
        <f>'درآمد سود سهام'!M151</f>
        <v>0</v>
      </c>
      <c r="E157" s="161"/>
      <c r="F157" s="161">
        <v>-5250985995</v>
      </c>
      <c r="G157" s="161"/>
      <c r="H157" s="161">
        <v>0</v>
      </c>
      <c r="I157" s="161"/>
      <c r="J157" s="187">
        <f t="shared" si="6"/>
        <v>-5250985995</v>
      </c>
      <c r="K157" s="187"/>
      <c r="L157" s="279">
        <f t="shared" si="7"/>
        <v>-4.5413330852573756E-3</v>
      </c>
      <c r="M157" s="279"/>
      <c r="N157" s="161">
        <v>361028839</v>
      </c>
      <c r="O157" s="161"/>
      <c r="P157" s="161">
        <v>4532254142</v>
      </c>
      <c r="Q157" s="161"/>
      <c r="R157" s="161">
        <v>-335331493</v>
      </c>
      <c r="S157" s="161"/>
      <c r="T157" s="187">
        <f t="shared" si="8"/>
        <v>4557951488</v>
      </c>
      <c r="U157" s="183"/>
      <c r="V157" s="279">
        <f>T157/درآمدها!$J$5</f>
        <v>1.0739275855726413E-3</v>
      </c>
    </row>
    <row r="158" spans="1:22" s="277" customFormat="1" ht="42.75" customHeight="1">
      <c r="A158" s="286"/>
      <c r="B158" s="294" t="s">
        <v>508</v>
      </c>
      <c r="C158" s="295"/>
      <c r="D158" s="161">
        <v>0</v>
      </c>
      <c r="E158" s="161"/>
      <c r="F158" s="161">
        <v>5442420392</v>
      </c>
      <c r="G158" s="161"/>
      <c r="H158" s="161">
        <v>235670726</v>
      </c>
      <c r="I158" s="161"/>
      <c r="J158" s="187">
        <f t="shared" si="6"/>
        <v>5678091118</v>
      </c>
      <c r="K158" s="187"/>
      <c r="L158" s="279">
        <f t="shared" si="7"/>
        <v>4.9107164025638276E-3</v>
      </c>
      <c r="M158" s="279"/>
      <c r="N158" s="161">
        <v>0</v>
      </c>
      <c r="O158" s="161"/>
      <c r="P158" s="161">
        <v>5442420392</v>
      </c>
      <c r="Q158" s="161"/>
      <c r="R158" s="161">
        <v>235670726</v>
      </c>
      <c r="S158" s="161"/>
      <c r="T158" s="187">
        <f t="shared" si="8"/>
        <v>5678091118</v>
      </c>
      <c r="U158" s="183"/>
      <c r="V158" s="279">
        <f>T158/درآمدها!$J$5</f>
        <v>1.3378507211121945E-3</v>
      </c>
    </row>
    <row r="159" spans="1:22" s="277" customFormat="1" ht="42.75" customHeight="1">
      <c r="A159" s="286"/>
      <c r="B159" s="294" t="s">
        <v>105</v>
      </c>
      <c r="C159" s="295"/>
      <c r="D159" s="161">
        <v>0</v>
      </c>
      <c r="E159" s="161"/>
      <c r="F159" s="161">
        <v>2629206521</v>
      </c>
      <c r="G159" s="161"/>
      <c r="H159" s="161">
        <v>0</v>
      </c>
      <c r="I159" s="161"/>
      <c r="J159" s="187">
        <f t="shared" si="6"/>
        <v>2629206521</v>
      </c>
      <c r="K159" s="187"/>
      <c r="L159" s="279">
        <f t="shared" si="7"/>
        <v>2.2738781960494909E-3</v>
      </c>
      <c r="M159" s="279"/>
      <c r="N159" s="161">
        <v>3322334820</v>
      </c>
      <c r="O159" s="161"/>
      <c r="P159" s="161">
        <v>6485374364</v>
      </c>
      <c r="Q159" s="161"/>
      <c r="R159" s="161">
        <v>678119644</v>
      </c>
      <c r="S159" s="161"/>
      <c r="T159" s="187">
        <f t="shared" si="8"/>
        <v>10485828828</v>
      </c>
      <c r="U159" s="183"/>
      <c r="V159" s="279">
        <f>T159/درآمدها!$J$5</f>
        <v>2.4706320077406752E-3</v>
      </c>
    </row>
    <row r="160" spans="1:22" s="277" customFormat="1" ht="49.5" customHeight="1">
      <c r="A160" s="286"/>
      <c r="B160" s="294" t="s">
        <v>152</v>
      </c>
      <c r="C160" s="295"/>
      <c r="D160" s="161">
        <v>0</v>
      </c>
      <c r="E160" s="161"/>
      <c r="F160" s="161">
        <v>30152047520</v>
      </c>
      <c r="G160" s="161"/>
      <c r="H160" s="161">
        <v>5107951574</v>
      </c>
      <c r="I160" s="161"/>
      <c r="J160" s="187">
        <f t="shared" si="6"/>
        <v>35259999094</v>
      </c>
      <c r="K160" s="187"/>
      <c r="L160" s="279">
        <f t="shared" si="7"/>
        <v>3.0494730061021096E-2</v>
      </c>
      <c r="M160" s="279"/>
      <c r="N160" s="161">
        <v>0</v>
      </c>
      <c r="O160" s="161"/>
      <c r="P160" s="161">
        <v>68752081810</v>
      </c>
      <c r="Q160" s="161"/>
      <c r="R160" s="161">
        <v>9058261648</v>
      </c>
      <c r="S160" s="161"/>
      <c r="T160" s="187">
        <f t="shared" si="8"/>
        <v>77810343458</v>
      </c>
      <c r="U160" s="183"/>
      <c r="V160" s="279">
        <f>T160/درآمدها!$J$5</f>
        <v>1.833338386826374E-2</v>
      </c>
    </row>
    <row r="161" spans="1:22" s="277" customFormat="1" ht="42.75" customHeight="1">
      <c r="A161" s="286"/>
      <c r="B161" s="294" t="s">
        <v>366</v>
      </c>
      <c r="C161" s="295"/>
      <c r="D161" s="161">
        <v>0</v>
      </c>
      <c r="E161" s="161"/>
      <c r="F161" s="161">
        <v>893235857</v>
      </c>
      <c r="G161" s="161"/>
      <c r="H161" s="161">
        <v>0</v>
      </c>
      <c r="I161" s="161"/>
      <c r="J161" s="187">
        <f t="shared" si="6"/>
        <v>893235857</v>
      </c>
      <c r="K161" s="187"/>
      <c r="L161" s="279">
        <f t="shared" si="7"/>
        <v>7.7251806692969966E-4</v>
      </c>
      <c r="M161" s="279"/>
      <c r="N161" s="161">
        <v>167111280</v>
      </c>
      <c r="O161" s="161"/>
      <c r="P161" s="161">
        <v>2459620278</v>
      </c>
      <c r="Q161" s="161"/>
      <c r="R161" s="161">
        <v>-531578599</v>
      </c>
      <c r="S161" s="161"/>
      <c r="T161" s="187">
        <f t="shared" si="8"/>
        <v>2095152959</v>
      </c>
      <c r="U161" s="183"/>
      <c r="V161" s="279">
        <f>T161/درآمدها!$J$5</f>
        <v>4.9365215153958331E-4</v>
      </c>
    </row>
    <row r="162" spans="1:22" s="277" customFormat="1" ht="42.75" customHeight="1">
      <c r="A162" s="286"/>
      <c r="B162" s="294" t="s">
        <v>330</v>
      </c>
      <c r="C162" s="295"/>
      <c r="D162" s="161">
        <v>0</v>
      </c>
      <c r="E162" s="161"/>
      <c r="F162" s="161">
        <v>2612049184</v>
      </c>
      <c r="G162" s="161"/>
      <c r="H162" s="161">
        <v>-32569465</v>
      </c>
      <c r="I162" s="161"/>
      <c r="J162" s="187">
        <f t="shared" si="6"/>
        <v>2579479719</v>
      </c>
      <c r="K162" s="187"/>
      <c r="L162" s="279">
        <f t="shared" si="7"/>
        <v>2.2308718023242601E-3</v>
      </c>
      <c r="M162" s="279"/>
      <c r="N162" s="161">
        <v>0</v>
      </c>
      <c r="O162" s="161"/>
      <c r="P162" s="161">
        <v>175876335</v>
      </c>
      <c r="Q162" s="161"/>
      <c r="R162" s="161">
        <v>-11763064803</v>
      </c>
      <c r="S162" s="161"/>
      <c r="T162" s="187">
        <f t="shared" si="8"/>
        <v>-11587188468</v>
      </c>
      <c r="U162" s="183"/>
      <c r="V162" s="279">
        <f>T162/درآمدها!$J$5</f>
        <v>-2.7301302718504036E-3</v>
      </c>
    </row>
    <row r="163" spans="1:22" s="277" customFormat="1" ht="42.75" customHeight="1">
      <c r="A163" s="286"/>
      <c r="B163" s="294" t="s">
        <v>267</v>
      </c>
      <c r="C163" s="295"/>
      <c r="D163" s="161">
        <v>0</v>
      </c>
      <c r="E163" s="161"/>
      <c r="F163" s="161">
        <v>4952581017</v>
      </c>
      <c r="G163" s="161"/>
      <c r="H163" s="161">
        <v>288113846</v>
      </c>
      <c r="I163" s="161"/>
      <c r="J163" s="187">
        <f t="shared" si="6"/>
        <v>5240694863</v>
      </c>
      <c r="K163" s="187"/>
      <c r="L163" s="279">
        <f t="shared" si="7"/>
        <v>4.5324327647688319E-3</v>
      </c>
      <c r="M163" s="279"/>
      <c r="N163" s="161">
        <v>0</v>
      </c>
      <c r="O163" s="161"/>
      <c r="P163" s="161">
        <v>6763451823</v>
      </c>
      <c r="Q163" s="161"/>
      <c r="R163" s="161">
        <v>4431064068</v>
      </c>
      <c r="S163" s="161"/>
      <c r="T163" s="187">
        <f t="shared" si="8"/>
        <v>11194515891</v>
      </c>
      <c r="U163" s="183"/>
      <c r="V163" s="279">
        <f>T163/درآمدها!$J$5</f>
        <v>2.6376102190046381E-3</v>
      </c>
    </row>
    <row r="164" spans="1:22" s="277" customFormat="1" ht="42.75" customHeight="1">
      <c r="A164" s="286"/>
      <c r="B164" s="294" t="s">
        <v>505</v>
      </c>
      <c r="C164" s="295"/>
      <c r="D164" s="161">
        <v>0</v>
      </c>
      <c r="E164" s="161"/>
      <c r="F164" s="161">
        <v>-3660579169</v>
      </c>
      <c r="G164" s="161"/>
      <c r="H164" s="161">
        <v>0</v>
      </c>
      <c r="I164" s="161"/>
      <c r="J164" s="187">
        <f t="shared" si="6"/>
        <v>-3660579169</v>
      </c>
      <c r="K164" s="187"/>
      <c r="L164" s="279">
        <f t="shared" si="7"/>
        <v>-3.1658643361861887E-3</v>
      </c>
      <c r="M164" s="279"/>
      <c r="N164" s="161">
        <v>0</v>
      </c>
      <c r="O164" s="161"/>
      <c r="P164" s="161">
        <v>-3660579169</v>
      </c>
      <c r="Q164" s="161"/>
      <c r="R164" s="161">
        <v>0</v>
      </c>
      <c r="S164" s="161"/>
      <c r="T164" s="187">
        <f t="shared" si="8"/>
        <v>-3660579169</v>
      </c>
      <c r="U164" s="183"/>
      <c r="V164" s="279">
        <f>T164/درآمدها!$J$5</f>
        <v>-8.6249205572099224E-4</v>
      </c>
    </row>
    <row r="165" spans="1:22" s="277" customFormat="1" ht="42.75" customHeight="1">
      <c r="A165" s="286"/>
      <c r="B165" s="294" t="s">
        <v>88</v>
      </c>
      <c r="C165" s="295"/>
      <c r="D165" s="161">
        <v>0</v>
      </c>
      <c r="E165" s="161"/>
      <c r="F165" s="161">
        <v>2164602211</v>
      </c>
      <c r="G165" s="161"/>
      <c r="H165" s="161">
        <v>0</v>
      </c>
      <c r="I165" s="161"/>
      <c r="J165" s="187">
        <f t="shared" si="6"/>
        <v>2164602211</v>
      </c>
      <c r="K165" s="187"/>
      <c r="L165" s="279">
        <f t="shared" si="7"/>
        <v>1.872063579410778E-3</v>
      </c>
      <c r="M165" s="279"/>
      <c r="N165" s="161">
        <v>0</v>
      </c>
      <c r="O165" s="161"/>
      <c r="P165" s="161">
        <v>4501963048</v>
      </c>
      <c r="Q165" s="161"/>
      <c r="R165" s="161">
        <v>-251836795</v>
      </c>
      <c r="S165" s="161"/>
      <c r="T165" s="187">
        <f t="shared" si="8"/>
        <v>4250126253</v>
      </c>
      <c r="U165" s="183"/>
      <c r="V165" s="279">
        <f>T165/درآمدها!$J$5</f>
        <v>1.0013989480318021E-3</v>
      </c>
    </row>
    <row r="166" spans="1:22" s="277" customFormat="1" ht="42.75" customHeight="1">
      <c r="A166" s="286"/>
      <c r="B166" s="294" t="s">
        <v>427</v>
      </c>
      <c r="C166" s="295"/>
      <c r="D166" s="161">
        <v>0</v>
      </c>
      <c r="E166" s="161"/>
      <c r="F166" s="161">
        <v>-2573690562</v>
      </c>
      <c r="G166" s="161"/>
      <c r="H166" s="161">
        <v>0</v>
      </c>
      <c r="I166" s="161"/>
      <c r="J166" s="187">
        <f t="shared" si="6"/>
        <v>-2573690562</v>
      </c>
      <c r="K166" s="187"/>
      <c r="L166" s="279">
        <f t="shared" si="7"/>
        <v>-2.2258650302161486E-3</v>
      </c>
      <c r="M166" s="279"/>
      <c r="N166" s="161">
        <v>0</v>
      </c>
      <c r="O166" s="161"/>
      <c r="P166" s="161">
        <v>-97728716</v>
      </c>
      <c r="Q166" s="161"/>
      <c r="R166" s="161">
        <v>122076001</v>
      </c>
      <c r="S166" s="161"/>
      <c r="T166" s="187">
        <f t="shared" si="8"/>
        <v>24347285</v>
      </c>
      <c r="U166" s="183"/>
      <c r="V166" s="279">
        <f>T166/درآمدها!$J$5</f>
        <v>5.7366167814945784E-6</v>
      </c>
    </row>
    <row r="167" spans="1:22" s="277" customFormat="1" ht="42.75" customHeight="1">
      <c r="A167" s="286"/>
      <c r="B167" s="294" t="s">
        <v>320</v>
      </c>
      <c r="C167" s="295"/>
      <c r="D167" s="161">
        <v>0</v>
      </c>
      <c r="E167" s="161"/>
      <c r="F167" s="161">
        <v>3962569264</v>
      </c>
      <c r="G167" s="161"/>
      <c r="H167" s="161">
        <v>583547038</v>
      </c>
      <c r="I167" s="161"/>
      <c r="J167" s="187">
        <f t="shared" si="6"/>
        <v>4546116302</v>
      </c>
      <c r="K167" s="187"/>
      <c r="L167" s="279">
        <f t="shared" si="7"/>
        <v>3.9317241354974346E-3</v>
      </c>
      <c r="M167" s="279"/>
      <c r="N167" s="161">
        <v>0</v>
      </c>
      <c r="O167" s="161"/>
      <c r="P167" s="161">
        <v>11734883981</v>
      </c>
      <c r="Q167" s="161"/>
      <c r="R167" s="161">
        <v>679998485</v>
      </c>
      <c r="S167" s="161"/>
      <c r="T167" s="187">
        <f t="shared" si="8"/>
        <v>12414882466</v>
      </c>
      <c r="U167" s="183"/>
      <c r="V167" s="279">
        <f>T167/درآمدها!$J$5</f>
        <v>2.9251484547348256E-3</v>
      </c>
    </row>
    <row r="168" spans="1:22" s="277" customFormat="1" ht="42.75" customHeight="1">
      <c r="A168" s="286"/>
      <c r="B168" s="294" t="s">
        <v>441</v>
      </c>
      <c r="C168" s="295"/>
      <c r="D168" s="161">
        <v>0</v>
      </c>
      <c r="E168" s="161"/>
      <c r="F168" s="161">
        <v>10113541844</v>
      </c>
      <c r="G168" s="161"/>
      <c r="H168" s="161">
        <v>839640137</v>
      </c>
      <c r="I168" s="161"/>
      <c r="J168" s="187">
        <f t="shared" si="6"/>
        <v>10953181981</v>
      </c>
      <c r="K168" s="187"/>
      <c r="L168" s="279">
        <f t="shared" si="7"/>
        <v>9.4728966648406042E-3</v>
      </c>
      <c r="M168" s="279"/>
      <c r="N168" s="161">
        <v>0</v>
      </c>
      <c r="O168" s="161"/>
      <c r="P168" s="161">
        <v>17315740316</v>
      </c>
      <c r="Q168" s="161"/>
      <c r="R168" s="161">
        <v>1183434936</v>
      </c>
      <c r="S168" s="161"/>
      <c r="T168" s="187">
        <f t="shared" si="8"/>
        <v>18499175252</v>
      </c>
      <c r="U168" s="183"/>
      <c r="V168" s="279">
        <f>T168/درآمدها!$J$5</f>
        <v>4.3587069028202695E-3</v>
      </c>
    </row>
    <row r="169" spans="1:22" s="277" customFormat="1" ht="42.75" customHeight="1">
      <c r="A169" s="286"/>
      <c r="B169" s="294" t="s">
        <v>328</v>
      </c>
      <c r="C169" s="295"/>
      <c r="D169" s="161">
        <f>'درآمد سود سهام'!M152</f>
        <v>0</v>
      </c>
      <c r="E169" s="161"/>
      <c r="F169" s="161">
        <v>2254306804</v>
      </c>
      <c r="G169" s="161"/>
      <c r="H169" s="161">
        <v>0</v>
      </c>
      <c r="I169" s="161"/>
      <c r="J169" s="187">
        <f t="shared" si="6"/>
        <v>2254306804</v>
      </c>
      <c r="K169" s="187"/>
      <c r="L169" s="279">
        <f t="shared" si="7"/>
        <v>1.9496449015621519E-3</v>
      </c>
      <c r="M169" s="279"/>
      <c r="N169" s="161">
        <v>346343139</v>
      </c>
      <c r="O169" s="161"/>
      <c r="P169" s="161">
        <v>1480275045</v>
      </c>
      <c r="Q169" s="161"/>
      <c r="R169" s="161">
        <v>-97388136</v>
      </c>
      <c r="S169" s="161"/>
      <c r="T169" s="187">
        <f t="shared" si="8"/>
        <v>1729230048</v>
      </c>
      <c r="U169" s="183"/>
      <c r="V169" s="279">
        <f>T169/درآمدها!$J$5</f>
        <v>4.0743475555576219E-4</v>
      </c>
    </row>
    <row r="170" spans="1:22" s="277" customFormat="1" ht="42.75" customHeight="1">
      <c r="A170" s="286"/>
      <c r="B170" s="294" t="s">
        <v>237</v>
      </c>
      <c r="C170" s="295"/>
      <c r="D170" s="161">
        <f>'درآمد سود سهام'!M151</f>
        <v>0</v>
      </c>
      <c r="E170" s="161"/>
      <c r="F170" s="161">
        <v>3539863411</v>
      </c>
      <c r="G170" s="161"/>
      <c r="H170" s="161">
        <v>303141043</v>
      </c>
      <c r="I170" s="161"/>
      <c r="J170" s="187">
        <f t="shared" si="6"/>
        <v>3843004454</v>
      </c>
      <c r="K170" s="187"/>
      <c r="L170" s="279">
        <f t="shared" si="7"/>
        <v>3.3236354639604509E-3</v>
      </c>
      <c r="M170" s="279"/>
      <c r="N170" s="161">
        <v>340194280</v>
      </c>
      <c r="O170" s="161"/>
      <c r="P170" s="161">
        <v>5517785293</v>
      </c>
      <c r="Q170" s="161"/>
      <c r="R170" s="161">
        <v>1031373126</v>
      </c>
      <c r="S170" s="161"/>
      <c r="T170" s="187">
        <f t="shared" si="8"/>
        <v>6889352699</v>
      </c>
      <c r="U170" s="183"/>
      <c r="V170" s="279">
        <f>T170/درآمدها!$J$5</f>
        <v>1.6232436720036083E-3</v>
      </c>
    </row>
    <row r="171" spans="1:22" s="277" customFormat="1" ht="42.75" customHeight="1">
      <c r="A171" s="286"/>
      <c r="B171" s="294" t="s">
        <v>277</v>
      </c>
      <c r="C171" s="295"/>
      <c r="D171" s="161">
        <v>0</v>
      </c>
      <c r="E171" s="161"/>
      <c r="F171" s="161">
        <v>4903047655</v>
      </c>
      <c r="G171" s="161"/>
      <c r="H171" s="161">
        <v>0</v>
      </c>
      <c r="I171" s="161"/>
      <c r="J171" s="187">
        <f t="shared" si="6"/>
        <v>4903047655</v>
      </c>
      <c r="K171" s="187"/>
      <c r="L171" s="279">
        <f t="shared" si="7"/>
        <v>4.2404174293070246E-3</v>
      </c>
      <c r="M171" s="279"/>
      <c r="N171" s="161">
        <v>0</v>
      </c>
      <c r="O171" s="161"/>
      <c r="P171" s="161">
        <v>15829553381</v>
      </c>
      <c r="Q171" s="161"/>
      <c r="R171" s="161">
        <v>365112837</v>
      </c>
      <c r="S171" s="161"/>
      <c r="T171" s="187">
        <f t="shared" si="8"/>
        <v>16194666218</v>
      </c>
      <c r="U171" s="183"/>
      <c r="V171" s="279">
        <f>T171/درآمدها!$J$5</f>
        <v>3.8157270511632877E-3</v>
      </c>
    </row>
    <row r="172" spans="1:22" s="277" customFormat="1" ht="42.75" customHeight="1">
      <c r="A172" s="286"/>
      <c r="B172" s="294" t="s">
        <v>470</v>
      </c>
      <c r="C172" s="295"/>
      <c r="D172" s="161">
        <v>0</v>
      </c>
      <c r="E172" s="161"/>
      <c r="F172" s="161">
        <v>3487245018</v>
      </c>
      <c r="G172" s="161"/>
      <c r="H172" s="161">
        <v>0</v>
      </c>
      <c r="I172" s="161"/>
      <c r="J172" s="187">
        <f t="shared" si="6"/>
        <v>3487245018</v>
      </c>
      <c r="K172" s="187"/>
      <c r="L172" s="279">
        <f t="shared" si="7"/>
        <v>3.0159557065515181E-3</v>
      </c>
      <c r="M172" s="279"/>
      <c r="N172" s="161">
        <v>0</v>
      </c>
      <c r="O172" s="161"/>
      <c r="P172" s="161">
        <v>3757082125</v>
      </c>
      <c r="Q172" s="161"/>
      <c r="R172" s="161">
        <v>0</v>
      </c>
      <c r="S172" s="161"/>
      <c r="T172" s="187">
        <f t="shared" si="8"/>
        <v>3757082125</v>
      </c>
      <c r="U172" s="183"/>
      <c r="V172" s="279">
        <f>T172/درآمدها!$J$5</f>
        <v>8.8522972346724951E-4</v>
      </c>
    </row>
    <row r="173" spans="1:22" s="277" customFormat="1" ht="42.75" customHeight="1">
      <c r="A173" s="286"/>
      <c r="B173" s="294" t="s">
        <v>185</v>
      </c>
      <c r="C173" s="295"/>
      <c r="D173" s="161">
        <f>'درآمد سود سهام'!M151</f>
        <v>0</v>
      </c>
      <c r="E173" s="161"/>
      <c r="F173" s="161">
        <v>4943798770</v>
      </c>
      <c r="G173" s="161"/>
      <c r="H173" s="161">
        <v>480998142</v>
      </c>
      <c r="I173" s="161"/>
      <c r="J173" s="187">
        <f t="shared" si="6"/>
        <v>5424796912</v>
      </c>
      <c r="K173" s="187"/>
      <c r="L173" s="279">
        <f t="shared" si="7"/>
        <v>4.691654047587617E-3</v>
      </c>
      <c r="M173" s="279"/>
      <c r="N173" s="161">
        <v>2639035102</v>
      </c>
      <c r="O173" s="161"/>
      <c r="P173" s="161">
        <v>9756747206</v>
      </c>
      <c r="Q173" s="161"/>
      <c r="R173" s="161">
        <v>1944818228</v>
      </c>
      <c r="S173" s="161"/>
      <c r="T173" s="187">
        <f t="shared" si="8"/>
        <v>14340600536</v>
      </c>
      <c r="U173" s="183"/>
      <c r="V173" s="279">
        <f>T173/درآمدها!$J$5</f>
        <v>3.3788789875966768E-3</v>
      </c>
    </row>
    <row r="174" spans="1:22" s="277" customFormat="1" ht="42.75" customHeight="1">
      <c r="A174" s="286"/>
      <c r="B174" s="294" t="s">
        <v>270</v>
      </c>
      <c r="C174" s="295"/>
      <c r="D174" s="161">
        <v>0</v>
      </c>
      <c r="E174" s="161"/>
      <c r="F174" s="161">
        <v>52372838767</v>
      </c>
      <c r="G174" s="161"/>
      <c r="H174" s="161">
        <v>0</v>
      </c>
      <c r="I174" s="161"/>
      <c r="J174" s="187">
        <f t="shared" si="6"/>
        <v>52372838767</v>
      </c>
      <c r="K174" s="187"/>
      <c r="L174" s="279">
        <f t="shared" si="7"/>
        <v>4.5294827616737372E-2</v>
      </c>
      <c r="M174" s="279"/>
      <c r="N174" s="161">
        <v>0</v>
      </c>
      <c r="O174" s="161"/>
      <c r="P174" s="161">
        <v>56259447476</v>
      </c>
      <c r="Q174" s="161"/>
      <c r="R174" s="161">
        <v>30862919</v>
      </c>
      <c r="S174" s="161"/>
      <c r="T174" s="187">
        <f t="shared" si="8"/>
        <v>56290310395</v>
      </c>
      <c r="U174" s="183"/>
      <c r="V174" s="279">
        <f>T174/درآمدها!$J$5</f>
        <v>1.3262913677952006E-2</v>
      </c>
    </row>
    <row r="175" spans="1:22" s="277" customFormat="1" ht="42.75" customHeight="1">
      <c r="A175" s="286"/>
      <c r="B175" s="294" t="s">
        <v>127</v>
      </c>
      <c r="C175" s="295"/>
      <c r="D175" s="161">
        <v>0</v>
      </c>
      <c r="E175" s="161"/>
      <c r="F175" s="161">
        <v>-11898165077</v>
      </c>
      <c r="G175" s="161"/>
      <c r="H175" s="161">
        <v>0</v>
      </c>
      <c r="I175" s="161"/>
      <c r="J175" s="187">
        <f t="shared" si="6"/>
        <v>-11898165077</v>
      </c>
      <c r="K175" s="187"/>
      <c r="L175" s="279">
        <f t="shared" si="7"/>
        <v>-1.0290168507302211E-2</v>
      </c>
      <c r="M175" s="279"/>
      <c r="N175" s="161">
        <v>21541687000</v>
      </c>
      <c r="O175" s="161"/>
      <c r="P175" s="161">
        <v>37472109725</v>
      </c>
      <c r="Q175" s="161"/>
      <c r="R175" s="161">
        <v>4407082005</v>
      </c>
      <c r="S175" s="161"/>
      <c r="T175" s="187">
        <f t="shared" si="8"/>
        <v>63420878730</v>
      </c>
      <c r="U175" s="183"/>
      <c r="V175" s="279">
        <f>T175/درآمدها!$J$5</f>
        <v>1.4942991681398997E-2</v>
      </c>
    </row>
    <row r="176" spans="1:22" s="277" customFormat="1" ht="42.75" customHeight="1">
      <c r="A176" s="286"/>
      <c r="B176" s="294" t="s">
        <v>111</v>
      </c>
      <c r="C176" s="295"/>
      <c r="D176" s="161">
        <v>0</v>
      </c>
      <c r="E176" s="161"/>
      <c r="F176" s="161">
        <v>9552760863</v>
      </c>
      <c r="G176" s="161"/>
      <c r="H176" s="161">
        <v>0</v>
      </c>
      <c r="I176" s="161"/>
      <c r="J176" s="187">
        <f t="shared" si="6"/>
        <v>9552760863</v>
      </c>
      <c r="K176" s="187"/>
      <c r="L176" s="279">
        <f t="shared" si="7"/>
        <v>8.2617377010722141E-3</v>
      </c>
      <c r="M176" s="279"/>
      <c r="N176" s="161">
        <v>0</v>
      </c>
      <c r="O176" s="161"/>
      <c r="P176" s="161">
        <v>23125137649</v>
      </c>
      <c r="Q176" s="161"/>
      <c r="R176" s="161">
        <v>905114319</v>
      </c>
      <c r="S176" s="161"/>
      <c r="T176" s="187">
        <f t="shared" si="8"/>
        <v>24030251968</v>
      </c>
      <c r="U176" s="183"/>
      <c r="V176" s="279">
        <f>T176/درآمدها!$J$5</f>
        <v>5.6619186370542723E-3</v>
      </c>
    </row>
    <row r="177" spans="1:22" s="277" customFormat="1" ht="42.75" customHeight="1">
      <c r="A177" s="286"/>
      <c r="B177" s="294" t="s">
        <v>442</v>
      </c>
      <c r="C177" s="295"/>
      <c r="D177" s="161">
        <v>0</v>
      </c>
      <c r="E177" s="161"/>
      <c r="F177" s="161">
        <v>0</v>
      </c>
      <c r="G177" s="161"/>
      <c r="H177" s="161">
        <v>0</v>
      </c>
      <c r="I177" s="161"/>
      <c r="J177" s="187">
        <f t="shared" si="6"/>
        <v>0</v>
      </c>
      <c r="K177" s="187"/>
      <c r="L177" s="279">
        <f t="shared" si="7"/>
        <v>0</v>
      </c>
      <c r="M177" s="279"/>
      <c r="N177" s="161">
        <v>0</v>
      </c>
      <c r="O177" s="161"/>
      <c r="P177" s="161">
        <v>0</v>
      </c>
      <c r="Q177" s="161"/>
      <c r="R177" s="161">
        <v>696802041</v>
      </c>
      <c r="S177" s="161"/>
      <c r="T177" s="187">
        <f t="shared" si="8"/>
        <v>696802041</v>
      </c>
      <c r="U177" s="183"/>
      <c r="V177" s="279">
        <f>T177/درآمدها!$J$5</f>
        <v>1.6417790656248832E-4</v>
      </c>
    </row>
    <row r="178" spans="1:22" s="277" customFormat="1" ht="42.75" customHeight="1">
      <c r="A178" s="286"/>
      <c r="B178" s="294" t="s">
        <v>274</v>
      </c>
      <c r="C178" s="295"/>
      <c r="D178" s="161">
        <v>0</v>
      </c>
      <c r="E178" s="161"/>
      <c r="F178" s="161">
        <v>4358823150</v>
      </c>
      <c r="G178" s="161"/>
      <c r="H178" s="161">
        <v>0</v>
      </c>
      <c r="I178" s="161"/>
      <c r="J178" s="187">
        <f t="shared" si="6"/>
        <v>4358823150</v>
      </c>
      <c r="K178" s="187"/>
      <c r="L178" s="279">
        <f t="shared" si="7"/>
        <v>3.7697430164029167E-3</v>
      </c>
      <c r="M178" s="279"/>
      <c r="N178" s="161">
        <v>1811730700</v>
      </c>
      <c r="O178" s="161"/>
      <c r="P178" s="161">
        <v>3914778138</v>
      </c>
      <c r="Q178" s="161"/>
      <c r="R178" s="161">
        <v>-742286243</v>
      </c>
      <c r="S178" s="161"/>
      <c r="T178" s="187">
        <f t="shared" si="8"/>
        <v>4984222595</v>
      </c>
      <c r="U178" s="183"/>
      <c r="V178" s="279">
        <f>T178/درآمدها!$J$5</f>
        <v>1.1743639991556125E-3</v>
      </c>
    </row>
    <row r="179" spans="1:22" s="277" customFormat="1" ht="42.75" customHeight="1">
      <c r="A179" s="286"/>
      <c r="B179" s="294" t="s">
        <v>153</v>
      </c>
      <c r="C179" s="295"/>
      <c r="D179" s="161">
        <v>0</v>
      </c>
      <c r="E179" s="161"/>
      <c r="F179" s="161">
        <v>0</v>
      </c>
      <c r="G179" s="161"/>
      <c r="H179" s="161">
        <v>0</v>
      </c>
      <c r="I179" s="161"/>
      <c r="J179" s="187">
        <f t="shared" si="6"/>
        <v>0</v>
      </c>
      <c r="K179" s="187"/>
      <c r="L179" s="279">
        <f t="shared" si="7"/>
        <v>0</v>
      </c>
      <c r="M179" s="279"/>
      <c r="N179" s="161">
        <v>3267046780</v>
      </c>
      <c r="O179" s="161"/>
      <c r="P179" s="161">
        <v>1027014171</v>
      </c>
      <c r="Q179" s="161"/>
      <c r="R179" s="161">
        <v>-912231330</v>
      </c>
      <c r="S179" s="161"/>
      <c r="T179" s="187">
        <f t="shared" si="8"/>
        <v>3381829621</v>
      </c>
      <c r="U179" s="183"/>
      <c r="V179" s="279">
        <f>T179/درآمدها!$J$5</f>
        <v>7.9681412346321368E-4</v>
      </c>
    </row>
    <row r="180" spans="1:22" s="277" customFormat="1" ht="42.75" customHeight="1">
      <c r="A180" s="286"/>
      <c r="B180" s="294" t="s">
        <v>417</v>
      </c>
      <c r="C180" s="295"/>
      <c r="D180" s="161">
        <v>0</v>
      </c>
      <c r="E180" s="161"/>
      <c r="F180" s="161">
        <v>869708938</v>
      </c>
      <c r="G180" s="161"/>
      <c r="H180" s="161">
        <v>0</v>
      </c>
      <c r="I180" s="161"/>
      <c r="J180" s="187">
        <f t="shared" si="6"/>
        <v>869708938</v>
      </c>
      <c r="K180" s="187"/>
      <c r="L180" s="279">
        <f t="shared" si="7"/>
        <v>7.5217073106732888E-4</v>
      </c>
      <c r="M180" s="279"/>
      <c r="N180" s="161">
        <v>0</v>
      </c>
      <c r="O180" s="161"/>
      <c r="P180" s="161">
        <v>8269305826</v>
      </c>
      <c r="Q180" s="161"/>
      <c r="R180" s="161">
        <v>5157408273</v>
      </c>
      <c r="S180" s="161"/>
      <c r="T180" s="187">
        <f t="shared" si="8"/>
        <v>13426714099</v>
      </c>
      <c r="U180" s="183"/>
      <c r="V180" s="279">
        <f>T180/درآمدها!$J$5</f>
        <v>3.1635524626525404E-3</v>
      </c>
    </row>
    <row r="181" spans="1:22" s="277" customFormat="1" ht="42.75" customHeight="1">
      <c r="A181" s="286"/>
      <c r="B181" s="294" t="s">
        <v>171</v>
      </c>
      <c r="C181" s="295"/>
      <c r="D181" s="161">
        <f>'درآمد سود سهام'!M152</f>
        <v>0</v>
      </c>
      <c r="E181" s="161"/>
      <c r="F181" s="161">
        <v>-12651458031</v>
      </c>
      <c r="G181" s="161"/>
      <c r="H181" s="161">
        <v>0</v>
      </c>
      <c r="I181" s="161"/>
      <c r="J181" s="187">
        <f t="shared" si="6"/>
        <v>-12651458031</v>
      </c>
      <c r="K181" s="187"/>
      <c r="L181" s="279">
        <f t="shared" si="7"/>
        <v>-1.0941656478922951E-2</v>
      </c>
      <c r="M181" s="279"/>
      <c r="N181" s="161">
        <v>3308022926</v>
      </c>
      <c r="O181" s="161"/>
      <c r="P181" s="161">
        <v>4854834414</v>
      </c>
      <c r="Q181" s="161"/>
      <c r="R181" s="161">
        <v>435153066</v>
      </c>
      <c r="S181" s="161"/>
      <c r="T181" s="187">
        <f t="shared" si="8"/>
        <v>8598010406</v>
      </c>
      <c r="U181" s="183"/>
      <c r="V181" s="279">
        <f>T181/درآمدها!$J$5</f>
        <v>2.0258312490499296E-3</v>
      </c>
    </row>
    <row r="182" spans="1:22" s="277" customFormat="1" ht="42.75" customHeight="1">
      <c r="A182" s="286"/>
      <c r="B182" s="294" t="s">
        <v>131</v>
      </c>
      <c r="C182" s="295"/>
      <c r="D182" s="161">
        <v>0</v>
      </c>
      <c r="E182" s="161"/>
      <c r="F182" s="161">
        <v>-4674004217</v>
      </c>
      <c r="G182" s="161"/>
      <c r="H182" s="161">
        <v>8234863452</v>
      </c>
      <c r="I182" s="161"/>
      <c r="J182" s="187">
        <f t="shared" si="6"/>
        <v>3560859235</v>
      </c>
      <c r="K182" s="187"/>
      <c r="L182" s="279">
        <f t="shared" si="7"/>
        <v>3.0796212123300028E-3</v>
      </c>
      <c r="M182" s="279"/>
      <c r="N182" s="161">
        <v>24502984360</v>
      </c>
      <c r="O182" s="161"/>
      <c r="P182" s="161">
        <v>29591241036</v>
      </c>
      <c r="Q182" s="161"/>
      <c r="R182" s="161">
        <v>5817905469</v>
      </c>
      <c r="S182" s="161"/>
      <c r="T182" s="187">
        <f t="shared" si="8"/>
        <v>59912130865</v>
      </c>
      <c r="U182" s="183"/>
      <c r="V182" s="279">
        <f>T182/درآمدها!$J$5</f>
        <v>1.4116273553098767E-2</v>
      </c>
    </row>
    <row r="183" spans="1:22" s="277" customFormat="1" ht="42.75" customHeight="1">
      <c r="A183" s="286"/>
      <c r="B183" s="294" t="s">
        <v>200</v>
      </c>
      <c r="C183" s="295"/>
      <c r="D183" s="161">
        <v>0</v>
      </c>
      <c r="E183" s="161"/>
      <c r="F183" s="161">
        <v>-2328721352</v>
      </c>
      <c r="G183" s="161"/>
      <c r="H183" s="161">
        <v>0</v>
      </c>
      <c r="I183" s="161"/>
      <c r="J183" s="187">
        <f t="shared" si="6"/>
        <v>-2328721352</v>
      </c>
      <c r="K183" s="187"/>
      <c r="L183" s="279">
        <f t="shared" si="7"/>
        <v>-2.0140025763262172E-3</v>
      </c>
      <c r="M183" s="279"/>
      <c r="N183" s="161">
        <v>0</v>
      </c>
      <c r="O183" s="161"/>
      <c r="P183" s="161">
        <v>4899576470</v>
      </c>
      <c r="Q183" s="161"/>
      <c r="R183" s="161">
        <v>15785459758</v>
      </c>
      <c r="S183" s="161"/>
      <c r="T183" s="187">
        <f t="shared" si="8"/>
        <v>20685036228</v>
      </c>
      <c r="U183" s="183"/>
      <c r="V183" s="279">
        <f>T183/درآمدها!$J$5</f>
        <v>4.8737313401214189E-3</v>
      </c>
    </row>
    <row r="184" spans="1:22" s="277" customFormat="1" ht="42.75" customHeight="1">
      <c r="A184" s="286"/>
      <c r="B184" s="294" t="s">
        <v>226</v>
      </c>
      <c r="C184" s="295"/>
      <c r="D184" s="161">
        <v>0</v>
      </c>
      <c r="E184" s="161"/>
      <c r="F184" s="161">
        <v>4534669326</v>
      </c>
      <c r="G184" s="161"/>
      <c r="H184" s="161">
        <v>224194362</v>
      </c>
      <c r="I184" s="161"/>
      <c r="J184" s="187">
        <f t="shared" si="6"/>
        <v>4758863688</v>
      </c>
      <c r="K184" s="187"/>
      <c r="L184" s="279">
        <f t="shared" si="7"/>
        <v>4.1157194353827892E-3</v>
      </c>
      <c r="M184" s="279"/>
      <c r="N184" s="161">
        <v>0</v>
      </c>
      <c r="O184" s="161"/>
      <c r="P184" s="161">
        <v>6607581832</v>
      </c>
      <c r="Q184" s="161"/>
      <c r="R184" s="161">
        <v>-405479962</v>
      </c>
      <c r="S184" s="161"/>
      <c r="T184" s="187">
        <f t="shared" si="8"/>
        <v>6202101870</v>
      </c>
      <c r="U184" s="183"/>
      <c r="V184" s="279">
        <f>T184/درآمدها!$J$5</f>
        <v>1.4613161865062534E-3</v>
      </c>
    </row>
    <row r="185" spans="1:22" s="277" customFormat="1" ht="42.75" customHeight="1">
      <c r="A185" s="286"/>
      <c r="B185" s="294" t="s">
        <v>228</v>
      </c>
      <c r="C185" s="295"/>
      <c r="D185" s="161">
        <v>0</v>
      </c>
      <c r="E185" s="161"/>
      <c r="F185" s="161">
        <v>31804574794</v>
      </c>
      <c r="G185" s="161"/>
      <c r="H185" s="161">
        <v>0</v>
      </c>
      <c r="I185" s="161"/>
      <c r="J185" s="187">
        <f t="shared" si="6"/>
        <v>31804574794</v>
      </c>
      <c r="K185" s="187"/>
      <c r="L185" s="279">
        <f t="shared" si="7"/>
        <v>2.7506294610586745E-2</v>
      </c>
      <c r="M185" s="279"/>
      <c r="N185" s="161">
        <v>0</v>
      </c>
      <c r="O185" s="161"/>
      <c r="P185" s="161">
        <v>61175907019</v>
      </c>
      <c r="Q185" s="161"/>
      <c r="R185" s="161">
        <v>-11908685445</v>
      </c>
      <c r="S185" s="161"/>
      <c r="T185" s="187">
        <f t="shared" si="8"/>
        <v>49267221574</v>
      </c>
      <c r="U185" s="183"/>
      <c r="V185" s="279">
        <f>T185/درآمدها!$J$5</f>
        <v>1.1608159598042253E-2</v>
      </c>
    </row>
    <row r="186" spans="1:22" s="277" customFormat="1" ht="42.75" customHeight="1">
      <c r="A186" s="286"/>
      <c r="B186" s="294" t="s">
        <v>265</v>
      </c>
      <c r="C186" s="295"/>
      <c r="D186" s="161">
        <v>0</v>
      </c>
      <c r="E186" s="161"/>
      <c r="F186" s="161">
        <v>9012129813</v>
      </c>
      <c r="G186" s="161"/>
      <c r="H186" s="161">
        <v>0</v>
      </c>
      <c r="I186" s="161"/>
      <c r="J186" s="187">
        <f t="shared" si="6"/>
        <v>9012129813</v>
      </c>
      <c r="K186" s="187"/>
      <c r="L186" s="279">
        <f t="shared" si="7"/>
        <v>7.794171099938586E-3</v>
      </c>
      <c r="M186" s="279"/>
      <c r="N186" s="161">
        <v>0</v>
      </c>
      <c r="O186" s="161"/>
      <c r="P186" s="161">
        <v>17003434308</v>
      </c>
      <c r="Q186" s="161"/>
      <c r="R186" s="161">
        <v>-195576387</v>
      </c>
      <c r="S186" s="161"/>
      <c r="T186" s="187">
        <f t="shared" si="8"/>
        <v>16807857921</v>
      </c>
      <c r="U186" s="183"/>
      <c r="V186" s="279">
        <f>T186/درآمدها!$J$5</f>
        <v>3.9602050007048091E-3</v>
      </c>
    </row>
    <row r="187" spans="1:22" s="277" customFormat="1" ht="42.75" customHeight="1">
      <c r="A187" s="286"/>
      <c r="B187" s="294" t="s">
        <v>254</v>
      </c>
      <c r="C187" s="295"/>
      <c r="D187" s="161">
        <v>0</v>
      </c>
      <c r="E187" s="161"/>
      <c r="F187" s="161">
        <v>-11356432461</v>
      </c>
      <c r="G187" s="161"/>
      <c r="H187" s="161">
        <v>202777760</v>
      </c>
      <c r="I187" s="161"/>
      <c r="J187" s="187">
        <f t="shared" si="6"/>
        <v>-11153654701</v>
      </c>
      <c r="K187" s="187"/>
      <c r="L187" s="279">
        <f t="shared" si="7"/>
        <v>-9.6462761781157171E-3</v>
      </c>
      <c r="M187" s="279"/>
      <c r="N187" s="161">
        <v>15351654500</v>
      </c>
      <c r="O187" s="161"/>
      <c r="P187" s="161">
        <v>4033831430</v>
      </c>
      <c r="Q187" s="161"/>
      <c r="R187" s="161">
        <v>212082119</v>
      </c>
      <c r="S187" s="161"/>
      <c r="T187" s="187">
        <f t="shared" si="8"/>
        <v>19597568049</v>
      </c>
      <c r="U187" s="183"/>
      <c r="V187" s="279">
        <f>T187/درآمدها!$J$5</f>
        <v>4.6175061304114763E-3</v>
      </c>
    </row>
    <row r="188" spans="1:22" s="277" customFormat="1" ht="42.75" customHeight="1">
      <c r="A188" s="286"/>
      <c r="B188" s="294" t="s">
        <v>243</v>
      </c>
      <c r="C188" s="295"/>
      <c r="D188" s="161">
        <f>'درآمد سود سهام'!M151</f>
        <v>0</v>
      </c>
      <c r="E188" s="161"/>
      <c r="F188" s="161">
        <v>2785921164</v>
      </c>
      <c r="G188" s="161"/>
      <c r="H188" s="161">
        <v>0</v>
      </c>
      <c r="I188" s="161"/>
      <c r="J188" s="187">
        <f t="shared" si="6"/>
        <v>2785921164</v>
      </c>
      <c r="K188" s="187"/>
      <c r="L188" s="279">
        <f t="shared" si="7"/>
        <v>2.4094133877026152E-3</v>
      </c>
      <c r="M188" s="279"/>
      <c r="N188" s="161">
        <v>647604539</v>
      </c>
      <c r="O188" s="161"/>
      <c r="P188" s="161">
        <v>2139106692</v>
      </c>
      <c r="Q188" s="161"/>
      <c r="R188" s="161">
        <v>-167061405</v>
      </c>
      <c r="S188" s="161"/>
      <c r="T188" s="187">
        <f t="shared" si="8"/>
        <v>2619649826</v>
      </c>
      <c r="U188" s="183"/>
      <c r="V188" s="279">
        <f>T188/درآمدها!$J$5</f>
        <v>6.1723215354282635E-4</v>
      </c>
    </row>
    <row r="189" spans="1:22" s="277" customFormat="1" ht="42.75" customHeight="1">
      <c r="A189" s="286"/>
      <c r="B189" s="294" t="s">
        <v>165</v>
      </c>
      <c r="C189" s="295"/>
      <c r="D189" s="161">
        <v>0</v>
      </c>
      <c r="E189" s="161"/>
      <c r="F189" s="161">
        <v>0</v>
      </c>
      <c r="G189" s="161"/>
      <c r="H189" s="161">
        <v>0</v>
      </c>
      <c r="I189" s="161"/>
      <c r="J189" s="187">
        <f t="shared" si="6"/>
        <v>0</v>
      </c>
      <c r="K189" s="187"/>
      <c r="L189" s="279">
        <f t="shared" si="7"/>
        <v>0</v>
      </c>
      <c r="M189" s="279"/>
      <c r="N189" s="161">
        <v>0</v>
      </c>
      <c r="O189" s="161"/>
      <c r="P189" s="161">
        <v>0</v>
      </c>
      <c r="Q189" s="161"/>
      <c r="R189" s="161">
        <v>6977405475</v>
      </c>
      <c r="S189" s="161"/>
      <c r="T189" s="187">
        <f t="shared" si="8"/>
        <v>6977405475</v>
      </c>
      <c r="U189" s="183"/>
      <c r="V189" s="279">
        <f>T189/درآمدها!$J$5</f>
        <v>1.6439903397515226E-3</v>
      </c>
    </row>
    <row r="190" spans="1:22" s="277" customFormat="1" ht="42.75" customHeight="1">
      <c r="A190" s="286"/>
      <c r="B190" s="294" t="s">
        <v>99</v>
      </c>
      <c r="C190" s="295"/>
      <c r="D190" s="161">
        <v>0</v>
      </c>
      <c r="E190" s="161"/>
      <c r="F190" s="161">
        <v>-1791147872</v>
      </c>
      <c r="G190" s="161"/>
      <c r="H190" s="161">
        <v>0</v>
      </c>
      <c r="I190" s="161"/>
      <c r="J190" s="187">
        <f t="shared" si="6"/>
        <v>-1791147872</v>
      </c>
      <c r="K190" s="187"/>
      <c r="L190" s="279">
        <f t="shared" si="7"/>
        <v>-1.5490803249994084E-3</v>
      </c>
      <c r="M190" s="279"/>
      <c r="N190" s="161">
        <v>0</v>
      </c>
      <c r="O190" s="161"/>
      <c r="P190" s="161">
        <v>-654268902</v>
      </c>
      <c r="Q190" s="161"/>
      <c r="R190" s="161">
        <v>-71633309</v>
      </c>
      <c r="S190" s="161"/>
      <c r="T190" s="187">
        <f t="shared" si="8"/>
        <v>-725902211</v>
      </c>
      <c r="U190" s="183"/>
      <c r="V190" s="279">
        <f>T190/درآمدها!$J$5</f>
        <v>-1.7103438043899427E-4</v>
      </c>
    </row>
    <row r="191" spans="1:22" s="277" customFormat="1" ht="42.75" customHeight="1">
      <c r="A191" s="286"/>
      <c r="B191" s="294" t="s">
        <v>107</v>
      </c>
      <c r="C191" s="295"/>
      <c r="D191" s="161">
        <v>0</v>
      </c>
      <c r="E191" s="161"/>
      <c r="F191" s="161">
        <v>36357156033</v>
      </c>
      <c r="G191" s="161"/>
      <c r="H191" s="161">
        <v>0</v>
      </c>
      <c r="I191" s="161"/>
      <c r="J191" s="187">
        <f t="shared" si="6"/>
        <v>36357156033</v>
      </c>
      <c r="K191" s="187"/>
      <c r="L191" s="279">
        <f t="shared" si="7"/>
        <v>3.1443609968822187E-2</v>
      </c>
      <c r="M191" s="279"/>
      <c r="N191" s="161">
        <v>0</v>
      </c>
      <c r="O191" s="161"/>
      <c r="P191" s="161">
        <v>81686393248</v>
      </c>
      <c r="Q191" s="161"/>
      <c r="R191" s="161">
        <v>3262950179</v>
      </c>
      <c r="S191" s="161"/>
      <c r="T191" s="187">
        <f t="shared" si="8"/>
        <v>84949343427</v>
      </c>
      <c r="U191" s="183"/>
      <c r="V191" s="279">
        <f>T191/درآمدها!$J$5</f>
        <v>2.0015448501969495E-2</v>
      </c>
    </row>
    <row r="192" spans="1:22" s="277" customFormat="1" ht="42.75" customHeight="1">
      <c r="A192" s="286"/>
      <c r="B192" s="294" t="s">
        <v>428</v>
      </c>
      <c r="C192" s="295"/>
      <c r="D192" s="161">
        <v>0</v>
      </c>
      <c r="E192" s="161"/>
      <c r="F192" s="161">
        <v>-157336233</v>
      </c>
      <c r="G192" s="161"/>
      <c r="H192" s="161">
        <v>0</v>
      </c>
      <c r="I192" s="161"/>
      <c r="J192" s="187">
        <f t="shared" si="6"/>
        <v>-157336233</v>
      </c>
      <c r="K192" s="187"/>
      <c r="L192" s="279">
        <f t="shared" si="7"/>
        <v>-1.3607277587733563E-4</v>
      </c>
      <c r="M192" s="279"/>
      <c r="N192" s="161">
        <v>0</v>
      </c>
      <c r="O192" s="161"/>
      <c r="P192" s="161">
        <v>-1339757546</v>
      </c>
      <c r="Q192" s="161"/>
      <c r="R192" s="161">
        <v>-133388559</v>
      </c>
      <c r="S192" s="161"/>
      <c r="T192" s="187">
        <f t="shared" si="8"/>
        <v>-1473146105</v>
      </c>
      <c r="U192" s="183"/>
      <c r="V192" s="279">
        <f>T192/درآمدها!$J$5</f>
        <v>-3.4709720888946653E-4</v>
      </c>
    </row>
    <row r="193" spans="1:22 16326:16326" s="277" customFormat="1" ht="42.75" customHeight="1">
      <c r="A193" s="286"/>
      <c r="B193" s="294" t="s">
        <v>113</v>
      </c>
      <c r="C193" s="295"/>
      <c r="D193" s="161">
        <v>0</v>
      </c>
      <c r="E193" s="161"/>
      <c r="F193" s="161">
        <v>5496882775</v>
      </c>
      <c r="G193" s="161"/>
      <c r="H193" s="161">
        <v>0</v>
      </c>
      <c r="I193" s="161"/>
      <c r="J193" s="187">
        <f t="shared" si="6"/>
        <v>5496882775</v>
      </c>
      <c r="K193" s="187"/>
      <c r="L193" s="279">
        <f t="shared" si="7"/>
        <v>4.7539977512145075E-3</v>
      </c>
      <c r="M193" s="279"/>
      <c r="N193" s="161">
        <v>0</v>
      </c>
      <c r="O193" s="161"/>
      <c r="P193" s="161">
        <v>14332344624</v>
      </c>
      <c r="Q193" s="161"/>
      <c r="R193" s="161">
        <v>535710579</v>
      </c>
      <c r="S193" s="161"/>
      <c r="T193" s="187">
        <f t="shared" si="8"/>
        <v>14868055203</v>
      </c>
      <c r="U193" s="183"/>
      <c r="V193" s="279">
        <f>T193/درآمدها!$J$5</f>
        <v>3.5031558954403985E-3</v>
      </c>
    </row>
    <row r="194" spans="1:22 16326:16326" s="277" customFormat="1" ht="42.75" customHeight="1">
      <c r="A194" s="286"/>
      <c r="B194" s="294" t="s">
        <v>92</v>
      </c>
      <c r="C194" s="295"/>
      <c r="D194" s="161">
        <v>0</v>
      </c>
      <c r="E194" s="161"/>
      <c r="F194" s="161">
        <v>17463975381</v>
      </c>
      <c r="G194" s="161"/>
      <c r="H194" s="161">
        <v>0</v>
      </c>
      <c r="I194" s="161"/>
      <c r="J194" s="187">
        <f t="shared" si="6"/>
        <v>17463975381</v>
      </c>
      <c r="K194" s="187"/>
      <c r="L194" s="279">
        <f t="shared" si="7"/>
        <v>1.5103778466248904E-2</v>
      </c>
      <c r="M194" s="279"/>
      <c r="N194" s="161">
        <v>0</v>
      </c>
      <c r="O194" s="161"/>
      <c r="P194" s="161">
        <v>19288911978</v>
      </c>
      <c r="Q194" s="161"/>
      <c r="R194" s="161">
        <v>-1129686039</v>
      </c>
      <c r="S194" s="161"/>
      <c r="T194" s="187">
        <f t="shared" si="8"/>
        <v>18159225939</v>
      </c>
      <c r="U194" s="183"/>
      <c r="V194" s="279">
        <f>T194/درآمدها!$J$5</f>
        <v>4.2786093094412392E-3</v>
      </c>
    </row>
    <row r="195" spans="1:22 16326:16326" s="277" customFormat="1" ht="42.75" customHeight="1">
      <c r="A195" s="286"/>
      <c r="B195" s="294" t="s">
        <v>296</v>
      </c>
      <c r="C195" s="295"/>
      <c r="D195" s="161">
        <v>0</v>
      </c>
      <c r="E195" s="161"/>
      <c r="F195" s="161">
        <v>-3596908560</v>
      </c>
      <c r="G195" s="161"/>
      <c r="H195" s="161">
        <v>0</v>
      </c>
      <c r="I195" s="161"/>
      <c r="J195" s="187">
        <f t="shared" si="6"/>
        <v>-3596908560</v>
      </c>
      <c r="K195" s="187"/>
      <c r="L195" s="279">
        <f t="shared" si="7"/>
        <v>-3.1107985935836537E-3</v>
      </c>
      <c r="M195" s="279"/>
      <c r="N195" s="161">
        <v>11780711640</v>
      </c>
      <c r="O195" s="161"/>
      <c r="P195" s="161">
        <v>4732679529</v>
      </c>
      <c r="Q195" s="161"/>
      <c r="R195" s="161">
        <v>-3232174137</v>
      </c>
      <c r="S195" s="161"/>
      <c r="T195" s="187">
        <f t="shared" si="8"/>
        <v>13281217032</v>
      </c>
      <c r="U195" s="183"/>
      <c r="V195" s="279">
        <f>T195/درآمدها!$J$5</f>
        <v>3.1292709846064077E-3</v>
      </c>
    </row>
    <row r="196" spans="1:22 16326:16326" s="277" customFormat="1" ht="42.75" customHeight="1">
      <c r="A196" s="286"/>
      <c r="B196" s="294" t="s">
        <v>147</v>
      </c>
      <c r="C196" s="295"/>
      <c r="D196" s="161">
        <v>0</v>
      </c>
      <c r="E196" s="161"/>
      <c r="F196" s="161">
        <v>2392610210</v>
      </c>
      <c r="G196" s="161"/>
      <c r="H196" s="161">
        <v>209227045</v>
      </c>
      <c r="I196" s="161"/>
      <c r="J196" s="187">
        <f t="shared" si="6"/>
        <v>2601837255</v>
      </c>
      <c r="K196" s="187"/>
      <c r="L196" s="279">
        <f t="shared" si="7"/>
        <v>2.2502077933244861E-3</v>
      </c>
      <c r="M196" s="279"/>
      <c r="N196" s="161">
        <v>384077400</v>
      </c>
      <c r="O196" s="161"/>
      <c r="P196" s="161">
        <v>5051854721</v>
      </c>
      <c r="Q196" s="161"/>
      <c r="R196" s="161">
        <v>-741291358</v>
      </c>
      <c r="S196" s="161"/>
      <c r="T196" s="187">
        <f t="shared" si="8"/>
        <v>4694640763</v>
      </c>
      <c r="U196" s="183"/>
      <c r="V196" s="279">
        <f>T196/درآمدها!$J$5</f>
        <v>1.106133804410402E-3</v>
      </c>
    </row>
    <row r="197" spans="1:22 16326:16326" s="277" customFormat="1" ht="42.75" customHeight="1">
      <c r="A197" s="286"/>
      <c r="B197" s="294" t="s">
        <v>256</v>
      </c>
      <c r="C197" s="295"/>
      <c r="D197" s="161">
        <v>0</v>
      </c>
      <c r="E197" s="161"/>
      <c r="F197" s="161">
        <v>11852815726</v>
      </c>
      <c r="G197" s="161"/>
      <c r="H197" s="161">
        <v>0</v>
      </c>
      <c r="I197" s="161"/>
      <c r="J197" s="187">
        <f t="shared" si="6"/>
        <v>11852815726</v>
      </c>
      <c r="K197" s="187"/>
      <c r="L197" s="279">
        <f t="shared" si="7"/>
        <v>1.0250947966952769E-2</v>
      </c>
      <c r="M197" s="279"/>
      <c r="N197" s="161">
        <v>0</v>
      </c>
      <c r="O197" s="161"/>
      <c r="P197" s="161">
        <v>27985210236</v>
      </c>
      <c r="Q197" s="161"/>
      <c r="R197" s="161">
        <v>405010241</v>
      </c>
      <c r="S197" s="161"/>
      <c r="T197" s="187">
        <f t="shared" si="8"/>
        <v>28390220477</v>
      </c>
      <c r="U197" s="183"/>
      <c r="V197" s="279">
        <f>T197/درآمدها!$J$5</f>
        <v>6.6891982091099363E-3</v>
      </c>
    </row>
    <row r="198" spans="1:22 16326:16326" s="277" customFormat="1" ht="42.75" customHeight="1">
      <c r="A198" s="286"/>
      <c r="B198" s="294" t="s">
        <v>313</v>
      </c>
      <c r="C198" s="295"/>
      <c r="D198" s="161">
        <f>'درآمد سود سهام'!M160</f>
        <v>316900222</v>
      </c>
      <c r="E198" s="161"/>
      <c r="F198" s="161">
        <v>-3165768717</v>
      </c>
      <c r="G198" s="161"/>
      <c r="H198" s="161">
        <v>0</v>
      </c>
      <c r="I198" s="161"/>
      <c r="J198" s="187">
        <f t="shared" si="6"/>
        <v>-2848868495</v>
      </c>
      <c r="K198" s="187"/>
      <c r="L198" s="279">
        <f t="shared" si="7"/>
        <v>-2.4638536008685136E-3</v>
      </c>
      <c r="M198" s="279"/>
      <c r="N198" s="161">
        <v>316900222</v>
      </c>
      <c r="O198" s="161"/>
      <c r="P198" s="161">
        <v>-3109031301</v>
      </c>
      <c r="Q198" s="161"/>
      <c r="R198" s="161">
        <v>-38079715</v>
      </c>
      <c r="S198" s="161"/>
      <c r="T198" s="187">
        <f t="shared" si="8"/>
        <v>-2830210794</v>
      </c>
      <c r="U198" s="183"/>
      <c r="V198" s="279">
        <f>T198/درآمدها!$J$5</f>
        <v>-6.6684374606973613E-4</v>
      </c>
      <c r="XCX198" s="298">
        <f>SUM(B198:XCW198)</f>
        <v>-11358158578.003132</v>
      </c>
    </row>
    <row r="199" spans="1:22 16326:16326" s="277" customFormat="1" ht="42.75" customHeight="1">
      <c r="A199" s="286"/>
      <c r="B199" s="294" t="s">
        <v>316</v>
      </c>
      <c r="C199" s="295"/>
      <c r="D199" s="161">
        <v>0</v>
      </c>
      <c r="E199" s="161"/>
      <c r="F199" s="161">
        <v>2482354302</v>
      </c>
      <c r="G199" s="161"/>
      <c r="H199" s="161">
        <v>305065234</v>
      </c>
      <c r="I199" s="161"/>
      <c r="J199" s="187">
        <f t="shared" si="6"/>
        <v>2787419536</v>
      </c>
      <c r="K199" s="187"/>
      <c r="L199" s="279">
        <f t="shared" si="7"/>
        <v>2.4107092598196047E-3</v>
      </c>
      <c r="M199" s="279"/>
      <c r="N199" s="161">
        <v>0</v>
      </c>
      <c r="O199" s="161"/>
      <c r="P199" s="161">
        <v>5953017398</v>
      </c>
      <c r="Q199" s="161"/>
      <c r="R199" s="161">
        <v>6033636512</v>
      </c>
      <c r="S199" s="161"/>
      <c r="T199" s="187">
        <f t="shared" si="8"/>
        <v>11986653910</v>
      </c>
      <c r="U199" s="183"/>
      <c r="V199" s="279">
        <f>T199/درآمدها!$J$5</f>
        <v>2.8242508342952244E-3</v>
      </c>
    </row>
    <row r="200" spans="1:22 16326:16326" s="277" customFormat="1" ht="42.75" customHeight="1">
      <c r="A200" s="286"/>
      <c r="B200" s="294" t="s">
        <v>177</v>
      </c>
      <c r="C200" s="295"/>
      <c r="D200" s="161">
        <v>0</v>
      </c>
      <c r="E200" s="161"/>
      <c r="F200" s="161">
        <v>2622571926</v>
      </c>
      <c r="G200" s="161"/>
      <c r="H200" s="161">
        <v>0</v>
      </c>
      <c r="I200" s="161"/>
      <c r="J200" s="187">
        <f t="shared" si="6"/>
        <v>2622571926</v>
      </c>
      <c r="K200" s="187"/>
      <c r="L200" s="279">
        <f t="shared" si="7"/>
        <v>2.2681402440135356E-3</v>
      </c>
      <c r="M200" s="279"/>
      <c r="N200" s="161">
        <v>1469255970</v>
      </c>
      <c r="O200" s="161"/>
      <c r="P200" s="161">
        <v>6309507324</v>
      </c>
      <c r="Q200" s="161"/>
      <c r="R200" s="161">
        <v>-356910329</v>
      </c>
      <c r="S200" s="161"/>
      <c r="T200" s="187">
        <f t="shared" si="8"/>
        <v>7421852965</v>
      </c>
      <c r="U200" s="183"/>
      <c r="V200" s="279">
        <f>T200/درآمدها!$J$5</f>
        <v>1.7487094051268672E-3</v>
      </c>
    </row>
    <row r="201" spans="1:22 16326:16326" s="277" customFormat="1" ht="42.75" customHeight="1">
      <c r="A201" s="286"/>
      <c r="B201" s="294" t="s">
        <v>155</v>
      </c>
      <c r="C201" s="295"/>
      <c r="D201" s="161">
        <f>'درآمد سود سهام'!M149</f>
        <v>0</v>
      </c>
      <c r="E201" s="161"/>
      <c r="F201" s="161">
        <v>0</v>
      </c>
      <c r="G201" s="161"/>
      <c r="H201" s="161">
        <v>0</v>
      </c>
      <c r="I201" s="161"/>
      <c r="J201" s="187">
        <f t="shared" si="6"/>
        <v>0</v>
      </c>
      <c r="K201" s="187"/>
      <c r="L201" s="279">
        <f t="shared" si="7"/>
        <v>0</v>
      </c>
      <c r="M201" s="279"/>
      <c r="N201" s="161">
        <v>31097766600</v>
      </c>
      <c r="O201" s="161"/>
      <c r="P201" s="161">
        <v>9048598358</v>
      </c>
      <c r="Q201" s="161"/>
      <c r="R201" s="161">
        <v>14470810</v>
      </c>
      <c r="S201" s="161"/>
      <c r="T201" s="187">
        <f t="shared" si="8"/>
        <v>40160835768</v>
      </c>
      <c r="U201" s="183"/>
      <c r="V201" s="279">
        <f>T201/درآمدها!$J$5</f>
        <v>9.4625468271126133E-3</v>
      </c>
    </row>
    <row r="202" spans="1:22 16326:16326" s="277" customFormat="1" ht="42.75" customHeight="1">
      <c r="A202" s="286"/>
      <c r="B202" s="294" t="s">
        <v>82</v>
      </c>
      <c r="C202" s="295"/>
      <c r="D202" s="161">
        <v>0</v>
      </c>
      <c r="E202" s="161"/>
      <c r="F202" s="161">
        <v>13860531514</v>
      </c>
      <c r="G202" s="161"/>
      <c r="H202" s="161">
        <v>0</v>
      </c>
      <c r="I202" s="161"/>
      <c r="J202" s="187">
        <f t="shared" si="6"/>
        <v>13860531514</v>
      </c>
      <c r="K202" s="187"/>
      <c r="L202" s="279">
        <f t="shared" si="7"/>
        <v>1.1987327790193562E-2</v>
      </c>
      <c r="M202" s="279"/>
      <c r="N202" s="161">
        <v>4798603500</v>
      </c>
      <c r="O202" s="161"/>
      <c r="P202" s="161">
        <v>37052002317</v>
      </c>
      <c r="Q202" s="161"/>
      <c r="R202" s="161">
        <v>3205098767</v>
      </c>
      <c r="S202" s="161"/>
      <c r="T202" s="187">
        <f t="shared" si="8"/>
        <v>45055704584</v>
      </c>
      <c r="U202" s="183"/>
      <c r="V202" s="279">
        <f>T202/درآمدها!$J$5</f>
        <v>1.0615857621029885E-2</v>
      </c>
    </row>
    <row r="203" spans="1:22 16326:16326" s="277" customFormat="1" ht="42.75" customHeight="1">
      <c r="A203" s="286"/>
      <c r="B203" s="294" t="s">
        <v>368</v>
      </c>
      <c r="C203" s="295"/>
      <c r="D203" s="161">
        <v>0</v>
      </c>
      <c r="E203" s="161"/>
      <c r="F203" s="161">
        <v>4912926764</v>
      </c>
      <c r="G203" s="161"/>
      <c r="H203" s="161">
        <v>0</v>
      </c>
      <c r="I203" s="161"/>
      <c r="J203" s="187">
        <f t="shared" ref="J203:J266" si="9">D203+F203+H203</f>
        <v>4912926764</v>
      </c>
      <c r="K203" s="187"/>
      <c r="L203" s="279">
        <f t="shared" si="7"/>
        <v>4.2489614103036E-3</v>
      </c>
      <c r="M203" s="279"/>
      <c r="N203" s="161">
        <v>0</v>
      </c>
      <c r="O203" s="161"/>
      <c r="P203" s="161">
        <v>10339952789</v>
      </c>
      <c r="Q203" s="161"/>
      <c r="R203" s="161">
        <v>-207381795</v>
      </c>
      <c r="S203" s="161"/>
      <c r="T203" s="187">
        <f t="shared" si="8"/>
        <v>10132570994</v>
      </c>
      <c r="U203" s="183"/>
      <c r="V203" s="279">
        <f>T203/درآمدها!$J$5</f>
        <v>2.3873987101176008E-3</v>
      </c>
    </row>
    <row r="204" spans="1:22 16326:16326" s="277" customFormat="1" ht="42.75" customHeight="1">
      <c r="A204" s="286"/>
      <c r="B204" s="294" t="s">
        <v>231</v>
      </c>
      <c r="C204" s="295"/>
      <c r="D204" s="161">
        <v>0</v>
      </c>
      <c r="E204" s="161"/>
      <c r="F204" s="161">
        <v>7816966987</v>
      </c>
      <c r="G204" s="161"/>
      <c r="H204" s="161">
        <v>0</v>
      </c>
      <c r="I204" s="161"/>
      <c r="J204" s="187">
        <f t="shared" si="9"/>
        <v>7816966987</v>
      </c>
      <c r="K204" s="187"/>
      <c r="L204" s="279">
        <f t="shared" ref="L204:L267" si="10">J204/1156265329237</f>
        <v>6.7605304676551055E-3</v>
      </c>
      <c r="M204" s="279"/>
      <c r="N204" s="161">
        <v>0</v>
      </c>
      <c r="O204" s="161"/>
      <c r="P204" s="161">
        <v>19448438381</v>
      </c>
      <c r="Q204" s="161"/>
      <c r="R204" s="161">
        <v>2485311568</v>
      </c>
      <c r="S204" s="161"/>
      <c r="T204" s="187">
        <f t="shared" ref="T204:T267" si="11">N204+P204+R204</f>
        <v>21933749949</v>
      </c>
      <c r="U204" s="183"/>
      <c r="V204" s="279">
        <f>T204/درآمدها!$J$5</f>
        <v>5.1679486250125733E-3</v>
      </c>
    </row>
    <row r="205" spans="1:22 16326:16326" s="277" customFormat="1" ht="42.75" customHeight="1">
      <c r="A205" s="286"/>
      <c r="B205" s="294" t="s">
        <v>443</v>
      </c>
      <c r="C205" s="295"/>
      <c r="D205" s="161">
        <v>0</v>
      </c>
      <c r="E205" s="161"/>
      <c r="F205" s="161">
        <v>5288208801</v>
      </c>
      <c r="G205" s="161"/>
      <c r="H205" s="161">
        <v>844097407</v>
      </c>
      <c r="I205" s="161"/>
      <c r="J205" s="187">
        <f t="shared" si="9"/>
        <v>6132306208</v>
      </c>
      <c r="K205" s="187"/>
      <c r="L205" s="279">
        <f t="shared" si="10"/>
        <v>5.3035458669738076E-3</v>
      </c>
      <c r="M205" s="279"/>
      <c r="N205" s="161">
        <v>0</v>
      </c>
      <c r="O205" s="161"/>
      <c r="P205" s="161">
        <v>18562829117</v>
      </c>
      <c r="Q205" s="161"/>
      <c r="R205" s="161">
        <v>1035812690</v>
      </c>
      <c r="S205" s="161"/>
      <c r="T205" s="187">
        <f t="shared" si="11"/>
        <v>19598641807</v>
      </c>
      <c r="U205" s="183"/>
      <c r="V205" s="279">
        <f>T205/درآمدها!$J$5</f>
        <v>4.6177591252797769E-3</v>
      </c>
    </row>
    <row r="206" spans="1:22 16326:16326" s="277" customFormat="1" ht="42.75" customHeight="1">
      <c r="A206" s="286"/>
      <c r="B206" s="294" t="s">
        <v>183</v>
      </c>
      <c r="C206" s="295"/>
      <c r="D206" s="161">
        <v>0</v>
      </c>
      <c r="E206" s="161"/>
      <c r="F206" s="161">
        <v>4626597602</v>
      </c>
      <c r="G206" s="161"/>
      <c r="H206" s="161">
        <v>281818550</v>
      </c>
      <c r="I206" s="161"/>
      <c r="J206" s="187">
        <f t="shared" si="9"/>
        <v>4908416152</v>
      </c>
      <c r="K206" s="187"/>
      <c r="L206" s="279">
        <f t="shared" si="10"/>
        <v>4.2450603921843624E-3</v>
      </c>
      <c r="M206" s="279"/>
      <c r="N206" s="161">
        <v>1334814490</v>
      </c>
      <c r="O206" s="161"/>
      <c r="P206" s="161">
        <v>11250905832</v>
      </c>
      <c r="Q206" s="161"/>
      <c r="R206" s="161">
        <v>4309037474</v>
      </c>
      <c r="S206" s="161"/>
      <c r="T206" s="187">
        <f t="shared" si="11"/>
        <v>16894757796</v>
      </c>
      <c r="U206" s="183"/>
      <c r="V206" s="279">
        <f>T206/درآمدها!$J$5</f>
        <v>3.9806800262049734E-3</v>
      </c>
    </row>
    <row r="207" spans="1:22 16326:16326" s="277" customFormat="1" ht="42.75" customHeight="1">
      <c r="A207" s="286"/>
      <c r="B207" s="294" t="s">
        <v>471</v>
      </c>
      <c r="C207" s="295"/>
      <c r="D207" s="161">
        <v>0</v>
      </c>
      <c r="E207" s="161"/>
      <c r="F207" s="161">
        <v>-1891845582</v>
      </c>
      <c r="G207" s="161"/>
      <c r="H207" s="161">
        <v>0</v>
      </c>
      <c r="I207" s="161"/>
      <c r="J207" s="187">
        <f t="shared" si="9"/>
        <v>-1891845582</v>
      </c>
      <c r="K207" s="187"/>
      <c r="L207" s="279">
        <f t="shared" si="10"/>
        <v>-1.6361690817525395E-3</v>
      </c>
      <c r="M207" s="279"/>
      <c r="N207" s="161">
        <v>0</v>
      </c>
      <c r="O207" s="161"/>
      <c r="P207" s="161">
        <v>-1922877820</v>
      </c>
      <c r="Q207" s="161"/>
      <c r="R207" s="161">
        <v>0</v>
      </c>
      <c r="S207" s="161"/>
      <c r="T207" s="187">
        <f t="shared" si="11"/>
        <v>-1922877820</v>
      </c>
      <c r="U207" s="183"/>
      <c r="V207" s="279">
        <f>T207/درآمدها!$J$5</f>
        <v>-4.5306132371538397E-4</v>
      </c>
    </row>
    <row r="208" spans="1:22 16326:16326" s="277" customFormat="1" ht="42.6" customHeight="1">
      <c r="A208" s="286"/>
      <c r="B208" s="294" t="s">
        <v>176</v>
      </c>
      <c r="C208" s="295"/>
      <c r="D208" s="161">
        <v>0</v>
      </c>
      <c r="E208" s="161"/>
      <c r="F208" s="161">
        <v>-3539725602</v>
      </c>
      <c r="G208" s="161"/>
      <c r="H208" s="161">
        <v>160957329</v>
      </c>
      <c r="I208" s="161"/>
      <c r="J208" s="187">
        <f t="shared" si="9"/>
        <v>-3378768273</v>
      </c>
      <c r="K208" s="187"/>
      <c r="L208" s="279">
        <f t="shared" si="10"/>
        <v>-2.9221392249386153E-3</v>
      </c>
      <c r="M208" s="279"/>
      <c r="N208" s="161">
        <v>3901</v>
      </c>
      <c r="O208" s="161"/>
      <c r="P208" s="161">
        <v>1863692941</v>
      </c>
      <c r="Q208" s="161"/>
      <c r="R208" s="161">
        <v>9372238624</v>
      </c>
      <c r="S208" s="161"/>
      <c r="T208" s="187">
        <f t="shared" si="11"/>
        <v>11235935466</v>
      </c>
      <c r="U208" s="183"/>
      <c r="V208" s="279">
        <f>T208/درآمدها!$J$5</f>
        <v>2.6473693452902739E-3</v>
      </c>
    </row>
    <row r="209" spans="1:22" s="277" customFormat="1" ht="42.75" customHeight="1">
      <c r="A209" s="286"/>
      <c r="B209" s="294" t="s">
        <v>93</v>
      </c>
      <c r="C209" s="295"/>
      <c r="D209" s="161">
        <v>0</v>
      </c>
      <c r="E209" s="161"/>
      <c r="F209" s="161">
        <v>11389316176</v>
      </c>
      <c r="G209" s="161"/>
      <c r="H209" s="161">
        <v>2286167549</v>
      </c>
      <c r="I209" s="161"/>
      <c r="J209" s="187">
        <f t="shared" si="9"/>
        <v>13675483725</v>
      </c>
      <c r="K209" s="187"/>
      <c r="L209" s="279">
        <f t="shared" si="10"/>
        <v>1.182728858092132E-2</v>
      </c>
      <c r="M209" s="279"/>
      <c r="N209" s="161">
        <v>18803169150</v>
      </c>
      <c r="O209" s="161"/>
      <c r="P209" s="161">
        <v>52095857216</v>
      </c>
      <c r="Q209" s="161"/>
      <c r="R209" s="161">
        <v>2098082400</v>
      </c>
      <c r="S209" s="161"/>
      <c r="T209" s="187">
        <f t="shared" si="11"/>
        <v>72997108766</v>
      </c>
      <c r="U209" s="183"/>
      <c r="V209" s="279">
        <f>T209/درآمدها!$J$5</f>
        <v>1.7199307403171261E-2</v>
      </c>
    </row>
    <row r="210" spans="1:22" s="277" customFormat="1" ht="42.75" customHeight="1">
      <c r="A210" s="286"/>
      <c r="B210" s="294" t="s">
        <v>125</v>
      </c>
      <c r="C210" s="295"/>
      <c r="D210" s="161">
        <v>0</v>
      </c>
      <c r="E210" s="161"/>
      <c r="F210" s="161">
        <v>-506285455</v>
      </c>
      <c r="G210" s="161"/>
      <c r="H210" s="161">
        <v>0</v>
      </c>
      <c r="I210" s="161"/>
      <c r="J210" s="187">
        <f t="shared" si="9"/>
        <v>-506285455</v>
      </c>
      <c r="K210" s="187"/>
      <c r="L210" s="279">
        <f t="shared" si="10"/>
        <v>-4.3786269656125487E-4</v>
      </c>
      <c r="M210" s="279"/>
      <c r="N210" s="161">
        <v>0</v>
      </c>
      <c r="O210" s="161"/>
      <c r="P210" s="161">
        <v>-2829806629</v>
      </c>
      <c r="Q210" s="161"/>
      <c r="R210" s="161">
        <v>-922557714</v>
      </c>
      <c r="S210" s="161"/>
      <c r="T210" s="187">
        <f t="shared" si="11"/>
        <v>-3752364343</v>
      </c>
      <c r="U210" s="183"/>
      <c r="V210" s="279">
        <f>T210/درآمدها!$J$5</f>
        <v>-8.8411813721060392E-4</v>
      </c>
    </row>
    <row r="211" spans="1:22" s="277" customFormat="1" ht="42.75" customHeight="1">
      <c r="A211" s="286"/>
      <c r="B211" s="294" t="s">
        <v>215</v>
      </c>
      <c r="C211" s="295"/>
      <c r="D211" s="161">
        <v>0</v>
      </c>
      <c r="E211" s="161"/>
      <c r="F211" s="161">
        <v>3094748317</v>
      </c>
      <c r="G211" s="161"/>
      <c r="H211" s="161">
        <v>0</v>
      </c>
      <c r="I211" s="161"/>
      <c r="J211" s="187">
        <f t="shared" si="9"/>
        <v>3094748317</v>
      </c>
      <c r="K211" s="187"/>
      <c r="L211" s="279">
        <f t="shared" si="10"/>
        <v>2.6765036006417076E-3</v>
      </c>
      <c r="M211" s="279"/>
      <c r="N211" s="161">
        <v>45872070</v>
      </c>
      <c r="O211" s="161"/>
      <c r="P211" s="161">
        <v>5450395959</v>
      </c>
      <c r="Q211" s="161"/>
      <c r="R211" s="161">
        <v>-49659141</v>
      </c>
      <c r="S211" s="161"/>
      <c r="T211" s="187">
        <f t="shared" si="11"/>
        <v>5446608888</v>
      </c>
      <c r="U211" s="183"/>
      <c r="V211" s="279">
        <f>T211/درآمدها!$J$5</f>
        <v>1.2833097386069259E-3</v>
      </c>
    </row>
    <row r="212" spans="1:22" s="277" customFormat="1" ht="42.6" customHeight="1">
      <c r="A212" s="286"/>
      <c r="B212" s="294" t="s">
        <v>370</v>
      </c>
      <c r="C212" s="295"/>
      <c r="D212" s="161">
        <v>0</v>
      </c>
      <c r="E212" s="161"/>
      <c r="F212" s="161">
        <v>15658938437</v>
      </c>
      <c r="G212" s="161"/>
      <c r="H212" s="161">
        <v>0</v>
      </c>
      <c r="I212" s="161"/>
      <c r="J212" s="187">
        <f t="shared" si="9"/>
        <v>15658938437</v>
      </c>
      <c r="K212" s="187"/>
      <c r="L212" s="279">
        <f t="shared" si="10"/>
        <v>1.354268613012298E-2</v>
      </c>
      <c r="M212" s="279"/>
      <c r="N212" s="161">
        <v>0</v>
      </c>
      <c r="O212" s="161"/>
      <c r="P212" s="161">
        <v>14427216446</v>
      </c>
      <c r="Q212" s="161"/>
      <c r="R212" s="161">
        <v>-366914534</v>
      </c>
      <c r="S212" s="161"/>
      <c r="T212" s="187">
        <f t="shared" si="11"/>
        <v>14060301912</v>
      </c>
      <c r="U212" s="183"/>
      <c r="V212" s="279">
        <f>T212/درآمدها!$J$5</f>
        <v>3.3128360678104157E-3</v>
      </c>
    </row>
    <row r="213" spans="1:22" s="277" customFormat="1" ht="42.75" customHeight="1">
      <c r="A213" s="286"/>
      <c r="B213" s="294" t="s">
        <v>479</v>
      </c>
      <c r="C213" s="295"/>
      <c r="D213" s="161">
        <v>0</v>
      </c>
      <c r="E213" s="161"/>
      <c r="F213" s="161">
        <v>385018281</v>
      </c>
      <c r="G213" s="161"/>
      <c r="H213" s="161">
        <v>6580154</v>
      </c>
      <c r="I213" s="161"/>
      <c r="J213" s="187">
        <f t="shared" si="9"/>
        <v>391598435</v>
      </c>
      <c r="K213" s="187"/>
      <c r="L213" s="279">
        <f t="shared" si="10"/>
        <v>3.3867523750661039E-4</v>
      </c>
      <c r="M213" s="279"/>
      <c r="N213" s="161">
        <v>0</v>
      </c>
      <c r="O213" s="161"/>
      <c r="P213" s="161">
        <v>317385326</v>
      </c>
      <c r="Q213" s="161"/>
      <c r="R213" s="161">
        <v>6580154</v>
      </c>
      <c r="S213" s="161"/>
      <c r="T213" s="187">
        <f t="shared" si="11"/>
        <v>323965480</v>
      </c>
      <c r="U213" s="183"/>
      <c r="V213" s="279">
        <f>T213/درآمدها!$J$5</f>
        <v>7.6331542066926405E-5</v>
      </c>
    </row>
    <row r="214" spans="1:22" s="277" customFormat="1" ht="42.75" customHeight="1">
      <c r="A214" s="286"/>
      <c r="B214" s="294" t="s">
        <v>167</v>
      </c>
      <c r="C214" s="295"/>
      <c r="D214" s="161">
        <v>0</v>
      </c>
      <c r="E214" s="161"/>
      <c r="F214" s="161">
        <v>7953867883</v>
      </c>
      <c r="G214" s="161"/>
      <c r="H214" s="161">
        <v>503247323</v>
      </c>
      <c r="I214" s="161"/>
      <c r="J214" s="187">
        <f t="shared" si="9"/>
        <v>8457115206</v>
      </c>
      <c r="K214" s="187"/>
      <c r="L214" s="279">
        <f t="shared" si="10"/>
        <v>7.3141648306454957E-3</v>
      </c>
      <c r="M214" s="279"/>
      <c r="N214" s="161">
        <v>0</v>
      </c>
      <c r="O214" s="161"/>
      <c r="P214" s="161">
        <v>9562322825</v>
      </c>
      <c r="Q214" s="161"/>
      <c r="R214" s="161">
        <v>646810654</v>
      </c>
      <c r="S214" s="161"/>
      <c r="T214" s="187">
        <f t="shared" si="11"/>
        <v>10209133479</v>
      </c>
      <c r="U214" s="183"/>
      <c r="V214" s="279">
        <f>T214/درآمدها!$J$5</f>
        <v>2.4054380782148619E-3</v>
      </c>
    </row>
    <row r="215" spans="1:22" s="277" customFormat="1" ht="42.75" customHeight="1">
      <c r="A215" s="286"/>
      <c r="B215" s="294" t="s">
        <v>421</v>
      </c>
      <c r="C215" s="295"/>
      <c r="D215" s="161">
        <v>0</v>
      </c>
      <c r="E215" s="161"/>
      <c r="F215" s="161">
        <v>-3189266110</v>
      </c>
      <c r="G215" s="161"/>
      <c r="H215" s="161">
        <v>0</v>
      </c>
      <c r="I215" s="161"/>
      <c r="J215" s="187">
        <f t="shared" si="9"/>
        <v>-3189266110</v>
      </c>
      <c r="K215" s="187"/>
      <c r="L215" s="279">
        <f t="shared" si="10"/>
        <v>-2.75824763517258E-3</v>
      </c>
      <c r="M215" s="279"/>
      <c r="N215" s="161">
        <v>0</v>
      </c>
      <c r="O215" s="161"/>
      <c r="P215" s="161">
        <v>433691222</v>
      </c>
      <c r="Q215" s="161"/>
      <c r="R215" s="161">
        <v>29913678</v>
      </c>
      <c r="S215" s="161"/>
      <c r="T215" s="187">
        <f t="shared" si="11"/>
        <v>463604900</v>
      </c>
      <c r="U215" s="183"/>
      <c r="V215" s="279">
        <f>T215/درآمدها!$J$5</f>
        <v>1.0923286310252318E-4</v>
      </c>
    </row>
    <row r="216" spans="1:22" s="277" customFormat="1" ht="42.75" customHeight="1">
      <c r="A216" s="286"/>
      <c r="B216" s="294" t="s">
        <v>193</v>
      </c>
      <c r="C216" s="295"/>
      <c r="D216" s="161">
        <v>0</v>
      </c>
      <c r="E216" s="161"/>
      <c r="F216" s="161">
        <v>-255092548</v>
      </c>
      <c r="G216" s="161"/>
      <c r="H216" s="161">
        <v>419255080</v>
      </c>
      <c r="I216" s="161"/>
      <c r="J216" s="187">
        <f t="shared" si="9"/>
        <v>164162532</v>
      </c>
      <c r="K216" s="187"/>
      <c r="L216" s="279">
        <f t="shared" si="10"/>
        <v>1.4197652376927024E-4</v>
      </c>
      <c r="M216" s="279"/>
      <c r="N216" s="161">
        <v>1072036200</v>
      </c>
      <c r="O216" s="161"/>
      <c r="P216" s="161">
        <v>8262357119</v>
      </c>
      <c r="Q216" s="161"/>
      <c r="R216" s="161">
        <v>1006464518</v>
      </c>
      <c r="S216" s="161"/>
      <c r="T216" s="187">
        <f t="shared" si="11"/>
        <v>10340857837</v>
      </c>
      <c r="U216" s="183"/>
      <c r="V216" s="279">
        <f>T216/درآمدها!$J$5</f>
        <v>2.4364744817659927E-3</v>
      </c>
    </row>
    <row r="217" spans="1:22" s="277" customFormat="1" ht="42.75" customHeight="1">
      <c r="A217" s="286"/>
      <c r="B217" s="294" t="s">
        <v>478</v>
      </c>
      <c r="C217" s="295"/>
      <c r="D217" s="161">
        <f>'درآمد سود سهام'!M159</f>
        <v>9773011</v>
      </c>
      <c r="E217" s="161"/>
      <c r="F217" s="161">
        <v>-1802319222</v>
      </c>
      <c r="G217" s="161"/>
      <c r="H217" s="161">
        <v>0</v>
      </c>
      <c r="I217" s="161"/>
      <c r="J217" s="187">
        <f t="shared" si="9"/>
        <v>-1792546211</v>
      </c>
      <c r="K217" s="187"/>
      <c r="L217" s="279">
        <f t="shared" si="10"/>
        <v>-1.5502896832363478E-3</v>
      </c>
      <c r="M217" s="279"/>
      <c r="N217" s="161">
        <v>9773011</v>
      </c>
      <c r="O217" s="161"/>
      <c r="P217" s="161">
        <v>-1580454525</v>
      </c>
      <c r="Q217" s="161"/>
      <c r="R217" s="161">
        <v>0</v>
      </c>
      <c r="S217" s="161"/>
      <c r="T217" s="187">
        <f t="shared" si="11"/>
        <v>-1570681514</v>
      </c>
      <c r="U217" s="183"/>
      <c r="V217" s="279">
        <f>T217/درآمدها!$J$5</f>
        <v>-3.7007813937347481E-4</v>
      </c>
    </row>
    <row r="218" spans="1:22" s="277" customFormat="1" ht="42.75" customHeight="1">
      <c r="A218" s="286"/>
      <c r="B218" s="294" t="s">
        <v>418</v>
      </c>
      <c r="C218" s="295"/>
      <c r="D218" s="161">
        <v>0</v>
      </c>
      <c r="E218" s="161"/>
      <c r="F218" s="161">
        <v>-1307550960</v>
      </c>
      <c r="G218" s="161"/>
      <c r="H218" s="161">
        <v>0</v>
      </c>
      <c r="I218" s="161"/>
      <c r="J218" s="187">
        <f t="shared" si="9"/>
        <v>-1307550960</v>
      </c>
      <c r="K218" s="187"/>
      <c r="L218" s="279">
        <f t="shared" si="10"/>
        <v>-1.1308398919673834E-3</v>
      </c>
      <c r="M218" s="279"/>
      <c r="N218" s="161">
        <v>0</v>
      </c>
      <c r="O218" s="161"/>
      <c r="P218" s="161">
        <v>1285520829</v>
      </c>
      <c r="Q218" s="161"/>
      <c r="R218" s="161">
        <v>1960476115</v>
      </c>
      <c r="S218" s="161"/>
      <c r="T218" s="187">
        <f t="shared" si="11"/>
        <v>3245996944</v>
      </c>
      <c r="U218" s="183"/>
      <c r="V218" s="279">
        <f>T218/درآمدها!$J$5</f>
        <v>7.6480973306183907E-4</v>
      </c>
    </row>
    <row r="219" spans="1:22" s="277" customFormat="1" ht="42.75" customHeight="1">
      <c r="A219" s="286"/>
      <c r="B219" s="294" t="s">
        <v>295</v>
      </c>
      <c r="C219" s="295"/>
      <c r="D219" s="161">
        <v>0</v>
      </c>
      <c r="E219" s="161"/>
      <c r="F219" s="161">
        <v>923404894</v>
      </c>
      <c r="G219" s="161"/>
      <c r="H219" s="161">
        <v>131882428</v>
      </c>
      <c r="I219" s="161"/>
      <c r="J219" s="187">
        <f t="shared" si="9"/>
        <v>1055287322</v>
      </c>
      <c r="K219" s="187"/>
      <c r="L219" s="279">
        <f t="shared" si="10"/>
        <v>9.1266882722875235E-4</v>
      </c>
      <c r="M219" s="279"/>
      <c r="N219" s="161">
        <v>1100007000</v>
      </c>
      <c r="O219" s="161"/>
      <c r="P219" s="161">
        <v>2912894561</v>
      </c>
      <c r="Q219" s="161"/>
      <c r="R219" s="161">
        <v>833555792</v>
      </c>
      <c r="S219" s="161"/>
      <c r="T219" s="187">
        <f t="shared" si="11"/>
        <v>4846457353</v>
      </c>
      <c r="U219" s="183"/>
      <c r="V219" s="279">
        <f>T219/درآمدها!$J$5</f>
        <v>1.1419042649731827E-3</v>
      </c>
    </row>
    <row r="220" spans="1:22" s="277" customFormat="1" ht="42.75" customHeight="1">
      <c r="A220" s="286"/>
      <c r="B220" s="294" t="s">
        <v>97</v>
      </c>
      <c r="C220" s="295"/>
      <c r="D220" s="161">
        <v>0</v>
      </c>
      <c r="E220" s="161"/>
      <c r="F220" s="161">
        <v>1764276965</v>
      </c>
      <c r="G220" s="161"/>
      <c r="H220" s="161">
        <v>0</v>
      </c>
      <c r="I220" s="161"/>
      <c r="J220" s="187">
        <f t="shared" si="9"/>
        <v>1764276965</v>
      </c>
      <c r="K220" s="187"/>
      <c r="L220" s="279">
        <f t="shared" si="10"/>
        <v>1.5258409297494171E-3</v>
      </c>
      <c r="M220" s="279"/>
      <c r="N220" s="161">
        <v>0</v>
      </c>
      <c r="O220" s="161"/>
      <c r="P220" s="161">
        <v>5280886310</v>
      </c>
      <c r="Q220" s="161"/>
      <c r="R220" s="161">
        <v>-1290944950</v>
      </c>
      <c r="S220" s="161"/>
      <c r="T220" s="187">
        <f t="shared" si="11"/>
        <v>3989941360</v>
      </c>
      <c r="U220" s="183"/>
      <c r="V220" s="279">
        <f>T220/درآمدها!$J$5</f>
        <v>9.400951507716488E-4</v>
      </c>
    </row>
    <row r="221" spans="1:22" s="277" customFormat="1" ht="42.75" customHeight="1">
      <c r="A221" s="286"/>
      <c r="B221" s="294" t="s">
        <v>247</v>
      </c>
      <c r="C221" s="295"/>
      <c r="D221" s="161">
        <v>0</v>
      </c>
      <c r="E221" s="161"/>
      <c r="F221" s="161">
        <v>452546755</v>
      </c>
      <c r="G221" s="161"/>
      <c r="H221" s="161">
        <v>0</v>
      </c>
      <c r="I221" s="161"/>
      <c r="J221" s="187">
        <f t="shared" si="9"/>
        <v>452546755</v>
      </c>
      <c r="K221" s="187"/>
      <c r="L221" s="279">
        <f t="shared" si="10"/>
        <v>3.9138659921475634E-4</v>
      </c>
      <c r="M221" s="279"/>
      <c r="N221" s="161">
        <v>575217125</v>
      </c>
      <c r="O221" s="161"/>
      <c r="P221" s="161">
        <v>5249238679</v>
      </c>
      <c r="Q221" s="161"/>
      <c r="R221" s="161">
        <v>-837843934</v>
      </c>
      <c r="S221" s="161"/>
      <c r="T221" s="187">
        <f t="shared" si="11"/>
        <v>4986611870</v>
      </c>
      <c r="U221" s="183"/>
      <c r="V221" s="279">
        <f>T221/درآمدها!$J$5</f>
        <v>1.1749269512490639E-3</v>
      </c>
    </row>
    <row r="222" spans="1:22" s="277" customFormat="1" ht="42.75" customHeight="1">
      <c r="A222" s="286"/>
      <c r="B222" s="294" t="s">
        <v>376</v>
      </c>
      <c r="C222" s="295"/>
      <c r="D222" s="161">
        <f>'درآمد سود سهام'!M146</f>
        <v>0</v>
      </c>
      <c r="E222" s="161"/>
      <c r="F222" s="161">
        <v>278690534</v>
      </c>
      <c r="G222" s="161"/>
      <c r="H222" s="161">
        <v>0</v>
      </c>
      <c r="I222" s="161"/>
      <c r="J222" s="187">
        <f t="shared" si="9"/>
        <v>278690534</v>
      </c>
      <c r="K222" s="187"/>
      <c r="L222" s="279">
        <f t="shared" si="10"/>
        <v>2.4102645556613135E-4</v>
      </c>
      <c r="M222" s="279"/>
      <c r="N222" s="161">
        <v>1789217231</v>
      </c>
      <c r="O222" s="161"/>
      <c r="P222" s="161">
        <v>-3706266891</v>
      </c>
      <c r="Q222" s="161"/>
      <c r="R222" s="161">
        <v>-511012669</v>
      </c>
      <c r="S222" s="161"/>
      <c r="T222" s="187">
        <f t="shared" si="11"/>
        <v>-2428062329</v>
      </c>
      <c r="U222" s="183"/>
      <c r="V222" s="279">
        <f>T222/درآمدها!$J$5</f>
        <v>-5.7209101971970227E-4</v>
      </c>
    </row>
    <row r="223" spans="1:22" s="277" customFormat="1" ht="42.75" customHeight="1">
      <c r="A223" s="286"/>
      <c r="B223" s="294" t="s">
        <v>269</v>
      </c>
      <c r="C223" s="295"/>
      <c r="D223" s="161">
        <v>0</v>
      </c>
      <c r="E223" s="161"/>
      <c r="F223" s="161">
        <v>40166231567</v>
      </c>
      <c r="G223" s="161"/>
      <c r="H223" s="161">
        <v>0</v>
      </c>
      <c r="I223" s="161"/>
      <c r="J223" s="187">
        <f t="shared" si="9"/>
        <v>40166231567</v>
      </c>
      <c r="K223" s="187"/>
      <c r="L223" s="279">
        <f t="shared" si="10"/>
        <v>3.473790189100024E-2</v>
      </c>
      <c r="M223" s="279"/>
      <c r="N223" s="161">
        <v>0</v>
      </c>
      <c r="O223" s="161"/>
      <c r="P223" s="161">
        <v>105089033273</v>
      </c>
      <c r="Q223" s="161"/>
      <c r="R223" s="161">
        <v>4357780335</v>
      </c>
      <c r="S223" s="161"/>
      <c r="T223" s="187">
        <f t="shared" si="11"/>
        <v>109446813608</v>
      </c>
      <c r="U223" s="183"/>
      <c r="V223" s="279">
        <f>T223/درآمدها!$J$5</f>
        <v>2.5787451357502985E-2</v>
      </c>
    </row>
    <row r="224" spans="1:22" s="277" customFormat="1" ht="42.75" customHeight="1">
      <c r="A224" s="286"/>
      <c r="B224" s="294" t="s">
        <v>87</v>
      </c>
      <c r="C224" s="295"/>
      <c r="D224" s="161">
        <v>0</v>
      </c>
      <c r="E224" s="161"/>
      <c r="F224" s="161">
        <v>5852457436</v>
      </c>
      <c r="G224" s="161"/>
      <c r="H224" s="161">
        <v>0</v>
      </c>
      <c r="I224" s="161"/>
      <c r="J224" s="187">
        <f t="shared" si="9"/>
        <v>5852457436</v>
      </c>
      <c r="K224" s="187"/>
      <c r="L224" s="279">
        <f t="shared" si="10"/>
        <v>5.0615177053366621E-3</v>
      </c>
      <c r="M224" s="279"/>
      <c r="N224" s="161">
        <v>3594873300</v>
      </c>
      <c r="O224" s="161"/>
      <c r="P224" s="161">
        <v>7034977319</v>
      </c>
      <c r="Q224" s="161"/>
      <c r="R224" s="161">
        <v>-5744484857</v>
      </c>
      <c r="S224" s="161"/>
      <c r="T224" s="187">
        <f t="shared" si="11"/>
        <v>4885365762</v>
      </c>
      <c r="U224" s="183"/>
      <c r="V224" s="279">
        <f>T224/درآمدها!$J$5</f>
        <v>1.1510717196610732E-3</v>
      </c>
    </row>
    <row r="225" spans="1:22" s="277" customFormat="1" ht="42.6" customHeight="1">
      <c r="A225" s="286"/>
      <c r="B225" s="294" t="s">
        <v>499</v>
      </c>
      <c r="C225" s="295"/>
      <c r="D225" s="161">
        <v>0</v>
      </c>
      <c r="E225" s="161"/>
      <c r="F225" s="161">
        <v>733276424</v>
      </c>
      <c r="G225" s="161"/>
      <c r="H225" s="161">
        <v>16211256</v>
      </c>
      <c r="I225" s="161"/>
      <c r="J225" s="187">
        <f t="shared" si="9"/>
        <v>749487680</v>
      </c>
      <c r="K225" s="187"/>
      <c r="L225" s="279">
        <f t="shared" si="10"/>
        <v>6.4819696746816263E-4</v>
      </c>
      <c r="M225" s="279"/>
      <c r="N225" s="161">
        <v>0</v>
      </c>
      <c r="O225" s="161"/>
      <c r="P225" s="161">
        <v>733276424</v>
      </c>
      <c r="Q225" s="161"/>
      <c r="R225" s="161">
        <v>16211256</v>
      </c>
      <c r="S225" s="161"/>
      <c r="T225" s="187">
        <f t="shared" si="11"/>
        <v>749487680</v>
      </c>
      <c r="U225" s="183"/>
      <c r="V225" s="279">
        <f>T225/درآمدها!$J$5</f>
        <v>1.7659150096659398E-4</v>
      </c>
    </row>
    <row r="226" spans="1:22" s="277" customFormat="1" ht="42.75" customHeight="1">
      <c r="A226" s="286"/>
      <c r="B226" s="294" t="s">
        <v>101</v>
      </c>
      <c r="C226" s="295"/>
      <c r="D226" s="161">
        <v>0</v>
      </c>
      <c r="E226" s="161"/>
      <c r="F226" s="161">
        <v>8205857833</v>
      </c>
      <c r="G226" s="161"/>
      <c r="H226" s="161">
        <v>0</v>
      </c>
      <c r="I226" s="161"/>
      <c r="J226" s="187">
        <f t="shared" si="9"/>
        <v>8205857833</v>
      </c>
      <c r="K226" s="187"/>
      <c r="L226" s="279">
        <f t="shared" si="10"/>
        <v>7.0968640376122905E-3</v>
      </c>
      <c r="M226" s="279"/>
      <c r="N226" s="161">
        <v>3790922502</v>
      </c>
      <c r="O226" s="161"/>
      <c r="P226" s="161">
        <v>12213247515</v>
      </c>
      <c r="Q226" s="161"/>
      <c r="R226" s="161">
        <v>-570624786</v>
      </c>
      <c r="S226" s="161"/>
      <c r="T226" s="187">
        <f t="shared" si="11"/>
        <v>15433545231</v>
      </c>
      <c r="U226" s="183"/>
      <c r="V226" s="279">
        <f>T226/درآمدها!$J$5</f>
        <v>3.6363945536477772E-3</v>
      </c>
    </row>
    <row r="227" spans="1:22" s="277" customFormat="1" ht="42.75" customHeight="1">
      <c r="A227" s="286"/>
      <c r="B227" s="294" t="s">
        <v>202</v>
      </c>
      <c r="C227" s="295"/>
      <c r="D227" s="161">
        <v>0</v>
      </c>
      <c r="E227" s="161"/>
      <c r="F227" s="161">
        <v>14406356856</v>
      </c>
      <c r="G227" s="161"/>
      <c r="H227" s="161">
        <v>0</v>
      </c>
      <c r="I227" s="161"/>
      <c r="J227" s="187">
        <f t="shared" si="9"/>
        <v>14406356856</v>
      </c>
      <c r="K227" s="187"/>
      <c r="L227" s="279">
        <f t="shared" si="10"/>
        <v>1.2459386692418178E-2</v>
      </c>
      <c r="M227" s="279"/>
      <c r="N227" s="161">
        <v>0</v>
      </c>
      <c r="O227" s="161"/>
      <c r="P227" s="161">
        <v>39975788276</v>
      </c>
      <c r="Q227" s="161"/>
      <c r="R227" s="161">
        <v>7857603608</v>
      </c>
      <c r="S227" s="161"/>
      <c r="T227" s="187">
        <f t="shared" si="11"/>
        <v>47833391884</v>
      </c>
      <c r="U227" s="183"/>
      <c r="V227" s="279">
        <f>T227/درآمدها!$J$5</f>
        <v>1.1270325976697648E-2</v>
      </c>
    </row>
    <row r="228" spans="1:22" s="277" customFormat="1" ht="42.75" customHeight="1">
      <c r="A228" s="286"/>
      <c r="B228" s="294" t="s">
        <v>273</v>
      </c>
      <c r="C228" s="295"/>
      <c r="D228" s="161">
        <v>0</v>
      </c>
      <c r="E228" s="161"/>
      <c r="F228" s="161">
        <v>-3128693437</v>
      </c>
      <c r="G228" s="161"/>
      <c r="H228" s="161">
        <v>177673949</v>
      </c>
      <c r="I228" s="161"/>
      <c r="J228" s="187">
        <f t="shared" si="9"/>
        <v>-2951019488</v>
      </c>
      <c r="K228" s="187"/>
      <c r="L228" s="279">
        <f t="shared" si="10"/>
        <v>-2.5521992343637322E-3</v>
      </c>
      <c r="M228" s="279"/>
      <c r="N228" s="161">
        <v>1842188970</v>
      </c>
      <c r="O228" s="161"/>
      <c r="P228" s="161">
        <v>2181065125</v>
      </c>
      <c r="Q228" s="161"/>
      <c r="R228" s="161">
        <v>-582917824</v>
      </c>
      <c r="S228" s="161"/>
      <c r="T228" s="187">
        <f t="shared" si="11"/>
        <v>3440336271</v>
      </c>
      <c r="U228" s="183"/>
      <c r="V228" s="279">
        <f>T228/درآمدها!$J$5</f>
        <v>8.1059924283972853E-4</v>
      </c>
    </row>
    <row r="229" spans="1:22" s="277" customFormat="1" ht="42.75" customHeight="1">
      <c r="A229" s="286"/>
      <c r="B229" s="294" t="s">
        <v>419</v>
      </c>
      <c r="C229" s="295"/>
      <c r="D229" s="161">
        <v>0</v>
      </c>
      <c r="E229" s="161"/>
      <c r="F229" s="161">
        <v>-4319111614</v>
      </c>
      <c r="G229" s="161"/>
      <c r="H229" s="161">
        <v>0</v>
      </c>
      <c r="I229" s="161"/>
      <c r="J229" s="187">
        <f t="shared" si="9"/>
        <v>-4319111614</v>
      </c>
      <c r="K229" s="187"/>
      <c r="L229" s="279">
        <f t="shared" si="10"/>
        <v>-3.7353983595184931E-3</v>
      </c>
      <c r="M229" s="279"/>
      <c r="N229" s="161">
        <v>0</v>
      </c>
      <c r="O229" s="161"/>
      <c r="P229" s="161">
        <v>308442542</v>
      </c>
      <c r="Q229" s="161"/>
      <c r="R229" s="161">
        <v>-13060720</v>
      </c>
      <c r="S229" s="161"/>
      <c r="T229" s="187">
        <f t="shared" si="11"/>
        <v>295381822</v>
      </c>
      <c r="U229" s="183"/>
      <c r="V229" s="279">
        <f>T229/درآمدها!$J$5</f>
        <v>6.9596766827744629E-5</v>
      </c>
    </row>
    <row r="230" spans="1:22" s="277" customFormat="1" ht="42.75" customHeight="1">
      <c r="A230" s="286"/>
      <c r="B230" s="294" t="s">
        <v>90</v>
      </c>
      <c r="C230" s="295"/>
      <c r="D230" s="161">
        <v>0</v>
      </c>
      <c r="E230" s="161"/>
      <c r="F230" s="161">
        <v>2959293014</v>
      </c>
      <c r="G230" s="161"/>
      <c r="H230" s="161">
        <v>0</v>
      </c>
      <c r="I230" s="161"/>
      <c r="J230" s="187">
        <f t="shared" si="9"/>
        <v>2959293014</v>
      </c>
      <c r="K230" s="187"/>
      <c r="L230" s="279">
        <f t="shared" si="10"/>
        <v>2.5593546214455706E-3</v>
      </c>
      <c r="M230" s="279"/>
      <c r="N230" s="161">
        <v>13866970950</v>
      </c>
      <c r="O230" s="161"/>
      <c r="P230" s="161">
        <v>11786606506</v>
      </c>
      <c r="Q230" s="161"/>
      <c r="R230" s="161">
        <v>41925268086</v>
      </c>
      <c r="S230" s="161"/>
      <c r="T230" s="187">
        <f t="shared" si="11"/>
        <v>67578845542</v>
      </c>
      <c r="U230" s="183"/>
      <c r="V230" s="279">
        <f>T230/درآمدها!$J$5</f>
        <v>1.5922676364541973E-2</v>
      </c>
    </row>
    <row r="231" spans="1:22" s="277" customFormat="1" ht="42.75" customHeight="1">
      <c r="A231" s="286"/>
      <c r="B231" s="294" t="s">
        <v>259</v>
      </c>
      <c r="C231" s="295"/>
      <c r="D231" s="161">
        <v>0</v>
      </c>
      <c r="E231" s="161"/>
      <c r="F231" s="161">
        <v>9896736690</v>
      </c>
      <c r="G231" s="161"/>
      <c r="H231" s="161">
        <v>0</v>
      </c>
      <c r="I231" s="161"/>
      <c r="J231" s="187">
        <f t="shared" si="9"/>
        <v>9896736690</v>
      </c>
      <c r="K231" s="187"/>
      <c r="L231" s="279">
        <f t="shared" si="10"/>
        <v>8.5592263641864012E-3</v>
      </c>
      <c r="M231" s="279"/>
      <c r="N231" s="161">
        <v>0</v>
      </c>
      <c r="O231" s="161"/>
      <c r="P231" s="161">
        <v>19765720439</v>
      </c>
      <c r="Q231" s="161"/>
      <c r="R231" s="161">
        <v>491232093</v>
      </c>
      <c r="S231" s="161"/>
      <c r="T231" s="187">
        <f t="shared" si="11"/>
        <v>20256952532</v>
      </c>
      <c r="U231" s="183"/>
      <c r="V231" s="279">
        <f>T231/درآمدها!$J$5</f>
        <v>4.7728678510565057E-3</v>
      </c>
    </row>
    <row r="232" spans="1:22" s="277" customFormat="1" ht="42.75" customHeight="1">
      <c r="A232" s="286"/>
      <c r="B232" s="294" t="s">
        <v>116</v>
      </c>
      <c r="C232" s="295"/>
      <c r="D232" s="161">
        <v>0</v>
      </c>
      <c r="E232" s="161"/>
      <c r="F232" s="161">
        <v>11371980831</v>
      </c>
      <c r="G232" s="161"/>
      <c r="H232" s="161">
        <v>0</v>
      </c>
      <c r="I232" s="161"/>
      <c r="J232" s="187">
        <f t="shared" si="9"/>
        <v>11371980831</v>
      </c>
      <c r="K232" s="187"/>
      <c r="L232" s="279">
        <f t="shared" si="10"/>
        <v>9.8350962737109651E-3</v>
      </c>
      <c r="M232" s="279"/>
      <c r="N232" s="161">
        <v>6944789000</v>
      </c>
      <c r="O232" s="161"/>
      <c r="P232" s="161">
        <v>19390518541</v>
      </c>
      <c r="Q232" s="161"/>
      <c r="R232" s="161">
        <v>1974558622</v>
      </c>
      <c r="S232" s="161"/>
      <c r="T232" s="187">
        <f t="shared" si="11"/>
        <v>28309866163</v>
      </c>
      <c r="U232" s="183"/>
      <c r="V232" s="279">
        <f>T232/درآمدها!$J$5</f>
        <v>6.6702654243596914E-3</v>
      </c>
    </row>
    <row r="233" spans="1:22" s="277" customFormat="1" ht="42.75" customHeight="1">
      <c r="A233" s="286"/>
      <c r="B233" s="294" t="s">
        <v>315</v>
      </c>
      <c r="C233" s="295"/>
      <c r="D233" s="161">
        <v>0</v>
      </c>
      <c r="E233" s="161"/>
      <c r="F233" s="161">
        <v>-5578915694</v>
      </c>
      <c r="G233" s="161"/>
      <c r="H233" s="161">
        <v>0</v>
      </c>
      <c r="I233" s="161"/>
      <c r="J233" s="187">
        <f t="shared" si="9"/>
        <v>-5578915694</v>
      </c>
      <c r="K233" s="187"/>
      <c r="L233" s="279">
        <f t="shared" si="10"/>
        <v>-4.8249442000318664E-3</v>
      </c>
      <c r="M233" s="279"/>
      <c r="N233" s="161">
        <v>1066299969</v>
      </c>
      <c r="O233" s="161"/>
      <c r="P233" s="161">
        <v>-1078358562</v>
      </c>
      <c r="Q233" s="161"/>
      <c r="R233" s="161">
        <v>-264248652</v>
      </c>
      <c r="S233" s="161"/>
      <c r="T233" s="187">
        <f t="shared" si="11"/>
        <v>-276307245</v>
      </c>
      <c r="U233" s="183"/>
      <c r="V233" s="279">
        <f>T233/درآمدها!$J$5</f>
        <v>-6.510248590409707E-5</v>
      </c>
    </row>
    <row r="234" spans="1:22" s="277" customFormat="1" ht="42.75" customHeight="1">
      <c r="A234" s="286"/>
      <c r="B234" s="294" t="s">
        <v>234</v>
      </c>
      <c r="C234" s="295"/>
      <c r="D234" s="161">
        <v>0</v>
      </c>
      <c r="E234" s="161"/>
      <c r="F234" s="161">
        <v>-107466707</v>
      </c>
      <c r="G234" s="161"/>
      <c r="H234" s="161">
        <v>0</v>
      </c>
      <c r="I234" s="161"/>
      <c r="J234" s="187">
        <f t="shared" si="9"/>
        <v>-107466707</v>
      </c>
      <c r="K234" s="187"/>
      <c r="L234" s="279">
        <f t="shared" si="10"/>
        <v>-9.2942946815602841E-5</v>
      </c>
      <c r="M234" s="279"/>
      <c r="N234" s="161">
        <v>996812316</v>
      </c>
      <c r="O234" s="161"/>
      <c r="P234" s="161">
        <v>5670426913</v>
      </c>
      <c r="Q234" s="161"/>
      <c r="R234" s="161">
        <v>84564186</v>
      </c>
      <c r="S234" s="161"/>
      <c r="T234" s="187">
        <f t="shared" si="11"/>
        <v>6751803415</v>
      </c>
      <c r="U234" s="183"/>
      <c r="V234" s="279">
        <f>T234/درآمدها!$J$5</f>
        <v>1.5908348210423218E-3</v>
      </c>
    </row>
    <row r="235" spans="1:22" s="277" customFormat="1" ht="42.75" customHeight="1">
      <c r="A235" s="286"/>
      <c r="B235" s="294" t="s">
        <v>281</v>
      </c>
      <c r="C235" s="295"/>
      <c r="D235" s="161">
        <v>0</v>
      </c>
      <c r="E235" s="161"/>
      <c r="F235" s="161">
        <v>24934502637</v>
      </c>
      <c r="G235" s="161"/>
      <c r="H235" s="161">
        <v>0</v>
      </c>
      <c r="I235" s="161"/>
      <c r="J235" s="187">
        <f t="shared" si="9"/>
        <v>24934502637</v>
      </c>
      <c r="K235" s="187"/>
      <c r="L235" s="279">
        <f t="shared" si="10"/>
        <v>2.1564689355040904E-2</v>
      </c>
      <c r="M235" s="279"/>
      <c r="N235" s="161">
        <v>0</v>
      </c>
      <c r="O235" s="161"/>
      <c r="P235" s="161">
        <v>33185869483</v>
      </c>
      <c r="Q235" s="161"/>
      <c r="R235" s="161">
        <v>-2340149539</v>
      </c>
      <c r="S235" s="161"/>
      <c r="T235" s="187">
        <f t="shared" si="11"/>
        <v>30845719944</v>
      </c>
      <c r="U235" s="183"/>
      <c r="V235" s="279">
        <f>T235/درآمدها!$J$5</f>
        <v>7.26775386528857E-3</v>
      </c>
    </row>
    <row r="236" spans="1:22" s="277" customFormat="1" ht="42.75" customHeight="1">
      <c r="A236" s="286"/>
      <c r="B236" s="294" t="s">
        <v>194</v>
      </c>
      <c r="C236" s="295"/>
      <c r="D236" s="161">
        <v>0</v>
      </c>
      <c r="E236" s="161"/>
      <c r="F236" s="161">
        <v>4259216506</v>
      </c>
      <c r="G236" s="161"/>
      <c r="H236" s="161">
        <v>311863253</v>
      </c>
      <c r="I236" s="161"/>
      <c r="J236" s="187">
        <f t="shared" si="9"/>
        <v>4571079759</v>
      </c>
      <c r="K236" s="187"/>
      <c r="L236" s="279">
        <f t="shared" si="10"/>
        <v>3.9533138661317279E-3</v>
      </c>
      <c r="M236" s="279"/>
      <c r="N236" s="161">
        <v>725587200</v>
      </c>
      <c r="O236" s="161"/>
      <c r="P236" s="161">
        <v>6767875655</v>
      </c>
      <c r="Q236" s="161"/>
      <c r="R236" s="161">
        <v>133927200</v>
      </c>
      <c r="S236" s="161"/>
      <c r="T236" s="187">
        <f t="shared" si="11"/>
        <v>7627390055</v>
      </c>
      <c r="U236" s="183"/>
      <c r="V236" s="279">
        <f>T236/درآمدها!$J$5</f>
        <v>1.7971372901955129E-3</v>
      </c>
    </row>
    <row r="237" spans="1:22" s="277" customFormat="1" ht="42.75" customHeight="1">
      <c r="A237" s="286"/>
      <c r="B237" s="294" t="s">
        <v>240</v>
      </c>
      <c r="C237" s="295"/>
      <c r="D237" s="161">
        <v>0</v>
      </c>
      <c r="E237" s="161"/>
      <c r="F237" s="161">
        <v>0</v>
      </c>
      <c r="G237" s="161"/>
      <c r="H237" s="161">
        <v>0</v>
      </c>
      <c r="I237" s="161"/>
      <c r="J237" s="187">
        <f t="shared" si="9"/>
        <v>0</v>
      </c>
      <c r="K237" s="187"/>
      <c r="L237" s="279">
        <f t="shared" si="10"/>
        <v>0</v>
      </c>
      <c r="M237" s="279"/>
      <c r="N237" s="161">
        <v>7634975360</v>
      </c>
      <c r="O237" s="161"/>
      <c r="P237" s="161">
        <v>0</v>
      </c>
      <c r="Q237" s="161"/>
      <c r="R237" s="161">
        <v>-8120802616</v>
      </c>
      <c r="S237" s="161"/>
      <c r="T237" s="187">
        <f t="shared" si="11"/>
        <v>-485827256</v>
      </c>
      <c r="U237" s="183"/>
      <c r="V237" s="279">
        <f>T237/درآمدها!$J$5</f>
        <v>-1.1446881201238918E-4</v>
      </c>
    </row>
    <row r="238" spans="1:22" s="277" customFormat="1" ht="42.75" customHeight="1">
      <c r="A238" s="286"/>
      <c r="B238" s="294" t="s">
        <v>142</v>
      </c>
      <c r="C238" s="295"/>
      <c r="D238" s="161">
        <v>0</v>
      </c>
      <c r="E238" s="161"/>
      <c r="F238" s="161">
        <v>12038126917</v>
      </c>
      <c r="G238" s="161"/>
      <c r="H238" s="161">
        <v>0</v>
      </c>
      <c r="I238" s="161"/>
      <c r="J238" s="187">
        <f t="shared" si="9"/>
        <v>12038126917</v>
      </c>
      <c r="K238" s="187"/>
      <c r="L238" s="279">
        <f t="shared" si="10"/>
        <v>1.0411214980339987E-2</v>
      </c>
      <c r="M238" s="279"/>
      <c r="N238" s="161">
        <v>0</v>
      </c>
      <c r="O238" s="161"/>
      <c r="P238" s="161">
        <v>46824162619</v>
      </c>
      <c r="Q238" s="161"/>
      <c r="R238" s="161">
        <v>10426807432</v>
      </c>
      <c r="S238" s="161"/>
      <c r="T238" s="187">
        <f t="shared" si="11"/>
        <v>57250970051</v>
      </c>
      <c r="U238" s="183"/>
      <c r="V238" s="279">
        <f>T238/درآمدها!$J$5</f>
        <v>1.3489260734879069E-2</v>
      </c>
    </row>
    <row r="239" spans="1:22" s="277" customFormat="1" ht="42.75" customHeight="1">
      <c r="A239" s="286"/>
      <c r="B239" s="294" t="s">
        <v>457</v>
      </c>
      <c r="C239" s="295"/>
      <c r="D239" s="161">
        <v>0</v>
      </c>
      <c r="E239" s="161"/>
      <c r="F239" s="161">
        <v>-5586293858</v>
      </c>
      <c r="G239" s="161"/>
      <c r="H239" s="161">
        <v>0</v>
      </c>
      <c r="I239" s="161"/>
      <c r="J239" s="187">
        <f t="shared" si="9"/>
        <v>-5586293858</v>
      </c>
      <c r="K239" s="187"/>
      <c r="L239" s="279">
        <f t="shared" si="10"/>
        <v>-4.8313252302447755E-3</v>
      </c>
      <c r="M239" s="279"/>
      <c r="N239" s="161">
        <v>0</v>
      </c>
      <c r="O239" s="161"/>
      <c r="P239" s="161">
        <v>-5333261863</v>
      </c>
      <c r="Q239" s="161"/>
      <c r="R239" s="161">
        <v>322562</v>
      </c>
      <c r="S239" s="161"/>
      <c r="T239" s="187">
        <f t="shared" si="11"/>
        <v>-5332939301</v>
      </c>
      <c r="U239" s="183"/>
      <c r="V239" s="279">
        <f>T239/درآمدها!$J$5</f>
        <v>-1.2565273330808165E-3</v>
      </c>
    </row>
    <row r="240" spans="1:22" s="277" customFormat="1" ht="42.75" customHeight="1">
      <c r="A240" s="286"/>
      <c r="B240" s="294" t="s">
        <v>244</v>
      </c>
      <c r="C240" s="295"/>
      <c r="D240" s="161">
        <f>'درآمد سود سهام'!M149</f>
        <v>0</v>
      </c>
      <c r="E240" s="161"/>
      <c r="F240" s="161">
        <v>6240634703</v>
      </c>
      <c r="G240" s="161"/>
      <c r="H240" s="161">
        <v>555435128</v>
      </c>
      <c r="I240" s="161"/>
      <c r="J240" s="187">
        <f t="shared" si="9"/>
        <v>6796069831</v>
      </c>
      <c r="K240" s="187"/>
      <c r="L240" s="279">
        <f t="shared" si="10"/>
        <v>5.8776040923795682E-3</v>
      </c>
      <c r="M240" s="279"/>
      <c r="N240" s="161">
        <v>3040462126</v>
      </c>
      <c r="O240" s="161"/>
      <c r="P240" s="161">
        <v>9688324454</v>
      </c>
      <c r="Q240" s="161"/>
      <c r="R240" s="161">
        <v>924173586</v>
      </c>
      <c r="S240" s="161"/>
      <c r="T240" s="187">
        <f t="shared" si="11"/>
        <v>13652960166</v>
      </c>
      <c r="U240" s="183"/>
      <c r="V240" s="279">
        <f>T240/درآمدها!$J$5</f>
        <v>3.2168597198970073E-3</v>
      </c>
    </row>
    <row r="241" spans="1:22" s="277" customFormat="1" ht="42.75" customHeight="1">
      <c r="A241" s="286"/>
      <c r="B241" s="294" t="s">
        <v>308</v>
      </c>
      <c r="C241" s="295"/>
      <c r="D241" s="161">
        <f>'درآمد سود سهام'!M158</f>
        <v>1435469929</v>
      </c>
      <c r="E241" s="161"/>
      <c r="F241" s="161">
        <v>-1515867601</v>
      </c>
      <c r="G241" s="161"/>
      <c r="H241" s="161">
        <v>0</v>
      </c>
      <c r="I241" s="161"/>
      <c r="J241" s="187">
        <f t="shared" si="9"/>
        <v>-80397672</v>
      </c>
      <c r="K241" s="187"/>
      <c r="L241" s="279">
        <f t="shared" si="10"/>
        <v>-6.9532199891397825E-5</v>
      </c>
      <c r="M241" s="279"/>
      <c r="N241" s="161">
        <v>1435469929</v>
      </c>
      <c r="O241" s="161"/>
      <c r="P241" s="161">
        <v>1125366967</v>
      </c>
      <c r="Q241" s="161"/>
      <c r="R241" s="161">
        <v>322079252</v>
      </c>
      <c r="S241" s="161"/>
      <c r="T241" s="187">
        <f t="shared" si="11"/>
        <v>2882916148</v>
      </c>
      <c r="U241" s="183"/>
      <c r="V241" s="279">
        <f>T241/درآمدها!$J$5</f>
        <v>6.7926198564885194E-4</v>
      </c>
    </row>
    <row r="242" spans="1:22" s="277" customFormat="1" ht="42.75" customHeight="1">
      <c r="A242" s="286"/>
      <c r="B242" s="294" t="s">
        <v>249</v>
      </c>
      <c r="C242" s="295"/>
      <c r="D242" s="161">
        <v>0</v>
      </c>
      <c r="E242" s="161"/>
      <c r="F242" s="161">
        <v>1215871097</v>
      </c>
      <c r="G242" s="161"/>
      <c r="H242" s="161">
        <v>0</v>
      </c>
      <c r="I242" s="161"/>
      <c r="J242" s="187">
        <f t="shared" si="9"/>
        <v>1215871097</v>
      </c>
      <c r="K242" s="187"/>
      <c r="L242" s="279">
        <f t="shared" si="10"/>
        <v>1.0515502508427999E-3</v>
      </c>
      <c r="M242" s="279"/>
      <c r="N242" s="161">
        <v>1509531380</v>
      </c>
      <c r="O242" s="161"/>
      <c r="P242" s="161">
        <v>-541507169</v>
      </c>
      <c r="Q242" s="161"/>
      <c r="R242" s="161">
        <v>-552278817</v>
      </c>
      <c r="S242" s="161"/>
      <c r="T242" s="187">
        <f t="shared" si="11"/>
        <v>415745394</v>
      </c>
      <c r="U242" s="183"/>
      <c r="V242" s="279">
        <f>T242/درآمدها!$J$5</f>
        <v>9.7956384214891953E-5</v>
      </c>
    </row>
    <row r="243" spans="1:22" s="277" customFormat="1" ht="42.75" customHeight="1">
      <c r="A243" s="286"/>
      <c r="B243" s="294" t="s">
        <v>377</v>
      </c>
      <c r="C243" s="295"/>
      <c r="D243" s="161">
        <v>0</v>
      </c>
      <c r="E243" s="161"/>
      <c r="F243" s="161">
        <v>1778773332</v>
      </c>
      <c r="G243" s="161"/>
      <c r="H243" s="161">
        <v>0</v>
      </c>
      <c r="I243" s="161"/>
      <c r="J243" s="187">
        <f t="shared" si="9"/>
        <v>1778773332</v>
      </c>
      <c r="K243" s="187"/>
      <c r="L243" s="279">
        <f t="shared" si="10"/>
        <v>1.5383781620208075E-3</v>
      </c>
      <c r="M243" s="279"/>
      <c r="N243" s="161">
        <v>597370300</v>
      </c>
      <c r="O243" s="161"/>
      <c r="P243" s="161">
        <v>13340690168</v>
      </c>
      <c r="Q243" s="161"/>
      <c r="R243" s="161">
        <v>-866293888</v>
      </c>
      <c r="S243" s="161"/>
      <c r="T243" s="187">
        <f t="shared" si="11"/>
        <v>13071766580</v>
      </c>
      <c r="U243" s="183"/>
      <c r="V243" s="279">
        <f>T243/درآمدها!$J$5</f>
        <v>3.0799210477311123E-3</v>
      </c>
    </row>
    <row r="244" spans="1:22" s="277" customFormat="1" ht="42.75" customHeight="1">
      <c r="A244" s="286"/>
      <c r="B244" s="294" t="s">
        <v>112</v>
      </c>
      <c r="C244" s="295"/>
      <c r="D244" s="161">
        <v>0</v>
      </c>
      <c r="E244" s="161"/>
      <c r="F244" s="161">
        <v>8100800681</v>
      </c>
      <c r="G244" s="161"/>
      <c r="H244" s="161">
        <v>0</v>
      </c>
      <c r="I244" s="161"/>
      <c r="J244" s="187">
        <f t="shared" si="9"/>
        <v>8100800681</v>
      </c>
      <c r="K244" s="187"/>
      <c r="L244" s="279">
        <f t="shared" si="10"/>
        <v>7.0060050026282301E-3</v>
      </c>
      <c r="M244" s="279"/>
      <c r="N244" s="161">
        <v>0</v>
      </c>
      <c r="O244" s="161"/>
      <c r="P244" s="161">
        <v>15048876416</v>
      </c>
      <c r="Q244" s="161"/>
      <c r="R244" s="161">
        <v>491186023</v>
      </c>
      <c r="S244" s="161"/>
      <c r="T244" s="187">
        <f t="shared" si="11"/>
        <v>15540062439</v>
      </c>
      <c r="U244" s="183"/>
      <c r="V244" s="279">
        <f>T244/درآمدها!$J$5</f>
        <v>3.661491742222633E-3</v>
      </c>
    </row>
    <row r="245" spans="1:22" s="277" customFormat="1" ht="42.75" customHeight="1">
      <c r="A245" s="286"/>
      <c r="B245" s="294" t="s">
        <v>156</v>
      </c>
      <c r="C245" s="295"/>
      <c r="D245" s="161">
        <v>0</v>
      </c>
      <c r="E245" s="161"/>
      <c r="F245" s="161">
        <v>810966173</v>
      </c>
      <c r="G245" s="161"/>
      <c r="H245" s="161">
        <v>631991255</v>
      </c>
      <c r="I245" s="161"/>
      <c r="J245" s="187">
        <f t="shared" si="9"/>
        <v>1442957428</v>
      </c>
      <c r="K245" s="187"/>
      <c r="L245" s="279">
        <f t="shared" si="10"/>
        <v>1.247946636047786E-3</v>
      </c>
      <c r="M245" s="279"/>
      <c r="N245" s="161">
        <v>0</v>
      </c>
      <c r="O245" s="161"/>
      <c r="P245" s="161">
        <v>13745653199</v>
      </c>
      <c r="Q245" s="161"/>
      <c r="R245" s="161">
        <v>6981455829</v>
      </c>
      <c r="S245" s="161"/>
      <c r="T245" s="187">
        <f t="shared" si="11"/>
        <v>20727109028</v>
      </c>
      <c r="U245" s="183"/>
      <c r="V245" s="279">
        <f>T245/درآمدها!$J$5</f>
        <v>4.8836443768532131E-3</v>
      </c>
    </row>
    <row r="246" spans="1:22" s="277" customFormat="1" ht="42.75" customHeight="1">
      <c r="A246" s="286"/>
      <c r="B246" s="294" t="s">
        <v>425</v>
      </c>
      <c r="C246" s="295"/>
      <c r="D246" s="161">
        <f>'درآمد سود سهام'!M162</f>
        <v>415722850</v>
      </c>
      <c r="E246" s="161"/>
      <c r="F246" s="161">
        <v>564810824</v>
      </c>
      <c r="G246" s="161"/>
      <c r="H246" s="161">
        <v>0</v>
      </c>
      <c r="I246" s="161"/>
      <c r="J246" s="187">
        <f t="shared" si="9"/>
        <v>980533674</v>
      </c>
      <c r="K246" s="187"/>
      <c r="L246" s="279">
        <f t="shared" si="10"/>
        <v>8.4801788067712591E-4</v>
      </c>
      <c r="M246" s="279"/>
      <c r="N246" s="161">
        <v>415722850</v>
      </c>
      <c r="O246" s="161"/>
      <c r="P246" s="161">
        <v>3273600571</v>
      </c>
      <c r="Q246" s="161"/>
      <c r="R246" s="161">
        <v>4608190</v>
      </c>
      <c r="S246" s="161"/>
      <c r="T246" s="187">
        <f t="shared" si="11"/>
        <v>3693931611</v>
      </c>
      <c r="U246" s="183"/>
      <c r="V246" s="279">
        <f>T246/درآمدها!$J$5</f>
        <v>8.7035043411846143E-4</v>
      </c>
    </row>
    <row r="247" spans="1:22" s="277" customFormat="1" ht="42.75" customHeight="1">
      <c r="A247" s="286"/>
      <c r="B247" s="294" t="s">
        <v>292</v>
      </c>
      <c r="C247" s="295"/>
      <c r="D247" s="161">
        <v>0</v>
      </c>
      <c r="E247" s="161"/>
      <c r="F247" s="161">
        <v>212531192</v>
      </c>
      <c r="G247" s="161"/>
      <c r="H247" s="161">
        <v>0</v>
      </c>
      <c r="I247" s="161"/>
      <c r="J247" s="187">
        <f t="shared" si="9"/>
        <v>212531192</v>
      </c>
      <c r="K247" s="187"/>
      <c r="L247" s="279">
        <f t="shared" si="10"/>
        <v>1.8380832376963663E-4</v>
      </c>
      <c r="M247" s="279"/>
      <c r="N247" s="161">
        <v>191697300</v>
      </c>
      <c r="O247" s="161"/>
      <c r="P247" s="161">
        <v>-1513493225</v>
      </c>
      <c r="Q247" s="161"/>
      <c r="R247" s="161">
        <v>-1394007645</v>
      </c>
      <c r="S247" s="161"/>
      <c r="T247" s="187">
        <f t="shared" si="11"/>
        <v>-2715803570</v>
      </c>
      <c r="U247" s="183"/>
      <c r="V247" s="279">
        <f>T247/درآمدها!$J$5</f>
        <v>-6.3988754125582738E-4</v>
      </c>
    </row>
    <row r="248" spans="1:22" s="277" customFormat="1" ht="42.75" customHeight="1">
      <c r="A248" s="286"/>
      <c r="B248" s="294" t="s">
        <v>459</v>
      </c>
      <c r="C248" s="295"/>
      <c r="D248" s="161">
        <v>0</v>
      </c>
      <c r="E248" s="161"/>
      <c r="F248" s="161">
        <v>9791039257</v>
      </c>
      <c r="G248" s="161"/>
      <c r="H248" s="161">
        <v>600043302</v>
      </c>
      <c r="I248" s="161"/>
      <c r="J248" s="187">
        <f t="shared" si="9"/>
        <v>10391082559</v>
      </c>
      <c r="K248" s="187"/>
      <c r="L248" s="279">
        <f t="shared" si="10"/>
        <v>8.9867630692143131E-3</v>
      </c>
      <c r="M248" s="279"/>
      <c r="N248" s="161">
        <v>0</v>
      </c>
      <c r="O248" s="161"/>
      <c r="P248" s="161">
        <v>12248597722</v>
      </c>
      <c r="Q248" s="161"/>
      <c r="R248" s="161">
        <v>598702184</v>
      </c>
      <c r="S248" s="161"/>
      <c r="T248" s="187">
        <f t="shared" si="11"/>
        <v>12847299906</v>
      </c>
      <c r="U248" s="183"/>
      <c r="V248" s="279">
        <f>T248/درآمدها!$J$5</f>
        <v>3.0270330444504725E-3</v>
      </c>
    </row>
    <row r="249" spans="1:22" s="277" customFormat="1" ht="42.75" customHeight="1">
      <c r="A249" s="286"/>
      <c r="B249" s="294" t="s">
        <v>251</v>
      </c>
      <c r="C249" s="295"/>
      <c r="D249" s="161">
        <v>0</v>
      </c>
      <c r="E249" s="161"/>
      <c r="F249" s="161">
        <v>2067863826</v>
      </c>
      <c r="G249" s="161"/>
      <c r="H249" s="161">
        <v>0</v>
      </c>
      <c r="I249" s="161"/>
      <c r="J249" s="187">
        <f t="shared" si="9"/>
        <v>2067863826</v>
      </c>
      <c r="K249" s="187"/>
      <c r="L249" s="279">
        <f t="shared" si="10"/>
        <v>1.7883990583411754E-3</v>
      </c>
      <c r="M249" s="279"/>
      <c r="N249" s="161">
        <v>0</v>
      </c>
      <c r="O249" s="161"/>
      <c r="P249" s="161">
        <v>4938516164</v>
      </c>
      <c r="Q249" s="161"/>
      <c r="R249" s="161">
        <v>-161938841</v>
      </c>
      <c r="S249" s="161"/>
      <c r="T249" s="187">
        <f t="shared" si="11"/>
        <v>4776577323</v>
      </c>
      <c r="U249" s="183"/>
      <c r="V249" s="279">
        <f>T249/درآمدها!$J$5</f>
        <v>1.1254393920812219E-3</v>
      </c>
    </row>
    <row r="250" spans="1:22" s="277" customFormat="1" ht="42.75" customHeight="1">
      <c r="A250" s="286"/>
      <c r="B250" s="294" t="s">
        <v>162</v>
      </c>
      <c r="C250" s="295"/>
      <c r="D250" s="161">
        <v>0</v>
      </c>
      <c r="E250" s="161"/>
      <c r="F250" s="161">
        <v>17383211917</v>
      </c>
      <c r="G250" s="161"/>
      <c r="H250" s="161">
        <v>10894496169</v>
      </c>
      <c r="I250" s="161"/>
      <c r="J250" s="187">
        <f t="shared" si="9"/>
        <v>28277708086</v>
      </c>
      <c r="K250" s="187"/>
      <c r="L250" s="279">
        <f t="shared" si="10"/>
        <v>2.4456071950769279E-2</v>
      </c>
      <c r="M250" s="279"/>
      <c r="N250" s="161">
        <v>0</v>
      </c>
      <c r="O250" s="161"/>
      <c r="P250" s="161">
        <v>71845282365</v>
      </c>
      <c r="Q250" s="161"/>
      <c r="R250" s="161">
        <v>10385455979</v>
      </c>
      <c r="S250" s="161"/>
      <c r="T250" s="187">
        <f t="shared" si="11"/>
        <v>82230738344</v>
      </c>
      <c r="U250" s="183"/>
      <c r="V250" s="279">
        <f>T250/درآمدها!$J$5</f>
        <v>1.9374900878635137E-2</v>
      </c>
    </row>
    <row r="251" spans="1:22" s="277" customFormat="1" ht="42.75" customHeight="1">
      <c r="A251" s="286"/>
      <c r="B251" s="294" t="s">
        <v>341</v>
      </c>
      <c r="C251" s="295"/>
      <c r="D251" s="161">
        <f>'درآمد سود سهام'!M167</f>
        <v>33570734</v>
      </c>
      <c r="E251" s="161"/>
      <c r="F251" s="161">
        <v>-1127121130</v>
      </c>
      <c r="G251" s="161"/>
      <c r="H251" s="161">
        <v>0</v>
      </c>
      <c r="I251" s="161"/>
      <c r="J251" s="187">
        <f t="shared" si="9"/>
        <v>-1093550396</v>
      </c>
      <c r="K251" s="187"/>
      <c r="L251" s="279">
        <f t="shared" si="10"/>
        <v>-9.4576077682932474E-4</v>
      </c>
      <c r="M251" s="279"/>
      <c r="N251" s="161">
        <v>33570734</v>
      </c>
      <c r="O251" s="161"/>
      <c r="P251" s="161">
        <v>776268377</v>
      </c>
      <c r="Q251" s="161"/>
      <c r="R251" s="161">
        <v>-111561831</v>
      </c>
      <c r="S251" s="161"/>
      <c r="T251" s="187">
        <f t="shared" si="11"/>
        <v>698277280</v>
      </c>
      <c r="U251" s="183"/>
      <c r="V251" s="279">
        <f>T251/درآمدها!$J$5</f>
        <v>1.6452549689151743E-4</v>
      </c>
    </row>
    <row r="252" spans="1:22" s="277" customFormat="1" ht="42.75" customHeight="1">
      <c r="A252" s="286"/>
      <c r="B252" s="294" t="s">
        <v>123</v>
      </c>
      <c r="C252" s="295"/>
      <c r="D252" s="161">
        <v>0</v>
      </c>
      <c r="E252" s="161"/>
      <c r="F252" s="161">
        <v>3165127122</v>
      </c>
      <c r="G252" s="161"/>
      <c r="H252" s="161">
        <v>0</v>
      </c>
      <c r="I252" s="161"/>
      <c r="J252" s="187">
        <f t="shared" si="9"/>
        <v>3165127122</v>
      </c>
      <c r="K252" s="187"/>
      <c r="L252" s="279">
        <f t="shared" si="10"/>
        <v>2.7373709493552088E-3</v>
      </c>
      <c r="M252" s="279"/>
      <c r="N252" s="161">
        <v>9079281000</v>
      </c>
      <c r="O252" s="161"/>
      <c r="P252" s="161">
        <v>13693229142</v>
      </c>
      <c r="Q252" s="161"/>
      <c r="R252" s="161">
        <v>-2110672644</v>
      </c>
      <c r="S252" s="161"/>
      <c r="T252" s="187">
        <f t="shared" si="11"/>
        <v>20661837498</v>
      </c>
      <c r="U252" s="183"/>
      <c r="V252" s="279">
        <f>T252/درآمدها!$J$5</f>
        <v>4.8682653415993106E-3</v>
      </c>
    </row>
    <row r="253" spans="1:22" s="277" customFormat="1" ht="42.75" customHeight="1">
      <c r="A253" s="286"/>
      <c r="B253" s="294" t="s">
        <v>133</v>
      </c>
      <c r="C253" s="295"/>
      <c r="D253" s="161">
        <v>0</v>
      </c>
      <c r="E253" s="161"/>
      <c r="F253" s="161">
        <v>-1738566975</v>
      </c>
      <c r="G253" s="161"/>
      <c r="H253" s="161">
        <v>0</v>
      </c>
      <c r="I253" s="161"/>
      <c r="J253" s="187">
        <f t="shared" si="9"/>
        <v>-1738566975</v>
      </c>
      <c r="K253" s="187"/>
      <c r="L253" s="279">
        <f t="shared" si="10"/>
        <v>-1.5036055575126956E-3</v>
      </c>
      <c r="M253" s="279"/>
      <c r="N253" s="161">
        <v>343952064</v>
      </c>
      <c r="O253" s="161"/>
      <c r="P253" s="161">
        <v>-2563284573</v>
      </c>
      <c r="Q253" s="161"/>
      <c r="R253" s="161">
        <v>-997718780</v>
      </c>
      <c r="S253" s="161"/>
      <c r="T253" s="187">
        <f t="shared" si="11"/>
        <v>-3217051289</v>
      </c>
      <c r="U253" s="183"/>
      <c r="V253" s="279">
        <f>T253/درآمدها!$J$5</f>
        <v>-7.5798966543522887E-4</v>
      </c>
    </row>
    <row r="254" spans="1:22" s="277" customFormat="1" ht="42.75" customHeight="1">
      <c r="A254" s="286"/>
      <c r="B254" s="294" t="s">
        <v>188</v>
      </c>
      <c r="C254" s="295"/>
      <c r="D254" s="161">
        <v>0</v>
      </c>
      <c r="E254" s="161"/>
      <c r="F254" s="161">
        <v>2132999095</v>
      </c>
      <c r="G254" s="161"/>
      <c r="H254" s="161">
        <v>0</v>
      </c>
      <c r="I254" s="161"/>
      <c r="J254" s="187">
        <f t="shared" si="9"/>
        <v>2132999095</v>
      </c>
      <c r="K254" s="187"/>
      <c r="L254" s="279">
        <f t="shared" si="10"/>
        <v>1.8447315171229168E-3</v>
      </c>
      <c r="M254" s="279"/>
      <c r="N254" s="161">
        <v>3505918440</v>
      </c>
      <c r="O254" s="161"/>
      <c r="P254" s="161">
        <v>4370835709</v>
      </c>
      <c r="Q254" s="161"/>
      <c r="R254" s="161">
        <v>-4214773400</v>
      </c>
      <c r="S254" s="161"/>
      <c r="T254" s="187">
        <f t="shared" si="11"/>
        <v>3661980749</v>
      </c>
      <c r="U254" s="183"/>
      <c r="V254" s="279">
        <f>T254/درآمدها!$J$5</f>
        <v>8.6282229079026617E-4</v>
      </c>
    </row>
    <row r="255" spans="1:22" s="277" customFormat="1" ht="42.75" customHeight="1">
      <c r="A255" s="286"/>
      <c r="B255" s="294" t="s">
        <v>263</v>
      </c>
      <c r="C255" s="295"/>
      <c r="D255" s="161">
        <v>0</v>
      </c>
      <c r="E255" s="161"/>
      <c r="F255" s="161">
        <v>0</v>
      </c>
      <c r="G255" s="161"/>
      <c r="H255" s="161">
        <v>0</v>
      </c>
      <c r="I255" s="161"/>
      <c r="J255" s="187">
        <f t="shared" si="9"/>
        <v>0</v>
      </c>
      <c r="K255" s="187"/>
      <c r="L255" s="279">
        <f t="shared" si="10"/>
        <v>0</v>
      </c>
      <c r="M255" s="279"/>
      <c r="N255" s="161">
        <v>1926948480</v>
      </c>
      <c r="O255" s="161"/>
      <c r="P255" s="161">
        <v>0</v>
      </c>
      <c r="Q255" s="161"/>
      <c r="R255" s="161">
        <v>-1472227682</v>
      </c>
      <c r="S255" s="161"/>
      <c r="T255" s="187">
        <f t="shared" si="11"/>
        <v>454720798</v>
      </c>
      <c r="U255" s="183"/>
      <c r="V255" s="279">
        <f>T255/درآمدها!$J$5</f>
        <v>1.0713962401563076E-4</v>
      </c>
    </row>
    <row r="256" spans="1:22" s="277" customFormat="1" ht="42.75" customHeight="1">
      <c r="A256" s="286"/>
      <c r="B256" s="294" t="s">
        <v>348</v>
      </c>
      <c r="C256" s="295"/>
      <c r="D256" s="161">
        <v>0</v>
      </c>
      <c r="E256" s="161"/>
      <c r="F256" s="161">
        <v>-5899381183</v>
      </c>
      <c r="G256" s="161"/>
      <c r="H256" s="161">
        <v>0</v>
      </c>
      <c r="I256" s="161"/>
      <c r="J256" s="187">
        <f t="shared" si="9"/>
        <v>-5899381183</v>
      </c>
      <c r="K256" s="187"/>
      <c r="L256" s="279">
        <f t="shared" si="10"/>
        <v>-5.1020998674178898E-3</v>
      </c>
      <c r="M256" s="279"/>
      <c r="N256" s="161">
        <v>4860429795</v>
      </c>
      <c r="O256" s="161"/>
      <c r="P256" s="161">
        <v>-6245862025</v>
      </c>
      <c r="Q256" s="161"/>
      <c r="R256" s="161">
        <v>-3233113149</v>
      </c>
      <c r="S256" s="161"/>
      <c r="T256" s="187">
        <f t="shared" si="11"/>
        <v>-4618545379</v>
      </c>
      <c r="U256" s="183"/>
      <c r="V256" s="279">
        <f>T256/درآمدها!$J$5</f>
        <v>-1.0882044929143287E-3</v>
      </c>
    </row>
    <row r="257" spans="1:22" s="277" customFormat="1" ht="42.75" customHeight="1">
      <c r="A257" s="286"/>
      <c r="B257" s="294" t="s">
        <v>158</v>
      </c>
      <c r="C257" s="295"/>
      <c r="D257" s="161">
        <v>0</v>
      </c>
      <c r="E257" s="161"/>
      <c r="F257" s="161">
        <v>9856687147</v>
      </c>
      <c r="G257" s="161"/>
      <c r="H257" s="161">
        <v>362227849</v>
      </c>
      <c r="I257" s="161"/>
      <c r="J257" s="187">
        <f t="shared" si="9"/>
        <v>10218914996</v>
      </c>
      <c r="K257" s="187"/>
      <c r="L257" s="279">
        <f t="shared" si="10"/>
        <v>8.8378633671765371E-3</v>
      </c>
      <c r="M257" s="279"/>
      <c r="N257" s="161">
        <v>0</v>
      </c>
      <c r="O257" s="161"/>
      <c r="P257" s="161">
        <v>9501308041</v>
      </c>
      <c r="Q257" s="161"/>
      <c r="R257" s="161">
        <v>43127400</v>
      </c>
      <c r="S257" s="161"/>
      <c r="T257" s="187">
        <f t="shared" si="11"/>
        <v>9544435441</v>
      </c>
      <c r="U257" s="183"/>
      <c r="V257" s="279">
        <f>T257/درآمدها!$J$5</f>
        <v>2.2488243974936924E-3</v>
      </c>
    </row>
    <row r="258" spans="1:22" s="277" customFormat="1" ht="42.75" customHeight="1">
      <c r="A258" s="286"/>
      <c r="B258" s="294" t="s">
        <v>271</v>
      </c>
      <c r="C258" s="295"/>
      <c r="D258" s="161">
        <v>0</v>
      </c>
      <c r="E258" s="161"/>
      <c r="F258" s="161">
        <v>3143833822</v>
      </c>
      <c r="G258" s="161"/>
      <c r="H258" s="161">
        <v>0</v>
      </c>
      <c r="I258" s="161"/>
      <c r="J258" s="187">
        <f t="shared" si="9"/>
        <v>3143833822</v>
      </c>
      <c r="K258" s="187"/>
      <c r="L258" s="279">
        <f t="shared" si="10"/>
        <v>2.7189553664767954E-3</v>
      </c>
      <c r="M258" s="279"/>
      <c r="N258" s="161">
        <v>2340546000</v>
      </c>
      <c r="O258" s="161"/>
      <c r="P258" s="161">
        <v>4708233313</v>
      </c>
      <c r="Q258" s="161"/>
      <c r="R258" s="161">
        <v>-283852074</v>
      </c>
      <c r="S258" s="161"/>
      <c r="T258" s="187">
        <f t="shared" si="11"/>
        <v>6764927239</v>
      </c>
      <c r="U258" s="183"/>
      <c r="V258" s="279">
        <f>T258/درآمدها!$J$5</f>
        <v>1.5939270076658317E-3</v>
      </c>
    </row>
    <row r="259" spans="1:22" s="277" customFormat="1" ht="42.75" customHeight="1">
      <c r="A259" s="286"/>
      <c r="B259" s="294" t="s">
        <v>154</v>
      </c>
      <c r="C259" s="295"/>
      <c r="D259" s="161">
        <v>0</v>
      </c>
      <c r="E259" s="161"/>
      <c r="F259" s="161">
        <v>3958682019</v>
      </c>
      <c r="G259" s="161"/>
      <c r="H259" s="161">
        <v>550794552</v>
      </c>
      <c r="I259" s="161"/>
      <c r="J259" s="187">
        <f t="shared" si="9"/>
        <v>4509476571</v>
      </c>
      <c r="K259" s="187"/>
      <c r="L259" s="279">
        <f t="shared" si="10"/>
        <v>3.9000361396079632E-3</v>
      </c>
      <c r="M259" s="279"/>
      <c r="N259" s="161">
        <v>0</v>
      </c>
      <c r="O259" s="161"/>
      <c r="P259" s="161">
        <v>11552709536</v>
      </c>
      <c r="Q259" s="161"/>
      <c r="R259" s="161">
        <v>1790732937</v>
      </c>
      <c r="S259" s="161"/>
      <c r="T259" s="187">
        <f t="shared" si="11"/>
        <v>13343442473</v>
      </c>
      <c r="U259" s="183"/>
      <c r="V259" s="279">
        <f>T259/درآمدها!$J$5</f>
        <v>3.1439323116938633E-3</v>
      </c>
    </row>
    <row r="260" spans="1:22" s="277" customFormat="1" ht="42.75" customHeight="1">
      <c r="A260" s="286"/>
      <c r="B260" s="294" t="s">
        <v>83</v>
      </c>
      <c r="C260" s="295"/>
      <c r="D260" s="161">
        <f>'درآمد سود سهام'!M148</f>
        <v>0</v>
      </c>
      <c r="E260" s="161"/>
      <c r="F260" s="161">
        <v>13963550108</v>
      </c>
      <c r="G260" s="161"/>
      <c r="H260" s="161">
        <v>0</v>
      </c>
      <c r="I260" s="161"/>
      <c r="J260" s="187">
        <f t="shared" si="9"/>
        <v>13963550108</v>
      </c>
      <c r="K260" s="187"/>
      <c r="L260" s="279">
        <f t="shared" si="10"/>
        <v>1.2076423771362504E-2</v>
      </c>
      <c r="M260" s="279"/>
      <c r="N260" s="161">
        <v>5289609511</v>
      </c>
      <c r="O260" s="161"/>
      <c r="P260" s="161">
        <v>34125481053</v>
      </c>
      <c r="Q260" s="161"/>
      <c r="R260" s="161">
        <v>-426000611</v>
      </c>
      <c r="S260" s="161"/>
      <c r="T260" s="187">
        <f t="shared" si="11"/>
        <v>38989089953</v>
      </c>
      <c r="U260" s="183"/>
      <c r="V260" s="279">
        <f>T260/درآمدها!$J$5</f>
        <v>9.1864644341076006E-3</v>
      </c>
    </row>
    <row r="261" spans="1:22" s="277" customFormat="1" ht="42.75" customHeight="1">
      <c r="A261" s="286"/>
      <c r="B261" s="294" t="s">
        <v>224</v>
      </c>
      <c r="C261" s="295"/>
      <c r="D261" s="161">
        <f>'درآمد سود سهام'!M166</f>
        <v>5050088933</v>
      </c>
      <c r="E261" s="161"/>
      <c r="F261" s="161">
        <v>10537132017</v>
      </c>
      <c r="G261" s="161"/>
      <c r="H261" s="161">
        <v>0</v>
      </c>
      <c r="I261" s="161"/>
      <c r="J261" s="187">
        <f t="shared" si="9"/>
        <v>15587220950</v>
      </c>
      <c r="K261" s="187"/>
      <c r="L261" s="279">
        <f t="shared" si="10"/>
        <v>1.3480661017731755E-2</v>
      </c>
      <c r="M261" s="279"/>
      <c r="N261" s="161">
        <v>5050088933</v>
      </c>
      <c r="O261" s="161"/>
      <c r="P261" s="161">
        <v>25715244248</v>
      </c>
      <c r="Q261" s="161"/>
      <c r="R261" s="161">
        <v>987114319</v>
      </c>
      <c r="S261" s="161"/>
      <c r="T261" s="187">
        <f t="shared" si="11"/>
        <v>31752447500</v>
      </c>
      <c r="U261" s="183"/>
      <c r="V261" s="279">
        <f>T261/درآمدها!$J$5</f>
        <v>7.4813936413043831E-3</v>
      </c>
    </row>
    <row r="262" spans="1:22" s="277" customFormat="1" ht="42.75" customHeight="1">
      <c r="A262" s="286"/>
      <c r="B262" s="294" t="s">
        <v>169</v>
      </c>
      <c r="C262" s="295"/>
      <c r="D262" s="161">
        <v>0</v>
      </c>
      <c r="E262" s="161"/>
      <c r="F262" s="161">
        <v>-2436130940</v>
      </c>
      <c r="G262" s="161"/>
      <c r="H262" s="161">
        <v>0</v>
      </c>
      <c r="I262" s="161"/>
      <c r="J262" s="187">
        <f t="shared" si="9"/>
        <v>-2436130940</v>
      </c>
      <c r="K262" s="187"/>
      <c r="L262" s="279">
        <f t="shared" si="10"/>
        <v>-2.1068961235805295E-3</v>
      </c>
      <c r="M262" s="279"/>
      <c r="N262" s="161">
        <v>0</v>
      </c>
      <c r="O262" s="161"/>
      <c r="P262" s="161">
        <v>8481043144</v>
      </c>
      <c r="Q262" s="161"/>
      <c r="R262" s="161">
        <v>564363436</v>
      </c>
      <c r="S262" s="161"/>
      <c r="T262" s="187">
        <f t="shared" si="11"/>
        <v>9045406580</v>
      </c>
      <c r="U262" s="183"/>
      <c r="V262" s="279">
        <f>T262/درآمدها!$J$5</f>
        <v>2.1312450723877216E-3</v>
      </c>
    </row>
    <row r="263" spans="1:22" s="277" customFormat="1" ht="42.75" customHeight="1">
      <c r="A263" s="286"/>
      <c r="B263" s="294" t="s">
        <v>509</v>
      </c>
      <c r="C263" s="295"/>
      <c r="D263" s="161">
        <v>0</v>
      </c>
      <c r="E263" s="161"/>
      <c r="F263" s="161">
        <v>-1604608063</v>
      </c>
      <c r="G263" s="161"/>
      <c r="H263" s="161">
        <v>0</v>
      </c>
      <c r="I263" s="161"/>
      <c r="J263" s="187">
        <f t="shared" si="9"/>
        <v>-1604608063</v>
      </c>
      <c r="K263" s="187"/>
      <c r="L263" s="279">
        <f t="shared" si="10"/>
        <v>-1.3877507371589648E-3</v>
      </c>
      <c r="M263" s="279"/>
      <c r="N263" s="161">
        <v>0</v>
      </c>
      <c r="O263" s="161"/>
      <c r="P263" s="161">
        <v>-1604608063</v>
      </c>
      <c r="Q263" s="161"/>
      <c r="R263" s="161">
        <v>0</v>
      </c>
      <c r="S263" s="161"/>
      <c r="T263" s="187">
        <f t="shared" si="11"/>
        <v>-1604608063</v>
      </c>
      <c r="U263" s="183"/>
      <c r="V263" s="279">
        <f>T263/درآمدها!$J$5</f>
        <v>-3.7807178672806063E-4</v>
      </c>
    </row>
    <row r="264" spans="1:22" s="277" customFormat="1" ht="42.75" customHeight="1">
      <c r="A264" s="286"/>
      <c r="B264" s="294" t="s">
        <v>314</v>
      </c>
      <c r="C264" s="295"/>
      <c r="D264" s="161">
        <v>0</v>
      </c>
      <c r="E264" s="161"/>
      <c r="F264" s="161">
        <v>5843302306</v>
      </c>
      <c r="G264" s="161"/>
      <c r="H264" s="161">
        <v>0</v>
      </c>
      <c r="I264" s="161"/>
      <c r="J264" s="187">
        <f t="shared" si="9"/>
        <v>5843302306</v>
      </c>
      <c r="K264" s="187"/>
      <c r="L264" s="279">
        <f t="shared" si="10"/>
        <v>5.0535998600389556E-3</v>
      </c>
      <c r="M264" s="279"/>
      <c r="N264" s="161">
        <v>0</v>
      </c>
      <c r="O264" s="161"/>
      <c r="P264" s="161">
        <v>4769426772</v>
      </c>
      <c r="Q264" s="161"/>
      <c r="R264" s="161">
        <v>-351134719</v>
      </c>
      <c r="S264" s="161"/>
      <c r="T264" s="187">
        <f t="shared" si="11"/>
        <v>4418292053</v>
      </c>
      <c r="U264" s="183"/>
      <c r="V264" s="279">
        <f>T264/درآمدها!$J$5</f>
        <v>1.0410215486771496E-3</v>
      </c>
    </row>
    <row r="265" spans="1:22" s="277" customFormat="1" ht="42.75" customHeight="1">
      <c r="A265" s="286"/>
      <c r="B265" s="294" t="s">
        <v>431</v>
      </c>
      <c r="C265" s="295"/>
      <c r="D265" s="161">
        <v>0</v>
      </c>
      <c r="E265" s="161"/>
      <c r="F265" s="161">
        <v>-1160704703</v>
      </c>
      <c r="G265" s="161"/>
      <c r="H265" s="161">
        <v>0</v>
      </c>
      <c r="I265" s="161"/>
      <c r="J265" s="187">
        <f t="shared" si="9"/>
        <v>-1160704703</v>
      </c>
      <c r="K265" s="187"/>
      <c r="L265" s="279">
        <f t="shared" si="10"/>
        <v>-1.003839407487838E-3</v>
      </c>
      <c r="M265" s="279"/>
      <c r="N265" s="161">
        <v>0</v>
      </c>
      <c r="O265" s="161"/>
      <c r="P265" s="161">
        <v>681785253</v>
      </c>
      <c r="Q265" s="161"/>
      <c r="R265" s="161">
        <v>2073660</v>
      </c>
      <c r="S265" s="161"/>
      <c r="T265" s="187">
        <f t="shared" si="11"/>
        <v>683858913</v>
      </c>
      <c r="U265" s="183"/>
      <c r="V265" s="279">
        <f>T265/درآمدها!$J$5</f>
        <v>1.6112829485876725E-4</v>
      </c>
    </row>
    <row r="266" spans="1:22" s="277" customFormat="1" ht="42.75" customHeight="1">
      <c r="A266" s="286"/>
      <c r="B266" s="294" t="s">
        <v>227</v>
      </c>
      <c r="C266" s="295"/>
      <c r="D266" s="161">
        <v>0</v>
      </c>
      <c r="E266" s="161"/>
      <c r="F266" s="161">
        <v>525087497</v>
      </c>
      <c r="G266" s="161"/>
      <c r="H266" s="161">
        <v>0</v>
      </c>
      <c r="I266" s="161"/>
      <c r="J266" s="187">
        <f t="shared" si="9"/>
        <v>525087497</v>
      </c>
      <c r="K266" s="187"/>
      <c r="L266" s="279">
        <f t="shared" si="10"/>
        <v>4.5412370649087645E-4</v>
      </c>
      <c r="M266" s="279"/>
      <c r="N266" s="161">
        <v>818651680</v>
      </c>
      <c r="O266" s="161"/>
      <c r="P266" s="161">
        <v>248153859</v>
      </c>
      <c r="Q266" s="161"/>
      <c r="R266" s="161">
        <v>-1391748183</v>
      </c>
      <c r="S266" s="161"/>
      <c r="T266" s="187">
        <f t="shared" si="11"/>
        <v>-324942644</v>
      </c>
      <c r="U266" s="183"/>
      <c r="V266" s="279">
        <f>T266/درآمدها!$J$5</f>
        <v>-7.6561777816032409E-5</v>
      </c>
    </row>
    <row r="267" spans="1:22" s="277" customFormat="1" ht="42.75" customHeight="1">
      <c r="A267" s="286"/>
      <c r="B267" s="294" t="s">
        <v>159</v>
      </c>
      <c r="C267" s="295"/>
      <c r="D267" s="161">
        <v>0</v>
      </c>
      <c r="E267" s="161"/>
      <c r="F267" s="161">
        <v>13973138044</v>
      </c>
      <c r="G267" s="161"/>
      <c r="H267" s="161">
        <v>13289917282</v>
      </c>
      <c r="I267" s="161"/>
      <c r="J267" s="187">
        <f t="shared" ref="J267:J315" si="12">D267+F267+H267</f>
        <v>27263055326</v>
      </c>
      <c r="K267" s="187"/>
      <c r="L267" s="279">
        <f t="shared" si="10"/>
        <v>2.3578546062598307E-2</v>
      </c>
      <c r="M267" s="279"/>
      <c r="N267" s="161">
        <v>14838565000</v>
      </c>
      <c r="O267" s="161"/>
      <c r="P267" s="161">
        <v>45012097448</v>
      </c>
      <c r="Q267" s="161"/>
      <c r="R267" s="161">
        <v>22482251073</v>
      </c>
      <c r="S267" s="161"/>
      <c r="T267" s="187">
        <f t="shared" si="11"/>
        <v>82332913521</v>
      </c>
      <c r="U267" s="183"/>
      <c r="V267" s="279">
        <f>T267/درآمدها!$J$5</f>
        <v>1.9398975014007128E-2</v>
      </c>
    </row>
    <row r="268" spans="1:22" s="277" customFormat="1" ht="42.75" customHeight="1">
      <c r="A268" s="286"/>
      <c r="B268" s="294" t="s">
        <v>180</v>
      </c>
      <c r="C268" s="295"/>
      <c r="D268" s="161">
        <f>'درآمد سود سهام'!M142</f>
        <v>0</v>
      </c>
      <c r="E268" s="161"/>
      <c r="F268" s="161">
        <v>-2363416446</v>
      </c>
      <c r="G268" s="161"/>
      <c r="H268" s="161">
        <v>0</v>
      </c>
      <c r="I268" s="161"/>
      <c r="J268" s="187">
        <f t="shared" si="12"/>
        <v>-2363416446</v>
      </c>
      <c r="K268" s="187"/>
      <c r="L268" s="279">
        <f t="shared" ref="L268:L331" si="13">J268/1156265329237</f>
        <v>-2.0440087462966468E-3</v>
      </c>
      <c r="M268" s="279"/>
      <c r="N268" s="161">
        <v>1293790345</v>
      </c>
      <c r="O268" s="161"/>
      <c r="P268" s="161">
        <v>463257855</v>
      </c>
      <c r="Q268" s="161"/>
      <c r="R268" s="161">
        <v>-573543131</v>
      </c>
      <c r="S268" s="161"/>
      <c r="T268" s="187">
        <f t="shared" ref="T268:T331" si="14">N268+P268+R268</f>
        <v>1183505069</v>
      </c>
      <c r="U268" s="183"/>
      <c r="V268" s="279">
        <f>T268/درآمدها!$J$5</f>
        <v>2.7885306471786482E-4</v>
      </c>
    </row>
    <row r="269" spans="1:22" s="277" customFormat="1" ht="42.75" customHeight="1">
      <c r="A269" s="286"/>
      <c r="B269" s="294" t="s">
        <v>80</v>
      </c>
      <c r="C269" s="295"/>
      <c r="D269" s="161">
        <v>0</v>
      </c>
      <c r="E269" s="161"/>
      <c r="F269" s="161">
        <v>1054247842</v>
      </c>
      <c r="G269" s="161"/>
      <c r="H269" s="161">
        <v>0</v>
      </c>
      <c r="I269" s="161"/>
      <c r="J269" s="187">
        <f t="shared" si="12"/>
        <v>1054247842</v>
      </c>
      <c r="K269" s="187"/>
      <c r="L269" s="279">
        <f t="shared" si="13"/>
        <v>9.1176982941768253E-4</v>
      </c>
      <c r="M269" s="279"/>
      <c r="N269" s="161">
        <v>1623504150</v>
      </c>
      <c r="O269" s="161"/>
      <c r="P269" s="161">
        <v>8131852573</v>
      </c>
      <c r="Q269" s="161"/>
      <c r="R269" s="161">
        <v>2674285819</v>
      </c>
      <c r="S269" s="161"/>
      <c r="T269" s="187">
        <f t="shared" si="14"/>
        <v>12429642542</v>
      </c>
      <c r="U269" s="183"/>
      <c r="V269" s="279">
        <f>T269/درآمدها!$J$5</f>
        <v>2.928626168971864E-3</v>
      </c>
    </row>
    <row r="270" spans="1:22" s="277" customFormat="1" ht="42.75" customHeight="1">
      <c r="A270" s="286"/>
      <c r="B270" s="294" t="s">
        <v>331</v>
      </c>
      <c r="C270" s="295"/>
      <c r="D270" s="161">
        <v>0</v>
      </c>
      <c r="E270" s="161"/>
      <c r="F270" s="161">
        <v>0</v>
      </c>
      <c r="G270" s="161"/>
      <c r="H270" s="161">
        <v>0</v>
      </c>
      <c r="I270" s="161"/>
      <c r="J270" s="187">
        <f t="shared" si="12"/>
        <v>0</v>
      </c>
      <c r="K270" s="187"/>
      <c r="L270" s="279">
        <f t="shared" si="13"/>
        <v>0</v>
      </c>
      <c r="M270" s="279"/>
      <c r="N270" s="161">
        <v>0</v>
      </c>
      <c r="O270" s="161"/>
      <c r="P270" s="161">
        <v>2706488800</v>
      </c>
      <c r="Q270" s="161"/>
      <c r="R270" s="161">
        <v>-1517913090</v>
      </c>
      <c r="S270" s="161"/>
      <c r="T270" s="187">
        <f t="shared" si="14"/>
        <v>1188575710</v>
      </c>
      <c r="U270" s="183"/>
      <c r="V270" s="279">
        <f>T270/درآمدها!$J$5</f>
        <v>2.8004779030034905E-4</v>
      </c>
    </row>
    <row r="271" spans="1:22" s="277" customFormat="1" ht="42.75" customHeight="1">
      <c r="A271" s="286"/>
      <c r="B271" s="294" t="s">
        <v>426</v>
      </c>
      <c r="C271" s="295"/>
      <c r="D271" s="161">
        <v>0</v>
      </c>
      <c r="E271" s="161"/>
      <c r="F271" s="161">
        <v>1169777424</v>
      </c>
      <c r="G271" s="161"/>
      <c r="H271" s="161">
        <v>0</v>
      </c>
      <c r="I271" s="161"/>
      <c r="J271" s="187">
        <f t="shared" si="12"/>
        <v>1169777424</v>
      </c>
      <c r="K271" s="187"/>
      <c r="L271" s="279">
        <f t="shared" si="13"/>
        <v>1.0116859810817959E-3</v>
      </c>
      <c r="M271" s="279"/>
      <c r="N271" s="161">
        <v>0</v>
      </c>
      <c r="O271" s="161"/>
      <c r="P271" s="161">
        <v>543319384</v>
      </c>
      <c r="Q271" s="161"/>
      <c r="R271" s="161">
        <v>-5228768</v>
      </c>
      <c r="S271" s="161"/>
      <c r="T271" s="187">
        <f t="shared" si="14"/>
        <v>538090616</v>
      </c>
      <c r="U271" s="183"/>
      <c r="V271" s="279">
        <f>T271/درآمدها!$J$5</f>
        <v>1.2678291060832267E-4</v>
      </c>
    </row>
    <row r="272" spans="1:22" s="277" customFormat="1" ht="42.75" customHeight="1">
      <c r="A272" s="286"/>
      <c r="B272" s="294" t="s">
        <v>96</v>
      </c>
      <c r="C272" s="295"/>
      <c r="D272" s="161">
        <v>0</v>
      </c>
      <c r="E272" s="161"/>
      <c r="F272" s="161">
        <v>-1878287288</v>
      </c>
      <c r="G272" s="161"/>
      <c r="H272" s="161">
        <v>0</v>
      </c>
      <c r="I272" s="161"/>
      <c r="J272" s="187">
        <f t="shared" si="12"/>
        <v>-1878287288</v>
      </c>
      <c r="K272" s="187"/>
      <c r="L272" s="279">
        <f t="shared" si="13"/>
        <v>-1.6244431451035983E-3</v>
      </c>
      <c r="M272" s="279"/>
      <c r="N272" s="161">
        <v>0</v>
      </c>
      <c r="O272" s="161"/>
      <c r="P272" s="161">
        <v>850862910</v>
      </c>
      <c r="Q272" s="161"/>
      <c r="R272" s="161">
        <v>-616262792</v>
      </c>
      <c r="S272" s="161"/>
      <c r="T272" s="187">
        <f t="shared" si="14"/>
        <v>234600118</v>
      </c>
      <c r="U272" s="183"/>
      <c r="V272" s="279">
        <f>T272/درآمدها!$J$5</f>
        <v>5.5275607685185777E-5</v>
      </c>
    </row>
    <row r="273" spans="1:22" s="277" customFormat="1" ht="42.75" customHeight="1">
      <c r="A273" s="286"/>
      <c r="B273" s="294" t="s">
        <v>124</v>
      </c>
      <c r="C273" s="295"/>
      <c r="D273" s="161">
        <v>0</v>
      </c>
      <c r="E273" s="161"/>
      <c r="F273" s="161">
        <v>4194080036</v>
      </c>
      <c r="G273" s="161"/>
      <c r="H273" s="161">
        <v>0</v>
      </c>
      <c r="I273" s="161"/>
      <c r="J273" s="187">
        <f t="shared" si="12"/>
        <v>4194080036</v>
      </c>
      <c r="K273" s="187"/>
      <c r="L273" s="279">
        <f t="shared" si="13"/>
        <v>3.6272643743176167E-3</v>
      </c>
      <c r="M273" s="279"/>
      <c r="N273" s="161">
        <v>1654451639</v>
      </c>
      <c r="O273" s="161"/>
      <c r="P273" s="161">
        <v>7124606447</v>
      </c>
      <c r="Q273" s="161"/>
      <c r="R273" s="161">
        <v>-1119308511</v>
      </c>
      <c r="S273" s="161"/>
      <c r="T273" s="187">
        <f t="shared" si="14"/>
        <v>7659749575</v>
      </c>
      <c r="U273" s="183"/>
      <c r="V273" s="279">
        <f>T273/درآمدها!$J$5</f>
        <v>1.8047617200024958E-3</v>
      </c>
    </row>
    <row r="274" spans="1:22" s="277" customFormat="1" ht="42.75" customHeight="1">
      <c r="A274" s="286"/>
      <c r="B274" s="294" t="s">
        <v>136</v>
      </c>
      <c r="C274" s="295"/>
      <c r="D274" s="161">
        <v>0</v>
      </c>
      <c r="E274" s="161"/>
      <c r="F274" s="161">
        <v>7435462835</v>
      </c>
      <c r="G274" s="161"/>
      <c r="H274" s="161">
        <v>0</v>
      </c>
      <c r="I274" s="161"/>
      <c r="J274" s="187">
        <f t="shared" si="12"/>
        <v>7435462835</v>
      </c>
      <c r="K274" s="187"/>
      <c r="L274" s="279">
        <f t="shared" si="13"/>
        <v>6.4305853051103215E-3</v>
      </c>
      <c r="M274" s="279"/>
      <c r="N274" s="161">
        <v>5677860000</v>
      </c>
      <c r="O274" s="161"/>
      <c r="P274" s="161">
        <v>22794353550</v>
      </c>
      <c r="Q274" s="161"/>
      <c r="R274" s="161">
        <v>765311262</v>
      </c>
      <c r="S274" s="161"/>
      <c r="T274" s="187">
        <f t="shared" si="14"/>
        <v>29237524812</v>
      </c>
      <c r="U274" s="183"/>
      <c r="V274" s="279">
        <f>T274/درآمدها!$J$5</f>
        <v>6.8888369066975362E-3</v>
      </c>
    </row>
    <row r="275" spans="1:22" s="277" customFormat="1" ht="42.75" customHeight="1">
      <c r="A275" s="286"/>
      <c r="B275" s="294" t="s">
        <v>447</v>
      </c>
      <c r="C275" s="295"/>
      <c r="D275" s="161">
        <v>0</v>
      </c>
      <c r="E275" s="161"/>
      <c r="F275" s="161">
        <v>-2249159433</v>
      </c>
      <c r="G275" s="161"/>
      <c r="H275" s="161">
        <v>0</v>
      </c>
      <c r="I275" s="161"/>
      <c r="J275" s="187">
        <f t="shared" si="12"/>
        <v>-2249159433</v>
      </c>
      <c r="K275" s="187"/>
      <c r="L275" s="279">
        <f t="shared" si="13"/>
        <v>-1.9451931802574954E-3</v>
      </c>
      <c r="M275" s="279"/>
      <c r="N275" s="161">
        <v>0</v>
      </c>
      <c r="O275" s="161"/>
      <c r="P275" s="161">
        <v>3378739114</v>
      </c>
      <c r="Q275" s="161"/>
      <c r="R275" s="161">
        <v>-31010323</v>
      </c>
      <c r="S275" s="161"/>
      <c r="T275" s="187">
        <f t="shared" si="14"/>
        <v>3347728791</v>
      </c>
      <c r="U275" s="183"/>
      <c r="V275" s="279">
        <f>T275/درآمدها!$J$5</f>
        <v>7.8877941266729159E-4</v>
      </c>
    </row>
    <row r="276" spans="1:22" s="277" customFormat="1" ht="42.75" customHeight="1">
      <c r="A276" s="286"/>
      <c r="B276" s="294" t="s">
        <v>405</v>
      </c>
      <c r="C276" s="295"/>
      <c r="D276" s="161">
        <v>0</v>
      </c>
      <c r="E276" s="161"/>
      <c r="F276" s="161">
        <v>0</v>
      </c>
      <c r="G276" s="161"/>
      <c r="H276" s="161">
        <v>0</v>
      </c>
      <c r="I276" s="161"/>
      <c r="J276" s="187">
        <f t="shared" si="12"/>
        <v>0</v>
      </c>
      <c r="K276" s="187"/>
      <c r="L276" s="279">
        <f t="shared" si="13"/>
        <v>0</v>
      </c>
      <c r="M276" s="279"/>
      <c r="N276" s="161">
        <v>0</v>
      </c>
      <c r="O276" s="161"/>
      <c r="P276" s="161">
        <v>7395415991</v>
      </c>
      <c r="Q276" s="161"/>
      <c r="R276" s="161">
        <v>20023468</v>
      </c>
      <c r="S276" s="161"/>
      <c r="T276" s="187">
        <f t="shared" si="14"/>
        <v>7415439459</v>
      </c>
      <c r="U276" s="183"/>
      <c r="V276" s="279">
        <f>T276/درآمدها!$J$5</f>
        <v>1.7471982786851381E-3</v>
      </c>
    </row>
    <row r="277" spans="1:22" s="277" customFormat="1" ht="42.75" customHeight="1">
      <c r="A277" s="286"/>
      <c r="B277" s="294" t="s">
        <v>284</v>
      </c>
      <c r="C277" s="295"/>
      <c r="D277" s="161">
        <v>0</v>
      </c>
      <c r="E277" s="161"/>
      <c r="F277" s="161">
        <v>-271574489</v>
      </c>
      <c r="G277" s="161"/>
      <c r="H277" s="161">
        <v>0</v>
      </c>
      <c r="I277" s="161"/>
      <c r="J277" s="187">
        <f t="shared" si="12"/>
        <v>-271574489</v>
      </c>
      <c r="K277" s="187"/>
      <c r="L277" s="279">
        <f t="shared" si="13"/>
        <v>-2.3487211986128429E-4</v>
      </c>
      <c r="M277" s="279"/>
      <c r="N277" s="161">
        <v>0</v>
      </c>
      <c r="O277" s="161"/>
      <c r="P277" s="161">
        <v>7203482881</v>
      </c>
      <c r="Q277" s="161"/>
      <c r="R277" s="161">
        <v>-900862529</v>
      </c>
      <c r="S277" s="161"/>
      <c r="T277" s="187">
        <f t="shared" si="14"/>
        <v>6302620352</v>
      </c>
      <c r="U277" s="183"/>
      <c r="V277" s="279">
        <f>T277/درآمدها!$J$5</f>
        <v>1.4849999775610491E-3</v>
      </c>
    </row>
    <row r="278" spans="1:22" s="277" customFormat="1" ht="42.75" customHeight="1">
      <c r="A278" s="286"/>
      <c r="B278" s="294" t="s">
        <v>297</v>
      </c>
      <c r="C278" s="295"/>
      <c r="D278" s="161">
        <v>0</v>
      </c>
      <c r="E278" s="161"/>
      <c r="F278" s="161">
        <v>0</v>
      </c>
      <c r="G278" s="161"/>
      <c r="H278" s="161">
        <v>0</v>
      </c>
      <c r="I278" s="161"/>
      <c r="J278" s="187">
        <f t="shared" si="12"/>
        <v>0</v>
      </c>
      <c r="K278" s="187"/>
      <c r="L278" s="279">
        <f t="shared" si="13"/>
        <v>0</v>
      </c>
      <c r="M278" s="279"/>
      <c r="N278" s="161">
        <v>0</v>
      </c>
      <c r="O278" s="161"/>
      <c r="P278" s="161">
        <v>0</v>
      </c>
      <c r="Q278" s="161"/>
      <c r="R278" s="161">
        <v>2287562132</v>
      </c>
      <c r="S278" s="161"/>
      <c r="T278" s="187">
        <f t="shared" si="14"/>
        <v>2287562132</v>
      </c>
      <c r="U278" s="183"/>
      <c r="V278" s="279">
        <f>T278/درآمدها!$J$5</f>
        <v>5.3898688560727478E-4</v>
      </c>
    </row>
    <row r="279" spans="1:22" s="277" customFormat="1" ht="42.75" customHeight="1">
      <c r="A279" s="286"/>
      <c r="B279" s="294" t="s">
        <v>481</v>
      </c>
      <c r="C279" s="295"/>
      <c r="D279" s="161">
        <v>0</v>
      </c>
      <c r="E279" s="161"/>
      <c r="F279" s="161">
        <v>8614720764</v>
      </c>
      <c r="G279" s="161"/>
      <c r="H279" s="161">
        <v>351100816</v>
      </c>
      <c r="I279" s="161"/>
      <c r="J279" s="187">
        <f t="shared" si="12"/>
        <v>8965821580</v>
      </c>
      <c r="K279" s="187"/>
      <c r="L279" s="279">
        <f t="shared" si="13"/>
        <v>7.754121267232318E-3</v>
      </c>
      <c r="M279" s="279"/>
      <c r="N279" s="161">
        <v>0</v>
      </c>
      <c r="O279" s="161"/>
      <c r="P279" s="161">
        <v>7016871111</v>
      </c>
      <c r="Q279" s="161"/>
      <c r="R279" s="161">
        <v>351100816</v>
      </c>
      <c r="S279" s="161"/>
      <c r="T279" s="187">
        <f t="shared" si="14"/>
        <v>7367971927</v>
      </c>
      <c r="U279" s="183"/>
      <c r="V279" s="279">
        <f>T279/درآمدها!$J$5</f>
        <v>1.7360141552542367E-3</v>
      </c>
    </row>
    <row r="280" spans="1:22" s="277" customFormat="1" ht="42.75" customHeight="1">
      <c r="A280" s="286"/>
      <c r="B280" s="294" t="s">
        <v>192</v>
      </c>
      <c r="C280" s="295"/>
      <c r="D280" s="161">
        <v>0</v>
      </c>
      <c r="E280" s="161"/>
      <c r="F280" s="161">
        <v>-690970543</v>
      </c>
      <c r="G280" s="161"/>
      <c r="H280" s="161">
        <v>0</v>
      </c>
      <c r="I280" s="161"/>
      <c r="J280" s="187">
        <f t="shared" si="12"/>
        <v>-690970543</v>
      </c>
      <c r="K280" s="187"/>
      <c r="L280" s="279">
        <f t="shared" si="13"/>
        <v>-5.9758822264087072E-4</v>
      </c>
      <c r="M280" s="279"/>
      <c r="N280" s="161">
        <v>0</v>
      </c>
      <c r="O280" s="161"/>
      <c r="P280" s="161">
        <v>1147293839</v>
      </c>
      <c r="Q280" s="161"/>
      <c r="R280" s="161">
        <v>-1068760747</v>
      </c>
      <c r="S280" s="161"/>
      <c r="T280" s="187">
        <f t="shared" si="14"/>
        <v>78533092</v>
      </c>
      <c r="U280" s="183"/>
      <c r="V280" s="279">
        <f>T280/درآمدها!$J$5</f>
        <v>1.8503675192936611E-5</v>
      </c>
    </row>
    <row r="281" spans="1:22" s="277" customFormat="1" ht="42.75" customHeight="1">
      <c r="A281" s="286"/>
      <c r="B281" s="294" t="s">
        <v>102</v>
      </c>
      <c r="C281" s="295"/>
      <c r="D281" s="161">
        <v>0</v>
      </c>
      <c r="E281" s="161"/>
      <c r="F281" s="161">
        <v>-32693475021</v>
      </c>
      <c r="G281" s="161"/>
      <c r="H281" s="161">
        <v>7768141186</v>
      </c>
      <c r="I281" s="161"/>
      <c r="J281" s="187">
        <f t="shared" si="12"/>
        <v>-24925333835</v>
      </c>
      <c r="K281" s="187"/>
      <c r="L281" s="279">
        <f t="shared" si="13"/>
        <v>-2.1556759685467528E-2</v>
      </c>
      <c r="M281" s="279"/>
      <c r="N281" s="161">
        <v>0</v>
      </c>
      <c r="O281" s="161"/>
      <c r="P281" s="161">
        <v>13335337285</v>
      </c>
      <c r="Q281" s="161"/>
      <c r="R281" s="161">
        <v>18664558948</v>
      </c>
      <c r="S281" s="161"/>
      <c r="T281" s="187">
        <f t="shared" si="14"/>
        <v>31999896233</v>
      </c>
      <c r="U281" s="183"/>
      <c r="V281" s="279">
        <f>T281/درآمدها!$J$5</f>
        <v>7.5396965918915785E-3</v>
      </c>
    </row>
    <row r="282" spans="1:22" s="277" customFormat="1" ht="42.75" customHeight="1">
      <c r="A282" s="286"/>
      <c r="B282" s="294" t="s">
        <v>225</v>
      </c>
      <c r="C282" s="295"/>
      <c r="D282" s="161">
        <v>0</v>
      </c>
      <c r="E282" s="161"/>
      <c r="F282" s="161">
        <v>1212820836</v>
      </c>
      <c r="G282" s="161"/>
      <c r="H282" s="161">
        <v>166928767</v>
      </c>
      <c r="I282" s="161"/>
      <c r="J282" s="187">
        <f t="shared" si="12"/>
        <v>1379749603</v>
      </c>
      <c r="K282" s="187"/>
      <c r="L282" s="279">
        <f t="shared" si="13"/>
        <v>1.1932811337605994E-3</v>
      </c>
      <c r="M282" s="279"/>
      <c r="N282" s="161">
        <v>0</v>
      </c>
      <c r="O282" s="161"/>
      <c r="P282" s="161">
        <v>2261776287</v>
      </c>
      <c r="Q282" s="161"/>
      <c r="R282" s="161">
        <v>-903974423</v>
      </c>
      <c r="S282" s="161"/>
      <c r="T282" s="187">
        <f t="shared" si="14"/>
        <v>1357801864</v>
      </c>
      <c r="U282" s="183"/>
      <c r="V282" s="279">
        <f>T282/درآمدها!$J$5</f>
        <v>3.1992022761334659E-4</v>
      </c>
    </row>
    <row r="283" spans="1:22" s="277" customFormat="1" ht="42.75" customHeight="1">
      <c r="A283" s="286"/>
      <c r="B283" s="294" t="s">
        <v>122</v>
      </c>
      <c r="C283" s="295"/>
      <c r="D283" s="161">
        <v>0</v>
      </c>
      <c r="E283" s="161"/>
      <c r="F283" s="161">
        <v>-3709820855</v>
      </c>
      <c r="G283" s="161"/>
      <c r="H283" s="161">
        <v>0</v>
      </c>
      <c r="I283" s="161"/>
      <c r="J283" s="187">
        <f t="shared" si="12"/>
        <v>-3709820855</v>
      </c>
      <c r="K283" s="187"/>
      <c r="L283" s="279">
        <f t="shared" si="13"/>
        <v>-3.2084511756899675E-3</v>
      </c>
      <c r="M283" s="279"/>
      <c r="N283" s="161">
        <v>0</v>
      </c>
      <c r="O283" s="161"/>
      <c r="P283" s="161">
        <v>-1786724202</v>
      </c>
      <c r="Q283" s="161"/>
      <c r="R283" s="161">
        <v>-840923482</v>
      </c>
      <c r="S283" s="161"/>
      <c r="T283" s="187">
        <f t="shared" si="14"/>
        <v>-2627647684</v>
      </c>
      <c r="U283" s="183"/>
      <c r="V283" s="279">
        <f>T283/درآمدها!$J$5</f>
        <v>-6.1911657911302073E-4</v>
      </c>
    </row>
    <row r="284" spans="1:22" s="277" customFormat="1" ht="42.75" customHeight="1">
      <c r="A284" s="286"/>
      <c r="B284" s="294" t="s">
        <v>293</v>
      </c>
      <c r="C284" s="295"/>
      <c r="D284" s="161">
        <v>0</v>
      </c>
      <c r="E284" s="161"/>
      <c r="F284" s="161">
        <v>5902738830</v>
      </c>
      <c r="G284" s="161"/>
      <c r="H284" s="161">
        <v>0</v>
      </c>
      <c r="I284" s="161"/>
      <c r="J284" s="187">
        <f t="shared" si="12"/>
        <v>5902738830</v>
      </c>
      <c r="K284" s="187"/>
      <c r="L284" s="279">
        <f t="shared" si="13"/>
        <v>5.1050037398380852E-3</v>
      </c>
      <c r="M284" s="279"/>
      <c r="N284" s="161">
        <v>57231896</v>
      </c>
      <c r="O284" s="161"/>
      <c r="P284" s="161">
        <v>3767764161</v>
      </c>
      <c r="Q284" s="161"/>
      <c r="R284" s="161">
        <v>-196418809</v>
      </c>
      <c r="S284" s="161"/>
      <c r="T284" s="187">
        <f t="shared" si="14"/>
        <v>3628577248</v>
      </c>
      <c r="U284" s="183"/>
      <c r="V284" s="279">
        <f>T284/درآمدها!$J$5</f>
        <v>8.5495188206102714E-4</v>
      </c>
    </row>
    <row r="285" spans="1:22" s="277" customFormat="1" ht="42.75" customHeight="1">
      <c r="A285" s="286"/>
      <c r="B285" s="294" t="s">
        <v>301</v>
      </c>
      <c r="C285" s="295"/>
      <c r="D285" s="161">
        <f>'درآمد سود سهام'!M147</f>
        <v>0</v>
      </c>
      <c r="E285" s="161"/>
      <c r="F285" s="161">
        <v>3886284582</v>
      </c>
      <c r="G285" s="161"/>
      <c r="H285" s="161">
        <v>256078799</v>
      </c>
      <c r="I285" s="161"/>
      <c r="J285" s="187">
        <f t="shared" si="12"/>
        <v>4142363381</v>
      </c>
      <c r="K285" s="187"/>
      <c r="L285" s="279">
        <f t="shared" si="13"/>
        <v>3.5825370494620605E-3</v>
      </c>
      <c r="M285" s="279"/>
      <c r="N285" s="161">
        <v>1950596922</v>
      </c>
      <c r="O285" s="161"/>
      <c r="P285" s="161">
        <v>5281864498</v>
      </c>
      <c r="Q285" s="161"/>
      <c r="R285" s="161">
        <v>-194738254</v>
      </c>
      <c r="S285" s="161"/>
      <c r="T285" s="187">
        <f t="shared" si="14"/>
        <v>7037723166</v>
      </c>
      <c r="U285" s="183"/>
      <c r="V285" s="279">
        <f>T285/درآمدها!$J$5</f>
        <v>1.6582021698759741E-3</v>
      </c>
    </row>
    <row r="286" spans="1:22" s="277" customFormat="1" ht="42.75" customHeight="1">
      <c r="A286" s="286"/>
      <c r="B286" s="294" t="s">
        <v>166</v>
      </c>
      <c r="C286" s="295"/>
      <c r="D286" s="161">
        <v>0</v>
      </c>
      <c r="E286" s="161"/>
      <c r="F286" s="161">
        <v>22876630185</v>
      </c>
      <c r="G286" s="161"/>
      <c r="H286" s="161">
        <v>0</v>
      </c>
      <c r="I286" s="161"/>
      <c r="J286" s="187">
        <f t="shared" si="12"/>
        <v>22876630185</v>
      </c>
      <c r="K286" s="187"/>
      <c r="L286" s="279">
        <f t="shared" si="13"/>
        <v>1.9784931370463131E-2</v>
      </c>
      <c r="M286" s="279"/>
      <c r="N286" s="161">
        <v>3349567000</v>
      </c>
      <c r="O286" s="161"/>
      <c r="P286" s="161">
        <v>69692951198</v>
      </c>
      <c r="Q286" s="161"/>
      <c r="R286" s="161">
        <v>126307347</v>
      </c>
      <c r="S286" s="161"/>
      <c r="T286" s="187">
        <f>N286+P286+R286</f>
        <v>73168825545</v>
      </c>
      <c r="U286" s="183"/>
      <c r="V286" s="279">
        <f>T286/درآمدها!$J$5</f>
        <v>1.7239766672287944E-2</v>
      </c>
    </row>
    <row r="287" spans="1:22" s="277" customFormat="1" ht="42.75" customHeight="1">
      <c r="A287" s="286"/>
      <c r="B287" s="294" t="s">
        <v>369</v>
      </c>
      <c r="C287" s="295"/>
      <c r="D287" s="161">
        <f>'درآمد سود سهام'!M154</f>
        <v>381986224</v>
      </c>
      <c r="E287" s="161"/>
      <c r="F287" s="161">
        <v>5666000873</v>
      </c>
      <c r="G287" s="161"/>
      <c r="H287" s="161">
        <v>0</v>
      </c>
      <c r="I287" s="161"/>
      <c r="J287" s="187">
        <f t="shared" si="12"/>
        <v>6047987097</v>
      </c>
      <c r="K287" s="187"/>
      <c r="L287" s="279">
        <f t="shared" si="13"/>
        <v>5.230622197234751E-3</v>
      </c>
      <c r="M287" s="279"/>
      <c r="N287" s="161">
        <v>381986224</v>
      </c>
      <c r="O287" s="161"/>
      <c r="P287" s="161">
        <v>5716761548</v>
      </c>
      <c r="Q287" s="161"/>
      <c r="R287" s="161">
        <v>-1345555831</v>
      </c>
      <c r="S287" s="161"/>
      <c r="T287" s="187">
        <f t="shared" si="14"/>
        <v>4753191941</v>
      </c>
      <c r="U287" s="183"/>
      <c r="V287" s="279">
        <f>T287/درآمدها!$J$5</f>
        <v>1.1199294153087455E-3</v>
      </c>
    </row>
    <row r="288" spans="1:22" s="277" customFormat="1" ht="42.75" customHeight="1">
      <c r="A288" s="286"/>
      <c r="B288" s="294" t="s">
        <v>144</v>
      </c>
      <c r="C288" s="295"/>
      <c r="D288" s="161">
        <v>0</v>
      </c>
      <c r="E288" s="161"/>
      <c r="F288" s="161">
        <v>646218138</v>
      </c>
      <c r="G288" s="161"/>
      <c r="H288" s="161">
        <v>0</v>
      </c>
      <c r="I288" s="161"/>
      <c r="J288" s="187">
        <f t="shared" si="12"/>
        <v>646218138</v>
      </c>
      <c r="K288" s="187"/>
      <c r="L288" s="279">
        <f t="shared" si="13"/>
        <v>5.5888395306847823E-4</v>
      </c>
      <c r="M288" s="279"/>
      <c r="N288" s="161">
        <v>0</v>
      </c>
      <c r="O288" s="161"/>
      <c r="P288" s="161">
        <v>3640374201</v>
      </c>
      <c r="Q288" s="161"/>
      <c r="R288" s="161">
        <v>-438122074</v>
      </c>
      <c r="S288" s="161"/>
      <c r="T288" s="187">
        <f t="shared" si="14"/>
        <v>3202252127</v>
      </c>
      <c r="U288" s="183"/>
      <c r="V288" s="279">
        <f>T288/درآمدها!$J$5</f>
        <v>7.5450274190017117E-4</v>
      </c>
    </row>
    <row r="289" spans="1:22" s="277" customFormat="1" ht="42.75" customHeight="1">
      <c r="A289" s="286"/>
      <c r="B289" s="294" t="s">
        <v>86</v>
      </c>
      <c r="C289" s="295"/>
      <c r="D289" s="161">
        <v>0</v>
      </c>
      <c r="E289" s="161"/>
      <c r="F289" s="161">
        <v>3765876159</v>
      </c>
      <c r="G289" s="161"/>
      <c r="H289" s="161">
        <v>0</v>
      </c>
      <c r="I289" s="161"/>
      <c r="J289" s="187">
        <f t="shared" si="12"/>
        <v>3765876159</v>
      </c>
      <c r="K289" s="187"/>
      <c r="L289" s="279">
        <f t="shared" si="13"/>
        <v>3.2569307958797296E-3</v>
      </c>
      <c r="M289" s="279"/>
      <c r="N289" s="161">
        <v>1000</v>
      </c>
      <c r="O289" s="161"/>
      <c r="P289" s="161">
        <v>9069353063</v>
      </c>
      <c r="Q289" s="161"/>
      <c r="R289" s="161">
        <v>-22284638</v>
      </c>
      <c r="S289" s="161"/>
      <c r="T289" s="187">
        <f t="shared" si="14"/>
        <v>9047069425</v>
      </c>
      <c r="U289" s="183"/>
      <c r="V289" s="279">
        <f>T289/درآمدها!$J$5</f>
        <v>2.1316368657450517E-3</v>
      </c>
    </row>
    <row r="290" spans="1:22" s="277" customFormat="1" ht="42.75" customHeight="1">
      <c r="A290" s="286"/>
      <c r="B290" s="294" t="s">
        <v>100</v>
      </c>
      <c r="C290" s="295"/>
      <c r="D290" s="161">
        <v>0</v>
      </c>
      <c r="E290" s="161"/>
      <c r="F290" s="161">
        <v>-311498345</v>
      </c>
      <c r="G290" s="161"/>
      <c r="H290" s="161">
        <v>365101060</v>
      </c>
      <c r="I290" s="161"/>
      <c r="J290" s="187">
        <f t="shared" si="12"/>
        <v>53602715</v>
      </c>
      <c r="K290" s="187"/>
      <c r="L290" s="279">
        <f t="shared" si="13"/>
        <v>4.6358490257051582E-5</v>
      </c>
      <c r="M290" s="279"/>
      <c r="N290" s="161">
        <v>0</v>
      </c>
      <c r="O290" s="161"/>
      <c r="P290" s="161">
        <v>7162661725</v>
      </c>
      <c r="Q290" s="161"/>
      <c r="R290" s="161">
        <v>2134557589</v>
      </c>
      <c r="S290" s="161"/>
      <c r="T290" s="187">
        <f t="shared" si="14"/>
        <v>9297219314</v>
      </c>
      <c r="U290" s="183"/>
      <c r="V290" s="279">
        <f>T290/درآمدها!$J$5</f>
        <v>2.1905762526675115E-3</v>
      </c>
    </row>
    <row r="291" spans="1:22" s="277" customFormat="1" ht="42.75" customHeight="1">
      <c r="A291" s="286"/>
      <c r="B291" s="294" t="s">
        <v>235</v>
      </c>
      <c r="C291" s="295"/>
      <c r="D291" s="161">
        <v>0</v>
      </c>
      <c r="E291" s="161"/>
      <c r="F291" s="161">
        <v>29503926769</v>
      </c>
      <c r="G291" s="161"/>
      <c r="H291" s="161">
        <v>4262509393</v>
      </c>
      <c r="I291" s="161"/>
      <c r="J291" s="187">
        <f t="shared" si="12"/>
        <v>33766436162</v>
      </c>
      <c r="K291" s="187"/>
      <c r="L291" s="279">
        <f t="shared" si="13"/>
        <v>2.9203017082836777E-2</v>
      </c>
      <c r="M291" s="279"/>
      <c r="N291" s="161">
        <v>32053255920</v>
      </c>
      <c r="O291" s="161"/>
      <c r="P291" s="161">
        <v>94836817364</v>
      </c>
      <c r="Q291" s="161"/>
      <c r="R291" s="161">
        <v>-3450965550</v>
      </c>
      <c r="S291" s="161"/>
      <c r="T291" s="187">
        <f t="shared" si="14"/>
        <v>123439107734</v>
      </c>
      <c r="U291" s="183"/>
      <c r="V291" s="279">
        <f>T291/درآمدها!$J$5</f>
        <v>2.9084263683592713E-2</v>
      </c>
    </row>
    <row r="292" spans="1:22" s="277" customFormat="1" ht="42.75" customHeight="1">
      <c r="A292" s="286"/>
      <c r="B292" s="294" t="s">
        <v>310</v>
      </c>
      <c r="C292" s="295"/>
      <c r="D292" s="161">
        <v>0</v>
      </c>
      <c r="E292" s="161"/>
      <c r="F292" s="161">
        <v>-3942156166</v>
      </c>
      <c r="G292" s="161"/>
      <c r="H292" s="161">
        <v>0</v>
      </c>
      <c r="I292" s="161"/>
      <c r="J292" s="187">
        <f t="shared" si="12"/>
        <v>-3942156166</v>
      </c>
      <c r="K292" s="187"/>
      <c r="L292" s="279">
        <f t="shared" si="13"/>
        <v>-3.4093871590886171E-3</v>
      </c>
      <c r="M292" s="279"/>
      <c r="N292" s="161">
        <v>1345095000</v>
      </c>
      <c r="O292" s="161"/>
      <c r="P292" s="161">
        <v>4467245144</v>
      </c>
      <c r="Q292" s="161"/>
      <c r="R292" s="161">
        <v>-1914444207</v>
      </c>
      <c r="S292" s="161"/>
      <c r="T292" s="187">
        <f t="shared" si="14"/>
        <v>3897895937</v>
      </c>
      <c r="U292" s="183"/>
      <c r="V292" s="279">
        <f>T292/درآمدها!$J$5</f>
        <v>9.1840775038012391E-4</v>
      </c>
    </row>
    <row r="293" spans="1:22" s="277" customFormat="1" ht="42.75" customHeight="1">
      <c r="A293" s="286"/>
      <c r="B293" s="294" t="s">
        <v>258</v>
      </c>
      <c r="C293" s="295"/>
      <c r="D293" s="161">
        <f>'درآمد سود سهام'!M165</f>
        <v>4669162707</v>
      </c>
      <c r="E293" s="161"/>
      <c r="F293" s="161">
        <v>6415572068</v>
      </c>
      <c r="G293" s="161"/>
      <c r="H293" s="161">
        <v>0</v>
      </c>
      <c r="I293" s="161"/>
      <c r="J293" s="187">
        <f t="shared" si="12"/>
        <v>11084734775</v>
      </c>
      <c r="K293" s="187"/>
      <c r="L293" s="279">
        <f t="shared" si="13"/>
        <v>9.5866705458639238E-3</v>
      </c>
      <c r="M293" s="279"/>
      <c r="N293" s="161">
        <v>4669162707</v>
      </c>
      <c r="O293" s="161"/>
      <c r="P293" s="161">
        <v>5894989444</v>
      </c>
      <c r="Q293" s="161"/>
      <c r="R293" s="161">
        <v>-443341871</v>
      </c>
      <c r="S293" s="161"/>
      <c r="T293" s="187">
        <f t="shared" si="14"/>
        <v>10120810280</v>
      </c>
      <c r="U293" s="183"/>
      <c r="V293" s="279">
        <f>T293/درآمدها!$J$5</f>
        <v>2.3846276944049756E-3</v>
      </c>
    </row>
    <row r="294" spans="1:22" s="277" customFormat="1" ht="42.75" customHeight="1">
      <c r="A294" s="286"/>
      <c r="B294" s="294" t="s">
        <v>174</v>
      </c>
      <c r="C294" s="295"/>
      <c r="D294" s="161">
        <v>0</v>
      </c>
      <c r="E294" s="161"/>
      <c r="F294" s="161">
        <v>-3717149453</v>
      </c>
      <c r="G294" s="161"/>
      <c r="H294" s="161">
        <v>0</v>
      </c>
      <c r="I294" s="161"/>
      <c r="J294" s="187">
        <f t="shared" si="12"/>
        <v>-3717149453</v>
      </c>
      <c r="K294" s="187"/>
      <c r="L294" s="279">
        <f t="shared" si="13"/>
        <v>-3.214789338579307E-3</v>
      </c>
      <c r="M294" s="279"/>
      <c r="N294" s="161">
        <v>10117417800</v>
      </c>
      <c r="O294" s="161"/>
      <c r="P294" s="161">
        <v>16887278244</v>
      </c>
      <c r="Q294" s="161"/>
      <c r="R294" s="161">
        <v>9144862981</v>
      </c>
      <c r="S294" s="161"/>
      <c r="T294" s="187">
        <f t="shared" si="14"/>
        <v>36149559025</v>
      </c>
      <c r="U294" s="183"/>
      <c r="V294" s="279">
        <f>T294/درآمدها!$J$5</f>
        <v>8.5174247127120656E-3</v>
      </c>
    </row>
    <row r="295" spans="1:22" s="277" customFormat="1" ht="42.75" customHeight="1">
      <c r="A295" s="286"/>
      <c r="B295" s="294" t="s">
        <v>173</v>
      </c>
      <c r="C295" s="295"/>
      <c r="D295" s="161">
        <v>0</v>
      </c>
      <c r="E295" s="161"/>
      <c r="F295" s="161">
        <v>0</v>
      </c>
      <c r="G295" s="161"/>
      <c r="H295" s="161">
        <v>0</v>
      </c>
      <c r="I295" s="161"/>
      <c r="J295" s="187">
        <f t="shared" si="12"/>
        <v>0</v>
      </c>
      <c r="K295" s="187"/>
      <c r="L295" s="279">
        <f t="shared" si="13"/>
        <v>0</v>
      </c>
      <c r="M295" s="279"/>
      <c r="N295" s="161">
        <v>199040216</v>
      </c>
      <c r="O295" s="161"/>
      <c r="P295" s="161">
        <v>0</v>
      </c>
      <c r="Q295" s="161"/>
      <c r="R295" s="161">
        <v>15865674635</v>
      </c>
      <c r="S295" s="161"/>
      <c r="T295" s="187">
        <f t="shared" si="14"/>
        <v>16064714851</v>
      </c>
      <c r="U295" s="183"/>
      <c r="V295" s="279">
        <f>T295/درآمدها!$J$5</f>
        <v>3.7851083931605425E-3</v>
      </c>
    </row>
    <row r="296" spans="1:22" s="277" customFormat="1" ht="42.75" customHeight="1">
      <c r="A296" s="286"/>
      <c r="B296" s="294" t="s">
        <v>216</v>
      </c>
      <c r="C296" s="295"/>
      <c r="D296" s="161">
        <v>0</v>
      </c>
      <c r="E296" s="161"/>
      <c r="F296" s="161">
        <v>-1617557384</v>
      </c>
      <c r="G296" s="161"/>
      <c r="H296" s="161">
        <v>205244418</v>
      </c>
      <c r="I296" s="161"/>
      <c r="J296" s="187">
        <f t="shared" si="12"/>
        <v>-1412312966</v>
      </c>
      <c r="K296" s="187"/>
      <c r="L296" s="279">
        <f t="shared" si="13"/>
        <v>-1.2214436689301767E-3</v>
      </c>
      <c r="M296" s="279"/>
      <c r="N296" s="161">
        <v>305052100</v>
      </c>
      <c r="O296" s="161"/>
      <c r="P296" s="161">
        <v>6599122127</v>
      </c>
      <c r="Q296" s="161"/>
      <c r="R296" s="161">
        <v>265505735</v>
      </c>
      <c r="S296" s="161"/>
      <c r="T296" s="187">
        <f t="shared" si="14"/>
        <v>7169679962</v>
      </c>
      <c r="U296" s="183"/>
      <c r="V296" s="279">
        <f>T296/درآمدها!$J$5</f>
        <v>1.6892933396045848E-3</v>
      </c>
    </row>
    <row r="297" spans="1:22" s="277" customFormat="1" ht="42.75" customHeight="1">
      <c r="A297" s="286"/>
      <c r="B297" s="294" t="s">
        <v>429</v>
      </c>
      <c r="C297" s="295"/>
      <c r="D297" s="161">
        <v>0</v>
      </c>
      <c r="E297" s="161"/>
      <c r="F297" s="161">
        <v>-531294602</v>
      </c>
      <c r="G297" s="161"/>
      <c r="H297" s="161">
        <v>0</v>
      </c>
      <c r="I297" s="161"/>
      <c r="J297" s="187">
        <f t="shared" si="12"/>
        <v>-531294602</v>
      </c>
      <c r="K297" s="187"/>
      <c r="L297" s="279">
        <f t="shared" si="13"/>
        <v>-4.5949194234734373E-4</v>
      </c>
      <c r="M297" s="279"/>
      <c r="N297" s="161">
        <v>2553885000</v>
      </c>
      <c r="O297" s="161"/>
      <c r="P297" s="161">
        <v>-3388866672</v>
      </c>
      <c r="Q297" s="161"/>
      <c r="R297" s="161">
        <v>-175615457</v>
      </c>
      <c r="S297" s="161"/>
      <c r="T297" s="187">
        <f t="shared" si="14"/>
        <v>-1010597129</v>
      </c>
      <c r="U297" s="183"/>
      <c r="V297" s="279">
        <f>T297/درآمدها!$J$5</f>
        <v>-2.3811313867446173E-4</v>
      </c>
    </row>
    <row r="298" spans="1:22" s="277" customFormat="1" ht="42.75" customHeight="1">
      <c r="A298" s="286"/>
      <c r="B298" s="294" t="s">
        <v>220</v>
      </c>
      <c r="C298" s="295"/>
      <c r="D298" s="161">
        <f>'درآمد سود سهام'!M35</f>
        <v>0</v>
      </c>
      <c r="E298" s="161"/>
      <c r="F298" s="161">
        <v>-1380991399</v>
      </c>
      <c r="G298" s="161"/>
      <c r="H298" s="161">
        <v>430978798</v>
      </c>
      <c r="I298" s="161"/>
      <c r="J298" s="187">
        <f t="shared" si="12"/>
        <v>-950012601</v>
      </c>
      <c r="K298" s="187"/>
      <c r="L298" s="279">
        <f t="shared" si="13"/>
        <v>-8.216216269555512E-4</v>
      </c>
      <c r="M298" s="279"/>
      <c r="N298" s="161">
        <v>643195461</v>
      </c>
      <c r="O298" s="161"/>
      <c r="P298" s="161">
        <v>-3233161450</v>
      </c>
      <c r="Q298" s="161"/>
      <c r="R298" s="161">
        <v>-137334589</v>
      </c>
      <c r="S298" s="161"/>
      <c r="T298" s="187">
        <f t="shared" si="14"/>
        <v>-2727300578</v>
      </c>
      <c r="U298" s="183"/>
      <c r="V298" s="279">
        <f>T298/درآمدها!$J$5</f>
        <v>-6.4259642354105048E-4</v>
      </c>
    </row>
    <row r="299" spans="1:22" s="277" customFormat="1" ht="42.75" customHeight="1">
      <c r="A299" s="286"/>
      <c r="B299" s="294" t="s">
        <v>182</v>
      </c>
      <c r="C299" s="295"/>
      <c r="D299" s="161">
        <v>0</v>
      </c>
      <c r="E299" s="161"/>
      <c r="F299" s="161">
        <v>-2170602929</v>
      </c>
      <c r="G299" s="161"/>
      <c r="H299" s="161">
        <v>135858257</v>
      </c>
      <c r="I299" s="161"/>
      <c r="J299" s="187">
        <f t="shared" si="12"/>
        <v>-2034744672</v>
      </c>
      <c r="K299" s="187"/>
      <c r="L299" s="279">
        <f t="shared" si="13"/>
        <v>-1.75975584543618E-3</v>
      </c>
      <c r="M299" s="279"/>
      <c r="N299" s="161">
        <v>0</v>
      </c>
      <c r="O299" s="161"/>
      <c r="P299" s="161">
        <v>2681561014</v>
      </c>
      <c r="Q299" s="161"/>
      <c r="R299" s="161">
        <v>1137772057</v>
      </c>
      <c r="S299" s="161"/>
      <c r="T299" s="187">
        <f t="shared" si="14"/>
        <v>3819333071</v>
      </c>
      <c r="U299" s="183"/>
      <c r="V299" s="279">
        <f>T299/درآمدها!$J$5</f>
        <v>8.998970599479911E-4</v>
      </c>
    </row>
    <row r="300" spans="1:22" s="277" customFormat="1" ht="42.75" customHeight="1">
      <c r="A300" s="286"/>
      <c r="B300" s="294" t="s">
        <v>302</v>
      </c>
      <c r="C300" s="295"/>
      <c r="D300" s="161">
        <v>0</v>
      </c>
      <c r="E300" s="161"/>
      <c r="F300" s="161">
        <v>6424195376</v>
      </c>
      <c r="G300" s="161"/>
      <c r="H300" s="161">
        <v>0</v>
      </c>
      <c r="I300" s="161"/>
      <c r="J300" s="187">
        <f t="shared" si="12"/>
        <v>6424195376</v>
      </c>
      <c r="K300" s="187"/>
      <c r="L300" s="279">
        <f t="shared" si="13"/>
        <v>5.5559872060154374E-3</v>
      </c>
      <c r="M300" s="279"/>
      <c r="N300" s="161">
        <v>0</v>
      </c>
      <c r="O300" s="161"/>
      <c r="P300" s="161">
        <v>16764356212</v>
      </c>
      <c r="Q300" s="161"/>
      <c r="R300" s="161">
        <v>-679169073</v>
      </c>
      <c r="S300" s="161"/>
      <c r="T300" s="187">
        <f t="shared" si="14"/>
        <v>16085187139</v>
      </c>
      <c r="U300" s="183"/>
      <c r="V300" s="279">
        <f>T300/درآمدها!$J$5</f>
        <v>3.789931997554067E-3</v>
      </c>
    </row>
    <row r="301" spans="1:22" s="277" customFormat="1" ht="42.75" customHeight="1">
      <c r="A301" s="286"/>
      <c r="B301" s="294" t="s">
        <v>289</v>
      </c>
      <c r="C301" s="295"/>
      <c r="D301" s="161">
        <v>0</v>
      </c>
      <c r="E301" s="161"/>
      <c r="F301" s="161">
        <v>20096389746</v>
      </c>
      <c r="G301" s="161"/>
      <c r="H301" s="161">
        <v>0</v>
      </c>
      <c r="I301" s="161"/>
      <c r="J301" s="187">
        <f t="shared" si="12"/>
        <v>20096389746</v>
      </c>
      <c r="K301" s="187"/>
      <c r="L301" s="279">
        <f t="shared" si="13"/>
        <v>1.7380430977084877E-2</v>
      </c>
      <c r="M301" s="279"/>
      <c r="N301" s="161">
        <v>0</v>
      </c>
      <c r="O301" s="161"/>
      <c r="P301" s="161">
        <v>43175207916</v>
      </c>
      <c r="Q301" s="161"/>
      <c r="R301" s="161">
        <v>1003705493</v>
      </c>
      <c r="S301" s="161"/>
      <c r="T301" s="187">
        <f t="shared" si="14"/>
        <v>44178913409</v>
      </c>
      <c r="U301" s="183"/>
      <c r="V301" s="279">
        <f>T301/درآمدها!$J$5</f>
        <v>1.0409271343817812E-2</v>
      </c>
    </row>
    <row r="302" spans="1:22" s="277" customFormat="1" ht="42.75" customHeight="1">
      <c r="A302" s="286"/>
      <c r="B302" s="294" t="s">
        <v>217</v>
      </c>
      <c r="C302" s="295"/>
      <c r="D302" s="161">
        <v>0</v>
      </c>
      <c r="E302" s="161"/>
      <c r="F302" s="161">
        <v>-91395396</v>
      </c>
      <c r="G302" s="161"/>
      <c r="H302" s="161">
        <v>526907503</v>
      </c>
      <c r="I302" s="161"/>
      <c r="J302" s="187">
        <f t="shared" si="12"/>
        <v>435512107</v>
      </c>
      <c r="K302" s="187"/>
      <c r="L302" s="279">
        <f t="shared" si="13"/>
        <v>3.7665412599319838E-4</v>
      </c>
      <c r="M302" s="279"/>
      <c r="N302" s="161">
        <v>483853060</v>
      </c>
      <c r="O302" s="161"/>
      <c r="P302" s="161">
        <v>11802399334</v>
      </c>
      <c r="Q302" s="161"/>
      <c r="R302" s="161">
        <v>3224307178</v>
      </c>
      <c r="S302" s="161"/>
      <c r="T302" s="187">
        <f t="shared" si="14"/>
        <v>15510559572</v>
      </c>
      <c r="U302" s="183"/>
      <c r="V302" s="279">
        <f>T302/درآمدها!$J$5</f>
        <v>3.6545403863759993E-3</v>
      </c>
    </row>
    <row r="303" spans="1:22" s="277" customFormat="1" ht="42.75" customHeight="1">
      <c r="A303" s="286"/>
      <c r="B303" s="294" t="s">
        <v>287</v>
      </c>
      <c r="C303" s="295"/>
      <c r="D303" s="161">
        <v>0</v>
      </c>
      <c r="E303" s="161"/>
      <c r="F303" s="161">
        <v>7206677011</v>
      </c>
      <c r="G303" s="161"/>
      <c r="H303" s="161">
        <v>0</v>
      </c>
      <c r="I303" s="161"/>
      <c r="J303" s="187">
        <f t="shared" si="12"/>
        <v>7206677011</v>
      </c>
      <c r="K303" s="187"/>
      <c r="L303" s="279">
        <f t="shared" si="13"/>
        <v>6.232719107607909E-3</v>
      </c>
      <c r="M303" s="279"/>
      <c r="N303" s="161">
        <v>0</v>
      </c>
      <c r="O303" s="161"/>
      <c r="P303" s="161">
        <v>5453021063</v>
      </c>
      <c r="Q303" s="161"/>
      <c r="R303" s="161">
        <v>25278642</v>
      </c>
      <c r="S303" s="161"/>
      <c r="T303" s="187">
        <f t="shared" si="14"/>
        <v>5478299705</v>
      </c>
      <c r="U303" s="183"/>
      <c r="V303" s="279">
        <f>T303/درآمدها!$J$5</f>
        <v>1.2907766110989295E-3</v>
      </c>
    </row>
    <row r="304" spans="1:22" s="277" customFormat="1" ht="42.75" customHeight="1">
      <c r="A304" s="286"/>
      <c r="B304" s="294" t="s">
        <v>223</v>
      </c>
      <c r="C304" s="295"/>
      <c r="D304" s="161">
        <v>0</v>
      </c>
      <c r="E304" s="161"/>
      <c r="F304" s="161">
        <v>-2735768918</v>
      </c>
      <c r="G304" s="161"/>
      <c r="H304" s="161">
        <v>0</v>
      </c>
      <c r="I304" s="161"/>
      <c r="J304" s="187">
        <f t="shared" si="12"/>
        <v>-2735768918</v>
      </c>
      <c r="K304" s="187"/>
      <c r="L304" s="279">
        <f t="shared" si="13"/>
        <v>-2.3660390472879508E-3</v>
      </c>
      <c r="M304" s="279"/>
      <c r="N304" s="161">
        <v>0</v>
      </c>
      <c r="O304" s="161"/>
      <c r="P304" s="161">
        <v>9210098221</v>
      </c>
      <c r="Q304" s="161"/>
      <c r="R304" s="161">
        <v>761976624</v>
      </c>
      <c r="S304" s="161"/>
      <c r="T304" s="187">
        <f t="shared" si="14"/>
        <v>9972074845</v>
      </c>
      <c r="U304" s="183"/>
      <c r="V304" s="279">
        <f>T304/درآمدها!$J$5</f>
        <v>2.3495832041292059E-3</v>
      </c>
    </row>
    <row r="305" spans="1:22" s="277" customFormat="1" ht="42.75" customHeight="1">
      <c r="A305" s="286"/>
      <c r="B305" s="294" t="s">
        <v>353</v>
      </c>
      <c r="C305" s="295"/>
      <c r="D305" s="161">
        <v>0</v>
      </c>
      <c r="E305" s="161"/>
      <c r="F305" s="161">
        <v>1086885233</v>
      </c>
      <c r="G305" s="161"/>
      <c r="H305" s="161">
        <v>9299361994</v>
      </c>
      <c r="I305" s="161"/>
      <c r="J305" s="187">
        <f t="shared" si="12"/>
        <v>10386247227</v>
      </c>
      <c r="K305" s="187"/>
      <c r="L305" s="279">
        <f t="shared" si="13"/>
        <v>8.9825812158993903E-3</v>
      </c>
      <c r="M305" s="279"/>
      <c r="N305" s="161">
        <v>0</v>
      </c>
      <c r="O305" s="161"/>
      <c r="P305" s="161">
        <v>21230218408</v>
      </c>
      <c r="Q305" s="161"/>
      <c r="R305" s="161">
        <v>10719752620</v>
      </c>
      <c r="S305" s="161"/>
      <c r="T305" s="187">
        <f t="shared" si="14"/>
        <v>31949971028</v>
      </c>
      <c r="U305" s="183"/>
      <c r="V305" s="279">
        <f>T305/درآمدها!$J$5</f>
        <v>7.5279334006847333E-3</v>
      </c>
    </row>
    <row r="306" spans="1:22" s="277" customFormat="1" ht="42.75" customHeight="1">
      <c r="A306" s="286"/>
      <c r="B306" s="294" t="s">
        <v>219</v>
      </c>
      <c r="C306" s="295"/>
      <c r="D306" s="161">
        <v>0</v>
      </c>
      <c r="E306" s="161"/>
      <c r="F306" s="161">
        <v>742472540</v>
      </c>
      <c r="G306" s="161"/>
      <c r="H306" s="161">
        <v>0</v>
      </c>
      <c r="I306" s="161"/>
      <c r="J306" s="187">
        <f t="shared" si="12"/>
        <v>742472540</v>
      </c>
      <c r="K306" s="187"/>
      <c r="L306" s="279">
        <f t="shared" si="13"/>
        <v>6.4212989979552972E-4</v>
      </c>
      <c r="M306" s="279"/>
      <c r="N306" s="161">
        <v>1702037520</v>
      </c>
      <c r="O306" s="161"/>
      <c r="P306" s="161">
        <v>9243513899</v>
      </c>
      <c r="Q306" s="161"/>
      <c r="R306" s="161">
        <v>-434535538</v>
      </c>
      <c r="S306" s="161"/>
      <c r="T306" s="187">
        <f t="shared" si="14"/>
        <v>10511015881</v>
      </c>
      <c r="U306" s="183"/>
      <c r="V306" s="279">
        <f>T306/درآمدها!$J$5</f>
        <v>2.4765664875365211E-3</v>
      </c>
    </row>
    <row r="307" spans="1:22" s="277" customFormat="1" ht="42.75" customHeight="1">
      <c r="A307" s="286"/>
      <c r="B307" s="294" t="s">
        <v>261</v>
      </c>
      <c r="C307" s="295"/>
      <c r="D307" s="161">
        <v>0</v>
      </c>
      <c r="E307" s="161"/>
      <c r="F307" s="161">
        <v>-2988049875</v>
      </c>
      <c r="G307" s="161"/>
      <c r="H307" s="161">
        <v>0</v>
      </c>
      <c r="I307" s="161"/>
      <c r="J307" s="187">
        <f t="shared" si="12"/>
        <v>-2988049875</v>
      </c>
      <c r="K307" s="187"/>
      <c r="L307" s="279">
        <f t="shared" si="13"/>
        <v>-2.5842250904225968E-3</v>
      </c>
      <c r="M307" s="279"/>
      <c r="N307" s="161">
        <v>430159268</v>
      </c>
      <c r="O307" s="161"/>
      <c r="P307" s="161">
        <v>-2261516820</v>
      </c>
      <c r="Q307" s="161"/>
      <c r="R307" s="161">
        <v>-557671355</v>
      </c>
      <c r="S307" s="161"/>
      <c r="T307" s="187">
        <f t="shared" si="14"/>
        <v>-2389028907</v>
      </c>
      <c r="U307" s="183"/>
      <c r="V307" s="279">
        <f>T307/درآمدها!$J$5</f>
        <v>-5.6289410993348341E-4</v>
      </c>
    </row>
    <row r="308" spans="1:22" s="277" customFormat="1" ht="42.75" customHeight="1">
      <c r="A308" s="286"/>
      <c r="B308" s="294" t="s">
        <v>160</v>
      </c>
      <c r="C308" s="295"/>
      <c r="D308" s="161">
        <v>0</v>
      </c>
      <c r="E308" s="161"/>
      <c r="F308" s="161">
        <v>5220267131</v>
      </c>
      <c r="G308" s="161"/>
      <c r="H308" s="161">
        <v>2768585408</v>
      </c>
      <c r="I308" s="161"/>
      <c r="J308" s="187">
        <f t="shared" si="12"/>
        <v>7988852539</v>
      </c>
      <c r="K308" s="187"/>
      <c r="L308" s="279">
        <f t="shared" si="13"/>
        <v>6.9091862715210091E-3</v>
      </c>
      <c r="M308" s="279"/>
      <c r="N308" s="161">
        <v>0</v>
      </c>
      <c r="O308" s="161"/>
      <c r="P308" s="161">
        <v>7306352075</v>
      </c>
      <c r="Q308" s="161"/>
      <c r="R308" s="161">
        <v>1383433416</v>
      </c>
      <c r="S308" s="161"/>
      <c r="T308" s="187">
        <f t="shared" si="14"/>
        <v>8689785491</v>
      </c>
      <c r="U308" s="183"/>
      <c r="V308" s="279">
        <f>T308/درآمدها!$J$5</f>
        <v>2.0474549534068667E-3</v>
      </c>
    </row>
    <row r="309" spans="1:22" s="277" customFormat="1" ht="42.75" customHeight="1">
      <c r="A309" s="286"/>
      <c r="B309" s="294" t="s">
        <v>275</v>
      </c>
      <c r="C309" s="295"/>
      <c r="D309" s="161">
        <v>0</v>
      </c>
      <c r="E309" s="161"/>
      <c r="F309" s="161">
        <v>985231133</v>
      </c>
      <c r="G309" s="161"/>
      <c r="H309" s="161">
        <v>0</v>
      </c>
      <c r="I309" s="161"/>
      <c r="J309" s="187">
        <f t="shared" si="12"/>
        <v>985231133</v>
      </c>
      <c r="K309" s="187"/>
      <c r="L309" s="279">
        <f t="shared" si="13"/>
        <v>8.5208049405938462E-4</v>
      </c>
      <c r="M309" s="279"/>
      <c r="N309" s="161">
        <v>4546223000</v>
      </c>
      <c r="O309" s="161"/>
      <c r="P309" s="161">
        <v>18121197286</v>
      </c>
      <c r="Q309" s="161"/>
      <c r="R309" s="161">
        <v>-29967270</v>
      </c>
      <c r="S309" s="161"/>
      <c r="T309" s="187">
        <f t="shared" si="14"/>
        <v>22637453016</v>
      </c>
      <c r="U309" s="183"/>
      <c r="V309" s="279">
        <f>T309/درآمدها!$J$5</f>
        <v>5.3337525256668518E-3</v>
      </c>
    </row>
    <row r="310" spans="1:22" s="277" customFormat="1" ht="42.75" customHeight="1">
      <c r="A310" s="286"/>
      <c r="B310" s="294" t="s">
        <v>233</v>
      </c>
      <c r="C310" s="295"/>
      <c r="D310" s="161">
        <v>0</v>
      </c>
      <c r="E310" s="161"/>
      <c r="F310" s="161">
        <v>3178602003</v>
      </c>
      <c r="G310" s="161"/>
      <c r="H310" s="161">
        <v>0</v>
      </c>
      <c r="I310" s="161"/>
      <c r="J310" s="187">
        <f t="shared" si="12"/>
        <v>3178602003</v>
      </c>
      <c r="K310" s="187"/>
      <c r="L310" s="279">
        <f t="shared" si="13"/>
        <v>2.7490247459875891E-3</v>
      </c>
      <c r="M310" s="279"/>
      <c r="N310" s="161">
        <v>839967800</v>
      </c>
      <c r="O310" s="161"/>
      <c r="P310" s="161">
        <v>6064172484</v>
      </c>
      <c r="Q310" s="161"/>
      <c r="R310" s="161">
        <v>-444420551</v>
      </c>
      <c r="S310" s="161"/>
      <c r="T310" s="187">
        <f t="shared" si="14"/>
        <v>6459719733</v>
      </c>
      <c r="U310" s="183"/>
      <c r="V310" s="279">
        <f>T310/درآمدها!$J$5</f>
        <v>1.5220151497006536E-3</v>
      </c>
    </row>
    <row r="311" spans="1:22" s="277" customFormat="1" ht="42.75" customHeight="1">
      <c r="A311" s="286"/>
      <c r="B311" s="294" t="s">
        <v>85</v>
      </c>
      <c r="C311" s="295"/>
      <c r="D311" s="161">
        <v>0</v>
      </c>
      <c r="E311" s="161"/>
      <c r="F311" s="161">
        <v>10360990788</v>
      </c>
      <c r="G311" s="161"/>
      <c r="H311" s="161">
        <v>914815744</v>
      </c>
      <c r="I311" s="161"/>
      <c r="J311" s="187">
        <f t="shared" si="12"/>
        <v>11275806532</v>
      </c>
      <c r="K311" s="187"/>
      <c r="L311" s="279">
        <f t="shared" si="13"/>
        <v>9.7519196043357233E-3</v>
      </c>
      <c r="M311" s="279"/>
      <c r="N311" s="161">
        <v>0</v>
      </c>
      <c r="O311" s="161"/>
      <c r="P311" s="161">
        <v>18017061512</v>
      </c>
      <c r="Q311" s="161"/>
      <c r="R311" s="161">
        <v>1111135775</v>
      </c>
      <c r="S311" s="161"/>
      <c r="T311" s="187">
        <f t="shared" si="14"/>
        <v>19128197287</v>
      </c>
      <c r="U311" s="183"/>
      <c r="V311" s="279">
        <f>T311/درآمدها!$J$5</f>
        <v>4.506914736338909E-3</v>
      </c>
    </row>
    <row r="312" spans="1:22" s="277" customFormat="1" ht="42.75" customHeight="1">
      <c r="A312" s="286"/>
      <c r="B312" s="294" t="s">
        <v>309</v>
      </c>
      <c r="C312" s="295"/>
      <c r="D312" s="161">
        <v>0</v>
      </c>
      <c r="E312" s="161"/>
      <c r="F312" s="161">
        <v>-2248312737</v>
      </c>
      <c r="G312" s="161"/>
      <c r="H312" s="161">
        <v>112094735</v>
      </c>
      <c r="I312" s="161"/>
      <c r="J312" s="187">
        <f t="shared" si="12"/>
        <v>-2136218002</v>
      </c>
      <c r="K312" s="187"/>
      <c r="L312" s="279">
        <f t="shared" si="13"/>
        <v>-1.8475153997825518E-3</v>
      </c>
      <c r="M312" s="279"/>
      <c r="N312" s="161">
        <v>218297017</v>
      </c>
      <c r="O312" s="161"/>
      <c r="P312" s="161">
        <v>2413101800</v>
      </c>
      <c r="Q312" s="161"/>
      <c r="R312" s="161">
        <v>248938796</v>
      </c>
      <c r="S312" s="161"/>
      <c r="T312" s="187">
        <f t="shared" si="14"/>
        <v>2880337613</v>
      </c>
      <c r="U312" s="183"/>
      <c r="V312" s="279">
        <f>T312/درآمدها!$J$5</f>
        <v>6.7865444081776824E-4</v>
      </c>
    </row>
    <row r="313" spans="1:22" s="277" customFormat="1" ht="42.75" customHeight="1">
      <c r="A313" s="286"/>
      <c r="B313" s="294" t="s">
        <v>349</v>
      </c>
      <c r="C313" s="295"/>
      <c r="D313" s="161">
        <v>0</v>
      </c>
      <c r="E313" s="161"/>
      <c r="F313" s="161">
        <v>0</v>
      </c>
      <c r="G313" s="161"/>
      <c r="H313" s="161">
        <v>0</v>
      </c>
      <c r="I313" s="161"/>
      <c r="J313" s="187">
        <f t="shared" si="12"/>
        <v>0</v>
      </c>
      <c r="K313" s="187"/>
      <c r="L313" s="279">
        <f t="shared" si="13"/>
        <v>0</v>
      </c>
      <c r="M313" s="279"/>
      <c r="N313" s="161">
        <v>3130332375</v>
      </c>
      <c r="O313" s="161"/>
      <c r="P313" s="161">
        <v>4743927643</v>
      </c>
      <c r="Q313" s="161"/>
      <c r="R313" s="161">
        <v>-1204554292</v>
      </c>
      <c r="S313" s="161"/>
      <c r="T313" s="187">
        <f t="shared" si="14"/>
        <v>6669705726</v>
      </c>
      <c r="U313" s="183"/>
      <c r="V313" s="279">
        <f>T313/درآمدها!$J$5</f>
        <v>1.5714912687555135E-3</v>
      </c>
    </row>
    <row r="314" spans="1:22" s="277" customFormat="1" ht="42.75" customHeight="1">
      <c r="A314" s="286"/>
      <c r="B314" s="294" t="s">
        <v>163</v>
      </c>
      <c r="C314" s="295"/>
      <c r="D314" s="161">
        <v>0</v>
      </c>
      <c r="E314" s="161"/>
      <c r="F314" s="161">
        <v>-516454809</v>
      </c>
      <c r="G314" s="161"/>
      <c r="H314" s="161">
        <v>825579722</v>
      </c>
      <c r="I314" s="161"/>
      <c r="J314" s="187">
        <f t="shared" si="12"/>
        <v>309124913</v>
      </c>
      <c r="K314" s="187"/>
      <c r="L314" s="279">
        <f t="shared" si="13"/>
        <v>2.6734773168714341E-4</v>
      </c>
      <c r="M314" s="279"/>
      <c r="N314" s="161">
        <v>0</v>
      </c>
      <c r="O314" s="161"/>
      <c r="P314" s="161">
        <v>14675888266</v>
      </c>
      <c r="Q314" s="161"/>
      <c r="R314" s="161">
        <v>1247160593</v>
      </c>
      <c r="S314" s="161"/>
      <c r="T314" s="187">
        <f t="shared" si="14"/>
        <v>15923048859</v>
      </c>
      <c r="U314" s="183"/>
      <c r="V314" s="279">
        <f>T314/درآمدها!$J$5</f>
        <v>3.7517295787640186E-3</v>
      </c>
    </row>
    <row r="315" spans="1:22" s="277" customFormat="1" ht="42.75" customHeight="1">
      <c r="A315" s="286"/>
      <c r="B315" s="294" t="s">
        <v>250</v>
      </c>
      <c r="C315" s="295"/>
      <c r="D315" s="161">
        <v>0</v>
      </c>
      <c r="E315" s="161"/>
      <c r="F315" s="161">
        <v>2180794271</v>
      </c>
      <c r="G315" s="161"/>
      <c r="H315" s="161">
        <v>0</v>
      </c>
      <c r="I315" s="161"/>
      <c r="J315" s="187">
        <f t="shared" si="12"/>
        <v>2180794271</v>
      </c>
      <c r="K315" s="187"/>
      <c r="L315" s="279">
        <f t="shared" si="13"/>
        <v>1.8860673375366789E-3</v>
      </c>
      <c r="M315" s="279"/>
      <c r="N315" s="161">
        <v>0</v>
      </c>
      <c r="O315" s="161"/>
      <c r="P315" s="161">
        <v>22948476672</v>
      </c>
      <c r="Q315" s="161"/>
      <c r="R315" s="161">
        <v>1629667385</v>
      </c>
      <c r="S315" s="161"/>
      <c r="T315" s="187">
        <f t="shared" si="14"/>
        <v>24578144057</v>
      </c>
      <c r="U315" s="183"/>
      <c r="V315" s="279">
        <f>T315/درآمدها!$J$5</f>
        <v>5.7910109342942115E-3</v>
      </c>
    </row>
    <row r="316" spans="1:22" s="277" customFormat="1" ht="42.75" customHeight="1">
      <c r="A316" s="286"/>
      <c r="B316" s="294" t="s">
        <v>272</v>
      </c>
      <c r="C316" s="295"/>
      <c r="D316" s="161">
        <v>0</v>
      </c>
      <c r="E316" s="161"/>
      <c r="F316" s="161">
        <v>0</v>
      </c>
      <c r="G316" s="161"/>
      <c r="H316" s="161">
        <v>0</v>
      </c>
      <c r="I316" s="161"/>
      <c r="J316" s="187">
        <f t="shared" ref="J316:J366" si="15">D316+F316+H316</f>
        <v>0</v>
      </c>
      <c r="K316" s="187"/>
      <c r="L316" s="279">
        <f t="shared" si="13"/>
        <v>0</v>
      </c>
      <c r="M316" s="279"/>
      <c r="N316" s="161">
        <v>4153919623</v>
      </c>
      <c r="O316" s="161"/>
      <c r="P316" s="161">
        <v>0</v>
      </c>
      <c r="Q316" s="161"/>
      <c r="R316" s="161">
        <v>8723121145</v>
      </c>
      <c r="S316" s="161"/>
      <c r="T316" s="187">
        <f t="shared" si="14"/>
        <v>12877040768</v>
      </c>
      <c r="U316" s="183"/>
      <c r="V316" s="279">
        <f>T316/درآمدها!$J$5</f>
        <v>3.0340404757942677E-3</v>
      </c>
    </row>
    <row r="317" spans="1:22" s="277" customFormat="1" ht="42.75" customHeight="1">
      <c r="A317" s="286"/>
      <c r="B317" s="294" t="s">
        <v>415</v>
      </c>
      <c r="C317" s="295"/>
      <c r="D317" s="161">
        <v>0</v>
      </c>
      <c r="E317" s="161"/>
      <c r="F317" s="161">
        <v>915426719</v>
      </c>
      <c r="G317" s="161"/>
      <c r="H317" s="161">
        <v>11144689604</v>
      </c>
      <c r="I317" s="161"/>
      <c r="J317" s="187">
        <f t="shared" si="15"/>
        <v>12060116323</v>
      </c>
      <c r="K317" s="187"/>
      <c r="L317" s="279">
        <f t="shared" si="13"/>
        <v>1.043023259285848E-2</v>
      </c>
      <c r="M317" s="279"/>
      <c r="N317" s="161">
        <v>0</v>
      </c>
      <c r="O317" s="161"/>
      <c r="P317" s="161">
        <v>19212970174</v>
      </c>
      <c r="Q317" s="161"/>
      <c r="R317" s="161">
        <v>12641297702</v>
      </c>
      <c r="S317" s="161"/>
      <c r="T317" s="187">
        <f t="shared" si="14"/>
        <v>31854267876</v>
      </c>
      <c r="U317" s="183"/>
      <c r="V317" s="279">
        <f>T317/درآمدها!$J$5</f>
        <v>7.5053841797837117E-3</v>
      </c>
    </row>
    <row r="318" spans="1:22" s="277" customFormat="1" ht="42.75" customHeight="1">
      <c r="A318" s="286"/>
      <c r="B318" s="294" t="s">
        <v>303</v>
      </c>
      <c r="C318" s="295"/>
      <c r="D318" s="161">
        <v>0</v>
      </c>
      <c r="E318" s="161"/>
      <c r="F318" s="161">
        <v>-81255770</v>
      </c>
      <c r="G318" s="161"/>
      <c r="H318" s="161">
        <v>0</v>
      </c>
      <c r="I318" s="161"/>
      <c r="J318" s="187">
        <f t="shared" si="15"/>
        <v>-81255770</v>
      </c>
      <c r="K318" s="187"/>
      <c r="L318" s="279">
        <f t="shared" si="13"/>
        <v>-7.0274328863271642E-5</v>
      </c>
      <c r="M318" s="279"/>
      <c r="N318" s="161">
        <v>0</v>
      </c>
      <c r="O318" s="161"/>
      <c r="P318" s="161">
        <v>6276930782</v>
      </c>
      <c r="Q318" s="161"/>
      <c r="R318" s="161">
        <v>-233726139</v>
      </c>
      <c r="S318" s="161"/>
      <c r="T318" s="187">
        <f t="shared" si="14"/>
        <v>6043204643</v>
      </c>
      <c r="U318" s="183"/>
      <c r="V318" s="279">
        <f>T318/درآمدها!$J$5</f>
        <v>1.4238774125755606E-3</v>
      </c>
    </row>
    <row r="319" spans="1:22" s="277" customFormat="1" ht="42.75" customHeight="1">
      <c r="A319" s="286"/>
      <c r="B319" s="294" t="s">
        <v>106</v>
      </c>
      <c r="C319" s="295"/>
      <c r="D319" s="161">
        <v>0</v>
      </c>
      <c r="E319" s="161"/>
      <c r="F319" s="161">
        <v>-245575975</v>
      </c>
      <c r="G319" s="161"/>
      <c r="H319" s="161">
        <v>0</v>
      </c>
      <c r="I319" s="161"/>
      <c r="J319" s="187">
        <f t="shared" si="15"/>
        <v>-245575975</v>
      </c>
      <c r="K319" s="187"/>
      <c r="L319" s="279">
        <f t="shared" si="13"/>
        <v>-2.123872166625038E-4</v>
      </c>
      <c r="M319" s="279"/>
      <c r="N319" s="161">
        <v>3289964000</v>
      </c>
      <c r="O319" s="161"/>
      <c r="P319" s="161">
        <v>6788796405</v>
      </c>
      <c r="Q319" s="161"/>
      <c r="R319" s="161">
        <v>1916541529</v>
      </c>
      <c r="S319" s="161"/>
      <c r="T319" s="187">
        <f t="shared" si="14"/>
        <v>11995301934</v>
      </c>
      <c r="U319" s="183"/>
      <c r="V319" s="279">
        <f>T319/درآمدها!$J$5</f>
        <v>2.8262884495613692E-3</v>
      </c>
    </row>
    <row r="320" spans="1:22" s="277" customFormat="1" ht="42.75" customHeight="1">
      <c r="A320" s="286"/>
      <c r="B320" s="294" t="s">
        <v>468</v>
      </c>
      <c r="C320" s="295"/>
      <c r="D320" s="161">
        <v>0</v>
      </c>
      <c r="E320" s="161"/>
      <c r="F320" s="161">
        <v>-34451671</v>
      </c>
      <c r="G320" s="161"/>
      <c r="H320" s="161">
        <v>0</v>
      </c>
      <c r="I320" s="161"/>
      <c r="J320" s="187">
        <f t="shared" si="15"/>
        <v>-34451671</v>
      </c>
      <c r="K320" s="187"/>
      <c r="L320" s="279">
        <f t="shared" si="13"/>
        <v>-2.9795644761513411E-5</v>
      </c>
      <c r="M320" s="279"/>
      <c r="N320" s="161">
        <v>0</v>
      </c>
      <c r="O320" s="161"/>
      <c r="P320" s="161">
        <v>3085970438</v>
      </c>
      <c r="Q320" s="161"/>
      <c r="R320" s="161">
        <v>0</v>
      </c>
      <c r="S320" s="161"/>
      <c r="T320" s="187">
        <f t="shared" si="14"/>
        <v>3085970438</v>
      </c>
      <c r="U320" s="183"/>
      <c r="V320" s="279">
        <f>T320/درآمدها!$J$5</f>
        <v>7.271048826112224E-4</v>
      </c>
    </row>
    <row r="321" spans="1:22" s="277" customFormat="1" ht="42.75" customHeight="1">
      <c r="A321" s="286"/>
      <c r="B321" s="294" t="s">
        <v>337</v>
      </c>
      <c r="C321" s="295"/>
      <c r="D321" s="161">
        <v>0</v>
      </c>
      <c r="E321" s="161"/>
      <c r="F321" s="161">
        <v>-207224201</v>
      </c>
      <c r="G321" s="161"/>
      <c r="H321" s="161">
        <v>-51452</v>
      </c>
      <c r="I321" s="161"/>
      <c r="J321" s="187">
        <f t="shared" si="15"/>
        <v>-207275653</v>
      </c>
      <c r="K321" s="187"/>
      <c r="L321" s="279">
        <f t="shared" si="13"/>
        <v>-1.7926305300252989E-4</v>
      </c>
      <c r="M321" s="279"/>
      <c r="N321" s="161">
        <v>556956260</v>
      </c>
      <c r="O321" s="161"/>
      <c r="P321" s="161">
        <v>-17607298</v>
      </c>
      <c r="Q321" s="161"/>
      <c r="R321" s="161">
        <v>-160313295</v>
      </c>
      <c r="S321" s="161"/>
      <c r="T321" s="187">
        <f t="shared" si="14"/>
        <v>379035667</v>
      </c>
      <c r="U321" s="183"/>
      <c r="V321" s="279">
        <f>T321/درآمدها!$J$5</f>
        <v>8.9306974806315815E-5</v>
      </c>
    </row>
    <row r="322" spans="1:22" s="277" customFormat="1" ht="42.75" customHeight="1">
      <c r="A322" s="286"/>
      <c r="B322" s="294" t="s">
        <v>500</v>
      </c>
      <c r="C322" s="295"/>
      <c r="D322" s="161">
        <v>0</v>
      </c>
      <c r="E322" s="161"/>
      <c r="F322" s="161">
        <v>2797922507</v>
      </c>
      <c r="G322" s="161"/>
      <c r="H322" s="161">
        <v>0</v>
      </c>
      <c r="I322" s="161"/>
      <c r="J322" s="187">
        <f t="shared" si="15"/>
        <v>2797922507</v>
      </c>
      <c r="K322" s="187"/>
      <c r="L322" s="279">
        <f t="shared" si="13"/>
        <v>2.4197927899873134E-3</v>
      </c>
      <c r="M322" s="279"/>
      <c r="N322" s="161">
        <v>0</v>
      </c>
      <c r="O322" s="161"/>
      <c r="P322" s="161">
        <v>2797922507</v>
      </c>
      <c r="Q322" s="161"/>
      <c r="R322" s="161">
        <v>0</v>
      </c>
      <c r="S322" s="161"/>
      <c r="T322" s="187">
        <f t="shared" si="14"/>
        <v>2797922507</v>
      </c>
      <c r="U322" s="183"/>
      <c r="V322" s="279">
        <f>T322/درآمدها!$J$5</f>
        <v>6.5923609991740692E-4</v>
      </c>
    </row>
    <row r="323" spans="1:22" s="277" customFormat="1" ht="42.75" customHeight="1">
      <c r="A323" s="286"/>
      <c r="B323" s="294" t="s">
        <v>151</v>
      </c>
      <c r="C323" s="295"/>
      <c r="D323" s="161">
        <v>0</v>
      </c>
      <c r="E323" s="161"/>
      <c r="F323" s="161">
        <v>6964698620</v>
      </c>
      <c r="G323" s="161"/>
      <c r="H323" s="161">
        <v>0</v>
      </c>
      <c r="I323" s="161"/>
      <c r="J323" s="187">
        <f t="shared" si="15"/>
        <v>6964698620</v>
      </c>
      <c r="K323" s="187"/>
      <c r="L323" s="279">
        <f t="shared" si="13"/>
        <v>6.0234432736955687E-3</v>
      </c>
      <c r="M323" s="279"/>
      <c r="N323" s="161">
        <v>4671252600</v>
      </c>
      <c r="O323" s="161"/>
      <c r="P323" s="161">
        <v>23369430709</v>
      </c>
      <c r="Q323" s="161"/>
      <c r="R323" s="161">
        <v>4299390085</v>
      </c>
      <c r="S323" s="161"/>
      <c r="T323" s="187">
        <f t="shared" si="14"/>
        <v>32340073394</v>
      </c>
      <c r="U323" s="183"/>
      <c r="V323" s="279">
        <f>T323/درآمدها!$J$5</f>
        <v>7.6198478699693517E-3</v>
      </c>
    </row>
    <row r="324" spans="1:22" s="277" customFormat="1" ht="42.75" customHeight="1">
      <c r="A324" s="286"/>
      <c r="B324" s="294" t="s">
        <v>347</v>
      </c>
      <c r="C324" s="295"/>
      <c r="D324" s="161">
        <f>'درآمد سود سهام'!M153</f>
        <v>4135307082</v>
      </c>
      <c r="E324" s="161"/>
      <c r="F324" s="161">
        <v>-4670667051</v>
      </c>
      <c r="G324" s="161"/>
      <c r="H324" s="161">
        <v>301723221</v>
      </c>
      <c r="I324" s="161"/>
      <c r="J324" s="187">
        <f t="shared" si="15"/>
        <v>-233636748</v>
      </c>
      <c r="K324" s="187"/>
      <c r="L324" s="279">
        <f t="shared" si="13"/>
        <v>-2.020615356115304E-4</v>
      </c>
      <c r="M324" s="279"/>
      <c r="N324" s="161">
        <v>4135307082</v>
      </c>
      <c r="O324" s="161"/>
      <c r="P324" s="161">
        <v>6359925211</v>
      </c>
      <c r="Q324" s="161"/>
      <c r="R324" s="161">
        <v>1252526865</v>
      </c>
      <c r="S324" s="161"/>
      <c r="T324" s="187">
        <f t="shared" si="14"/>
        <v>11747759158</v>
      </c>
      <c r="U324" s="183"/>
      <c r="V324" s="279">
        <f>T324/درآمدها!$J$5</f>
        <v>2.767963340912115E-3</v>
      </c>
    </row>
    <row r="325" spans="1:22" s="277" customFormat="1" ht="42.75" customHeight="1">
      <c r="A325" s="286"/>
      <c r="B325" s="294" t="s">
        <v>121</v>
      </c>
      <c r="C325" s="295"/>
      <c r="D325" s="161">
        <v>0</v>
      </c>
      <c r="E325" s="161"/>
      <c r="F325" s="161">
        <v>0</v>
      </c>
      <c r="G325" s="161"/>
      <c r="H325" s="161">
        <v>0</v>
      </c>
      <c r="I325" s="161"/>
      <c r="J325" s="187">
        <f t="shared" si="15"/>
        <v>0</v>
      </c>
      <c r="K325" s="187"/>
      <c r="L325" s="279">
        <f t="shared" si="13"/>
        <v>0</v>
      </c>
      <c r="M325" s="279"/>
      <c r="N325" s="161">
        <v>0</v>
      </c>
      <c r="O325" s="161"/>
      <c r="P325" s="161">
        <v>0</v>
      </c>
      <c r="Q325" s="161"/>
      <c r="R325" s="161">
        <v>-53044234</v>
      </c>
      <c r="S325" s="161"/>
      <c r="T325" s="187">
        <f t="shared" si="14"/>
        <v>-53044234</v>
      </c>
      <c r="U325" s="183"/>
      <c r="V325" s="279">
        <f>T325/درآمدها!$J$5</f>
        <v>-1.2498085224940904E-5</v>
      </c>
    </row>
    <row r="326" spans="1:22" s="277" customFormat="1" ht="42.75" customHeight="1">
      <c r="A326" s="286"/>
      <c r="B326" s="294" t="s">
        <v>311</v>
      </c>
      <c r="C326" s="295"/>
      <c r="D326" s="161">
        <v>0</v>
      </c>
      <c r="E326" s="161"/>
      <c r="F326" s="161">
        <v>5508632227</v>
      </c>
      <c r="G326" s="161"/>
      <c r="H326" s="161">
        <v>0</v>
      </c>
      <c r="I326" s="161"/>
      <c r="J326" s="187">
        <f t="shared" si="15"/>
        <v>5508632227</v>
      </c>
      <c r="K326" s="187"/>
      <c r="L326" s="279">
        <f t="shared" si="13"/>
        <v>4.7641593047117077E-3</v>
      </c>
      <c r="M326" s="279"/>
      <c r="N326" s="161">
        <v>21614610780</v>
      </c>
      <c r="O326" s="161"/>
      <c r="P326" s="161">
        <v>51775980180</v>
      </c>
      <c r="Q326" s="161"/>
      <c r="R326" s="161">
        <v>3822737938</v>
      </c>
      <c r="S326" s="161"/>
      <c r="T326" s="187">
        <f t="shared" si="14"/>
        <v>77213328898</v>
      </c>
      <c r="U326" s="183"/>
      <c r="V326" s="279">
        <f>T326/درآمدها!$J$5</f>
        <v>1.8192717517017898E-2</v>
      </c>
    </row>
    <row r="327" spans="1:22" s="277" customFormat="1" ht="42.75" customHeight="1">
      <c r="A327" s="286"/>
      <c r="B327" s="294" t="s">
        <v>238</v>
      </c>
      <c r="C327" s="295"/>
      <c r="D327" s="161">
        <v>0</v>
      </c>
      <c r="E327" s="161"/>
      <c r="F327" s="161">
        <v>-781663813</v>
      </c>
      <c r="G327" s="161"/>
      <c r="H327" s="161">
        <v>0</v>
      </c>
      <c r="I327" s="161"/>
      <c r="J327" s="187">
        <f t="shared" si="15"/>
        <v>-781663813</v>
      </c>
      <c r="K327" s="187"/>
      <c r="L327" s="279">
        <f t="shared" si="13"/>
        <v>-6.7602460545609097E-4</v>
      </c>
      <c r="M327" s="279"/>
      <c r="N327" s="161">
        <v>6282731700</v>
      </c>
      <c r="O327" s="161"/>
      <c r="P327" s="161">
        <v>2712047026</v>
      </c>
      <c r="Q327" s="161"/>
      <c r="R327" s="161">
        <v>19804636912</v>
      </c>
      <c r="S327" s="161"/>
      <c r="T327" s="187">
        <f t="shared" si="14"/>
        <v>28799415638</v>
      </c>
      <c r="U327" s="183"/>
      <c r="V327" s="279">
        <f>T327/درآمدها!$J$5</f>
        <v>6.7856112517756372E-3</v>
      </c>
    </row>
    <row r="328" spans="1:22" s="277" customFormat="1" ht="42.75" customHeight="1">
      <c r="A328" s="286"/>
      <c r="B328" s="294" t="s">
        <v>230</v>
      </c>
      <c r="C328" s="295"/>
      <c r="D328" s="161">
        <v>0</v>
      </c>
      <c r="E328" s="161"/>
      <c r="F328" s="161">
        <v>1498310028</v>
      </c>
      <c r="G328" s="161"/>
      <c r="H328" s="161">
        <v>0</v>
      </c>
      <c r="I328" s="161"/>
      <c r="J328" s="187">
        <f t="shared" si="15"/>
        <v>1498310028</v>
      </c>
      <c r="K328" s="187"/>
      <c r="L328" s="279">
        <f t="shared" si="13"/>
        <v>1.2958185202947402E-3</v>
      </c>
      <c r="M328" s="279"/>
      <c r="N328" s="161">
        <v>598990886</v>
      </c>
      <c r="O328" s="161"/>
      <c r="P328" s="161">
        <v>3192011861</v>
      </c>
      <c r="Q328" s="161"/>
      <c r="R328" s="161">
        <v>-734731975</v>
      </c>
      <c r="S328" s="161"/>
      <c r="T328" s="187">
        <f t="shared" si="14"/>
        <v>3056270772</v>
      </c>
      <c r="U328" s="183"/>
      <c r="V328" s="279">
        <f>T328/درآمدها!$J$5</f>
        <v>7.2010715771580244E-4</v>
      </c>
    </row>
    <row r="329" spans="1:22" s="277" customFormat="1" ht="42.75" customHeight="1">
      <c r="A329" s="286"/>
      <c r="B329" s="294" t="s">
        <v>375</v>
      </c>
      <c r="C329" s="295"/>
      <c r="D329" s="161">
        <v>0</v>
      </c>
      <c r="E329" s="161"/>
      <c r="F329" s="161">
        <v>9615196192</v>
      </c>
      <c r="G329" s="161"/>
      <c r="H329" s="161">
        <v>0</v>
      </c>
      <c r="I329" s="161"/>
      <c r="J329" s="187">
        <f t="shared" si="15"/>
        <v>9615196192</v>
      </c>
      <c r="K329" s="187"/>
      <c r="L329" s="279">
        <f t="shared" si="13"/>
        <v>8.3157351075681795E-3</v>
      </c>
      <c r="M329" s="279"/>
      <c r="N329" s="161">
        <v>1505256750</v>
      </c>
      <c r="O329" s="161"/>
      <c r="P329" s="161">
        <v>22502703443</v>
      </c>
      <c r="Q329" s="161"/>
      <c r="R329" s="161">
        <v>-155118320</v>
      </c>
      <c r="S329" s="161"/>
      <c r="T329" s="187">
        <f t="shared" si="14"/>
        <v>23852841873</v>
      </c>
      <c r="U329" s="183"/>
      <c r="V329" s="279">
        <f>T329/درآمدها!$J$5</f>
        <v>5.6201179299863778E-3</v>
      </c>
    </row>
    <row r="330" spans="1:22" s="277" customFormat="1" ht="42.75" customHeight="1">
      <c r="A330" s="286"/>
      <c r="B330" s="294" t="s">
        <v>98</v>
      </c>
      <c r="C330" s="295"/>
      <c r="D330" s="161">
        <v>0</v>
      </c>
      <c r="E330" s="161"/>
      <c r="F330" s="161">
        <v>-4724313727</v>
      </c>
      <c r="G330" s="161"/>
      <c r="H330" s="161">
        <v>0</v>
      </c>
      <c r="I330" s="161"/>
      <c r="J330" s="187">
        <f t="shared" si="15"/>
        <v>-4724313727</v>
      </c>
      <c r="K330" s="187"/>
      <c r="L330" s="279">
        <f t="shared" si="13"/>
        <v>-4.0858387841806992E-3</v>
      </c>
      <c r="M330" s="279"/>
      <c r="N330" s="161">
        <v>0</v>
      </c>
      <c r="O330" s="161"/>
      <c r="P330" s="161">
        <v>2289963883</v>
      </c>
      <c r="Q330" s="161"/>
      <c r="R330" s="161">
        <v>-1035099503</v>
      </c>
      <c r="S330" s="161"/>
      <c r="T330" s="187">
        <f t="shared" si="14"/>
        <v>1254864380</v>
      </c>
      <c r="U330" s="183"/>
      <c r="V330" s="279">
        <f>T330/درآمدها!$J$5</f>
        <v>2.9566648029986876E-4</v>
      </c>
    </row>
    <row r="331" spans="1:22" s="277" customFormat="1" ht="42.75" customHeight="1">
      <c r="A331" s="286"/>
      <c r="B331" s="294" t="s">
        <v>504</v>
      </c>
      <c r="C331" s="295"/>
      <c r="D331" s="161">
        <f>'درآمد سود سهام'!M161</f>
        <v>5716586821</v>
      </c>
      <c r="E331" s="161"/>
      <c r="F331" s="161">
        <v>-5771848053</v>
      </c>
      <c r="G331" s="161"/>
      <c r="H331" s="161">
        <v>0</v>
      </c>
      <c r="I331" s="161"/>
      <c r="J331" s="187">
        <f t="shared" si="15"/>
        <v>-55261232</v>
      </c>
      <c r="K331" s="187"/>
      <c r="L331" s="279">
        <f t="shared" si="13"/>
        <v>-4.7792864321605104E-5</v>
      </c>
      <c r="M331" s="279"/>
      <c r="N331" s="161">
        <v>5716586821</v>
      </c>
      <c r="O331" s="161"/>
      <c r="P331" s="161">
        <v>-5771848053</v>
      </c>
      <c r="Q331" s="161"/>
      <c r="R331" s="161">
        <v>0</v>
      </c>
      <c r="S331" s="161"/>
      <c r="T331" s="187">
        <f t="shared" si="14"/>
        <v>-55261232</v>
      </c>
      <c r="U331" s="183"/>
      <c r="V331" s="279">
        <f>T331/درآمدها!$J$5</f>
        <v>-1.3020446052086105E-5</v>
      </c>
    </row>
    <row r="332" spans="1:22" s="277" customFormat="1" ht="42.75" customHeight="1">
      <c r="A332" s="286"/>
      <c r="B332" s="294" t="s">
        <v>172</v>
      </c>
      <c r="C332" s="295"/>
      <c r="D332" s="161">
        <v>0</v>
      </c>
      <c r="E332" s="161"/>
      <c r="F332" s="161">
        <v>2588496837</v>
      </c>
      <c r="G332" s="161"/>
      <c r="H332" s="161">
        <v>0</v>
      </c>
      <c r="I332" s="161"/>
      <c r="J332" s="187">
        <f t="shared" si="15"/>
        <v>2588496837</v>
      </c>
      <c r="K332" s="187"/>
      <c r="L332" s="279">
        <f t="shared" ref="L332:L366" si="16">J332/1156265329237</f>
        <v>2.2386702874746798E-3</v>
      </c>
      <c r="M332" s="279"/>
      <c r="N332" s="161">
        <v>2048894550</v>
      </c>
      <c r="O332" s="161"/>
      <c r="P332" s="161">
        <v>6649829964</v>
      </c>
      <c r="Q332" s="161"/>
      <c r="R332" s="161">
        <v>927533350</v>
      </c>
      <c r="S332" s="161"/>
      <c r="T332" s="187">
        <f t="shared" ref="T332:T366" si="17">N332+P332+R332</f>
        <v>9626257864</v>
      </c>
      <c r="U332" s="183"/>
      <c r="V332" s="279">
        <f>T332/درآمدها!$J$5</f>
        <v>2.2681030926288725E-3</v>
      </c>
    </row>
    <row r="333" spans="1:22" s="277" customFormat="1" ht="42.75" customHeight="1">
      <c r="A333" s="286"/>
      <c r="B333" s="294" t="s">
        <v>184</v>
      </c>
      <c r="C333" s="295"/>
      <c r="D333" s="161">
        <v>0</v>
      </c>
      <c r="E333" s="161"/>
      <c r="F333" s="161">
        <v>788440748</v>
      </c>
      <c r="G333" s="161"/>
      <c r="H333" s="161">
        <v>0</v>
      </c>
      <c r="I333" s="161"/>
      <c r="J333" s="187">
        <f t="shared" si="15"/>
        <v>788440748</v>
      </c>
      <c r="K333" s="187"/>
      <c r="L333" s="279">
        <f t="shared" si="16"/>
        <v>6.8188566072484313E-4</v>
      </c>
      <c r="M333" s="279"/>
      <c r="N333" s="161">
        <v>0</v>
      </c>
      <c r="O333" s="161"/>
      <c r="P333" s="161">
        <v>10889828588</v>
      </c>
      <c r="Q333" s="161"/>
      <c r="R333" s="161">
        <v>1075443324</v>
      </c>
      <c r="S333" s="161"/>
      <c r="T333" s="187">
        <f t="shared" si="17"/>
        <v>11965271912</v>
      </c>
      <c r="U333" s="183"/>
      <c r="V333" s="279">
        <f>T333/درآمدها!$J$5</f>
        <v>2.8192128874133162E-3</v>
      </c>
    </row>
    <row r="334" spans="1:22" s="277" customFormat="1" ht="42.75" customHeight="1">
      <c r="A334" s="286"/>
      <c r="B334" s="294" t="s">
        <v>507</v>
      </c>
      <c r="C334" s="295"/>
      <c r="D334" s="161">
        <v>0</v>
      </c>
      <c r="E334" s="161"/>
      <c r="F334" s="161">
        <v>-77615274</v>
      </c>
      <c r="G334" s="161"/>
      <c r="H334" s="161">
        <v>0</v>
      </c>
      <c r="I334" s="161"/>
      <c r="J334" s="187">
        <f t="shared" si="15"/>
        <v>-77615274</v>
      </c>
      <c r="K334" s="187"/>
      <c r="L334" s="279">
        <f t="shared" si="16"/>
        <v>-6.7125833524055433E-5</v>
      </c>
      <c r="M334" s="279"/>
      <c r="N334" s="161">
        <v>0</v>
      </c>
      <c r="O334" s="161"/>
      <c r="P334" s="161">
        <v>-77615274</v>
      </c>
      <c r="Q334" s="161"/>
      <c r="R334" s="161">
        <v>0</v>
      </c>
      <c r="S334" s="161"/>
      <c r="T334" s="187">
        <f t="shared" si="17"/>
        <v>-77615274</v>
      </c>
      <c r="U334" s="183"/>
      <c r="V334" s="279">
        <f>T334/درآمدها!$J$5</f>
        <v>-1.8287422327733867E-5</v>
      </c>
    </row>
    <row r="335" spans="1:22" s="277" customFormat="1" ht="42.75" customHeight="1">
      <c r="A335" s="286"/>
      <c r="B335" s="294" t="s">
        <v>175</v>
      </c>
      <c r="C335" s="295"/>
      <c r="D335" s="161">
        <v>0</v>
      </c>
      <c r="E335" s="161"/>
      <c r="F335" s="161">
        <v>6414837760</v>
      </c>
      <c r="G335" s="161"/>
      <c r="H335" s="161">
        <v>0</v>
      </c>
      <c r="I335" s="161"/>
      <c r="J335" s="187">
        <f t="shared" si="15"/>
        <v>6414837760</v>
      </c>
      <c r="K335" s="187"/>
      <c r="L335" s="279">
        <f t="shared" si="16"/>
        <v>5.5478942400124052E-3</v>
      </c>
      <c r="M335" s="279"/>
      <c r="N335" s="161">
        <v>0</v>
      </c>
      <c r="O335" s="161"/>
      <c r="P335" s="161">
        <v>10317448155</v>
      </c>
      <c r="Q335" s="161"/>
      <c r="R335" s="161">
        <v>-542317207</v>
      </c>
      <c r="S335" s="161"/>
      <c r="T335" s="187">
        <f t="shared" si="17"/>
        <v>9775130948</v>
      </c>
      <c r="U335" s="183"/>
      <c r="V335" s="279">
        <f>T335/درآمدها!$J$5</f>
        <v>2.3031800152503168E-3</v>
      </c>
    </row>
    <row r="336" spans="1:22" s="277" customFormat="1" ht="42.75" customHeight="1">
      <c r="A336" s="286"/>
      <c r="B336" s="294" t="s">
        <v>128</v>
      </c>
      <c r="C336" s="295"/>
      <c r="D336" s="161">
        <v>0</v>
      </c>
      <c r="E336" s="161"/>
      <c r="F336" s="161">
        <v>766549473</v>
      </c>
      <c r="G336" s="161"/>
      <c r="H336" s="161">
        <v>0</v>
      </c>
      <c r="I336" s="161"/>
      <c r="J336" s="187">
        <f t="shared" si="15"/>
        <v>766549473</v>
      </c>
      <c r="K336" s="187"/>
      <c r="L336" s="279">
        <f t="shared" si="16"/>
        <v>6.6295291713523317E-4</v>
      </c>
      <c r="M336" s="279"/>
      <c r="N336" s="161">
        <v>0</v>
      </c>
      <c r="O336" s="161"/>
      <c r="P336" s="161">
        <v>-809870263</v>
      </c>
      <c r="Q336" s="161"/>
      <c r="R336" s="161">
        <v>-127230235</v>
      </c>
      <c r="S336" s="161"/>
      <c r="T336" s="187">
        <f t="shared" si="17"/>
        <v>-937100498</v>
      </c>
      <c r="U336" s="183"/>
      <c r="V336" s="279">
        <f>T336/درآمدها!$J$5</f>
        <v>-2.2079613569947232E-4</v>
      </c>
    </row>
    <row r="337" spans="1:22" s="277" customFormat="1" ht="42.75" customHeight="1">
      <c r="A337" s="286"/>
      <c r="B337" s="294" t="s">
        <v>257</v>
      </c>
      <c r="C337" s="295"/>
      <c r="D337" s="161">
        <v>0</v>
      </c>
      <c r="E337" s="161"/>
      <c r="F337" s="161">
        <v>1694205833</v>
      </c>
      <c r="G337" s="161"/>
      <c r="H337" s="161">
        <v>0</v>
      </c>
      <c r="I337" s="161"/>
      <c r="J337" s="187">
        <f t="shared" si="15"/>
        <v>1694205833</v>
      </c>
      <c r="K337" s="187"/>
      <c r="L337" s="279">
        <f t="shared" si="16"/>
        <v>1.4652396730757099E-3</v>
      </c>
      <c r="M337" s="279"/>
      <c r="N337" s="161">
        <v>1970951100</v>
      </c>
      <c r="O337" s="161"/>
      <c r="P337" s="161">
        <v>8229797532</v>
      </c>
      <c r="Q337" s="161"/>
      <c r="R337" s="161">
        <v>1913512319</v>
      </c>
      <c r="S337" s="161"/>
      <c r="T337" s="187">
        <f t="shared" si="17"/>
        <v>12114260951</v>
      </c>
      <c r="U337" s="183"/>
      <c r="V337" s="279">
        <f>T337/درآمدها!$J$5</f>
        <v>2.8543171309208019E-3</v>
      </c>
    </row>
    <row r="338" spans="1:22" s="277" customFormat="1" ht="42.75" customHeight="1">
      <c r="A338" s="286"/>
      <c r="B338" s="294" t="s">
        <v>252</v>
      </c>
      <c r="C338" s="295"/>
      <c r="D338" s="161">
        <v>0</v>
      </c>
      <c r="E338" s="161"/>
      <c r="F338" s="161">
        <v>5104225802</v>
      </c>
      <c r="G338" s="161"/>
      <c r="H338" s="161">
        <v>0</v>
      </c>
      <c r="I338" s="161"/>
      <c r="J338" s="187">
        <f t="shared" si="15"/>
        <v>5104225802</v>
      </c>
      <c r="K338" s="187"/>
      <c r="L338" s="279">
        <f t="shared" si="16"/>
        <v>4.4144070335207517E-3</v>
      </c>
      <c r="M338" s="279"/>
      <c r="N338" s="161">
        <v>0</v>
      </c>
      <c r="O338" s="161"/>
      <c r="P338" s="161">
        <v>2279460507</v>
      </c>
      <c r="Q338" s="161"/>
      <c r="R338" s="161">
        <v>-439095032</v>
      </c>
      <c r="S338" s="161"/>
      <c r="T338" s="187">
        <f t="shared" si="17"/>
        <v>1840365475</v>
      </c>
      <c r="U338" s="183"/>
      <c r="V338" s="279">
        <f>T338/درآمدها!$J$5</f>
        <v>4.3362007172332526E-4</v>
      </c>
    </row>
    <row r="339" spans="1:22" s="277" customFormat="1" ht="42.75" customHeight="1">
      <c r="A339" s="286"/>
      <c r="B339" s="294" t="s">
        <v>323</v>
      </c>
      <c r="C339" s="295"/>
      <c r="D339" s="161">
        <v>0</v>
      </c>
      <c r="E339" s="161"/>
      <c r="F339" s="161">
        <v>0</v>
      </c>
      <c r="G339" s="161"/>
      <c r="H339" s="161">
        <v>0</v>
      </c>
      <c r="I339" s="161"/>
      <c r="J339" s="187">
        <f t="shared" si="15"/>
        <v>0</v>
      </c>
      <c r="K339" s="187"/>
      <c r="L339" s="279">
        <f t="shared" si="16"/>
        <v>0</v>
      </c>
      <c r="M339" s="279"/>
      <c r="N339" s="161">
        <v>969225103</v>
      </c>
      <c r="O339" s="161"/>
      <c r="P339" s="161">
        <v>0</v>
      </c>
      <c r="Q339" s="161"/>
      <c r="R339" s="161">
        <v>-2644951504</v>
      </c>
      <c r="S339" s="161"/>
      <c r="T339" s="187">
        <f t="shared" si="17"/>
        <v>-1675726401</v>
      </c>
      <c r="U339" s="183"/>
      <c r="V339" s="279">
        <f>T339/درآمدها!$J$5</f>
        <v>-3.9482842514761352E-4</v>
      </c>
    </row>
    <row r="340" spans="1:22" s="277" customFormat="1" ht="42.75" customHeight="1">
      <c r="A340" s="286"/>
      <c r="B340" s="294" t="s">
        <v>334</v>
      </c>
      <c r="C340" s="295"/>
      <c r="D340" s="161">
        <v>0</v>
      </c>
      <c r="E340" s="161"/>
      <c r="F340" s="161">
        <v>5028386359</v>
      </c>
      <c r="G340" s="161"/>
      <c r="H340" s="161">
        <v>0</v>
      </c>
      <c r="I340" s="161"/>
      <c r="J340" s="187">
        <f t="shared" si="15"/>
        <v>5028386359</v>
      </c>
      <c r="K340" s="187"/>
      <c r="L340" s="279">
        <f t="shared" si="16"/>
        <v>4.3488170334728855E-3</v>
      </c>
      <c r="M340" s="279"/>
      <c r="N340" s="161">
        <v>4576825000</v>
      </c>
      <c r="O340" s="161"/>
      <c r="P340" s="161">
        <v>13386277955</v>
      </c>
      <c r="Q340" s="161"/>
      <c r="R340" s="161">
        <v>-1301931412</v>
      </c>
      <c r="S340" s="161"/>
      <c r="T340" s="187">
        <f t="shared" si="17"/>
        <v>16661171543</v>
      </c>
      <c r="U340" s="183"/>
      <c r="V340" s="279">
        <f>T340/درآمدها!$J$5</f>
        <v>3.9256433016220792E-3</v>
      </c>
    </row>
    <row r="341" spans="1:22" s="277" customFormat="1" ht="42.75" customHeight="1">
      <c r="A341" s="286"/>
      <c r="B341" s="294" t="s">
        <v>242</v>
      </c>
      <c r="C341" s="295"/>
      <c r="D341" s="161">
        <v>0</v>
      </c>
      <c r="E341" s="161"/>
      <c r="F341" s="161">
        <v>65832274</v>
      </c>
      <c r="G341" s="161"/>
      <c r="H341" s="161">
        <v>215958702</v>
      </c>
      <c r="I341" s="161"/>
      <c r="J341" s="187">
        <f t="shared" si="15"/>
        <v>281790976</v>
      </c>
      <c r="K341" s="187"/>
      <c r="L341" s="279">
        <f t="shared" si="16"/>
        <v>2.4370788336786775E-4</v>
      </c>
      <c r="M341" s="279"/>
      <c r="N341" s="161">
        <v>0</v>
      </c>
      <c r="O341" s="161"/>
      <c r="P341" s="161">
        <v>4315364734</v>
      </c>
      <c r="Q341" s="161"/>
      <c r="R341" s="161">
        <v>179607002</v>
      </c>
      <c r="S341" s="161"/>
      <c r="T341" s="187">
        <f t="shared" si="17"/>
        <v>4494971736</v>
      </c>
      <c r="U341" s="183"/>
      <c r="V341" s="279">
        <f>T341/درآمدها!$J$5</f>
        <v>1.0590885305314913E-3</v>
      </c>
    </row>
    <row r="342" spans="1:22" s="277" customFormat="1" ht="42.75" customHeight="1">
      <c r="A342" s="286"/>
      <c r="B342" s="294" t="s">
        <v>477</v>
      </c>
      <c r="C342" s="295"/>
      <c r="D342" s="161">
        <v>0</v>
      </c>
      <c r="E342" s="161"/>
      <c r="F342" s="161">
        <v>-2495465310</v>
      </c>
      <c r="G342" s="161"/>
      <c r="H342" s="161">
        <v>0</v>
      </c>
      <c r="I342" s="161"/>
      <c r="J342" s="187">
        <f t="shared" si="15"/>
        <v>-2495465310</v>
      </c>
      <c r="K342" s="187"/>
      <c r="L342" s="279">
        <f t="shared" si="16"/>
        <v>-2.1582116551455499E-3</v>
      </c>
      <c r="M342" s="279"/>
      <c r="N342" s="161">
        <v>0</v>
      </c>
      <c r="O342" s="161"/>
      <c r="P342" s="161">
        <v>-1303043329</v>
      </c>
      <c r="Q342" s="161"/>
      <c r="R342" s="161">
        <v>0</v>
      </c>
      <c r="S342" s="161"/>
      <c r="T342" s="187">
        <f t="shared" si="17"/>
        <v>-1303043329</v>
      </c>
      <c r="U342" s="183"/>
      <c r="V342" s="279">
        <f>T342/درآمدها!$J$5</f>
        <v>-3.0701822515964147E-4</v>
      </c>
    </row>
    <row r="343" spans="1:22" s="277" customFormat="1" ht="42.75" customHeight="1">
      <c r="A343" s="286"/>
      <c r="B343" s="294" t="s">
        <v>276</v>
      </c>
      <c r="C343" s="295"/>
      <c r="D343" s="161">
        <v>0</v>
      </c>
      <c r="E343" s="161"/>
      <c r="F343" s="161">
        <v>0</v>
      </c>
      <c r="G343" s="161"/>
      <c r="H343" s="161">
        <v>0</v>
      </c>
      <c r="I343" s="161"/>
      <c r="J343" s="187">
        <f t="shared" si="15"/>
        <v>0</v>
      </c>
      <c r="K343" s="187"/>
      <c r="L343" s="279">
        <f t="shared" si="16"/>
        <v>0</v>
      </c>
      <c r="M343" s="279"/>
      <c r="N343" s="161">
        <v>0</v>
      </c>
      <c r="O343" s="161"/>
      <c r="P343" s="161">
        <v>0</v>
      </c>
      <c r="Q343" s="161"/>
      <c r="R343" s="161">
        <v>26789332534</v>
      </c>
      <c r="S343" s="161"/>
      <c r="T343" s="187">
        <f t="shared" si="17"/>
        <v>26789332534</v>
      </c>
      <c r="U343" s="183"/>
      <c r="V343" s="279">
        <f>T343/درآمدها!$J$5</f>
        <v>6.3120029432268566E-3</v>
      </c>
    </row>
    <row r="344" spans="1:22" s="277" customFormat="1" ht="42.75" customHeight="1">
      <c r="A344" s="286"/>
      <c r="B344" s="294" t="s">
        <v>445</v>
      </c>
      <c r="C344" s="295"/>
      <c r="D344" s="161">
        <v>0</v>
      </c>
      <c r="E344" s="161"/>
      <c r="F344" s="161">
        <v>0</v>
      </c>
      <c r="G344" s="161"/>
      <c r="H344" s="161">
        <v>0</v>
      </c>
      <c r="I344" s="161"/>
      <c r="J344" s="187">
        <f t="shared" si="15"/>
        <v>0</v>
      </c>
      <c r="K344" s="187"/>
      <c r="L344" s="279">
        <f t="shared" si="16"/>
        <v>0</v>
      </c>
      <c r="M344" s="279"/>
      <c r="N344" s="161">
        <v>0</v>
      </c>
      <c r="O344" s="161"/>
      <c r="P344" s="161">
        <v>0</v>
      </c>
      <c r="Q344" s="161"/>
      <c r="R344" s="161">
        <v>-224127335</v>
      </c>
      <c r="S344" s="161"/>
      <c r="T344" s="187">
        <f t="shared" si="17"/>
        <v>-224127335</v>
      </c>
      <c r="U344" s="183"/>
      <c r="V344" s="279">
        <f>T344/درآمدها!$J$5</f>
        <v>-5.2808049486941041E-5</v>
      </c>
    </row>
    <row r="345" spans="1:22" s="277" customFormat="1" ht="42.75" customHeight="1">
      <c r="A345" s="286"/>
      <c r="B345" s="294" t="s">
        <v>329</v>
      </c>
      <c r="C345" s="295"/>
      <c r="D345" s="161">
        <v>0</v>
      </c>
      <c r="E345" s="161"/>
      <c r="F345" s="161">
        <v>0</v>
      </c>
      <c r="G345" s="161"/>
      <c r="H345" s="161">
        <v>0</v>
      </c>
      <c r="I345" s="161"/>
      <c r="J345" s="187">
        <f t="shared" si="15"/>
        <v>0</v>
      </c>
      <c r="K345" s="187"/>
      <c r="L345" s="279">
        <f t="shared" si="16"/>
        <v>0</v>
      </c>
      <c r="M345" s="279"/>
      <c r="N345" s="161">
        <v>2852569440</v>
      </c>
      <c r="O345" s="161"/>
      <c r="P345" s="161">
        <v>0</v>
      </c>
      <c r="Q345" s="161"/>
      <c r="R345" s="161">
        <v>4414435773</v>
      </c>
      <c r="S345" s="161"/>
      <c r="T345" s="187">
        <f t="shared" si="17"/>
        <v>7267005213</v>
      </c>
      <c r="U345" s="183"/>
      <c r="V345" s="279">
        <f>T345/درآمدها!$J$5</f>
        <v>1.7122247534418883E-3</v>
      </c>
    </row>
    <row r="346" spans="1:22" s="277" customFormat="1" ht="42.75" customHeight="1">
      <c r="A346" s="286"/>
      <c r="B346" s="294" t="s">
        <v>290</v>
      </c>
      <c r="C346" s="295"/>
      <c r="D346" s="161">
        <v>0</v>
      </c>
      <c r="E346" s="161"/>
      <c r="F346" s="161">
        <v>-1399598828</v>
      </c>
      <c r="G346" s="161"/>
      <c r="H346" s="161">
        <v>0</v>
      </c>
      <c r="I346" s="161"/>
      <c r="J346" s="187">
        <f t="shared" si="15"/>
        <v>-1399598828</v>
      </c>
      <c r="K346" s="187"/>
      <c r="L346" s="279">
        <f t="shared" si="16"/>
        <v>-1.2104478034670222E-3</v>
      </c>
      <c r="M346" s="279"/>
      <c r="N346" s="161">
        <v>0</v>
      </c>
      <c r="O346" s="161"/>
      <c r="P346" s="161">
        <v>3270779507</v>
      </c>
      <c r="Q346" s="161"/>
      <c r="R346" s="161">
        <v>-845436888</v>
      </c>
      <c r="S346" s="161"/>
      <c r="T346" s="187">
        <f t="shared" si="17"/>
        <v>2425342619</v>
      </c>
      <c r="U346" s="183"/>
      <c r="V346" s="279">
        <f>T346/درآمدها!$J$5</f>
        <v>5.7145021175993189E-4</v>
      </c>
    </row>
    <row r="347" spans="1:22" s="277" customFormat="1" ht="42.75" customHeight="1">
      <c r="A347" s="286"/>
      <c r="B347" s="294" t="s">
        <v>255</v>
      </c>
      <c r="C347" s="295"/>
      <c r="D347" s="161">
        <v>0</v>
      </c>
      <c r="E347" s="161"/>
      <c r="F347" s="161">
        <v>-1002449302</v>
      </c>
      <c r="G347" s="161"/>
      <c r="H347" s="161">
        <v>0</v>
      </c>
      <c r="I347" s="161"/>
      <c r="J347" s="187">
        <f t="shared" si="15"/>
        <v>-1002449302</v>
      </c>
      <c r="K347" s="187"/>
      <c r="L347" s="279">
        <f t="shared" si="16"/>
        <v>-8.6697168604155887E-4</v>
      </c>
      <c r="M347" s="279"/>
      <c r="N347" s="161">
        <v>0</v>
      </c>
      <c r="O347" s="161"/>
      <c r="P347" s="161">
        <v>6274462803</v>
      </c>
      <c r="Q347" s="161"/>
      <c r="R347" s="161">
        <v>-493272219</v>
      </c>
      <c r="S347" s="161"/>
      <c r="T347" s="187">
        <f t="shared" si="17"/>
        <v>5781190584</v>
      </c>
      <c r="U347" s="183"/>
      <c r="V347" s="279">
        <f>T347/درآمدها!$J$5</f>
        <v>1.3621426340223496E-3</v>
      </c>
    </row>
    <row r="348" spans="1:22" s="277" customFormat="1" ht="42.75" customHeight="1">
      <c r="A348" s="286"/>
      <c r="B348" s="294" t="s">
        <v>343</v>
      </c>
      <c r="C348" s="295"/>
      <c r="D348" s="161">
        <v>0</v>
      </c>
      <c r="E348" s="161"/>
      <c r="F348" s="161">
        <v>2259294177</v>
      </c>
      <c r="G348" s="161"/>
      <c r="H348" s="161">
        <v>406580233</v>
      </c>
      <c r="I348" s="161"/>
      <c r="J348" s="187">
        <f t="shared" si="15"/>
        <v>2665874410</v>
      </c>
      <c r="K348" s="187"/>
      <c r="L348" s="279">
        <f t="shared" si="16"/>
        <v>2.3055905444809674E-3</v>
      </c>
      <c r="M348" s="279"/>
      <c r="N348" s="161">
        <v>0</v>
      </c>
      <c r="O348" s="161"/>
      <c r="P348" s="161">
        <v>7638641337</v>
      </c>
      <c r="Q348" s="161"/>
      <c r="R348" s="161">
        <v>819472658</v>
      </c>
      <c r="S348" s="161"/>
      <c r="T348" s="187">
        <f t="shared" si="17"/>
        <v>8458113995</v>
      </c>
      <c r="U348" s="183"/>
      <c r="V348" s="279">
        <f>T348/درآمدها!$J$5</f>
        <v>1.9928693767502681E-3</v>
      </c>
    </row>
    <row r="349" spans="1:22" s="277" customFormat="1" ht="42.75" customHeight="1">
      <c r="A349" s="286"/>
      <c r="B349" s="294" t="s">
        <v>403</v>
      </c>
      <c r="C349" s="295"/>
      <c r="D349" s="161">
        <v>0</v>
      </c>
      <c r="E349" s="161"/>
      <c r="F349" s="161">
        <v>329689182</v>
      </c>
      <c r="G349" s="161"/>
      <c r="H349" s="161">
        <v>49639814</v>
      </c>
      <c r="I349" s="161"/>
      <c r="J349" s="187">
        <f t="shared" si="15"/>
        <v>379328996</v>
      </c>
      <c r="K349" s="187"/>
      <c r="L349" s="279">
        <f t="shared" si="16"/>
        <v>3.2806397148508538E-4</v>
      </c>
      <c r="M349" s="279"/>
      <c r="N349" s="161">
        <v>0</v>
      </c>
      <c r="O349" s="161"/>
      <c r="P349" s="161">
        <v>1561632150</v>
      </c>
      <c r="Q349" s="161"/>
      <c r="R349" s="161">
        <v>207692153</v>
      </c>
      <c r="S349" s="161"/>
      <c r="T349" s="187">
        <f t="shared" si="17"/>
        <v>1769324303</v>
      </c>
      <c r="U349" s="183"/>
      <c r="V349" s="279">
        <f>T349/درآمدها!$J$5</f>
        <v>4.1688161486983042E-4</v>
      </c>
    </row>
    <row r="350" spans="1:22" s="277" customFormat="1" ht="42.75" customHeight="1">
      <c r="A350" s="286"/>
      <c r="B350" s="294" t="s">
        <v>449</v>
      </c>
      <c r="C350" s="295"/>
      <c r="D350" s="161">
        <v>0</v>
      </c>
      <c r="E350" s="161"/>
      <c r="F350" s="161">
        <v>-8230124396</v>
      </c>
      <c r="G350" s="161"/>
      <c r="H350" s="161">
        <v>0</v>
      </c>
      <c r="I350" s="161"/>
      <c r="J350" s="187">
        <f t="shared" si="15"/>
        <v>-8230124396</v>
      </c>
      <c r="K350" s="187"/>
      <c r="L350" s="279">
        <f t="shared" si="16"/>
        <v>-7.1178510571020242E-3</v>
      </c>
      <c r="M350" s="279"/>
      <c r="N350" s="161">
        <v>0</v>
      </c>
      <c r="O350" s="161"/>
      <c r="P350" s="161">
        <v>-7116779906</v>
      </c>
      <c r="Q350" s="161"/>
      <c r="R350" s="161">
        <v>2846273</v>
      </c>
      <c r="S350" s="161"/>
      <c r="T350" s="187">
        <f t="shared" si="17"/>
        <v>-7113933633</v>
      </c>
      <c r="U350" s="183"/>
      <c r="V350" s="279">
        <f>T350/درآمدها!$J$5</f>
        <v>-1.6761585968006903E-3</v>
      </c>
    </row>
    <row r="351" spans="1:22" s="277" customFormat="1" ht="42.75" customHeight="1">
      <c r="A351" s="286"/>
      <c r="B351" s="294" t="s">
        <v>351</v>
      </c>
      <c r="C351" s="295"/>
      <c r="D351" s="161">
        <v>0</v>
      </c>
      <c r="E351" s="161"/>
      <c r="F351" s="161">
        <v>0</v>
      </c>
      <c r="G351" s="161"/>
      <c r="H351" s="161">
        <v>0</v>
      </c>
      <c r="I351" s="161"/>
      <c r="J351" s="187">
        <f t="shared" si="15"/>
        <v>0</v>
      </c>
      <c r="K351" s="187"/>
      <c r="L351" s="279">
        <f t="shared" si="16"/>
        <v>0</v>
      </c>
      <c r="M351" s="279"/>
      <c r="N351" s="161">
        <v>0</v>
      </c>
      <c r="O351" s="161"/>
      <c r="P351" s="161">
        <v>0</v>
      </c>
      <c r="Q351" s="161"/>
      <c r="R351" s="161">
        <v>-189460399</v>
      </c>
      <c r="S351" s="161"/>
      <c r="T351" s="187">
        <f t="shared" si="17"/>
        <v>-189460399</v>
      </c>
      <c r="U351" s="183"/>
      <c r="V351" s="279">
        <f>T351/درآمدها!$J$5</f>
        <v>-4.4639954899778712E-5</v>
      </c>
    </row>
    <row r="352" spans="1:22" s="277" customFormat="1" ht="42.75" customHeight="1">
      <c r="A352" s="286"/>
      <c r="B352" s="294" t="s">
        <v>416</v>
      </c>
      <c r="C352" s="295"/>
      <c r="D352" s="161">
        <v>0</v>
      </c>
      <c r="E352" s="161"/>
      <c r="F352" s="161">
        <v>-26211755</v>
      </c>
      <c r="G352" s="161"/>
      <c r="H352" s="161">
        <v>2788019</v>
      </c>
      <c r="I352" s="161"/>
      <c r="J352" s="187">
        <f t="shared" si="15"/>
        <v>-23423736</v>
      </c>
      <c r="K352" s="187"/>
      <c r="L352" s="279">
        <f t="shared" si="16"/>
        <v>-2.025809769411397E-5</v>
      </c>
      <c r="M352" s="279"/>
      <c r="N352" s="161">
        <v>0</v>
      </c>
      <c r="O352" s="161"/>
      <c r="P352" s="161">
        <v>59703798</v>
      </c>
      <c r="Q352" s="161"/>
      <c r="R352" s="161">
        <v>2068262329</v>
      </c>
      <c r="S352" s="161"/>
      <c r="T352" s="187">
        <f t="shared" si="17"/>
        <v>2127966127</v>
      </c>
      <c r="U352" s="183"/>
      <c r="V352" s="279">
        <f>T352/درآمدها!$J$5</f>
        <v>5.0138346820190519E-4</v>
      </c>
    </row>
    <row r="353" spans="1:22" s="277" customFormat="1" ht="42.75" customHeight="1">
      <c r="A353" s="286"/>
      <c r="B353" s="294" t="s">
        <v>475</v>
      </c>
      <c r="C353" s="295"/>
      <c r="D353" s="161">
        <v>0</v>
      </c>
      <c r="E353" s="161"/>
      <c r="F353" s="161">
        <v>-168974100</v>
      </c>
      <c r="G353" s="161"/>
      <c r="H353" s="161">
        <v>1744365934</v>
      </c>
      <c r="I353" s="161"/>
      <c r="J353" s="187">
        <f t="shared" si="15"/>
        <v>1575391834</v>
      </c>
      <c r="K353" s="187"/>
      <c r="L353" s="279">
        <f t="shared" si="16"/>
        <v>1.362482982205801E-3</v>
      </c>
      <c r="M353" s="279"/>
      <c r="N353" s="161">
        <v>0</v>
      </c>
      <c r="O353" s="161"/>
      <c r="P353" s="161">
        <v>1302191100</v>
      </c>
      <c r="Q353" s="161"/>
      <c r="R353" s="161">
        <v>1744365934</v>
      </c>
      <c r="S353" s="161"/>
      <c r="T353" s="187">
        <f t="shared" si="17"/>
        <v>3046557034</v>
      </c>
      <c r="U353" s="183"/>
      <c r="V353" s="279">
        <f>T353/درآمدها!$J$5</f>
        <v>7.1781844287873374E-4</v>
      </c>
    </row>
    <row r="354" spans="1:22" s="277" customFormat="1" ht="42.75" customHeight="1">
      <c r="A354" s="286"/>
      <c r="B354" s="294" t="s">
        <v>498</v>
      </c>
      <c r="C354" s="295"/>
      <c r="D354" s="161">
        <v>0</v>
      </c>
      <c r="E354" s="161"/>
      <c r="F354" s="161">
        <v>7786406612</v>
      </c>
      <c r="G354" s="161"/>
      <c r="H354" s="161">
        <v>0</v>
      </c>
      <c r="I354" s="161"/>
      <c r="J354" s="187">
        <f t="shared" si="15"/>
        <v>7786406612</v>
      </c>
      <c r="K354" s="187"/>
      <c r="L354" s="279">
        <f t="shared" si="16"/>
        <v>6.7341002234652479E-3</v>
      </c>
      <c r="M354" s="279"/>
      <c r="N354" s="161">
        <v>0</v>
      </c>
      <c r="O354" s="161"/>
      <c r="P354" s="161">
        <v>7786406612</v>
      </c>
      <c r="Q354" s="161"/>
      <c r="R354" s="161">
        <v>0</v>
      </c>
      <c r="S354" s="161"/>
      <c r="T354" s="187">
        <f t="shared" si="17"/>
        <v>7786406612</v>
      </c>
      <c r="U354" s="183"/>
      <c r="V354" s="279">
        <f>T354/درآمدها!$J$5</f>
        <v>1.8346041802172006E-3</v>
      </c>
    </row>
    <row r="355" spans="1:22" s="277" customFormat="1" ht="42.75" customHeight="1">
      <c r="A355" s="286"/>
      <c r="B355" s="294" t="s">
        <v>503</v>
      </c>
      <c r="C355" s="295"/>
      <c r="D355" s="161">
        <v>0</v>
      </c>
      <c r="E355" s="161"/>
      <c r="F355" s="161">
        <v>823514854</v>
      </c>
      <c r="G355" s="161"/>
      <c r="H355" s="161">
        <v>653107969</v>
      </c>
      <c r="I355" s="161"/>
      <c r="J355" s="187">
        <f t="shared" si="15"/>
        <v>1476622823</v>
      </c>
      <c r="K355" s="187"/>
      <c r="L355" s="279">
        <f t="shared" si="16"/>
        <v>1.2770622673382401E-3</v>
      </c>
      <c r="M355" s="279"/>
      <c r="N355" s="161">
        <v>0</v>
      </c>
      <c r="O355" s="161"/>
      <c r="P355" s="161">
        <v>823514854</v>
      </c>
      <c r="Q355" s="161"/>
      <c r="R355" s="161">
        <v>653107969</v>
      </c>
      <c r="S355" s="161"/>
      <c r="T355" s="187">
        <f t="shared" si="17"/>
        <v>1476622823</v>
      </c>
      <c r="U355" s="183"/>
      <c r="V355" s="279">
        <f>T355/درآمدها!$J$5</f>
        <v>3.4791638026004538E-4</v>
      </c>
    </row>
    <row r="356" spans="1:22" s="277" customFormat="1" ht="42.75" customHeight="1">
      <c r="A356" s="286"/>
      <c r="B356" s="294" t="s">
        <v>502</v>
      </c>
      <c r="C356" s="295"/>
      <c r="D356" s="161">
        <v>0</v>
      </c>
      <c r="E356" s="161"/>
      <c r="F356" s="161">
        <v>3993465009</v>
      </c>
      <c r="G356" s="161"/>
      <c r="H356" s="161">
        <v>0</v>
      </c>
      <c r="I356" s="161"/>
      <c r="J356" s="187">
        <f t="shared" si="15"/>
        <v>3993465009</v>
      </c>
      <c r="K356" s="187"/>
      <c r="L356" s="279">
        <f t="shared" si="16"/>
        <v>3.4537617863498685E-3</v>
      </c>
      <c r="M356" s="279"/>
      <c r="N356" s="161">
        <v>0</v>
      </c>
      <c r="O356" s="161"/>
      <c r="P356" s="161">
        <v>3993465009</v>
      </c>
      <c r="Q356" s="161"/>
      <c r="R356" s="161">
        <v>0</v>
      </c>
      <c r="S356" s="161"/>
      <c r="T356" s="187">
        <f t="shared" si="17"/>
        <v>3993465009</v>
      </c>
      <c r="U356" s="183"/>
      <c r="V356" s="279">
        <f>T356/درآمدها!$J$5</f>
        <v>9.4092537984998318E-4</v>
      </c>
    </row>
    <row r="357" spans="1:22" s="277" customFormat="1" ht="42.6" customHeight="1">
      <c r="A357" s="286"/>
      <c r="B357" s="294" t="s">
        <v>380</v>
      </c>
      <c r="C357" s="295"/>
      <c r="D357" s="161">
        <v>0</v>
      </c>
      <c r="E357" s="161"/>
      <c r="F357" s="161">
        <v>0</v>
      </c>
      <c r="G357" s="161"/>
      <c r="H357" s="161">
        <v>0</v>
      </c>
      <c r="I357" s="161"/>
      <c r="J357" s="187">
        <f t="shared" si="15"/>
        <v>0</v>
      </c>
      <c r="K357" s="187"/>
      <c r="L357" s="279">
        <f t="shared" si="16"/>
        <v>0</v>
      </c>
      <c r="M357" s="279"/>
      <c r="N357" s="161">
        <v>0</v>
      </c>
      <c r="O357" s="161"/>
      <c r="P357" s="161">
        <v>0</v>
      </c>
      <c r="Q357" s="161"/>
      <c r="R357" s="161">
        <v>-36530415</v>
      </c>
      <c r="S357" s="161"/>
      <c r="T357" s="187">
        <f t="shared" si="17"/>
        <v>-36530415</v>
      </c>
      <c r="U357" s="183"/>
      <c r="V357" s="279">
        <f>T357/درآمدها!$J$5</f>
        <v>-8.6071605817224094E-6</v>
      </c>
    </row>
    <row r="358" spans="1:22" s="277" customFormat="1" ht="42.6" customHeight="1">
      <c r="A358" s="286"/>
      <c r="B358" s="294" t="s">
        <v>336</v>
      </c>
      <c r="C358" s="295"/>
      <c r="D358" s="161">
        <v>0</v>
      </c>
      <c r="E358" s="161"/>
      <c r="F358" s="161">
        <v>0</v>
      </c>
      <c r="G358" s="161"/>
      <c r="H358" s="161">
        <v>0</v>
      </c>
      <c r="I358" s="161"/>
      <c r="J358" s="187">
        <f t="shared" si="15"/>
        <v>0</v>
      </c>
      <c r="K358" s="187"/>
      <c r="L358" s="279">
        <f t="shared" si="16"/>
        <v>0</v>
      </c>
      <c r="M358" s="279"/>
      <c r="N358" s="161">
        <v>0</v>
      </c>
      <c r="O358" s="161"/>
      <c r="P358" s="161">
        <v>10530785636</v>
      </c>
      <c r="Q358" s="161"/>
      <c r="R358" s="161">
        <v>-963</v>
      </c>
      <c r="S358" s="161"/>
      <c r="T358" s="187">
        <f t="shared" si="17"/>
        <v>10530784673</v>
      </c>
      <c r="U358" s="183"/>
      <c r="V358" s="279">
        <f>T358/درآمدها!$J$5</f>
        <v>2.4812243368177479E-3</v>
      </c>
    </row>
    <row r="359" spans="1:22" s="277" customFormat="1" ht="42.6" customHeight="1">
      <c r="A359" s="286"/>
      <c r="B359" s="294" t="s">
        <v>371</v>
      </c>
      <c r="C359" s="295"/>
      <c r="D359" s="161">
        <v>0</v>
      </c>
      <c r="E359" s="161"/>
      <c r="F359" s="161">
        <v>0</v>
      </c>
      <c r="G359" s="161"/>
      <c r="H359" s="161">
        <v>0</v>
      </c>
      <c r="I359" s="161"/>
      <c r="J359" s="187">
        <f t="shared" si="15"/>
        <v>0</v>
      </c>
      <c r="K359" s="187"/>
      <c r="L359" s="279">
        <f t="shared" si="16"/>
        <v>0</v>
      </c>
      <c r="M359" s="279"/>
      <c r="N359" s="161">
        <v>0</v>
      </c>
      <c r="O359" s="161"/>
      <c r="P359" s="161">
        <v>421071286</v>
      </c>
      <c r="Q359" s="161"/>
      <c r="R359" s="161">
        <v>-13883992</v>
      </c>
      <c r="S359" s="161"/>
      <c r="T359" s="187">
        <f t="shared" si="17"/>
        <v>407187294</v>
      </c>
      <c r="U359" s="183"/>
      <c r="V359" s="279">
        <f>T359/درآمدها!$J$5</f>
        <v>9.5939956507338155E-5</v>
      </c>
    </row>
    <row r="360" spans="1:22" s="277" customFormat="1" ht="42.6" customHeight="1">
      <c r="A360" s="286"/>
      <c r="B360" s="294" t="s">
        <v>379</v>
      </c>
      <c r="C360" s="295"/>
      <c r="D360" s="161">
        <v>0</v>
      </c>
      <c r="E360" s="161"/>
      <c r="F360" s="161">
        <v>0</v>
      </c>
      <c r="G360" s="161"/>
      <c r="H360" s="161">
        <v>0</v>
      </c>
      <c r="I360" s="161"/>
      <c r="J360" s="187">
        <f t="shared" si="15"/>
        <v>0</v>
      </c>
      <c r="K360" s="187"/>
      <c r="L360" s="279">
        <f t="shared" si="16"/>
        <v>0</v>
      </c>
      <c r="M360" s="279"/>
      <c r="N360" s="161">
        <v>0</v>
      </c>
      <c r="O360" s="161"/>
      <c r="P360" s="161">
        <v>0</v>
      </c>
      <c r="Q360" s="161"/>
      <c r="R360" s="161">
        <v>-1536</v>
      </c>
      <c r="S360" s="161"/>
      <c r="T360" s="187">
        <f t="shared" si="17"/>
        <v>-1536</v>
      </c>
      <c r="U360" s="183"/>
      <c r="V360" s="279">
        <f>T360/درآمدها!$J$5</f>
        <v>-3.6190660997214566E-10</v>
      </c>
    </row>
    <row r="361" spans="1:22" s="277" customFormat="1" ht="42.6" customHeight="1">
      <c r="A361" s="286"/>
      <c r="B361" s="294" t="s">
        <v>522</v>
      </c>
      <c r="C361" s="295"/>
      <c r="D361" s="161">
        <v>0</v>
      </c>
      <c r="E361" s="161"/>
      <c r="F361" s="161">
        <v>-6560962558</v>
      </c>
      <c r="G361" s="161"/>
      <c r="H361" s="161">
        <v>0</v>
      </c>
      <c r="I361" s="161"/>
      <c r="J361" s="187">
        <f t="shared" si="15"/>
        <v>-6560962558</v>
      </c>
      <c r="K361" s="187"/>
      <c r="L361" s="279">
        <f t="shared" si="16"/>
        <v>-5.6742707682236465E-3</v>
      </c>
      <c r="M361" s="279"/>
      <c r="N361" s="161">
        <v>0</v>
      </c>
      <c r="O361" s="161"/>
      <c r="P361" s="161">
        <v>0</v>
      </c>
      <c r="Q361" s="161"/>
      <c r="R361" s="161">
        <v>0</v>
      </c>
      <c r="S361" s="161"/>
      <c r="T361" s="187">
        <f t="shared" si="17"/>
        <v>0</v>
      </c>
      <c r="U361" s="183"/>
      <c r="V361" s="279">
        <f>T361/درآمدها!$J$5</f>
        <v>0</v>
      </c>
    </row>
    <row r="362" spans="1:22" s="277" customFormat="1" ht="42.6" customHeight="1">
      <c r="A362" s="286"/>
      <c r="B362" s="294" t="s">
        <v>490</v>
      </c>
      <c r="C362" s="295"/>
      <c r="D362" s="161">
        <v>0</v>
      </c>
      <c r="E362" s="161"/>
      <c r="F362" s="161">
        <v>0</v>
      </c>
      <c r="G362" s="161"/>
      <c r="H362" s="161">
        <v>0</v>
      </c>
      <c r="I362" s="161"/>
      <c r="J362" s="187">
        <f t="shared" si="15"/>
        <v>0</v>
      </c>
      <c r="K362" s="187"/>
      <c r="L362" s="279">
        <f t="shared" si="16"/>
        <v>0</v>
      </c>
      <c r="M362" s="279"/>
      <c r="N362" s="161">
        <v>0</v>
      </c>
      <c r="O362" s="161"/>
      <c r="P362" s="161">
        <v>0</v>
      </c>
      <c r="Q362" s="161"/>
      <c r="R362" s="161">
        <v>-1113463</v>
      </c>
      <c r="S362" s="161"/>
      <c r="T362" s="187">
        <f t="shared" si="17"/>
        <v>-1113463</v>
      </c>
      <c r="U362" s="183"/>
      <c r="V362" s="279">
        <f>T362/درآمدها!$J$5</f>
        <v>-2.6235001279909846E-7</v>
      </c>
    </row>
    <row r="363" spans="1:22" s="277" customFormat="1" ht="42.6" customHeight="1">
      <c r="A363" s="286"/>
      <c r="B363" s="294" t="s">
        <v>378</v>
      </c>
      <c r="C363" s="295"/>
      <c r="D363" s="161">
        <v>0</v>
      </c>
      <c r="E363" s="161"/>
      <c r="F363" s="161">
        <v>0</v>
      </c>
      <c r="G363" s="161"/>
      <c r="H363" s="161">
        <v>0</v>
      </c>
      <c r="I363" s="161"/>
      <c r="J363" s="187">
        <f t="shared" si="15"/>
        <v>0</v>
      </c>
      <c r="K363" s="187"/>
      <c r="L363" s="279">
        <f t="shared" si="16"/>
        <v>0</v>
      </c>
      <c r="M363" s="279"/>
      <c r="N363" s="161">
        <v>0</v>
      </c>
      <c r="O363" s="161"/>
      <c r="P363" s="161">
        <v>0</v>
      </c>
      <c r="Q363" s="161"/>
      <c r="R363" s="161">
        <v>1542175086</v>
      </c>
      <c r="S363" s="161"/>
      <c r="T363" s="187">
        <f t="shared" si="17"/>
        <v>1542175086</v>
      </c>
      <c r="U363" s="183"/>
      <c r="V363" s="279">
        <f>T363/درآمدها!$J$5</f>
        <v>3.6336156077979313E-4</v>
      </c>
    </row>
    <row r="364" spans="1:22" s="277" customFormat="1" ht="42.6" customHeight="1">
      <c r="A364" s="286"/>
      <c r="B364" s="294" t="s">
        <v>372</v>
      </c>
      <c r="C364" s="295"/>
      <c r="D364" s="161">
        <v>0</v>
      </c>
      <c r="E364" s="161"/>
      <c r="F364" s="161">
        <v>0</v>
      </c>
      <c r="G364" s="161"/>
      <c r="H364" s="161">
        <v>0</v>
      </c>
      <c r="I364" s="161"/>
      <c r="J364" s="187">
        <f t="shared" si="15"/>
        <v>0</v>
      </c>
      <c r="K364" s="187"/>
      <c r="L364" s="279">
        <f t="shared" si="16"/>
        <v>0</v>
      </c>
      <c r="M364" s="279"/>
      <c r="N364" s="161">
        <v>0</v>
      </c>
      <c r="O364" s="161"/>
      <c r="P364" s="161">
        <v>-2483242682</v>
      </c>
      <c r="Q364" s="161"/>
      <c r="R364" s="161">
        <v>0</v>
      </c>
      <c r="S364" s="161"/>
      <c r="T364" s="187">
        <f t="shared" si="17"/>
        <v>-2483242682</v>
      </c>
      <c r="U364" s="183"/>
      <c r="V364" s="279">
        <f>T364/درآمدها!$J$5</f>
        <v>-5.8509240936247334E-4</v>
      </c>
    </row>
    <row r="365" spans="1:22" s="277" customFormat="1" ht="42.6" customHeight="1">
      <c r="A365" s="286"/>
      <c r="B365" s="294" t="s">
        <v>335</v>
      </c>
      <c r="C365" s="295"/>
      <c r="D365" s="161">
        <v>0</v>
      </c>
      <c r="E365" s="161"/>
      <c r="F365" s="161">
        <v>0</v>
      </c>
      <c r="G365" s="161"/>
      <c r="H365" s="161">
        <v>0</v>
      </c>
      <c r="I365" s="161"/>
      <c r="J365" s="187">
        <f t="shared" si="15"/>
        <v>0</v>
      </c>
      <c r="K365" s="187"/>
      <c r="L365" s="279">
        <f t="shared" si="16"/>
        <v>0</v>
      </c>
      <c r="M365" s="279"/>
      <c r="N365" s="161">
        <v>0</v>
      </c>
      <c r="O365" s="161"/>
      <c r="P365" s="161">
        <v>1098506074</v>
      </c>
      <c r="Q365" s="161"/>
      <c r="R365" s="161">
        <v>-1424784821</v>
      </c>
      <c r="S365" s="161"/>
      <c r="T365" s="187">
        <f t="shared" si="17"/>
        <v>-326278747</v>
      </c>
      <c r="U365" s="183"/>
      <c r="V365" s="279">
        <f>T365/درآمدها!$J$5</f>
        <v>-7.6876585437974873E-5</v>
      </c>
    </row>
    <row r="366" spans="1:22" s="277" customFormat="1" ht="42.6" customHeight="1">
      <c r="A366" s="286"/>
      <c r="B366" s="294" t="s">
        <v>462</v>
      </c>
      <c r="C366" s="295"/>
      <c r="D366" s="161">
        <v>0</v>
      </c>
      <c r="E366" s="161"/>
      <c r="F366" s="161">
        <v>0</v>
      </c>
      <c r="G366" s="161"/>
      <c r="H366" s="161">
        <v>0</v>
      </c>
      <c r="I366" s="161"/>
      <c r="J366" s="187">
        <f t="shared" si="15"/>
        <v>0</v>
      </c>
      <c r="K366" s="187"/>
      <c r="L366" s="279">
        <f t="shared" si="16"/>
        <v>0</v>
      </c>
      <c r="M366" s="279"/>
      <c r="N366" s="161">
        <v>8517</v>
      </c>
      <c r="O366" s="161"/>
      <c r="P366" s="161">
        <v>0</v>
      </c>
      <c r="Q366" s="161"/>
      <c r="R366" s="161">
        <v>0</v>
      </c>
      <c r="S366" s="161"/>
      <c r="T366" s="187">
        <f t="shared" si="17"/>
        <v>8517</v>
      </c>
      <c r="U366" s="183"/>
      <c r="V366" s="279">
        <f>T366/درآمدها!$J$5</f>
        <v>2.0067438783416439E-9</v>
      </c>
    </row>
    <row r="367" spans="1:22" s="304" customFormat="1" ht="33.6" thickBot="1">
      <c r="A367" s="299"/>
      <c r="B367" s="300" t="s">
        <v>2</v>
      </c>
      <c r="C367" s="301"/>
      <c r="D367" s="188">
        <f>SUM(D11:D366)</f>
        <v>36403858328</v>
      </c>
      <c r="E367" s="188"/>
      <c r="F367" s="188">
        <f>SUM(F11:F366)</f>
        <v>992779229467</v>
      </c>
      <c r="G367" s="188"/>
      <c r="H367" s="188">
        <f>SUM(H11:H366)</f>
        <v>119292738063</v>
      </c>
      <c r="I367" s="189"/>
      <c r="J367" s="190">
        <f>SUM(J11:J366)</f>
        <v>1148475825858</v>
      </c>
      <c r="K367" s="189"/>
      <c r="L367" s="302">
        <f>SUM(L11:L291)</f>
        <v>0.89407944822334406</v>
      </c>
      <c r="M367" s="303"/>
      <c r="N367" s="188">
        <f>SUM(N11:N366)</f>
        <v>534366444229</v>
      </c>
      <c r="O367" s="188"/>
      <c r="P367" s="188">
        <f>SUM(P11:P366)</f>
        <v>3264273595461</v>
      </c>
      <c r="Q367" s="189"/>
      <c r="R367" s="188">
        <f>SUM(R11:R366)</f>
        <v>383624567495</v>
      </c>
      <c r="S367" s="189"/>
      <c r="T367" s="190">
        <f>SUM(T11:T366)</f>
        <v>4182264607185</v>
      </c>
      <c r="U367" s="191"/>
      <c r="V367" s="302">
        <f>SUM(V11:V291)</f>
        <v>0.82178656893018798</v>
      </c>
    </row>
    <row r="368" spans="1:22" ht="25.5" customHeight="1" thickTop="1">
      <c r="B368" s="186"/>
      <c r="I368" s="161"/>
      <c r="K368" s="187"/>
      <c r="M368" s="176"/>
      <c r="P368" s="192"/>
      <c r="Q368" s="161"/>
      <c r="R368" s="192"/>
      <c r="S368" s="161"/>
      <c r="T368" s="192"/>
      <c r="U368" s="183"/>
    </row>
    <row r="369" spans="1:22" s="28" customFormat="1" ht="33">
      <c r="A369" s="27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</row>
    <row r="370" spans="1:22" s="28" customFormat="1" ht="33">
      <c r="A370" s="27"/>
      <c r="D370" s="204"/>
      <c r="E370" s="204"/>
      <c r="F370" s="205"/>
      <c r="G370" s="205"/>
      <c r="H370" s="205"/>
      <c r="I370" s="205"/>
      <c r="J370" s="206"/>
      <c r="K370" s="206"/>
      <c r="L370" s="207"/>
      <c r="M370" s="207"/>
      <c r="N370" s="204"/>
      <c r="O370" s="204"/>
      <c r="P370" s="205"/>
      <c r="Q370" s="205"/>
      <c r="R370" s="205"/>
      <c r="S370" s="205"/>
      <c r="T370" s="205"/>
      <c r="U370" s="205"/>
      <c r="V370" s="207"/>
    </row>
    <row r="371" spans="1:22" s="28" customFormat="1" ht="33">
      <c r="A371" s="27"/>
      <c r="D371" s="204"/>
      <c r="E371" s="204"/>
      <c r="F371" s="205"/>
      <c r="G371" s="205"/>
      <c r="H371" s="205"/>
      <c r="I371" s="205"/>
      <c r="J371" s="206"/>
      <c r="K371" s="206"/>
      <c r="L371" s="207"/>
      <c r="M371" s="207"/>
      <c r="N371" s="204"/>
      <c r="O371" s="204"/>
      <c r="P371" s="205"/>
      <c r="Q371" s="205"/>
      <c r="R371" s="205"/>
      <c r="S371" s="205"/>
      <c r="T371" s="205"/>
      <c r="U371" s="205"/>
      <c r="V371" s="207"/>
    </row>
    <row r="372" spans="1:22" s="28" customFormat="1" ht="33">
      <c r="A372" s="27"/>
      <c r="D372" s="204"/>
      <c r="E372" s="204"/>
      <c r="F372" s="205"/>
      <c r="G372" s="205"/>
      <c r="H372" s="205"/>
      <c r="I372" s="205"/>
      <c r="J372" s="206"/>
      <c r="K372" s="206"/>
      <c r="L372" s="207"/>
      <c r="M372" s="207"/>
      <c r="N372" s="204"/>
      <c r="O372" s="204"/>
      <c r="P372" s="205"/>
      <c r="Q372" s="205"/>
      <c r="R372" s="205"/>
      <c r="S372" s="205"/>
      <c r="T372" s="205"/>
      <c r="U372" s="205"/>
      <c r="V372" s="207"/>
    </row>
  </sheetData>
  <autoFilter ref="B8:B367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C7" sqref="C7:I7"/>
    </sheetView>
  </sheetViews>
  <sheetFormatPr defaultColWidth="9.109375" defaultRowHeight="21"/>
  <cols>
    <col min="1" max="1" width="34.44140625" style="35" bestFit="1" customWidth="1"/>
    <col min="2" max="2" width="0.44140625" style="35" customWidth="1"/>
    <col min="3" max="3" width="18.109375" style="35" bestFit="1" customWidth="1"/>
    <col min="4" max="4" width="0.6640625" style="35" customWidth="1"/>
    <col min="5" max="5" width="20" style="35" bestFit="1" customWidth="1"/>
    <col min="6" max="6" width="0.5546875" style="35" customWidth="1"/>
    <col min="7" max="7" width="17" style="35" bestFit="1" customWidth="1"/>
    <col min="8" max="8" width="0.5546875" style="35" customWidth="1"/>
    <col min="9" max="9" width="20.44140625" style="35" bestFit="1" customWidth="1"/>
    <col min="10" max="10" width="0.44140625" style="35" customWidth="1"/>
    <col min="11" max="11" width="18.109375" style="35" bestFit="1" customWidth="1"/>
    <col min="12" max="12" width="0.5546875" style="35" customWidth="1"/>
    <col min="13" max="13" width="17.6640625" style="35" bestFit="1" customWidth="1"/>
    <col min="14" max="14" width="0.88671875" style="35" customWidth="1"/>
    <col min="15" max="15" width="19.33203125" style="35" bestFit="1" customWidth="1"/>
    <col min="16" max="16" width="0.5546875" style="35" customWidth="1"/>
    <col min="17" max="17" width="19.33203125" style="35" bestFit="1" customWidth="1"/>
    <col min="18" max="18" width="9.109375" style="35"/>
    <col min="19" max="19" width="12.6640625" style="1" bestFit="1" customWidth="1"/>
    <col min="20" max="16384" width="9.109375" style="1"/>
  </cols>
  <sheetData>
    <row r="1" spans="1:17" ht="21" customHeight="1">
      <c r="A1" s="254" t="s">
        <v>78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ht="18" customHeight="1">
      <c r="A2" s="254" t="s">
        <v>49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ht="19.5" customHeight="1">
      <c r="A3" s="254" t="str">
        <f>' سهام'!A3</f>
        <v>برای ماه منتهی به 1403/10/30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17" ht="19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>
      <c r="A5" s="238" t="s">
        <v>26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17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2.5" customHeight="1" thickBot="1">
      <c r="A7" s="107"/>
      <c r="B7" s="108"/>
      <c r="C7" s="255" t="str">
        <f>'درآمد سود سهام'!$I$7</f>
        <v>طی دی  ماه</v>
      </c>
      <c r="D7" s="239"/>
      <c r="E7" s="239"/>
      <c r="F7" s="239"/>
      <c r="G7" s="239"/>
      <c r="H7" s="239"/>
      <c r="I7" s="239"/>
      <c r="J7" s="110"/>
      <c r="K7" s="256" t="str">
        <f>'درآمد سود سهام'!$O$7</f>
        <v>از ابتدای سال مالی تا پایان دی ماه</v>
      </c>
      <c r="L7" s="239"/>
      <c r="M7" s="239"/>
      <c r="N7" s="239"/>
      <c r="O7" s="239"/>
      <c r="P7" s="239"/>
      <c r="Q7" s="239"/>
    </row>
    <row r="8" spans="1:17" ht="15.75" customHeight="1">
      <c r="A8" s="250"/>
      <c r="B8" s="251"/>
      <c r="C8" s="252" t="s">
        <v>12</v>
      </c>
      <c r="D8" s="252"/>
      <c r="E8" s="252" t="s">
        <v>10</v>
      </c>
      <c r="F8" s="250"/>
      <c r="G8" s="252" t="s">
        <v>11</v>
      </c>
      <c r="H8" s="250"/>
      <c r="I8" s="252" t="s">
        <v>2</v>
      </c>
      <c r="J8" s="111"/>
      <c r="K8" s="252" t="s">
        <v>12</v>
      </c>
      <c r="L8" s="252"/>
      <c r="M8" s="252" t="s">
        <v>10</v>
      </c>
      <c r="N8" s="250"/>
      <c r="O8" s="252" t="s">
        <v>11</v>
      </c>
      <c r="P8" s="250"/>
      <c r="Q8" s="252" t="s">
        <v>2</v>
      </c>
    </row>
    <row r="9" spans="1:17" ht="12" customHeight="1">
      <c r="A9" s="251"/>
      <c r="B9" s="251"/>
      <c r="C9" s="253"/>
      <c r="D9" s="253"/>
      <c r="E9" s="253"/>
      <c r="F9" s="251"/>
      <c r="G9" s="253"/>
      <c r="H9" s="251"/>
      <c r="I9" s="253"/>
      <c r="J9" s="111"/>
      <c r="K9" s="253"/>
      <c r="L9" s="253"/>
      <c r="M9" s="253"/>
      <c r="N9" s="251"/>
      <c r="O9" s="253"/>
      <c r="P9" s="251"/>
      <c r="Q9" s="253"/>
    </row>
    <row r="10" spans="1:17" ht="14.25" customHeight="1" thickBot="1">
      <c r="A10" s="251"/>
      <c r="B10" s="251"/>
      <c r="C10" s="127" t="s">
        <v>55</v>
      </c>
      <c r="D10" s="253"/>
      <c r="E10" s="127" t="s">
        <v>53</v>
      </c>
      <c r="F10" s="251"/>
      <c r="G10" s="127" t="s">
        <v>54</v>
      </c>
      <c r="H10" s="251"/>
      <c r="I10" s="239"/>
      <c r="J10" s="112"/>
      <c r="K10" s="127" t="s">
        <v>55</v>
      </c>
      <c r="L10" s="253"/>
      <c r="M10" s="127" t="s">
        <v>53</v>
      </c>
      <c r="N10" s="251"/>
      <c r="O10" s="127" t="s">
        <v>54</v>
      </c>
      <c r="P10" s="251"/>
      <c r="Q10" s="239"/>
    </row>
    <row r="11" spans="1:17" ht="21" customHeight="1">
      <c r="A11" s="128"/>
      <c r="B11" s="69"/>
      <c r="C11" s="71">
        <v>0</v>
      </c>
      <c r="D11" s="71"/>
      <c r="E11" s="71">
        <v>0</v>
      </c>
      <c r="F11" s="71"/>
      <c r="G11" s="71">
        <v>0</v>
      </c>
      <c r="H11" s="71"/>
      <c r="I11" s="71">
        <f>C11+E11+G11</f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>
        <v>1228793</v>
      </c>
      <c r="Q11" s="71">
        <f>O11+M11+K11</f>
        <v>0</v>
      </c>
    </row>
    <row r="12" spans="1:17" ht="21" customHeight="1" thickBot="1">
      <c r="A12" s="124" t="s">
        <v>2</v>
      </c>
      <c r="B12" s="125"/>
      <c r="C12" s="72">
        <f>SUM(C11:C11)</f>
        <v>0</v>
      </c>
      <c r="D12" s="73" t="e">
        <f>SUM(#REF!)</f>
        <v>#REF!</v>
      </c>
      <c r="E12" s="72">
        <f>SUM(E11:E11)</f>
        <v>0</v>
      </c>
      <c r="F12" s="73" t="e">
        <f>SUM(#REF!)</f>
        <v>#REF!</v>
      </c>
      <c r="G12" s="72">
        <f>SUM(G11:G11)</f>
        <v>0</v>
      </c>
      <c r="H12" s="73" t="e">
        <f>SUM(#REF!)</f>
        <v>#REF!</v>
      </c>
      <c r="I12" s="72">
        <f>SUM(I11:I11)</f>
        <v>0</v>
      </c>
      <c r="J12" s="73" t="e">
        <f>SUM(#REF!)</f>
        <v>#REF!</v>
      </c>
      <c r="K12" s="72">
        <v>0</v>
      </c>
      <c r="L12" s="73" t="e">
        <v>#REF!</v>
      </c>
      <c r="M12" s="72">
        <f>SUM(M11)</f>
        <v>0</v>
      </c>
      <c r="N12" s="73" t="e">
        <v>#REF!</v>
      </c>
      <c r="O12" s="72">
        <f>SUM(O11)</f>
        <v>0</v>
      </c>
      <c r="P12" s="73" t="e">
        <v>#REF!</v>
      </c>
      <c r="Q12" s="72">
        <f>SUM(Q11)</f>
        <v>0</v>
      </c>
    </row>
    <row r="13" spans="1:17" ht="21.6" thickTop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>
      <c r="I14" s="129"/>
      <c r="O14" s="130"/>
      <c r="Q14" s="130"/>
    </row>
    <row r="15" spans="1:17">
      <c r="O15" s="129"/>
      <c r="Q15" s="129"/>
    </row>
    <row r="16" spans="1:17">
      <c r="I16" s="129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4"/>
  <sheetViews>
    <sheetView rightToLeft="1" view="pageBreakPreview" topLeftCell="A4" zoomScale="90" zoomScaleNormal="100" zoomScaleSheetLayoutView="90" workbookViewId="0">
      <selection activeCell="A15" sqref="A15:XFD17"/>
    </sheetView>
  </sheetViews>
  <sheetFormatPr defaultColWidth="9.109375" defaultRowHeight="21"/>
  <cols>
    <col min="1" max="1" width="40.33203125" style="35" bestFit="1" customWidth="1"/>
    <col min="2" max="2" width="0.6640625" style="35" customWidth="1"/>
    <col min="3" max="3" width="18.44140625" style="96" customWidth="1"/>
    <col min="4" max="4" width="1.44140625" style="96" customWidth="1"/>
    <col min="5" max="5" width="21.6640625" style="96" customWidth="1"/>
    <col min="6" max="6" width="1.44140625" style="96" customWidth="1"/>
    <col min="7" max="7" width="26.109375" style="96" customWidth="1"/>
    <col min="8" max="8" width="1.33203125" style="35" customWidth="1"/>
    <col min="9" max="9" width="22" style="35" customWidth="1"/>
    <col min="10" max="10" width="0.6640625" style="35" customWidth="1"/>
    <col min="11" max="11" width="9.109375" style="35"/>
    <col min="12" max="16384" width="9.109375" style="1"/>
  </cols>
  <sheetData>
    <row r="1" spans="1:10" ht="21.6">
      <c r="A1" s="254" t="s">
        <v>77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ht="21.6">
      <c r="A2" s="254" t="s">
        <v>49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ht="21.6">
      <c r="A3" s="254" t="str">
        <f>' سهام'!A3</f>
        <v>برای ماه منتهی به 1403/10/30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ht="21.6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>
      <c r="A5" s="238" t="s">
        <v>27</v>
      </c>
      <c r="B5" s="238"/>
      <c r="C5" s="238"/>
      <c r="D5" s="238"/>
      <c r="E5" s="238"/>
      <c r="F5" s="238"/>
      <c r="G5" s="238"/>
      <c r="H5" s="238"/>
      <c r="I5" s="238"/>
      <c r="J5" s="238"/>
    </row>
    <row r="6" spans="1:10" ht="21.6" thickBot="1">
      <c r="A6" s="117"/>
      <c r="B6" s="117"/>
      <c r="C6" s="39"/>
      <c r="D6" s="39"/>
      <c r="E6" s="39"/>
      <c r="F6" s="39"/>
      <c r="G6" s="39"/>
      <c r="H6" s="117"/>
      <c r="I6" s="117"/>
      <c r="J6" s="117"/>
    </row>
    <row r="7" spans="1:10" ht="37.5" customHeight="1" thickBot="1">
      <c r="A7" s="257" t="s">
        <v>17</v>
      </c>
      <c r="B7" s="257"/>
      <c r="C7" s="258" t="str">
        <f>'درآمد سود سهام'!$I$7</f>
        <v>طی دی  ماه</v>
      </c>
      <c r="D7" s="258"/>
      <c r="E7" s="258"/>
      <c r="F7" s="258"/>
      <c r="G7" s="259" t="str">
        <f>'درآمد سود سهام'!$O$7</f>
        <v>از ابتدای سال مالی تا پایان دی ماه</v>
      </c>
      <c r="H7" s="257"/>
      <c r="I7" s="257"/>
      <c r="J7" s="257"/>
    </row>
    <row r="8" spans="1:10" ht="37.200000000000003">
      <c r="A8" s="118" t="s">
        <v>13</v>
      </c>
      <c r="B8" s="110"/>
      <c r="C8" s="119" t="s">
        <v>14</v>
      </c>
      <c r="D8" s="120"/>
      <c r="E8" s="119" t="s">
        <v>15</v>
      </c>
      <c r="F8" s="121"/>
      <c r="G8" s="119" t="s">
        <v>14</v>
      </c>
      <c r="H8" s="110"/>
      <c r="I8" s="118" t="s">
        <v>15</v>
      </c>
      <c r="J8" s="110"/>
    </row>
    <row r="9" spans="1:10" ht="27" customHeight="1">
      <c r="A9" s="122" t="s">
        <v>361</v>
      </c>
      <c r="B9" s="69"/>
      <c r="C9" s="47">
        <v>7823</v>
      </c>
      <c r="D9" s="69"/>
      <c r="E9" s="123">
        <f>C9/$C$13</f>
        <v>0.28210306155565973</v>
      </c>
      <c r="F9" s="69"/>
      <c r="G9" s="47">
        <v>315489410</v>
      </c>
      <c r="H9" s="69"/>
      <c r="I9" s="123">
        <f>G9/$G$13</f>
        <v>0.75105362493630679</v>
      </c>
      <c r="J9" s="110"/>
    </row>
    <row r="10" spans="1:10" ht="27" customHeight="1">
      <c r="A10" s="122" t="s">
        <v>358</v>
      </c>
      <c r="B10" s="69"/>
      <c r="C10" s="47">
        <v>1667</v>
      </c>
      <c r="D10" s="69"/>
      <c r="E10" s="123">
        <f>C10/$C$13</f>
        <v>6.0113230680465903E-2</v>
      </c>
      <c r="F10" s="69"/>
      <c r="G10" s="47">
        <v>11930</v>
      </c>
      <c r="H10" s="69"/>
      <c r="I10" s="123">
        <f>G10/$G$13</f>
        <v>2.8400540434907593E-5</v>
      </c>
      <c r="J10" s="110"/>
    </row>
    <row r="11" spans="1:10" ht="27" customHeight="1">
      <c r="A11" s="122" t="s">
        <v>359</v>
      </c>
      <c r="B11" s="69"/>
      <c r="C11" s="47">
        <v>4331</v>
      </c>
      <c r="D11" s="69"/>
      <c r="E11" s="123">
        <f>C11/$C$13</f>
        <v>0.15617900544516966</v>
      </c>
      <c r="F11" s="69"/>
      <c r="G11" s="47">
        <v>30510</v>
      </c>
      <c r="H11" s="69"/>
      <c r="I11" s="123">
        <f>G11/$G$13</f>
        <v>7.2632061078711701E-5</v>
      </c>
      <c r="J11" s="110"/>
    </row>
    <row r="12" spans="1:10" ht="27" customHeight="1" thickBot="1">
      <c r="A12" s="122" t="s">
        <v>360</v>
      </c>
      <c r="B12" s="69"/>
      <c r="C12" s="47">
        <v>13910</v>
      </c>
      <c r="D12" s="69"/>
      <c r="E12" s="123">
        <f>C12/$C$13</f>
        <v>0.50160470231870469</v>
      </c>
      <c r="F12" s="69"/>
      <c r="G12" s="47">
        <v>104530579</v>
      </c>
      <c r="H12" s="69"/>
      <c r="I12" s="123">
        <f>G12/$G$13</f>
        <v>0.2488453424621796</v>
      </c>
      <c r="J12" s="110"/>
    </row>
    <row r="13" spans="1:10" ht="21.6" thickBot="1">
      <c r="A13" s="124" t="s">
        <v>2</v>
      </c>
      <c r="B13" s="125"/>
      <c r="C13" s="74">
        <f>SUM(C9:C12)</f>
        <v>27731</v>
      </c>
      <c r="D13" s="69"/>
      <c r="E13" s="126">
        <f>SUM(E9:E12)</f>
        <v>1</v>
      </c>
      <c r="F13" s="69"/>
      <c r="G13" s="74">
        <f>SUM(G9:G12)</f>
        <v>420062429</v>
      </c>
      <c r="H13" s="69"/>
      <c r="I13" s="126">
        <f>SUM(I9:I12)</f>
        <v>1</v>
      </c>
      <c r="J13" s="110"/>
    </row>
    <row r="14" spans="1:10" ht="21.6" thickTop="1">
      <c r="D14" s="69"/>
      <c r="F14" s="69"/>
      <c r="H14" s="69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2"/>
  <sheetViews>
    <sheetView rightToLeft="1" view="pageBreakPreview" zoomScaleNormal="100" zoomScaleSheetLayoutView="100" workbookViewId="0">
      <selection activeCell="A13" sqref="A13:XFD15"/>
    </sheetView>
  </sheetViews>
  <sheetFormatPr defaultColWidth="9.109375" defaultRowHeight="18"/>
  <cols>
    <col min="1" max="1" width="32.44140625" style="38" customWidth="1"/>
    <col min="2" max="2" width="1.44140625" style="38" customWidth="1"/>
    <col min="3" max="3" width="19" style="38" bestFit="1" customWidth="1"/>
    <col min="4" max="4" width="0.88671875" style="38" customWidth="1"/>
    <col min="5" max="5" width="19" style="38" bestFit="1" customWidth="1"/>
    <col min="6" max="6" width="10.6640625" style="38" bestFit="1" customWidth="1"/>
    <col min="7" max="16384" width="9.109375" style="2"/>
  </cols>
  <sheetData>
    <row r="1" spans="1:6" s="29" customFormat="1" ht="18.600000000000001">
      <c r="A1" s="235" t="s">
        <v>77</v>
      </c>
      <c r="B1" s="235"/>
      <c r="C1" s="235"/>
      <c r="D1" s="235"/>
      <c r="E1" s="235"/>
      <c r="F1" s="116"/>
    </row>
    <row r="2" spans="1:6" s="29" customFormat="1" ht="18.600000000000001">
      <c r="A2" s="235" t="s">
        <v>49</v>
      </c>
      <c r="B2" s="235"/>
      <c r="C2" s="235"/>
      <c r="D2" s="235"/>
      <c r="E2" s="235"/>
      <c r="F2" s="116"/>
    </row>
    <row r="3" spans="1:6" s="29" customFormat="1" ht="18.600000000000001">
      <c r="A3" s="235" t="str">
        <f>' سهام'!A3</f>
        <v>برای ماه منتهی به 1403/10/30</v>
      </c>
      <c r="B3" s="235"/>
      <c r="C3" s="235"/>
      <c r="D3" s="235"/>
      <c r="E3" s="235"/>
      <c r="F3" s="116"/>
    </row>
    <row r="4" spans="1:6" s="29" customFormat="1" ht="18.600000000000001">
      <c r="A4" s="37"/>
      <c r="B4" s="37"/>
      <c r="C4" s="37"/>
      <c r="D4" s="37"/>
      <c r="E4" s="37"/>
      <c r="F4" s="116"/>
    </row>
    <row r="5" spans="1:6" ht="18.600000000000001">
      <c r="A5" s="238" t="s">
        <v>28</v>
      </c>
      <c r="B5" s="238"/>
      <c r="C5" s="238"/>
      <c r="D5" s="238"/>
      <c r="E5" s="238"/>
    </row>
    <row r="6" spans="1:6" ht="37.799999999999997" thickBot="1">
      <c r="A6" s="107"/>
      <c r="B6" s="108"/>
      <c r="C6" s="109" t="str">
        <f>'درآمد سود سهام'!$I$7</f>
        <v>طی دی  ماه</v>
      </c>
      <c r="D6" s="110"/>
      <c r="E6" s="109" t="str">
        <f>'درآمد سود سهام'!$O$7</f>
        <v>از ابتدای سال مالی تا پایان دی ماه</v>
      </c>
    </row>
    <row r="7" spans="1:6" ht="16.5" customHeight="1">
      <c r="A7" s="250"/>
      <c r="B7" s="251"/>
      <c r="C7" s="252" t="s">
        <v>6</v>
      </c>
      <c r="D7" s="111"/>
      <c r="E7" s="252" t="s">
        <v>6</v>
      </c>
    </row>
    <row r="8" spans="1:6" ht="18.600000000000001" thickBot="1">
      <c r="A8" s="251"/>
      <c r="B8" s="251"/>
      <c r="C8" s="239"/>
      <c r="D8" s="112"/>
      <c r="E8" s="239"/>
    </row>
    <row r="9" spans="1:6">
      <c r="A9" s="113" t="s">
        <v>29</v>
      </c>
      <c r="B9" s="69"/>
      <c r="C9" s="47">
        <v>534533470</v>
      </c>
      <c r="D9" s="47"/>
      <c r="E9" s="47">
        <v>17341649229</v>
      </c>
      <c r="F9" s="115"/>
    </row>
    <row r="10" spans="1:6" ht="25.95" customHeight="1">
      <c r="A10" s="113" t="s">
        <v>75</v>
      </c>
      <c r="B10" s="69"/>
      <c r="C10" s="47">
        <v>2053839780</v>
      </c>
      <c r="D10" s="47"/>
      <c r="E10" s="47">
        <v>5048047920</v>
      </c>
      <c r="F10" s="115"/>
    </row>
    <row r="11" spans="1:6" ht="18.600000000000001" thickBot="1">
      <c r="A11" s="114" t="s">
        <v>2</v>
      </c>
      <c r="B11" s="110"/>
      <c r="C11" s="74">
        <f>SUM(C9:C10)</f>
        <v>2588373250</v>
      </c>
      <c r="D11" s="47"/>
      <c r="E11" s="74">
        <f>SUM(E9:E10)</f>
        <v>22389697149</v>
      </c>
    </row>
    <row r="12" spans="1:6" ht="18.600000000000001" thickTop="1">
      <c r="D12" s="47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T184"/>
  <sheetViews>
    <sheetView rightToLeft="1" view="pageBreakPreview" topLeftCell="A160" zoomScale="80" zoomScaleNormal="100" zoomScaleSheetLayoutView="80" workbookViewId="0">
      <selection activeCell="E170" sqref="E170"/>
    </sheetView>
  </sheetViews>
  <sheetFormatPr defaultColWidth="9.109375" defaultRowHeight="16.2"/>
  <cols>
    <col min="1" max="1" width="35.109375" style="69" customWidth="1"/>
    <col min="2" max="2" width="0.5546875" style="69" customWidth="1"/>
    <col min="3" max="3" width="11.33203125" style="69" customWidth="1"/>
    <col min="4" max="4" width="0.88671875" style="69" customWidth="1"/>
    <col min="5" max="5" width="16" style="106" customWidth="1"/>
    <col min="6" max="6" width="0.6640625" style="69" customWidth="1"/>
    <col min="7" max="7" width="9.44140625" style="69" bestFit="1" customWidth="1"/>
    <col min="8" max="8" width="0.5546875" style="69" customWidth="1"/>
    <col min="9" max="9" width="15.88671875" style="69" bestFit="1" customWidth="1"/>
    <col min="10" max="10" width="1" style="69" customWidth="1"/>
    <col min="11" max="11" width="13.5546875" style="152" customWidth="1"/>
    <col min="12" max="12" width="1.109375" style="69" customWidth="1"/>
    <col min="13" max="13" width="15.44140625" style="69" customWidth="1"/>
    <col min="14" max="14" width="1" style="69" customWidth="1"/>
    <col min="15" max="15" width="17.109375" style="69" customWidth="1"/>
    <col min="16" max="16" width="1.109375" style="69" customWidth="1"/>
    <col min="17" max="17" width="16.33203125" style="69" bestFit="1" customWidth="1"/>
    <col min="18" max="18" width="1.109375" style="69" customWidth="1"/>
    <col min="19" max="19" width="16.6640625" style="156" bestFit="1" customWidth="1"/>
    <col min="20" max="20" width="9.109375" style="69"/>
    <col min="21" max="16384" width="9.109375" style="11"/>
  </cols>
  <sheetData>
    <row r="1" spans="1:20" s="307" customFormat="1" ht="21.6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/>
    </row>
    <row r="2" spans="1:20" s="307" customFormat="1" ht="21.6">
      <c r="A2" s="305" t="s">
        <v>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</row>
    <row r="3" spans="1:20" s="307" customFormat="1" ht="21.6">
      <c r="A3" s="305" t="str">
        <f>روکش!B18</f>
        <v>منتهی به 1403/10/30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6"/>
    </row>
    <row r="4" spans="1:20" s="307" customFormat="1" ht="21.6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6"/>
    </row>
    <row r="5" spans="1:20" s="307" customFormat="1" ht="21.6">
      <c r="A5" s="309" t="s">
        <v>65</v>
      </c>
      <c r="B5" s="309"/>
      <c r="C5" s="309"/>
      <c r="D5" s="309"/>
      <c r="E5" s="309"/>
      <c r="F5" s="309"/>
      <c r="G5" s="309"/>
      <c r="H5" s="309"/>
      <c r="I5" s="260"/>
      <c r="J5" s="260"/>
      <c r="K5" s="260"/>
      <c r="L5" s="260"/>
      <c r="M5" s="260"/>
      <c r="N5" s="260"/>
      <c r="O5" s="260"/>
      <c r="P5" s="260"/>
      <c r="Q5" s="309"/>
      <c r="R5" s="309"/>
      <c r="S5" s="309"/>
      <c r="T5" s="306"/>
    </row>
    <row r="6" spans="1:20" s="307" customForma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</row>
    <row r="7" spans="1:20" s="307" customFormat="1" ht="18.600000000000001">
      <c r="A7" s="306"/>
      <c r="B7" s="306"/>
      <c r="C7" s="310" t="s">
        <v>66</v>
      </c>
      <c r="D7" s="311"/>
      <c r="E7" s="311"/>
      <c r="F7" s="311"/>
      <c r="G7" s="311"/>
      <c r="H7" s="306"/>
      <c r="I7" s="310" t="s">
        <v>494</v>
      </c>
      <c r="J7" s="311"/>
      <c r="K7" s="311"/>
      <c r="L7" s="311"/>
      <c r="M7" s="311"/>
      <c r="N7" s="306"/>
      <c r="O7" s="310" t="s">
        <v>495</v>
      </c>
      <c r="P7" s="311"/>
      <c r="Q7" s="311"/>
      <c r="R7" s="311"/>
      <c r="S7" s="311"/>
      <c r="T7" s="306"/>
    </row>
    <row r="8" spans="1:20" s="307" customFormat="1" ht="55.8">
      <c r="A8" s="312" t="s">
        <v>67</v>
      </c>
      <c r="B8" s="306"/>
      <c r="C8" s="313" t="s">
        <v>213</v>
      </c>
      <c r="D8" s="306"/>
      <c r="E8" s="314" t="s">
        <v>214</v>
      </c>
      <c r="F8" s="306"/>
      <c r="G8" s="313" t="s">
        <v>68</v>
      </c>
      <c r="H8" s="306"/>
      <c r="I8" s="313" t="s">
        <v>69</v>
      </c>
      <c r="J8" s="306"/>
      <c r="K8" s="313" t="s">
        <v>70</v>
      </c>
      <c r="L8" s="306"/>
      <c r="M8" s="313" t="s">
        <v>71</v>
      </c>
      <c r="N8" s="306"/>
      <c r="O8" s="313" t="s">
        <v>69</v>
      </c>
      <c r="P8" s="306"/>
      <c r="Q8" s="313" t="s">
        <v>70</v>
      </c>
      <c r="R8" s="306"/>
      <c r="S8" s="313" t="s">
        <v>71</v>
      </c>
      <c r="T8" s="306"/>
    </row>
    <row r="9" spans="1:20" s="307" customFormat="1" ht="21">
      <c r="A9" s="315" t="s">
        <v>86</v>
      </c>
      <c r="B9" s="316"/>
      <c r="C9" s="317" t="s">
        <v>406</v>
      </c>
      <c r="D9" s="318"/>
      <c r="E9" s="319">
        <v>0</v>
      </c>
      <c r="F9" s="318"/>
      <c r="G9" s="75">
        <v>100</v>
      </c>
      <c r="H9" s="318"/>
      <c r="I9" s="47">
        <v>0</v>
      </c>
      <c r="J9" s="47"/>
      <c r="K9" s="47">
        <v>0</v>
      </c>
      <c r="L9" s="47"/>
      <c r="M9" s="47">
        <f>I9+K9</f>
        <v>0</v>
      </c>
      <c r="N9" s="47"/>
      <c r="O9" s="47">
        <v>1000</v>
      </c>
      <c r="P9" s="47"/>
      <c r="Q9" s="47">
        <v>0</v>
      </c>
      <c r="R9" s="47"/>
      <c r="S9" s="47">
        <f t="shared" ref="S9:S72" si="0">O9+Q9</f>
        <v>1000</v>
      </c>
      <c r="T9" s="306"/>
    </row>
    <row r="10" spans="1:20" s="307" customFormat="1" ht="21">
      <c r="A10" s="315" t="s">
        <v>217</v>
      </c>
      <c r="B10" s="316"/>
      <c r="C10" s="317" t="s">
        <v>484</v>
      </c>
      <c r="D10" s="318"/>
      <c r="E10" s="319">
        <v>0</v>
      </c>
      <c r="F10" s="318"/>
      <c r="G10" s="75">
        <v>350</v>
      </c>
      <c r="H10" s="318"/>
      <c r="I10" s="47">
        <v>0</v>
      </c>
      <c r="J10" s="47"/>
      <c r="K10" s="47">
        <v>0</v>
      </c>
      <c r="L10" s="47"/>
      <c r="M10" s="47">
        <f t="shared" ref="M10:M73" si="1">I10+K10</f>
        <v>0</v>
      </c>
      <c r="N10" s="47"/>
      <c r="O10" s="47">
        <v>2110</v>
      </c>
      <c r="P10" s="47"/>
      <c r="Q10" s="47">
        <v>0</v>
      </c>
      <c r="R10" s="47"/>
      <c r="S10" s="47">
        <f t="shared" si="0"/>
        <v>2110</v>
      </c>
      <c r="T10" s="306"/>
    </row>
    <row r="11" spans="1:20" s="307" customFormat="1" ht="21">
      <c r="A11" s="315" t="s">
        <v>176</v>
      </c>
      <c r="B11" s="316"/>
      <c r="C11" s="317" t="s">
        <v>407</v>
      </c>
      <c r="D11" s="318">
        <v>2821</v>
      </c>
      <c r="E11" s="319">
        <v>0</v>
      </c>
      <c r="F11" s="318"/>
      <c r="G11" s="75">
        <v>1250</v>
      </c>
      <c r="H11" s="318"/>
      <c r="I11" s="47">
        <v>0</v>
      </c>
      <c r="J11" s="47"/>
      <c r="K11" s="47">
        <v>0</v>
      </c>
      <c r="L11" s="47"/>
      <c r="M11" s="47">
        <f t="shared" si="1"/>
        <v>0</v>
      </c>
      <c r="N11" s="47"/>
      <c r="O11" s="47">
        <v>3901</v>
      </c>
      <c r="P11" s="47"/>
      <c r="Q11" s="47">
        <v>0</v>
      </c>
      <c r="R11" s="47"/>
      <c r="S11" s="47">
        <f t="shared" si="0"/>
        <v>3901</v>
      </c>
      <c r="T11" s="306"/>
    </row>
    <row r="12" spans="1:20" s="307" customFormat="1" ht="21">
      <c r="A12" s="315" t="s">
        <v>462</v>
      </c>
      <c r="B12" s="316"/>
      <c r="C12" s="317"/>
      <c r="D12" s="318">
        <v>1290936</v>
      </c>
      <c r="E12" s="319"/>
      <c r="F12" s="318"/>
      <c r="G12" s="75"/>
      <c r="H12" s="318"/>
      <c r="I12" s="47"/>
      <c r="J12" s="47"/>
      <c r="K12" s="47"/>
      <c r="L12" s="47"/>
      <c r="M12" s="47">
        <f t="shared" si="1"/>
        <v>0</v>
      </c>
      <c r="N12" s="47"/>
      <c r="O12" s="47">
        <v>8517</v>
      </c>
      <c r="P12" s="47"/>
      <c r="Q12" s="47"/>
      <c r="R12" s="47"/>
      <c r="S12" s="47">
        <f t="shared" si="0"/>
        <v>8517</v>
      </c>
      <c r="T12" s="306"/>
    </row>
    <row r="13" spans="1:20" s="307" customFormat="1" ht="21">
      <c r="A13" s="315" t="s">
        <v>272</v>
      </c>
      <c r="B13" s="316"/>
      <c r="C13" s="317" t="s">
        <v>381</v>
      </c>
      <c r="D13" s="318"/>
      <c r="E13" s="319">
        <v>2591341</v>
      </c>
      <c r="F13" s="318"/>
      <c r="G13" s="75">
        <v>1603</v>
      </c>
      <c r="H13" s="318"/>
      <c r="I13" s="47">
        <v>0</v>
      </c>
      <c r="J13" s="47"/>
      <c r="K13" s="47">
        <v>0</v>
      </c>
      <c r="L13" s="47"/>
      <c r="M13" s="47">
        <f t="shared" si="1"/>
        <v>0</v>
      </c>
      <c r="N13" s="47"/>
      <c r="O13" s="47">
        <v>4153919623</v>
      </c>
      <c r="P13" s="47"/>
      <c r="Q13" s="47">
        <v>0</v>
      </c>
      <c r="R13" s="47"/>
      <c r="S13" s="47">
        <f t="shared" si="0"/>
        <v>4153919623</v>
      </c>
      <c r="T13" s="306"/>
    </row>
    <row r="14" spans="1:20" s="307" customFormat="1" ht="21">
      <c r="A14" s="315" t="s">
        <v>271</v>
      </c>
      <c r="B14" s="316"/>
      <c r="C14" s="317" t="s">
        <v>382</v>
      </c>
      <c r="D14" s="318"/>
      <c r="E14" s="319">
        <v>632580</v>
      </c>
      <c r="F14" s="318"/>
      <c r="G14" s="75">
        <v>3700</v>
      </c>
      <c r="H14" s="318"/>
      <c r="I14" s="47">
        <v>0</v>
      </c>
      <c r="J14" s="47"/>
      <c r="K14" s="47">
        <v>0</v>
      </c>
      <c r="L14" s="47"/>
      <c r="M14" s="47">
        <f t="shared" si="1"/>
        <v>0</v>
      </c>
      <c r="N14" s="47"/>
      <c r="O14" s="47">
        <v>2340546000</v>
      </c>
      <c r="P14" s="47"/>
      <c r="Q14" s="47">
        <v>0</v>
      </c>
      <c r="R14" s="47"/>
      <c r="S14" s="47">
        <f t="shared" si="0"/>
        <v>2340546000</v>
      </c>
      <c r="T14" s="306"/>
    </row>
    <row r="15" spans="1:20" s="307" customFormat="1" ht="21">
      <c r="A15" s="315" t="s">
        <v>273</v>
      </c>
      <c r="B15" s="316"/>
      <c r="C15" s="317" t="s">
        <v>382</v>
      </c>
      <c r="D15" s="318"/>
      <c r="E15" s="319">
        <v>3919551</v>
      </c>
      <c r="F15" s="318"/>
      <c r="G15" s="75">
        <v>470</v>
      </c>
      <c r="H15" s="318"/>
      <c r="I15" s="47">
        <v>0</v>
      </c>
      <c r="J15" s="47"/>
      <c r="K15" s="47">
        <v>0</v>
      </c>
      <c r="L15" s="47"/>
      <c r="M15" s="47">
        <f t="shared" si="1"/>
        <v>0</v>
      </c>
      <c r="N15" s="47"/>
      <c r="O15" s="47">
        <v>1842188970</v>
      </c>
      <c r="P15" s="47"/>
      <c r="Q15" s="47">
        <v>0</v>
      </c>
      <c r="R15" s="47"/>
      <c r="S15" s="47">
        <f t="shared" si="0"/>
        <v>1842188970</v>
      </c>
      <c r="T15" s="306"/>
    </row>
    <row r="16" spans="1:20" s="307" customFormat="1" ht="21">
      <c r="A16" s="315" t="s">
        <v>257</v>
      </c>
      <c r="B16" s="316"/>
      <c r="C16" s="317" t="s">
        <v>382</v>
      </c>
      <c r="D16" s="318">
        <v>1119769</v>
      </c>
      <c r="E16" s="319">
        <v>2318766</v>
      </c>
      <c r="F16" s="318"/>
      <c r="G16" s="75">
        <v>850</v>
      </c>
      <c r="H16" s="318"/>
      <c r="I16" s="47">
        <v>0</v>
      </c>
      <c r="J16" s="47"/>
      <c r="K16" s="47">
        <v>0</v>
      </c>
      <c r="L16" s="47"/>
      <c r="M16" s="47">
        <f t="shared" si="1"/>
        <v>0</v>
      </c>
      <c r="N16" s="47"/>
      <c r="O16" s="47">
        <v>1970951100</v>
      </c>
      <c r="P16" s="47"/>
      <c r="Q16" s="47">
        <v>0</v>
      </c>
      <c r="R16" s="47"/>
      <c r="S16" s="47">
        <f t="shared" si="0"/>
        <v>1970951100</v>
      </c>
      <c r="T16" s="306"/>
    </row>
    <row r="17" spans="1:20" s="307" customFormat="1" ht="21">
      <c r="A17" s="315" t="s">
        <v>197</v>
      </c>
      <c r="B17" s="316"/>
      <c r="C17" s="317" t="s">
        <v>383</v>
      </c>
      <c r="D17" s="318"/>
      <c r="E17" s="319">
        <v>4210671</v>
      </c>
      <c r="F17" s="318"/>
      <c r="G17" s="75">
        <v>480</v>
      </c>
      <c r="H17" s="318"/>
      <c r="I17" s="47">
        <v>0</v>
      </c>
      <c r="J17" s="47"/>
      <c r="K17" s="47">
        <v>0</v>
      </c>
      <c r="L17" s="47"/>
      <c r="M17" s="47">
        <f t="shared" si="1"/>
        <v>0</v>
      </c>
      <c r="N17" s="47"/>
      <c r="O17" s="47">
        <v>2021122080</v>
      </c>
      <c r="P17" s="47"/>
      <c r="Q17" s="47">
        <v>0</v>
      </c>
      <c r="R17" s="47"/>
      <c r="S17" s="47">
        <f t="shared" si="0"/>
        <v>2021122080</v>
      </c>
      <c r="T17" s="306"/>
    </row>
    <row r="18" spans="1:20" s="307" customFormat="1" ht="21">
      <c r="A18" s="315" t="s">
        <v>141</v>
      </c>
      <c r="B18" s="316"/>
      <c r="C18" s="317" t="s">
        <v>384</v>
      </c>
      <c r="D18" s="318">
        <v>125122</v>
      </c>
      <c r="E18" s="319">
        <v>5731292</v>
      </c>
      <c r="F18" s="318"/>
      <c r="G18" s="75">
        <v>380</v>
      </c>
      <c r="H18" s="318"/>
      <c r="I18" s="47">
        <v>0</v>
      </c>
      <c r="J18" s="47"/>
      <c r="K18" s="47">
        <v>0</v>
      </c>
      <c r="L18" s="47"/>
      <c r="M18" s="47">
        <f t="shared" si="1"/>
        <v>0</v>
      </c>
      <c r="N18" s="47"/>
      <c r="O18" s="47">
        <v>2177890960</v>
      </c>
      <c r="P18" s="47"/>
      <c r="Q18" s="47">
        <v>0</v>
      </c>
      <c r="R18" s="47"/>
      <c r="S18" s="47">
        <f t="shared" si="0"/>
        <v>2177890960</v>
      </c>
      <c r="T18" s="306"/>
    </row>
    <row r="19" spans="1:20" s="307" customFormat="1" ht="21">
      <c r="A19" s="315" t="s">
        <v>159</v>
      </c>
      <c r="B19" s="316"/>
      <c r="C19" s="317" t="s">
        <v>384</v>
      </c>
      <c r="D19" s="318">
        <v>302497</v>
      </c>
      <c r="E19" s="319">
        <v>25806200</v>
      </c>
      <c r="F19" s="318"/>
      <c r="G19" s="76">
        <v>575</v>
      </c>
      <c r="H19" s="318"/>
      <c r="I19" s="77">
        <v>0</v>
      </c>
      <c r="J19" s="77"/>
      <c r="K19" s="77">
        <v>0</v>
      </c>
      <c r="L19" s="77"/>
      <c r="M19" s="47">
        <f t="shared" si="1"/>
        <v>0</v>
      </c>
      <c r="N19" s="77"/>
      <c r="O19" s="77">
        <v>14838565000</v>
      </c>
      <c r="P19" s="77"/>
      <c r="Q19" s="77">
        <v>0</v>
      </c>
      <c r="R19" s="77"/>
      <c r="S19" s="47">
        <f t="shared" si="0"/>
        <v>14838565000</v>
      </c>
      <c r="T19" s="306"/>
    </row>
    <row r="20" spans="1:20" s="307" customFormat="1" ht="21">
      <c r="A20" s="315" t="s">
        <v>326</v>
      </c>
      <c r="B20" s="316"/>
      <c r="C20" s="317" t="s">
        <v>384</v>
      </c>
      <c r="D20" s="318">
        <v>4644799</v>
      </c>
      <c r="E20" s="319">
        <v>1329667</v>
      </c>
      <c r="F20" s="318"/>
      <c r="G20" s="75">
        <v>620</v>
      </c>
      <c r="H20" s="318"/>
      <c r="I20" s="47">
        <v>0</v>
      </c>
      <c r="J20" s="47"/>
      <c r="K20" s="47">
        <v>0</v>
      </c>
      <c r="L20" s="47"/>
      <c r="M20" s="47">
        <f t="shared" si="1"/>
        <v>0</v>
      </c>
      <c r="N20" s="47"/>
      <c r="O20" s="47">
        <v>824393540</v>
      </c>
      <c r="P20" s="47"/>
      <c r="Q20" s="47">
        <v>0</v>
      </c>
      <c r="R20" s="47"/>
      <c r="S20" s="47">
        <f t="shared" si="0"/>
        <v>824393540</v>
      </c>
      <c r="T20" s="306"/>
    </row>
    <row r="21" spans="1:20" s="307" customFormat="1" ht="21">
      <c r="A21" s="315" t="s">
        <v>319</v>
      </c>
      <c r="B21" s="316"/>
      <c r="C21" s="317" t="s">
        <v>385</v>
      </c>
      <c r="D21" s="318"/>
      <c r="E21" s="319">
        <v>4593195</v>
      </c>
      <c r="F21" s="318"/>
      <c r="G21" s="75">
        <v>10</v>
      </c>
      <c r="H21" s="318"/>
      <c r="I21" s="47">
        <v>0</v>
      </c>
      <c r="J21" s="47"/>
      <c r="K21" s="47">
        <v>0</v>
      </c>
      <c r="L21" s="47"/>
      <c r="M21" s="47">
        <f t="shared" si="1"/>
        <v>0</v>
      </c>
      <c r="N21" s="47"/>
      <c r="O21" s="47">
        <v>45931950</v>
      </c>
      <c r="P21" s="47"/>
      <c r="Q21" s="47">
        <v>0</v>
      </c>
      <c r="R21" s="47"/>
      <c r="S21" s="47">
        <f t="shared" si="0"/>
        <v>45931950</v>
      </c>
      <c r="T21" s="306"/>
    </row>
    <row r="22" spans="1:20" s="307" customFormat="1" ht="21">
      <c r="A22" s="315" t="s">
        <v>265</v>
      </c>
      <c r="B22" s="316"/>
      <c r="C22" s="317" t="s">
        <v>385</v>
      </c>
      <c r="D22" s="318">
        <v>521923</v>
      </c>
      <c r="E22" s="319">
        <v>15699391</v>
      </c>
      <c r="F22" s="318"/>
      <c r="G22" s="75">
        <v>48</v>
      </c>
      <c r="H22" s="318"/>
      <c r="I22" s="47">
        <v>0</v>
      </c>
      <c r="J22" s="47"/>
      <c r="K22" s="47">
        <v>0</v>
      </c>
      <c r="L22" s="47"/>
      <c r="M22" s="47">
        <f t="shared" si="1"/>
        <v>0</v>
      </c>
      <c r="N22" s="47"/>
      <c r="O22" s="47">
        <v>753572084</v>
      </c>
      <c r="P22" s="47"/>
      <c r="Q22" s="47">
        <v>0</v>
      </c>
      <c r="R22" s="47"/>
      <c r="S22" s="47">
        <f t="shared" si="0"/>
        <v>753572084</v>
      </c>
      <c r="T22" s="306"/>
    </row>
    <row r="23" spans="1:20" s="307" customFormat="1" ht="21">
      <c r="A23" s="315" t="s">
        <v>151</v>
      </c>
      <c r="B23" s="316"/>
      <c r="C23" s="317" t="s">
        <v>385</v>
      </c>
      <c r="D23" s="318"/>
      <c r="E23" s="319">
        <v>6673218</v>
      </c>
      <c r="F23" s="318"/>
      <c r="G23" s="75">
        <v>700</v>
      </c>
      <c r="H23" s="318"/>
      <c r="I23" s="47">
        <v>0</v>
      </c>
      <c r="J23" s="47"/>
      <c r="K23" s="47">
        <v>0</v>
      </c>
      <c r="L23" s="47"/>
      <c r="M23" s="47">
        <f t="shared" si="1"/>
        <v>0</v>
      </c>
      <c r="N23" s="47"/>
      <c r="O23" s="47">
        <v>4671252600</v>
      </c>
      <c r="P23" s="47"/>
      <c r="Q23" s="47">
        <v>0</v>
      </c>
      <c r="R23" s="47"/>
      <c r="S23" s="47">
        <f t="shared" si="0"/>
        <v>4671252600</v>
      </c>
      <c r="T23" s="306"/>
    </row>
    <row r="24" spans="1:20" s="307" customFormat="1" ht="21">
      <c r="A24" s="315" t="s">
        <v>164</v>
      </c>
      <c r="B24" s="316"/>
      <c r="C24" s="317" t="s">
        <v>385</v>
      </c>
      <c r="D24" s="318"/>
      <c r="E24" s="319">
        <v>7889190</v>
      </c>
      <c r="F24" s="318"/>
      <c r="G24" s="75">
        <v>70</v>
      </c>
      <c r="H24" s="318"/>
      <c r="I24" s="47">
        <v>0</v>
      </c>
      <c r="J24" s="47"/>
      <c r="K24" s="47">
        <v>0</v>
      </c>
      <c r="L24" s="47"/>
      <c r="M24" s="47">
        <f t="shared" si="1"/>
        <v>0</v>
      </c>
      <c r="N24" s="47"/>
      <c r="O24" s="47">
        <v>552243300</v>
      </c>
      <c r="P24" s="47"/>
      <c r="Q24" s="47">
        <v>0</v>
      </c>
      <c r="R24" s="47"/>
      <c r="S24" s="47">
        <f t="shared" si="0"/>
        <v>552243300</v>
      </c>
      <c r="T24" s="306"/>
    </row>
    <row r="25" spans="1:20" s="307" customFormat="1" ht="21">
      <c r="A25" s="315" t="s">
        <v>89</v>
      </c>
      <c r="B25" s="316"/>
      <c r="C25" s="317" t="s">
        <v>385</v>
      </c>
      <c r="D25" s="318"/>
      <c r="E25" s="319">
        <v>1425676</v>
      </c>
      <c r="F25" s="318"/>
      <c r="G25" s="75">
        <v>320</v>
      </c>
      <c r="H25" s="318"/>
      <c r="I25" s="47">
        <v>0</v>
      </c>
      <c r="J25" s="47"/>
      <c r="K25" s="47">
        <v>0</v>
      </c>
      <c r="L25" s="47"/>
      <c r="M25" s="47">
        <f t="shared" si="1"/>
        <v>0</v>
      </c>
      <c r="N25" s="47"/>
      <c r="O25" s="47">
        <v>456216320</v>
      </c>
      <c r="P25" s="47"/>
      <c r="Q25" s="47">
        <v>0</v>
      </c>
      <c r="R25" s="47"/>
      <c r="S25" s="47">
        <f t="shared" si="0"/>
        <v>456216320</v>
      </c>
      <c r="T25" s="306"/>
    </row>
    <row r="26" spans="1:20" s="307" customFormat="1" ht="21">
      <c r="A26" s="315" t="s">
        <v>183</v>
      </c>
      <c r="B26" s="316"/>
      <c r="C26" s="317" t="s">
        <v>386</v>
      </c>
      <c r="D26" s="318"/>
      <c r="E26" s="319">
        <v>9142565</v>
      </c>
      <c r="F26" s="318"/>
      <c r="G26" s="75">
        <v>146</v>
      </c>
      <c r="H26" s="318"/>
      <c r="I26" s="47">
        <v>0</v>
      </c>
      <c r="J26" s="47"/>
      <c r="K26" s="47">
        <v>0</v>
      </c>
      <c r="L26" s="47"/>
      <c r="M26" s="47">
        <f t="shared" si="1"/>
        <v>0</v>
      </c>
      <c r="N26" s="47"/>
      <c r="O26" s="47">
        <v>1334814490</v>
      </c>
      <c r="P26" s="47"/>
      <c r="Q26" s="47">
        <v>0</v>
      </c>
      <c r="R26" s="47"/>
      <c r="S26" s="47">
        <f t="shared" si="0"/>
        <v>1334814490</v>
      </c>
      <c r="T26" s="306"/>
    </row>
    <row r="27" spans="1:20" s="307" customFormat="1" ht="21">
      <c r="A27" s="315" t="s">
        <v>292</v>
      </c>
      <c r="B27" s="316"/>
      <c r="C27" s="317" t="s">
        <v>386</v>
      </c>
      <c r="D27" s="318">
        <v>105355</v>
      </c>
      <c r="E27" s="319">
        <v>1277982</v>
      </c>
      <c r="F27" s="318"/>
      <c r="G27" s="75">
        <v>150</v>
      </c>
      <c r="H27" s="318"/>
      <c r="I27" s="47">
        <v>0</v>
      </c>
      <c r="J27" s="47"/>
      <c r="K27" s="47">
        <v>0</v>
      </c>
      <c r="L27" s="47"/>
      <c r="M27" s="47">
        <f t="shared" si="1"/>
        <v>0</v>
      </c>
      <c r="N27" s="47"/>
      <c r="O27" s="47">
        <v>191697300</v>
      </c>
      <c r="P27" s="47"/>
      <c r="Q27" s="47">
        <v>0</v>
      </c>
      <c r="R27" s="47"/>
      <c r="S27" s="47">
        <f t="shared" si="0"/>
        <v>191697300</v>
      </c>
      <c r="T27" s="306"/>
    </row>
    <row r="28" spans="1:20" s="307" customFormat="1" ht="21">
      <c r="A28" s="315" t="s">
        <v>274</v>
      </c>
      <c r="B28" s="316"/>
      <c r="C28" s="317" t="s">
        <v>386</v>
      </c>
      <c r="D28" s="318">
        <v>870763</v>
      </c>
      <c r="E28" s="319">
        <v>614146</v>
      </c>
      <c r="F28" s="318"/>
      <c r="G28" s="75">
        <v>2950</v>
      </c>
      <c r="H28" s="318"/>
      <c r="I28" s="47">
        <v>0</v>
      </c>
      <c r="J28" s="47"/>
      <c r="K28" s="47">
        <v>0</v>
      </c>
      <c r="L28" s="47"/>
      <c r="M28" s="47">
        <f t="shared" si="1"/>
        <v>0</v>
      </c>
      <c r="N28" s="47"/>
      <c r="O28" s="47">
        <v>1811730700</v>
      </c>
      <c r="P28" s="47"/>
      <c r="Q28" s="47">
        <v>0</v>
      </c>
      <c r="R28" s="47"/>
      <c r="S28" s="47">
        <f t="shared" si="0"/>
        <v>1811730700</v>
      </c>
      <c r="T28" s="306"/>
    </row>
    <row r="29" spans="1:20" s="307" customFormat="1" ht="21">
      <c r="A29" s="315" t="s">
        <v>153</v>
      </c>
      <c r="B29" s="316"/>
      <c r="C29" s="317" t="s">
        <v>386</v>
      </c>
      <c r="D29" s="318"/>
      <c r="E29" s="319">
        <v>701083</v>
      </c>
      <c r="F29" s="318"/>
      <c r="G29" s="75">
        <v>4660</v>
      </c>
      <c r="H29" s="318"/>
      <c r="I29" s="47">
        <v>0</v>
      </c>
      <c r="J29" s="47"/>
      <c r="K29" s="47">
        <v>0</v>
      </c>
      <c r="L29" s="47"/>
      <c r="M29" s="47">
        <f t="shared" si="1"/>
        <v>0</v>
      </c>
      <c r="N29" s="47"/>
      <c r="O29" s="47">
        <v>3267046780</v>
      </c>
      <c r="P29" s="47"/>
      <c r="Q29" s="47">
        <v>0</v>
      </c>
      <c r="R29" s="47"/>
      <c r="S29" s="47">
        <f t="shared" si="0"/>
        <v>3267046780</v>
      </c>
      <c r="T29" s="306"/>
    </row>
    <row r="30" spans="1:20" s="307" customFormat="1" ht="21">
      <c r="A30" s="315" t="s">
        <v>247</v>
      </c>
      <c r="B30" s="316"/>
      <c r="C30" s="317" t="s">
        <v>386</v>
      </c>
      <c r="D30" s="318">
        <v>6436755</v>
      </c>
      <c r="E30" s="319">
        <v>4601737</v>
      </c>
      <c r="F30" s="318"/>
      <c r="G30" s="75">
        <v>125</v>
      </c>
      <c r="H30" s="318"/>
      <c r="I30" s="47">
        <v>0</v>
      </c>
      <c r="J30" s="47"/>
      <c r="K30" s="47">
        <v>0</v>
      </c>
      <c r="L30" s="47"/>
      <c r="M30" s="47">
        <f t="shared" si="1"/>
        <v>0</v>
      </c>
      <c r="N30" s="47"/>
      <c r="O30" s="47">
        <v>575217125</v>
      </c>
      <c r="P30" s="47"/>
      <c r="Q30" s="47">
        <v>0</v>
      </c>
      <c r="R30" s="47"/>
      <c r="S30" s="47">
        <f t="shared" si="0"/>
        <v>575217125</v>
      </c>
      <c r="T30" s="306"/>
    </row>
    <row r="31" spans="1:20" s="307" customFormat="1" ht="21">
      <c r="A31" s="315" t="s">
        <v>349</v>
      </c>
      <c r="B31" s="316"/>
      <c r="C31" s="317" t="s">
        <v>387</v>
      </c>
      <c r="D31" s="318">
        <v>922577</v>
      </c>
      <c r="E31" s="319">
        <v>11812575</v>
      </c>
      <c r="F31" s="318"/>
      <c r="G31" s="75">
        <v>265</v>
      </c>
      <c r="H31" s="318"/>
      <c r="I31" s="47">
        <v>0</v>
      </c>
      <c r="J31" s="47"/>
      <c r="K31" s="47">
        <v>0</v>
      </c>
      <c r="L31" s="47"/>
      <c r="M31" s="47">
        <f t="shared" si="1"/>
        <v>0</v>
      </c>
      <c r="N31" s="47"/>
      <c r="O31" s="47">
        <v>3130332375</v>
      </c>
      <c r="P31" s="47"/>
      <c r="Q31" s="47">
        <v>0</v>
      </c>
      <c r="R31" s="47"/>
      <c r="S31" s="47">
        <f t="shared" si="0"/>
        <v>3130332375</v>
      </c>
      <c r="T31" s="306"/>
    </row>
    <row r="32" spans="1:20" s="307" customFormat="1" ht="21">
      <c r="A32" s="315" t="s">
        <v>94</v>
      </c>
      <c r="B32" s="316"/>
      <c r="C32" s="317" t="s">
        <v>388</v>
      </c>
      <c r="D32" s="318">
        <v>69093</v>
      </c>
      <c r="E32" s="319">
        <v>779474</v>
      </c>
      <c r="F32" s="318"/>
      <c r="G32" s="75">
        <v>5550</v>
      </c>
      <c r="H32" s="318"/>
      <c r="I32" s="47">
        <v>0</v>
      </c>
      <c r="J32" s="47"/>
      <c r="K32" s="47">
        <v>0</v>
      </c>
      <c r="L32" s="47"/>
      <c r="M32" s="47">
        <f t="shared" si="1"/>
        <v>0</v>
      </c>
      <c r="N32" s="47"/>
      <c r="O32" s="47">
        <v>4326080700</v>
      </c>
      <c r="P32" s="47"/>
      <c r="Q32" s="47">
        <v>-89945340</v>
      </c>
      <c r="R32" s="47"/>
      <c r="S32" s="47">
        <f t="shared" si="0"/>
        <v>4236135360</v>
      </c>
      <c r="T32" s="306"/>
    </row>
    <row r="33" spans="1:20" s="307" customFormat="1" ht="21">
      <c r="A33" s="315" t="s">
        <v>134</v>
      </c>
      <c r="B33" s="316"/>
      <c r="C33" s="317" t="s">
        <v>388</v>
      </c>
      <c r="D33" s="318"/>
      <c r="E33" s="319">
        <v>6753112</v>
      </c>
      <c r="F33" s="318"/>
      <c r="G33" s="75">
        <v>36</v>
      </c>
      <c r="H33" s="318"/>
      <c r="I33" s="47">
        <v>0</v>
      </c>
      <c r="J33" s="47"/>
      <c r="K33" s="47">
        <v>0</v>
      </c>
      <c r="L33" s="47"/>
      <c r="M33" s="47">
        <f t="shared" si="1"/>
        <v>0</v>
      </c>
      <c r="N33" s="47"/>
      <c r="O33" s="47">
        <v>243112032</v>
      </c>
      <c r="P33" s="47"/>
      <c r="Q33" s="47">
        <v>0</v>
      </c>
      <c r="R33" s="47"/>
      <c r="S33" s="47">
        <f t="shared" si="0"/>
        <v>243112032</v>
      </c>
      <c r="T33" s="306"/>
    </row>
    <row r="34" spans="1:20" s="307" customFormat="1" ht="21">
      <c r="A34" s="315" t="s">
        <v>253</v>
      </c>
      <c r="B34" s="316"/>
      <c r="C34" s="317" t="s">
        <v>388</v>
      </c>
      <c r="D34" s="318"/>
      <c r="E34" s="319">
        <v>9561918</v>
      </c>
      <c r="F34" s="318"/>
      <c r="G34" s="75">
        <v>52</v>
      </c>
      <c r="H34" s="318"/>
      <c r="I34" s="47">
        <v>0</v>
      </c>
      <c r="J34" s="47"/>
      <c r="K34" s="47">
        <v>0</v>
      </c>
      <c r="L34" s="47"/>
      <c r="M34" s="47">
        <f t="shared" si="1"/>
        <v>0</v>
      </c>
      <c r="N34" s="47"/>
      <c r="O34" s="47">
        <v>497219736</v>
      </c>
      <c r="P34" s="47"/>
      <c r="Q34" s="47">
        <v>0</v>
      </c>
      <c r="R34" s="47"/>
      <c r="S34" s="47">
        <f t="shared" si="0"/>
        <v>497219736</v>
      </c>
      <c r="T34" s="306"/>
    </row>
    <row r="35" spans="1:20" s="307" customFormat="1" ht="21">
      <c r="A35" s="315" t="s">
        <v>220</v>
      </c>
      <c r="B35" s="316"/>
      <c r="C35" s="317" t="s">
        <v>388</v>
      </c>
      <c r="D35" s="318">
        <v>727710</v>
      </c>
      <c r="E35" s="319">
        <v>6276715</v>
      </c>
      <c r="F35" s="318"/>
      <c r="G35" s="75">
        <v>105</v>
      </c>
      <c r="H35" s="318"/>
      <c r="I35" s="47">
        <v>0</v>
      </c>
      <c r="J35" s="47"/>
      <c r="K35" s="47">
        <v>0</v>
      </c>
      <c r="L35" s="47"/>
      <c r="M35" s="47">
        <f t="shared" si="1"/>
        <v>0</v>
      </c>
      <c r="N35" s="47"/>
      <c r="O35" s="47">
        <v>659055075</v>
      </c>
      <c r="P35" s="47"/>
      <c r="Q35" s="47">
        <v>-15859614</v>
      </c>
      <c r="R35" s="47"/>
      <c r="S35" s="47">
        <f t="shared" si="0"/>
        <v>643195461</v>
      </c>
      <c r="T35" s="306"/>
    </row>
    <row r="36" spans="1:20" s="307" customFormat="1" ht="21">
      <c r="A36" s="315" t="s">
        <v>325</v>
      </c>
      <c r="B36" s="316"/>
      <c r="C36" s="317" t="s">
        <v>388</v>
      </c>
      <c r="D36" s="318">
        <v>882636</v>
      </c>
      <c r="E36" s="319">
        <v>10571471</v>
      </c>
      <c r="F36" s="318"/>
      <c r="G36" s="75">
        <v>82</v>
      </c>
      <c r="H36" s="318"/>
      <c r="I36" s="47">
        <v>0</v>
      </c>
      <c r="J36" s="47"/>
      <c r="K36" s="47">
        <v>0</v>
      </c>
      <c r="L36" s="47"/>
      <c r="M36" s="47">
        <f t="shared" si="1"/>
        <v>0</v>
      </c>
      <c r="N36" s="47"/>
      <c r="O36" s="47">
        <v>866860622</v>
      </c>
      <c r="P36" s="47"/>
      <c r="Q36" s="47">
        <v>0</v>
      </c>
      <c r="R36" s="47"/>
      <c r="S36" s="47">
        <f t="shared" si="0"/>
        <v>866860622</v>
      </c>
      <c r="T36" s="306"/>
    </row>
    <row r="37" spans="1:20" s="307" customFormat="1" ht="21">
      <c r="A37" s="315" t="s">
        <v>178</v>
      </c>
      <c r="B37" s="316"/>
      <c r="C37" s="317" t="s">
        <v>389</v>
      </c>
      <c r="D37" s="318"/>
      <c r="E37" s="319">
        <v>7773028</v>
      </c>
      <c r="F37" s="318"/>
      <c r="G37" s="75">
        <v>300</v>
      </c>
      <c r="H37" s="318"/>
      <c r="I37" s="47">
        <v>0</v>
      </c>
      <c r="J37" s="47"/>
      <c r="K37" s="47">
        <v>0</v>
      </c>
      <c r="L37" s="47"/>
      <c r="M37" s="47">
        <f t="shared" si="1"/>
        <v>0</v>
      </c>
      <c r="N37" s="47"/>
      <c r="O37" s="47">
        <v>2331908400</v>
      </c>
      <c r="P37" s="47"/>
      <c r="Q37" s="47">
        <v>0</v>
      </c>
      <c r="R37" s="47"/>
      <c r="S37" s="47">
        <f t="shared" si="0"/>
        <v>2331908400</v>
      </c>
      <c r="T37" s="306"/>
    </row>
    <row r="38" spans="1:20" s="307" customFormat="1" ht="21">
      <c r="A38" s="315" t="s">
        <v>266</v>
      </c>
      <c r="B38" s="316"/>
      <c r="C38" s="317" t="s">
        <v>388</v>
      </c>
      <c r="D38" s="318"/>
      <c r="E38" s="319">
        <v>4272788</v>
      </c>
      <c r="F38" s="318"/>
      <c r="G38" s="75">
        <v>1420</v>
      </c>
      <c r="H38" s="318"/>
      <c r="I38" s="47">
        <v>0</v>
      </c>
      <c r="J38" s="47"/>
      <c r="K38" s="47">
        <v>0</v>
      </c>
      <c r="L38" s="47"/>
      <c r="M38" s="47">
        <f t="shared" si="1"/>
        <v>0</v>
      </c>
      <c r="N38" s="47"/>
      <c r="O38" s="47">
        <v>6067358960</v>
      </c>
      <c r="P38" s="47"/>
      <c r="Q38" s="47">
        <v>0</v>
      </c>
      <c r="R38" s="47"/>
      <c r="S38" s="47">
        <f t="shared" si="0"/>
        <v>6067358960</v>
      </c>
      <c r="T38" s="306"/>
    </row>
    <row r="39" spans="1:20" s="307" customFormat="1" ht="21">
      <c r="A39" s="315" t="s">
        <v>114</v>
      </c>
      <c r="B39" s="316"/>
      <c r="C39" s="317" t="s">
        <v>389</v>
      </c>
      <c r="D39" s="318"/>
      <c r="E39" s="319">
        <v>858513</v>
      </c>
      <c r="F39" s="318"/>
      <c r="G39" s="75">
        <v>270</v>
      </c>
      <c r="H39" s="318"/>
      <c r="I39" s="47">
        <v>0</v>
      </c>
      <c r="J39" s="47"/>
      <c r="K39" s="47">
        <v>0</v>
      </c>
      <c r="L39" s="47"/>
      <c r="M39" s="47">
        <f t="shared" si="1"/>
        <v>0</v>
      </c>
      <c r="N39" s="47"/>
      <c r="O39" s="47">
        <v>231798510</v>
      </c>
      <c r="P39" s="47"/>
      <c r="Q39" s="47">
        <v>0</v>
      </c>
      <c r="R39" s="47"/>
      <c r="S39" s="47">
        <f t="shared" si="0"/>
        <v>231798510</v>
      </c>
      <c r="T39" s="306"/>
    </row>
    <row r="40" spans="1:20" s="307" customFormat="1" ht="21">
      <c r="A40" s="315" t="s">
        <v>264</v>
      </c>
      <c r="B40" s="316"/>
      <c r="C40" s="317" t="s">
        <v>389</v>
      </c>
      <c r="D40" s="318">
        <v>1045247</v>
      </c>
      <c r="E40" s="319">
        <v>12791433</v>
      </c>
      <c r="F40" s="318"/>
      <c r="G40" s="75">
        <v>86</v>
      </c>
      <c r="H40" s="318"/>
      <c r="I40" s="47">
        <v>0</v>
      </c>
      <c r="J40" s="47"/>
      <c r="K40" s="47">
        <v>0</v>
      </c>
      <c r="L40" s="47"/>
      <c r="M40" s="47">
        <f t="shared" si="1"/>
        <v>0</v>
      </c>
      <c r="N40" s="47"/>
      <c r="O40" s="47">
        <v>1100063238</v>
      </c>
      <c r="P40" s="47"/>
      <c r="Q40" s="47">
        <v>0</v>
      </c>
      <c r="R40" s="47"/>
      <c r="S40" s="47">
        <f t="shared" si="0"/>
        <v>1100063238</v>
      </c>
      <c r="T40" s="306"/>
    </row>
    <row r="41" spans="1:20" s="307" customFormat="1" ht="21">
      <c r="A41" s="315" t="s">
        <v>203</v>
      </c>
      <c r="B41" s="316"/>
      <c r="C41" s="317" t="s">
        <v>389</v>
      </c>
      <c r="D41" s="318">
        <v>642599</v>
      </c>
      <c r="E41" s="319">
        <v>10206403</v>
      </c>
      <c r="F41" s="318"/>
      <c r="G41" s="75">
        <v>400</v>
      </c>
      <c r="H41" s="318"/>
      <c r="I41" s="47">
        <v>0</v>
      </c>
      <c r="J41" s="47"/>
      <c r="K41" s="47">
        <v>0</v>
      </c>
      <c r="L41" s="47"/>
      <c r="M41" s="47">
        <f t="shared" si="1"/>
        <v>0</v>
      </c>
      <c r="N41" s="47"/>
      <c r="O41" s="47">
        <v>4082561200</v>
      </c>
      <c r="P41" s="47"/>
      <c r="Q41" s="47">
        <v>0</v>
      </c>
      <c r="R41" s="47"/>
      <c r="S41" s="47">
        <f t="shared" si="0"/>
        <v>4082561200</v>
      </c>
      <c r="T41" s="306"/>
    </row>
    <row r="42" spans="1:20" s="307" customFormat="1" ht="21">
      <c r="A42" s="315" t="s">
        <v>337</v>
      </c>
      <c r="B42" s="316"/>
      <c r="C42" s="317" t="s">
        <v>390</v>
      </c>
      <c r="D42" s="318"/>
      <c r="E42" s="319">
        <v>831278</v>
      </c>
      <c r="F42" s="318"/>
      <c r="G42" s="75">
        <v>670</v>
      </c>
      <c r="H42" s="318"/>
      <c r="I42" s="47">
        <v>0</v>
      </c>
      <c r="J42" s="47"/>
      <c r="K42" s="47">
        <v>0</v>
      </c>
      <c r="L42" s="47"/>
      <c r="M42" s="47">
        <f t="shared" si="1"/>
        <v>0</v>
      </c>
      <c r="N42" s="47"/>
      <c r="O42" s="47">
        <v>556956260</v>
      </c>
      <c r="P42" s="47"/>
      <c r="Q42" s="47">
        <v>0</v>
      </c>
      <c r="R42" s="47"/>
      <c r="S42" s="47">
        <f t="shared" si="0"/>
        <v>556956260</v>
      </c>
      <c r="T42" s="306"/>
    </row>
    <row r="43" spans="1:20" s="307" customFormat="1" ht="21">
      <c r="A43" s="315" t="s">
        <v>217</v>
      </c>
      <c r="B43" s="316"/>
      <c r="C43" s="317" t="s">
        <v>390</v>
      </c>
      <c r="D43" s="318"/>
      <c r="E43" s="319">
        <v>4398645</v>
      </c>
      <c r="F43" s="318"/>
      <c r="G43" s="75">
        <v>110</v>
      </c>
      <c r="H43" s="318"/>
      <c r="I43" s="47">
        <v>0</v>
      </c>
      <c r="J43" s="47"/>
      <c r="K43" s="47">
        <v>0</v>
      </c>
      <c r="L43" s="47"/>
      <c r="M43" s="47">
        <f t="shared" si="1"/>
        <v>0</v>
      </c>
      <c r="N43" s="47"/>
      <c r="O43" s="47">
        <v>483850950</v>
      </c>
      <c r="P43" s="47"/>
      <c r="Q43" s="47">
        <v>0</v>
      </c>
      <c r="R43" s="47"/>
      <c r="S43" s="47">
        <f t="shared" si="0"/>
        <v>483850950</v>
      </c>
      <c r="T43" s="306"/>
    </row>
    <row r="44" spans="1:20" s="307" customFormat="1" ht="21">
      <c r="A44" s="315" t="s">
        <v>170</v>
      </c>
      <c r="B44" s="316"/>
      <c r="C44" s="317" t="s">
        <v>390</v>
      </c>
      <c r="D44" s="318">
        <v>3166253</v>
      </c>
      <c r="E44" s="319">
        <v>4277459</v>
      </c>
      <c r="F44" s="318"/>
      <c r="G44" s="75">
        <v>187</v>
      </c>
      <c r="H44" s="318"/>
      <c r="I44" s="47">
        <v>0</v>
      </c>
      <c r="J44" s="47"/>
      <c r="K44" s="47">
        <v>0</v>
      </c>
      <c r="L44" s="47"/>
      <c r="M44" s="47">
        <f t="shared" si="1"/>
        <v>0</v>
      </c>
      <c r="N44" s="47"/>
      <c r="O44" s="47">
        <v>799884833</v>
      </c>
      <c r="P44" s="47"/>
      <c r="Q44" s="47">
        <v>0</v>
      </c>
      <c r="R44" s="47"/>
      <c r="S44" s="47">
        <f t="shared" si="0"/>
        <v>799884833</v>
      </c>
      <c r="T44" s="306"/>
    </row>
    <row r="45" spans="1:20" s="307" customFormat="1" ht="21">
      <c r="A45" s="315" t="s">
        <v>377</v>
      </c>
      <c r="B45" s="316"/>
      <c r="C45" s="317" t="s">
        <v>390</v>
      </c>
      <c r="D45" s="318"/>
      <c r="E45" s="319">
        <v>11947406</v>
      </c>
      <c r="F45" s="318"/>
      <c r="G45" s="75">
        <v>50</v>
      </c>
      <c r="H45" s="318"/>
      <c r="I45" s="47">
        <v>0</v>
      </c>
      <c r="J45" s="47"/>
      <c r="K45" s="47">
        <v>0</v>
      </c>
      <c r="L45" s="47"/>
      <c r="M45" s="47">
        <f t="shared" si="1"/>
        <v>0</v>
      </c>
      <c r="N45" s="47"/>
      <c r="O45" s="47">
        <v>597370300</v>
      </c>
      <c r="P45" s="47"/>
      <c r="Q45" s="47">
        <v>0</v>
      </c>
      <c r="R45" s="47"/>
      <c r="S45" s="47">
        <f t="shared" si="0"/>
        <v>597370300</v>
      </c>
      <c r="T45" s="306"/>
    </row>
    <row r="46" spans="1:20" s="307" customFormat="1" ht="21">
      <c r="A46" s="315" t="s">
        <v>93</v>
      </c>
      <c r="B46" s="316"/>
      <c r="C46" s="317" t="s">
        <v>390</v>
      </c>
      <c r="D46" s="318">
        <v>240173</v>
      </c>
      <c r="E46" s="319">
        <v>2961129</v>
      </c>
      <c r="F46" s="318"/>
      <c r="G46" s="75">
        <v>6350</v>
      </c>
      <c r="H46" s="318"/>
      <c r="I46" s="47">
        <v>0</v>
      </c>
      <c r="J46" s="47"/>
      <c r="K46" s="47">
        <v>0</v>
      </c>
      <c r="L46" s="47"/>
      <c r="M46" s="47">
        <f t="shared" si="1"/>
        <v>0</v>
      </c>
      <c r="N46" s="47"/>
      <c r="O46" s="47">
        <v>18803169150</v>
      </c>
      <c r="P46" s="47"/>
      <c r="Q46" s="47">
        <v>0</v>
      </c>
      <c r="R46" s="47"/>
      <c r="S46" s="47">
        <f t="shared" si="0"/>
        <v>18803169150</v>
      </c>
      <c r="T46" s="306"/>
    </row>
    <row r="47" spans="1:20" s="307" customFormat="1" ht="21">
      <c r="A47" s="315" t="s">
        <v>318</v>
      </c>
      <c r="B47" s="316"/>
      <c r="C47" s="317" t="s">
        <v>390</v>
      </c>
      <c r="D47" s="318"/>
      <c r="E47" s="319">
        <v>4171905</v>
      </c>
      <c r="F47" s="318"/>
      <c r="G47" s="75">
        <v>70</v>
      </c>
      <c r="H47" s="318"/>
      <c r="I47" s="47">
        <v>0</v>
      </c>
      <c r="J47" s="47"/>
      <c r="K47" s="47">
        <v>0</v>
      </c>
      <c r="L47" s="47"/>
      <c r="M47" s="47">
        <f t="shared" si="1"/>
        <v>0</v>
      </c>
      <c r="N47" s="47"/>
      <c r="O47" s="47">
        <v>292033350</v>
      </c>
      <c r="P47" s="47"/>
      <c r="Q47" s="47">
        <v>0</v>
      </c>
      <c r="R47" s="47"/>
      <c r="S47" s="47">
        <f t="shared" si="0"/>
        <v>292033350</v>
      </c>
      <c r="T47" s="306"/>
    </row>
    <row r="48" spans="1:20" s="307" customFormat="1" ht="21">
      <c r="A48" s="315" t="s">
        <v>129</v>
      </c>
      <c r="B48" s="316"/>
      <c r="C48" s="317" t="s">
        <v>390</v>
      </c>
      <c r="D48" s="318"/>
      <c r="E48" s="319">
        <v>6222812</v>
      </c>
      <c r="F48" s="318"/>
      <c r="G48" s="75">
        <v>630</v>
      </c>
      <c r="H48" s="318"/>
      <c r="I48" s="47">
        <v>0</v>
      </c>
      <c r="J48" s="47"/>
      <c r="K48" s="47">
        <v>0</v>
      </c>
      <c r="L48" s="47"/>
      <c r="M48" s="47">
        <f t="shared" si="1"/>
        <v>0</v>
      </c>
      <c r="N48" s="47"/>
      <c r="O48" s="47">
        <v>3920371560</v>
      </c>
      <c r="P48" s="47"/>
      <c r="Q48" s="47">
        <v>0</v>
      </c>
      <c r="R48" s="47"/>
      <c r="S48" s="47">
        <f t="shared" si="0"/>
        <v>3920371560</v>
      </c>
      <c r="T48" s="306"/>
    </row>
    <row r="49" spans="1:20" s="307" customFormat="1" ht="21">
      <c r="A49" s="315" t="s">
        <v>216</v>
      </c>
      <c r="B49" s="316"/>
      <c r="C49" s="317" t="s">
        <v>390</v>
      </c>
      <c r="D49" s="318"/>
      <c r="E49" s="319">
        <v>6101042</v>
      </c>
      <c r="F49" s="318"/>
      <c r="G49" s="75">
        <v>50</v>
      </c>
      <c r="H49" s="318"/>
      <c r="I49" s="47">
        <v>0</v>
      </c>
      <c r="J49" s="47"/>
      <c r="K49" s="47">
        <v>0</v>
      </c>
      <c r="L49" s="47"/>
      <c r="M49" s="47">
        <f t="shared" si="1"/>
        <v>0</v>
      </c>
      <c r="N49" s="47"/>
      <c r="O49" s="47">
        <v>305052100</v>
      </c>
      <c r="P49" s="47"/>
      <c r="Q49" s="47">
        <v>0</v>
      </c>
      <c r="R49" s="47"/>
      <c r="S49" s="47">
        <f t="shared" si="0"/>
        <v>305052100</v>
      </c>
      <c r="T49" s="306"/>
    </row>
    <row r="50" spans="1:20" s="307" customFormat="1" ht="21">
      <c r="A50" s="315" t="s">
        <v>334</v>
      </c>
      <c r="B50" s="316"/>
      <c r="C50" s="317" t="s">
        <v>390</v>
      </c>
      <c r="D50" s="318"/>
      <c r="E50" s="319">
        <v>2080375</v>
      </c>
      <c r="F50" s="318"/>
      <c r="G50" s="75">
        <v>2200</v>
      </c>
      <c r="H50" s="318"/>
      <c r="I50" s="47">
        <v>0</v>
      </c>
      <c r="J50" s="47"/>
      <c r="K50" s="47">
        <v>0</v>
      </c>
      <c r="L50" s="47"/>
      <c r="M50" s="47">
        <f t="shared" si="1"/>
        <v>0</v>
      </c>
      <c r="N50" s="47"/>
      <c r="O50" s="47">
        <v>4576825000</v>
      </c>
      <c r="P50" s="47"/>
      <c r="Q50" s="47">
        <v>0</v>
      </c>
      <c r="R50" s="47"/>
      <c r="S50" s="47">
        <f t="shared" si="0"/>
        <v>4576825000</v>
      </c>
      <c r="T50" s="306"/>
    </row>
    <row r="51" spans="1:20" s="307" customFormat="1" ht="21">
      <c r="A51" s="315" t="s">
        <v>193</v>
      </c>
      <c r="B51" s="316"/>
      <c r="C51" s="317" t="s">
        <v>391</v>
      </c>
      <c r="D51" s="318"/>
      <c r="E51" s="319">
        <v>5360181</v>
      </c>
      <c r="F51" s="318"/>
      <c r="G51" s="75">
        <v>200</v>
      </c>
      <c r="H51" s="318"/>
      <c r="I51" s="47">
        <v>0</v>
      </c>
      <c r="J51" s="47"/>
      <c r="K51" s="47">
        <v>0</v>
      </c>
      <c r="L51" s="47"/>
      <c r="M51" s="47">
        <f t="shared" si="1"/>
        <v>0</v>
      </c>
      <c r="N51" s="47"/>
      <c r="O51" s="47">
        <v>1072036200</v>
      </c>
      <c r="P51" s="47"/>
      <c r="Q51" s="47">
        <v>0</v>
      </c>
      <c r="R51" s="47"/>
      <c r="S51" s="47">
        <f t="shared" si="0"/>
        <v>1072036200</v>
      </c>
      <c r="T51" s="306"/>
    </row>
    <row r="52" spans="1:20" s="307" customFormat="1" ht="21">
      <c r="A52" s="315" t="s">
        <v>215</v>
      </c>
      <c r="B52" s="316"/>
      <c r="C52" s="317" t="s">
        <v>391</v>
      </c>
      <c r="D52" s="318"/>
      <c r="E52" s="319">
        <v>1529069</v>
      </c>
      <c r="F52" s="318"/>
      <c r="G52" s="75">
        <v>30</v>
      </c>
      <c r="H52" s="318"/>
      <c r="I52" s="47">
        <v>0</v>
      </c>
      <c r="J52" s="47"/>
      <c r="K52" s="47">
        <v>0</v>
      </c>
      <c r="L52" s="47"/>
      <c r="M52" s="47">
        <f t="shared" si="1"/>
        <v>0</v>
      </c>
      <c r="N52" s="47"/>
      <c r="O52" s="47">
        <v>45872070</v>
      </c>
      <c r="P52" s="47"/>
      <c r="Q52" s="47">
        <v>0</v>
      </c>
      <c r="R52" s="47"/>
      <c r="S52" s="47">
        <f t="shared" si="0"/>
        <v>45872070</v>
      </c>
      <c r="T52" s="306"/>
    </row>
    <row r="53" spans="1:20" s="307" customFormat="1" ht="21">
      <c r="A53" s="315" t="s">
        <v>227</v>
      </c>
      <c r="B53" s="316"/>
      <c r="C53" s="317" t="s">
        <v>391</v>
      </c>
      <c r="D53" s="318"/>
      <c r="E53" s="319">
        <v>531592</v>
      </c>
      <c r="F53" s="318"/>
      <c r="G53" s="75">
        <v>1540</v>
      </c>
      <c r="H53" s="318"/>
      <c r="I53" s="47">
        <v>0</v>
      </c>
      <c r="J53" s="47"/>
      <c r="K53" s="47">
        <v>0</v>
      </c>
      <c r="L53" s="47"/>
      <c r="M53" s="47">
        <f t="shared" si="1"/>
        <v>0</v>
      </c>
      <c r="N53" s="47"/>
      <c r="O53" s="47">
        <v>818651680</v>
      </c>
      <c r="P53" s="47"/>
      <c r="Q53" s="47">
        <v>0</v>
      </c>
      <c r="R53" s="47"/>
      <c r="S53" s="47">
        <f t="shared" si="0"/>
        <v>818651680</v>
      </c>
      <c r="T53" s="306"/>
    </row>
    <row r="54" spans="1:20" s="307" customFormat="1" ht="21">
      <c r="A54" s="315" t="s">
        <v>136</v>
      </c>
      <c r="B54" s="316"/>
      <c r="C54" s="317" t="s">
        <v>391</v>
      </c>
      <c r="D54" s="318"/>
      <c r="E54" s="319">
        <v>2838930</v>
      </c>
      <c r="F54" s="318"/>
      <c r="G54" s="75">
        <v>2000</v>
      </c>
      <c r="H54" s="318"/>
      <c r="I54" s="47">
        <v>0</v>
      </c>
      <c r="J54" s="47"/>
      <c r="K54" s="47">
        <v>0</v>
      </c>
      <c r="L54" s="47"/>
      <c r="M54" s="47">
        <f t="shared" si="1"/>
        <v>0</v>
      </c>
      <c r="N54" s="47"/>
      <c r="O54" s="47">
        <v>5677860000</v>
      </c>
      <c r="P54" s="47"/>
      <c r="Q54" s="47">
        <v>0</v>
      </c>
      <c r="R54" s="47"/>
      <c r="S54" s="47">
        <f t="shared" si="0"/>
        <v>5677860000</v>
      </c>
      <c r="T54" s="306"/>
    </row>
    <row r="55" spans="1:20" s="307" customFormat="1" ht="21">
      <c r="A55" s="315" t="s">
        <v>82</v>
      </c>
      <c r="B55" s="316"/>
      <c r="C55" s="317" t="s">
        <v>391</v>
      </c>
      <c r="D55" s="318"/>
      <c r="E55" s="319">
        <v>9597207</v>
      </c>
      <c r="F55" s="318"/>
      <c r="G55" s="75">
        <v>500</v>
      </c>
      <c r="H55" s="318"/>
      <c r="I55" s="47">
        <v>0</v>
      </c>
      <c r="J55" s="47"/>
      <c r="K55" s="47">
        <v>0</v>
      </c>
      <c r="L55" s="47"/>
      <c r="M55" s="47">
        <f t="shared" si="1"/>
        <v>0</v>
      </c>
      <c r="N55" s="47"/>
      <c r="O55" s="47">
        <v>4798603500</v>
      </c>
      <c r="P55" s="47"/>
      <c r="Q55" s="47">
        <v>0</v>
      </c>
      <c r="R55" s="47"/>
      <c r="S55" s="47">
        <f t="shared" si="0"/>
        <v>4798603500</v>
      </c>
      <c r="T55" s="306"/>
    </row>
    <row r="56" spans="1:20" s="307" customFormat="1" ht="21">
      <c r="A56" s="315" t="s">
        <v>310</v>
      </c>
      <c r="B56" s="316"/>
      <c r="C56" s="317" t="s">
        <v>391</v>
      </c>
      <c r="D56" s="318">
        <v>1677595</v>
      </c>
      <c r="E56" s="319">
        <v>8967300</v>
      </c>
      <c r="F56" s="318"/>
      <c r="G56" s="75">
        <v>150</v>
      </c>
      <c r="H56" s="318"/>
      <c r="I56" s="47">
        <v>0</v>
      </c>
      <c r="J56" s="47"/>
      <c r="K56" s="47">
        <v>0</v>
      </c>
      <c r="L56" s="47"/>
      <c r="M56" s="47">
        <f t="shared" si="1"/>
        <v>0</v>
      </c>
      <c r="N56" s="47"/>
      <c r="O56" s="47">
        <v>1345095000</v>
      </c>
      <c r="P56" s="47"/>
      <c r="Q56" s="47">
        <v>0</v>
      </c>
      <c r="R56" s="47"/>
      <c r="S56" s="47">
        <f t="shared" si="0"/>
        <v>1345095000</v>
      </c>
      <c r="T56" s="306"/>
    </row>
    <row r="57" spans="1:20" s="307" customFormat="1" ht="21">
      <c r="A57" s="315" t="s">
        <v>315</v>
      </c>
      <c r="B57" s="316"/>
      <c r="C57" s="317" t="s">
        <v>391</v>
      </c>
      <c r="D57" s="318"/>
      <c r="E57" s="319">
        <v>18707017</v>
      </c>
      <c r="F57" s="318"/>
      <c r="G57" s="75">
        <v>57</v>
      </c>
      <c r="H57" s="318"/>
      <c r="I57" s="47">
        <v>0</v>
      </c>
      <c r="J57" s="47"/>
      <c r="K57" s="47">
        <v>0</v>
      </c>
      <c r="L57" s="47"/>
      <c r="M57" s="47">
        <f t="shared" si="1"/>
        <v>0</v>
      </c>
      <c r="N57" s="47"/>
      <c r="O57" s="47">
        <v>1066299969</v>
      </c>
      <c r="P57" s="47"/>
      <c r="Q57" s="47">
        <v>0</v>
      </c>
      <c r="R57" s="47"/>
      <c r="S57" s="47">
        <f t="shared" si="0"/>
        <v>1066299969</v>
      </c>
      <c r="T57" s="306"/>
    </row>
    <row r="58" spans="1:20" s="307" customFormat="1" ht="21">
      <c r="A58" s="315" t="s">
        <v>233</v>
      </c>
      <c r="B58" s="316"/>
      <c r="C58" s="317" t="s">
        <v>392</v>
      </c>
      <c r="D58" s="318"/>
      <c r="E58" s="319">
        <v>4199839</v>
      </c>
      <c r="F58" s="318"/>
      <c r="G58" s="75">
        <v>200</v>
      </c>
      <c r="H58" s="318"/>
      <c r="I58" s="47">
        <v>0</v>
      </c>
      <c r="J58" s="47"/>
      <c r="K58" s="47">
        <v>0</v>
      </c>
      <c r="L58" s="47"/>
      <c r="M58" s="47">
        <f t="shared" si="1"/>
        <v>0</v>
      </c>
      <c r="N58" s="47"/>
      <c r="O58" s="47">
        <v>839967800</v>
      </c>
      <c r="P58" s="47"/>
      <c r="Q58" s="47">
        <v>0</v>
      </c>
      <c r="R58" s="47"/>
      <c r="S58" s="47">
        <f t="shared" si="0"/>
        <v>839967800</v>
      </c>
      <c r="T58" s="306"/>
    </row>
    <row r="59" spans="1:20" s="307" customFormat="1" ht="21">
      <c r="A59" s="315" t="s">
        <v>90</v>
      </c>
      <c r="B59" s="316"/>
      <c r="C59" s="317" t="s">
        <v>392</v>
      </c>
      <c r="D59" s="318"/>
      <c r="E59" s="319">
        <v>30815491</v>
      </c>
      <c r="F59" s="318"/>
      <c r="G59" s="75">
        <v>450</v>
      </c>
      <c r="H59" s="318"/>
      <c r="I59" s="47">
        <v>0</v>
      </c>
      <c r="J59" s="47"/>
      <c r="K59" s="47">
        <v>0</v>
      </c>
      <c r="L59" s="47"/>
      <c r="M59" s="47">
        <f t="shared" si="1"/>
        <v>0</v>
      </c>
      <c r="N59" s="47"/>
      <c r="O59" s="47">
        <v>13866970950</v>
      </c>
      <c r="P59" s="47"/>
      <c r="Q59" s="47">
        <v>0</v>
      </c>
      <c r="R59" s="47"/>
      <c r="S59" s="47">
        <f t="shared" si="0"/>
        <v>13866970950</v>
      </c>
      <c r="T59" s="306"/>
    </row>
    <row r="60" spans="1:20" s="307" customFormat="1" ht="21">
      <c r="A60" s="315" t="s">
        <v>285</v>
      </c>
      <c r="B60" s="316"/>
      <c r="C60" s="317" t="s">
        <v>393</v>
      </c>
      <c r="D60" s="318"/>
      <c r="E60" s="319">
        <v>10744950</v>
      </c>
      <c r="F60" s="318"/>
      <c r="G60" s="75">
        <v>66</v>
      </c>
      <c r="H60" s="318"/>
      <c r="I60" s="47">
        <v>0</v>
      </c>
      <c r="J60" s="47"/>
      <c r="K60" s="47">
        <v>0</v>
      </c>
      <c r="L60" s="47"/>
      <c r="M60" s="47">
        <f t="shared" si="1"/>
        <v>0</v>
      </c>
      <c r="N60" s="47"/>
      <c r="O60" s="47">
        <v>709166700</v>
      </c>
      <c r="P60" s="47"/>
      <c r="Q60" s="47">
        <v>0</v>
      </c>
      <c r="R60" s="47"/>
      <c r="S60" s="47">
        <f t="shared" si="0"/>
        <v>709166700</v>
      </c>
      <c r="T60" s="306"/>
    </row>
    <row r="61" spans="1:20" s="307" customFormat="1" ht="21">
      <c r="A61" s="315" t="s">
        <v>188</v>
      </c>
      <c r="B61" s="316"/>
      <c r="C61" s="317" t="s">
        <v>393</v>
      </c>
      <c r="D61" s="318"/>
      <c r="E61" s="319">
        <v>87647961</v>
      </c>
      <c r="F61" s="318"/>
      <c r="G61" s="75">
        <v>40</v>
      </c>
      <c r="H61" s="318"/>
      <c r="I61" s="47">
        <v>0</v>
      </c>
      <c r="J61" s="47"/>
      <c r="K61" s="47">
        <v>0</v>
      </c>
      <c r="L61" s="47"/>
      <c r="M61" s="47">
        <f t="shared" si="1"/>
        <v>0</v>
      </c>
      <c r="N61" s="47"/>
      <c r="O61" s="47">
        <v>3505918440</v>
      </c>
      <c r="P61" s="47"/>
      <c r="Q61" s="47">
        <v>0</v>
      </c>
      <c r="R61" s="47"/>
      <c r="S61" s="47">
        <f t="shared" si="0"/>
        <v>3505918440</v>
      </c>
      <c r="T61" s="306"/>
    </row>
    <row r="62" spans="1:20" s="307" customFormat="1" ht="21">
      <c r="A62" s="315" t="s">
        <v>166</v>
      </c>
      <c r="B62" s="316"/>
      <c r="C62" s="317" t="s">
        <v>393</v>
      </c>
      <c r="D62" s="318"/>
      <c r="E62" s="319">
        <v>515318</v>
      </c>
      <c r="F62" s="318"/>
      <c r="G62" s="75">
        <v>6500</v>
      </c>
      <c r="H62" s="318"/>
      <c r="I62" s="47">
        <v>0</v>
      </c>
      <c r="J62" s="47"/>
      <c r="K62" s="47">
        <v>0</v>
      </c>
      <c r="L62" s="47"/>
      <c r="M62" s="47">
        <f t="shared" si="1"/>
        <v>0</v>
      </c>
      <c r="N62" s="47"/>
      <c r="O62" s="47">
        <v>3349567000</v>
      </c>
      <c r="P62" s="47"/>
      <c r="Q62" s="47">
        <v>0</v>
      </c>
      <c r="R62" s="47"/>
      <c r="S62" s="47">
        <f t="shared" si="0"/>
        <v>3349567000</v>
      </c>
      <c r="T62" s="306"/>
    </row>
    <row r="63" spans="1:20" s="307" customFormat="1" ht="21">
      <c r="A63" s="315" t="s">
        <v>296</v>
      </c>
      <c r="B63" s="316"/>
      <c r="C63" s="317" t="s">
        <v>393</v>
      </c>
      <c r="D63" s="318"/>
      <c r="E63" s="319">
        <v>32724199</v>
      </c>
      <c r="F63" s="318"/>
      <c r="G63" s="75">
        <v>360</v>
      </c>
      <c r="H63" s="318"/>
      <c r="I63" s="47">
        <v>0</v>
      </c>
      <c r="J63" s="47"/>
      <c r="K63" s="47">
        <v>0</v>
      </c>
      <c r="L63" s="47"/>
      <c r="M63" s="47">
        <f t="shared" si="1"/>
        <v>0</v>
      </c>
      <c r="N63" s="47"/>
      <c r="O63" s="47">
        <v>11780711640</v>
      </c>
      <c r="P63" s="47"/>
      <c r="Q63" s="47">
        <v>0</v>
      </c>
      <c r="R63" s="47"/>
      <c r="S63" s="47">
        <f t="shared" si="0"/>
        <v>11780711640</v>
      </c>
      <c r="T63" s="306"/>
    </row>
    <row r="64" spans="1:20" s="307" customFormat="1" ht="21">
      <c r="A64" s="315" t="s">
        <v>109</v>
      </c>
      <c r="B64" s="316"/>
      <c r="C64" s="317" t="s">
        <v>394</v>
      </c>
      <c r="D64" s="318">
        <v>4047359</v>
      </c>
      <c r="E64" s="319">
        <v>14382789</v>
      </c>
      <c r="F64" s="318"/>
      <c r="G64" s="75">
        <v>19</v>
      </c>
      <c r="H64" s="318"/>
      <c r="I64" s="47">
        <v>0</v>
      </c>
      <c r="J64" s="47"/>
      <c r="K64" s="47">
        <v>0</v>
      </c>
      <c r="L64" s="47"/>
      <c r="M64" s="47">
        <f t="shared" si="1"/>
        <v>0</v>
      </c>
      <c r="N64" s="47"/>
      <c r="O64" s="47">
        <v>273272991</v>
      </c>
      <c r="P64" s="47"/>
      <c r="Q64" s="47">
        <v>0</v>
      </c>
      <c r="R64" s="47"/>
      <c r="S64" s="47">
        <f t="shared" si="0"/>
        <v>273272991</v>
      </c>
      <c r="T64" s="306"/>
    </row>
    <row r="65" spans="1:20" s="307" customFormat="1" ht="21">
      <c r="A65" s="315" t="s">
        <v>124</v>
      </c>
      <c r="B65" s="316"/>
      <c r="C65" s="317" t="s">
        <v>395</v>
      </c>
      <c r="D65" s="318">
        <v>355050</v>
      </c>
      <c r="E65" s="319">
        <v>18382789</v>
      </c>
      <c r="F65" s="318"/>
      <c r="G65" s="75">
        <v>90</v>
      </c>
      <c r="H65" s="318"/>
      <c r="I65" s="47">
        <v>0</v>
      </c>
      <c r="J65" s="47"/>
      <c r="K65" s="47">
        <v>0</v>
      </c>
      <c r="L65" s="47"/>
      <c r="M65" s="47">
        <f t="shared" si="1"/>
        <v>0</v>
      </c>
      <c r="N65" s="47"/>
      <c r="O65" s="47">
        <v>1654451639</v>
      </c>
      <c r="P65" s="47"/>
      <c r="Q65" s="47">
        <v>0</v>
      </c>
      <c r="R65" s="47"/>
      <c r="S65" s="47">
        <f t="shared" si="0"/>
        <v>1654451639</v>
      </c>
      <c r="T65" s="306"/>
    </row>
    <row r="66" spans="1:20" s="307" customFormat="1" ht="21">
      <c r="A66" s="315" t="s">
        <v>105</v>
      </c>
      <c r="B66" s="316"/>
      <c r="C66" s="317" t="s">
        <v>395</v>
      </c>
      <c r="D66" s="318"/>
      <c r="E66" s="319">
        <v>930626</v>
      </c>
      <c r="F66" s="318"/>
      <c r="G66" s="75">
        <v>3570</v>
      </c>
      <c r="H66" s="318"/>
      <c r="I66" s="47">
        <v>0</v>
      </c>
      <c r="J66" s="47"/>
      <c r="K66" s="47">
        <v>0</v>
      </c>
      <c r="L66" s="47"/>
      <c r="M66" s="47">
        <f t="shared" si="1"/>
        <v>0</v>
      </c>
      <c r="N66" s="47"/>
      <c r="O66" s="47">
        <v>3322334820</v>
      </c>
      <c r="P66" s="47"/>
      <c r="Q66" s="47">
        <v>0</v>
      </c>
      <c r="R66" s="47"/>
      <c r="S66" s="47">
        <f t="shared" si="0"/>
        <v>3322334820</v>
      </c>
      <c r="T66" s="306"/>
    </row>
    <row r="67" spans="1:20" s="307" customFormat="1" ht="21">
      <c r="A67" s="315" t="s">
        <v>126</v>
      </c>
      <c r="B67" s="316"/>
      <c r="C67" s="317" t="s">
        <v>396</v>
      </c>
      <c r="D67" s="318"/>
      <c r="E67" s="319">
        <v>13269896</v>
      </c>
      <c r="F67" s="318"/>
      <c r="G67" s="75">
        <v>34</v>
      </c>
      <c r="H67" s="318"/>
      <c r="I67" s="47">
        <v>0</v>
      </c>
      <c r="J67" s="47"/>
      <c r="K67" s="47">
        <v>0</v>
      </c>
      <c r="L67" s="47"/>
      <c r="M67" s="47">
        <f t="shared" si="1"/>
        <v>0</v>
      </c>
      <c r="N67" s="47"/>
      <c r="O67" s="47">
        <v>451176464</v>
      </c>
      <c r="P67" s="47"/>
      <c r="Q67" s="47">
        <v>0</v>
      </c>
      <c r="R67" s="47"/>
      <c r="S67" s="47">
        <f t="shared" si="0"/>
        <v>451176464</v>
      </c>
      <c r="T67" s="306"/>
    </row>
    <row r="68" spans="1:20" s="307" customFormat="1" ht="21">
      <c r="A68" s="315" t="s">
        <v>118</v>
      </c>
      <c r="B68" s="316"/>
      <c r="C68" s="317" t="s">
        <v>396</v>
      </c>
      <c r="D68" s="318"/>
      <c r="E68" s="319">
        <v>7819089</v>
      </c>
      <c r="F68" s="318"/>
      <c r="G68" s="75">
        <v>9</v>
      </c>
      <c r="H68" s="318"/>
      <c r="I68" s="47">
        <v>0</v>
      </c>
      <c r="J68" s="47"/>
      <c r="K68" s="47">
        <v>0</v>
      </c>
      <c r="L68" s="47"/>
      <c r="M68" s="47">
        <f t="shared" si="1"/>
        <v>0</v>
      </c>
      <c r="N68" s="47"/>
      <c r="O68" s="47">
        <v>70371801</v>
      </c>
      <c r="P68" s="47"/>
      <c r="Q68" s="47">
        <v>0</v>
      </c>
      <c r="R68" s="47"/>
      <c r="S68" s="47">
        <f t="shared" si="0"/>
        <v>70371801</v>
      </c>
      <c r="T68" s="306"/>
    </row>
    <row r="69" spans="1:20" s="307" customFormat="1" ht="21">
      <c r="A69" s="315" t="s">
        <v>246</v>
      </c>
      <c r="B69" s="316"/>
      <c r="C69" s="317" t="s">
        <v>396</v>
      </c>
      <c r="D69" s="318">
        <v>7379981</v>
      </c>
      <c r="E69" s="319">
        <v>2091178</v>
      </c>
      <c r="F69" s="318"/>
      <c r="G69" s="75">
        <v>1650</v>
      </c>
      <c r="H69" s="318"/>
      <c r="I69" s="47">
        <v>0</v>
      </c>
      <c r="J69" s="47"/>
      <c r="K69" s="47">
        <v>0</v>
      </c>
      <c r="L69" s="47"/>
      <c r="M69" s="47">
        <f t="shared" si="1"/>
        <v>0</v>
      </c>
      <c r="N69" s="47"/>
      <c r="O69" s="47">
        <v>3450443700</v>
      </c>
      <c r="P69" s="47"/>
      <c r="Q69" s="47">
        <v>0</v>
      </c>
      <c r="R69" s="47"/>
      <c r="S69" s="47">
        <f t="shared" si="0"/>
        <v>3450443700</v>
      </c>
      <c r="T69" s="306"/>
    </row>
    <row r="70" spans="1:20" s="307" customFormat="1" ht="21">
      <c r="A70" s="315" t="s">
        <v>232</v>
      </c>
      <c r="B70" s="316"/>
      <c r="C70" s="317" t="s">
        <v>396</v>
      </c>
      <c r="D70" s="318"/>
      <c r="E70" s="319">
        <v>7554680</v>
      </c>
      <c r="F70" s="318"/>
      <c r="G70" s="75">
        <v>10</v>
      </c>
      <c r="H70" s="318"/>
      <c r="I70" s="47">
        <v>0</v>
      </c>
      <c r="J70" s="47"/>
      <c r="K70" s="47">
        <v>0</v>
      </c>
      <c r="L70" s="47"/>
      <c r="M70" s="47">
        <f t="shared" si="1"/>
        <v>0</v>
      </c>
      <c r="N70" s="47"/>
      <c r="O70" s="47">
        <v>75546800</v>
      </c>
      <c r="P70" s="47"/>
      <c r="Q70" s="47">
        <v>0</v>
      </c>
      <c r="R70" s="47"/>
      <c r="S70" s="47">
        <f t="shared" si="0"/>
        <v>75546800</v>
      </c>
      <c r="T70" s="306"/>
    </row>
    <row r="71" spans="1:20" s="307" customFormat="1" ht="21">
      <c r="A71" s="315" t="s">
        <v>172</v>
      </c>
      <c r="B71" s="316"/>
      <c r="C71" s="317" t="s">
        <v>396</v>
      </c>
      <c r="D71" s="318"/>
      <c r="E71" s="319">
        <v>4553099</v>
      </c>
      <c r="F71" s="318"/>
      <c r="G71" s="75">
        <v>450</v>
      </c>
      <c r="H71" s="318"/>
      <c r="I71" s="47">
        <v>0</v>
      </c>
      <c r="J71" s="47"/>
      <c r="K71" s="47">
        <v>0</v>
      </c>
      <c r="L71" s="47"/>
      <c r="M71" s="47">
        <f t="shared" si="1"/>
        <v>0</v>
      </c>
      <c r="N71" s="47"/>
      <c r="O71" s="47">
        <v>2048894550</v>
      </c>
      <c r="P71" s="47"/>
      <c r="Q71" s="47">
        <v>0</v>
      </c>
      <c r="R71" s="47"/>
      <c r="S71" s="47">
        <f t="shared" si="0"/>
        <v>2048894550</v>
      </c>
      <c r="T71" s="306"/>
    </row>
    <row r="72" spans="1:20" s="307" customFormat="1" ht="21">
      <c r="A72" s="315" t="s">
        <v>221</v>
      </c>
      <c r="B72" s="316"/>
      <c r="C72" s="317" t="s">
        <v>396</v>
      </c>
      <c r="D72" s="318"/>
      <c r="E72" s="319">
        <v>16026151</v>
      </c>
      <c r="F72" s="318"/>
      <c r="G72" s="75">
        <v>103</v>
      </c>
      <c r="H72" s="318"/>
      <c r="I72" s="47">
        <v>0</v>
      </c>
      <c r="J72" s="47"/>
      <c r="K72" s="47">
        <v>0</v>
      </c>
      <c r="L72" s="47"/>
      <c r="M72" s="47">
        <f t="shared" si="1"/>
        <v>0</v>
      </c>
      <c r="N72" s="47"/>
      <c r="O72" s="47">
        <v>1650693553</v>
      </c>
      <c r="P72" s="47"/>
      <c r="Q72" s="47">
        <v>0</v>
      </c>
      <c r="R72" s="47"/>
      <c r="S72" s="47">
        <f t="shared" si="0"/>
        <v>1650693553</v>
      </c>
      <c r="T72" s="306"/>
    </row>
    <row r="73" spans="1:20" s="307" customFormat="1" ht="21">
      <c r="A73" s="315" t="s">
        <v>123</v>
      </c>
      <c r="B73" s="316"/>
      <c r="C73" s="317" t="s">
        <v>397</v>
      </c>
      <c r="D73" s="318"/>
      <c r="E73" s="319">
        <v>15132135</v>
      </c>
      <c r="F73" s="318"/>
      <c r="G73" s="75">
        <v>600</v>
      </c>
      <c r="H73" s="318"/>
      <c r="I73" s="47">
        <v>0</v>
      </c>
      <c r="J73" s="47"/>
      <c r="K73" s="47">
        <v>0</v>
      </c>
      <c r="L73" s="47"/>
      <c r="M73" s="47">
        <f t="shared" si="1"/>
        <v>0</v>
      </c>
      <c r="N73" s="47"/>
      <c r="O73" s="47">
        <v>9079281000</v>
      </c>
      <c r="P73" s="47"/>
      <c r="Q73" s="47">
        <v>0</v>
      </c>
      <c r="R73" s="47"/>
      <c r="S73" s="47">
        <f t="shared" ref="S73:S112" si="2">O73+Q73</f>
        <v>9079281000</v>
      </c>
      <c r="T73" s="306"/>
    </row>
    <row r="74" spans="1:20" s="307" customFormat="1" ht="21">
      <c r="A74" s="315" t="s">
        <v>201</v>
      </c>
      <c r="B74" s="316"/>
      <c r="C74" s="317" t="s">
        <v>397</v>
      </c>
      <c r="D74" s="318"/>
      <c r="E74" s="319">
        <v>42841</v>
      </c>
      <c r="F74" s="318"/>
      <c r="G74" s="75">
        <v>11000</v>
      </c>
      <c r="H74" s="318"/>
      <c r="I74" s="47">
        <v>0</v>
      </c>
      <c r="J74" s="47"/>
      <c r="K74" s="47">
        <v>0</v>
      </c>
      <c r="L74" s="47"/>
      <c r="M74" s="47">
        <f t="shared" ref="M74:M137" si="3">I74+K74</f>
        <v>0</v>
      </c>
      <c r="N74" s="47"/>
      <c r="O74" s="47">
        <v>471251000</v>
      </c>
      <c r="P74" s="47"/>
      <c r="Q74" s="47">
        <v>0</v>
      </c>
      <c r="R74" s="47"/>
      <c r="S74" s="47">
        <f t="shared" si="2"/>
        <v>471251000</v>
      </c>
      <c r="T74" s="306"/>
    </row>
    <row r="75" spans="1:20" s="307" customFormat="1" ht="21">
      <c r="A75" s="315" t="s">
        <v>191</v>
      </c>
      <c r="B75" s="316"/>
      <c r="C75" s="317" t="s">
        <v>397</v>
      </c>
      <c r="D75" s="318">
        <v>2009331</v>
      </c>
      <c r="E75" s="319">
        <v>3753010</v>
      </c>
      <c r="F75" s="318"/>
      <c r="G75" s="75">
        <v>450</v>
      </c>
      <c r="H75" s="318"/>
      <c r="I75" s="47">
        <v>0</v>
      </c>
      <c r="J75" s="47"/>
      <c r="K75" s="47">
        <v>0</v>
      </c>
      <c r="L75" s="47"/>
      <c r="M75" s="47">
        <f t="shared" si="3"/>
        <v>0</v>
      </c>
      <c r="N75" s="47"/>
      <c r="O75" s="47">
        <v>1688854500</v>
      </c>
      <c r="P75" s="47"/>
      <c r="Q75" s="47">
        <v>0</v>
      </c>
      <c r="R75" s="47"/>
      <c r="S75" s="47">
        <f t="shared" si="2"/>
        <v>1688854500</v>
      </c>
      <c r="T75" s="306"/>
    </row>
    <row r="76" spans="1:20" s="307" customFormat="1" ht="21">
      <c r="A76" s="315" t="s">
        <v>108</v>
      </c>
      <c r="B76" s="316"/>
      <c r="C76" s="317" t="s">
        <v>397</v>
      </c>
      <c r="D76" s="318"/>
      <c r="E76" s="319">
        <v>3190014</v>
      </c>
      <c r="F76" s="318"/>
      <c r="G76" s="75">
        <v>2150</v>
      </c>
      <c r="H76" s="318"/>
      <c r="I76" s="47">
        <v>0</v>
      </c>
      <c r="J76" s="47"/>
      <c r="K76" s="47">
        <v>0</v>
      </c>
      <c r="L76" s="47"/>
      <c r="M76" s="47">
        <f t="shared" si="3"/>
        <v>0</v>
      </c>
      <c r="N76" s="47"/>
      <c r="O76" s="47">
        <v>6858530100</v>
      </c>
      <c r="P76" s="47"/>
      <c r="Q76" s="47">
        <v>0</v>
      </c>
      <c r="R76" s="47"/>
      <c r="S76" s="47">
        <f t="shared" si="2"/>
        <v>6858530100</v>
      </c>
      <c r="T76" s="306"/>
    </row>
    <row r="77" spans="1:20" s="307" customFormat="1" ht="21">
      <c r="A77" s="315" t="s">
        <v>133</v>
      </c>
      <c r="B77" s="316"/>
      <c r="C77" s="317" t="s">
        <v>397</v>
      </c>
      <c r="D77" s="318"/>
      <c r="E77" s="319">
        <v>3582834</v>
      </c>
      <c r="F77" s="318"/>
      <c r="G77" s="75">
        <v>96</v>
      </c>
      <c r="H77" s="318"/>
      <c r="I77" s="47">
        <v>0</v>
      </c>
      <c r="J77" s="47"/>
      <c r="K77" s="47">
        <v>0</v>
      </c>
      <c r="L77" s="47"/>
      <c r="M77" s="47">
        <f t="shared" si="3"/>
        <v>0</v>
      </c>
      <c r="N77" s="47"/>
      <c r="O77" s="47">
        <v>343952064</v>
      </c>
      <c r="P77" s="47"/>
      <c r="Q77" s="47">
        <v>0</v>
      </c>
      <c r="R77" s="47"/>
      <c r="S77" s="47">
        <f t="shared" si="2"/>
        <v>343952064</v>
      </c>
      <c r="T77" s="306"/>
    </row>
    <row r="78" spans="1:20" s="307" customFormat="1" ht="21">
      <c r="A78" s="315" t="s">
        <v>198</v>
      </c>
      <c r="B78" s="316"/>
      <c r="C78" s="317" t="s">
        <v>398</v>
      </c>
      <c r="D78" s="318">
        <v>707643</v>
      </c>
      <c r="E78" s="319">
        <v>9948652</v>
      </c>
      <c r="F78" s="318"/>
      <c r="G78" s="75">
        <v>30</v>
      </c>
      <c r="H78" s="318"/>
      <c r="I78" s="47">
        <v>0</v>
      </c>
      <c r="J78" s="47"/>
      <c r="K78" s="47">
        <v>0</v>
      </c>
      <c r="L78" s="47"/>
      <c r="M78" s="47">
        <f t="shared" si="3"/>
        <v>0</v>
      </c>
      <c r="N78" s="47"/>
      <c r="O78" s="47">
        <v>298459560</v>
      </c>
      <c r="P78" s="47"/>
      <c r="Q78" s="47">
        <v>0</v>
      </c>
      <c r="R78" s="47"/>
      <c r="S78" s="47">
        <f t="shared" si="2"/>
        <v>298459560</v>
      </c>
      <c r="T78" s="306"/>
    </row>
    <row r="79" spans="1:20" s="307" customFormat="1" ht="21">
      <c r="A79" s="315" t="s">
        <v>80</v>
      </c>
      <c r="B79" s="316"/>
      <c r="C79" s="317" t="s">
        <v>398</v>
      </c>
      <c r="D79" s="318"/>
      <c r="E79" s="319">
        <v>10823361</v>
      </c>
      <c r="F79" s="318"/>
      <c r="G79" s="75">
        <v>150</v>
      </c>
      <c r="H79" s="318"/>
      <c r="I79" s="47">
        <v>0</v>
      </c>
      <c r="J79" s="47"/>
      <c r="K79" s="47">
        <v>0</v>
      </c>
      <c r="L79" s="47"/>
      <c r="M79" s="47">
        <f t="shared" si="3"/>
        <v>0</v>
      </c>
      <c r="N79" s="47"/>
      <c r="O79" s="47">
        <v>1623504150</v>
      </c>
      <c r="P79" s="47"/>
      <c r="Q79" s="47">
        <v>0</v>
      </c>
      <c r="R79" s="47"/>
      <c r="S79" s="47">
        <f t="shared" si="2"/>
        <v>1623504150</v>
      </c>
      <c r="T79" s="306"/>
    </row>
    <row r="80" spans="1:20" s="307" customFormat="1" ht="21">
      <c r="A80" s="315" t="s">
        <v>286</v>
      </c>
      <c r="B80" s="316"/>
      <c r="C80" s="317" t="s">
        <v>399</v>
      </c>
      <c r="D80" s="318"/>
      <c r="E80" s="319">
        <v>223648</v>
      </c>
      <c r="F80" s="318"/>
      <c r="G80" s="75">
        <v>1500</v>
      </c>
      <c r="H80" s="318"/>
      <c r="I80" s="47">
        <v>0</v>
      </c>
      <c r="J80" s="47"/>
      <c r="K80" s="47">
        <v>0</v>
      </c>
      <c r="L80" s="47"/>
      <c r="M80" s="47">
        <f t="shared" si="3"/>
        <v>0</v>
      </c>
      <c r="N80" s="47"/>
      <c r="O80" s="47">
        <v>335472000</v>
      </c>
      <c r="P80" s="47"/>
      <c r="Q80" s="47">
        <v>0</v>
      </c>
      <c r="R80" s="47"/>
      <c r="S80" s="47">
        <f t="shared" si="2"/>
        <v>335472000</v>
      </c>
      <c r="T80" s="306"/>
    </row>
    <row r="81" spans="1:20" s="307" customFormat="1" ht="21">
      <c r="A81" s="315" t="s">
        <v>174</v>
      </c>
      <c r="B81" s="316"/>
      <c r="C81" s="317" t="s">
        <v>399</v>
      </c>
      <c r="D81" s="318">
        <v>3293765</v>
      </c>
      <c r="E81" s="319">
        <v>33724726</v>
      </c>
      <c r="F81" s="318"/>
      <c r="G81" s="76">
        <v>300</v>
      </c>
      <c r="H81" s="318"/>
      <c r="I81" s="77">
        <v>0</v>
      </c>
      <c r="J81" s="77"/>
      <c r="K81" s="77">
        <v>0</v>
      </c>
      <c r="L81" s="77"/>
      <c r="M81" s="47">
        <f t="shared" si="3"/>
        <v>0</v>
      </c>
      <c r="N81" s="77"/>
      <c r="O81" s="77">
        <v>10117417800</v>
      </c>
      <c r="P81" s="77"/>
      <c r="Q81" s="77">
        <v>0</v>
      </c>
      <c r="R81" s="77"/>
      <c r="S81" s="47">
        <f t="shared" si="2"/>
        <v>10117417800</v>
      </c>
      <c r="T81" s="306"/>
    </row>
    <row r="82" spans="1:20" s="307" customFormat="1" ht="21">
      <c r="A82" s="315" t="s">
        <v>254</v>
      </c>
      <c r="B82" s="316"/>
      <c r="C82" s="317" t="s">
        <v>399</v>
      </c>
      <c r="D82" s="318"/>
      <c r="E82" s="319">
        <v>2361793</v>
      </c>
      <c r="F82" s="318"/>
      <c r="G82" s="75">
        <v>6500</v>
      </c>
      <c r="H82" s="318"/>
      <c r="I82" s="47">
        <v>0</v>
      </c>
      <c r="J82" s="47"/>
      <c r="K82" s="47">
        <v>0</v>
      </c>
      <c r="L82" s="47"/>
      <c r="M82" s="47">
        <f t="shared" si="3"/>
        <v>0</v>
      </c>
      <c r="N82" s="47"/>
      <c r="O82" s="47">
        <v>15351654500</v>
      </c>
      <c r="P82" s="47"/>
      <c r="Q82" s="47">
        <v>0</v>
      </c>
      <c r="R82" s="47"/>
      <c r="S82" s="47">
        <f t="shared" si="2"/>
        <v>15351654500</v>
      </c>
      <c r="T82" s="306"/>
    </row>
    <row r="83" spans="1:20" s="307" customFormat="1" ht="21">
      <c r="A83" s="315" t="s">
        <v>235</v>
      </c>
      <c r="B83" s="316"/>
      <c r="C83" s="317" t="s">
        <v>399</v>
      </c>
      <c r="D83" s="318">
        <v>813670</v>
      </c>
      <c r="E83" s="319">
        <v>19079319</v>
      </c>
      <c r="F83" s="318"/>
      <c r="G83" s="75">
        <v>1680</v>
      </c>
      <c r="H83" s="318"/>
      <c r="I83" s="47">
        <v>0</v>
      </c>
      <c r="J83" s="47"/>
      <c r="K83" s="47">
        <v>0</v>
      </c>
      <c r="L83" s="47"/>
      <c r="M83" s="47">
        <f t="shared" si="3"/>
        <v>0</v>
      </c>
      <c r="N83" s="47"/>
      <c r="O83" s="47">
        <v>32053255920</v>
      </c>
      <c r="P83" s="47"/>
      <c r="Q83" s="47">
        <v>0</v>
      </c>
      <c r="R83" s="47"/>
      <c r="S83" s="47">
        <f t="shared" si="2"/>
        <v>32053255920</v>
      </c>
      <c r="T83" s="306"/>
    </row>
    <row r="84" spans="1:20" s="307" customFormat="1" ht="21">
      <c r="A84" s="315" t="s">
        <v>168</v>
      </c>
      <c r="B84" s="316"/>
      <c r="C84" s="317" t="s">
        <v>399</v>
      </c>
      <c r="D84" s="318">
        <v>271970</v>
      </c>
      <c r="E84" s="319">
        <v>11233173</v>
      </c>
      <c r="F84" s="318"/>
      <c r="G84" s="75">
        <v>200</v>
      </c>
      <c r="H84" s="318"/>
      <c r="I84" s="47">
        <v>0</v>
      </c>
      <c r="J84" s="47"/>
      <c r="K84" s="47">
        <v>0</v>
      </c>
      <c r="L84" s="47"/>
      <c r="M84" s="47">
        <f t="shared" si="3"/>
        <v>0</v>
      </c>
      <c r="N84" s="47"/>
      <c r="O84" s="47">
        <v>2246634600</v>
      </c>
      <c r="P84" s="47"/>
      <c r="Q84" s="47">
        <v>0</v>
      </c>
      <c r="R84" s="47"/>
      <c r="S84" s="47">
        <f t="shared" si="2"/>
        <v>2246634600</v>
      </c>
      <c r="T84" s="306"/>
    </row>
    <row r="85" spans="1:20" s="307" customFormat="1" ht="21">
      <c r="A85" s="315" t="s">
        <v>340</v>
      </c>
      <c r="B85" s="316"/>
      <c r="C85" s="317" t="s">
        <v>399</v>
      </c>
      <c r="D85" s="318">
        <v>1048281</v>
      </c>
      <c r="E85" s="319">
        <v>856640</v>
      </c>
      <c r="F85" s="318"/>
      <c r="G85" s="75">
        <v>2470</v>
      </c>
      <c r="H85" s="318"/>
      <c r="I85" s="47">
        <v>0</v>
      </c>
      <c r="J85" s="47"/>
      <c r="K85" s="47">
        <v>0</v>
      </c>
      <c r="L85" s="47"/>
      <c r="M85" s="47">
        <f t="shared" si="3"/>
        <v>0</v>
      </c>
      <c r="N85" s="47"/>
      <c r="O85" s="47">
        <v>2115900800</v>
      </c>
      <c r="P85" s="47"/>
      <c r="Q85" s="47">
        <v>0</v>
      </c>
      <c r="R85" s="47"/>
      <c r="S85" s="47">
        <f t="shared" si="2"/>
        <v>2115900800</v>
      </c>
      <c r="T85" s="306"/>
    </row>
    <row r="86" spans="1:20" s="307" customFormat="1" ht="21">
      <c r="A86" s="315" t="s">
        <v>219</v>
      </c>
      <c r="B86" s="316"/>
      <c r="C86" s="317" t="s">
        <v>399</v>
      </c>
      <c r="D86" s="318"/>
      <c r="E86" s="319">
        <v>14183646</v>
      </c>
      <c r="F86" s="318"/>
      <c r="G86" s="75">
        <v>120</v>
      </c>
      <c r="H86" s="318"/>
      <c r="I86" s="47">
        <v>0</v>
      </c>
      <c r="J86" s="47"/>
      <c r="K86" s="47">
        <v>0</v>
      </c>
      <c r="L86" s="47"/>
      <c r="M86" s="47">
        <f t="shared" si="3"/>
        <v>0</v>
      </c>
      <c r="N86" s="47"/>
      <c r="O86" s="47">
        <v>1702037520</v>
      </c>
      <c r="P86" s="47"/>
      <c r="Q86" s="47">
        <v>0</v>
      </c>
      <c r="R86" s="47"/>
      <c r="S86" s="47">
        <f t="shared" si="2"/>
        <v>1702037520</v>
      </c>
      <c r="T86" s="306"/>
    </row>
    <row r="87" spans="1:20" s="307" customFormat="1" ht="21">
      <c r="A87" s="315" t="s">
        <v>323</v>
      </c>
      <c r="B87" s="316"/>
      <c r="C87" s="317" t="s">
        <v>399</v>
      </c>
      <c r="D87" s="318"/>
      <c r="E87" s="319">
        <v>12587339</v>
      </c>
      <c r="F87" s="318"/>
      <c r="G87" s="75">
        <v>77</v>
      </c>
      <c r="H87" s="318"/>
      <c r="I87" s="47">
        <v>0</v>
      </c>
      <c r="J87" s="47"/>
      <c r="K87" s="47">
        <v>0</v>
      </c>
      <c r="L87" s="47"/>
      <c r="M87" s="47">
        <f t="shared" si="3"/>
        <v>0</v>
      </c>
      <c r="N87" s="47"/>
      <c r="O87" s="47">
        <v>969225103</v>
      </c>
      <c r="P87" s="47"/>
      <c r="Q87" s="47">
        <v>0</v>
      </c>
      <c r="R87" s="47"/>
      <c r="S87" s="47">
        <f t="shared" si="2"/>
        <v>969225103</v>
      </c>
      <c r="T87" s="306"/>
    </row>
    <row r="88" spans="1:20" s="307" customFormat="1" ht="21">
      <c r="A88" s="315" t="s">
        <v>249</v>
      </c>
      <c r="B88" s="316"/>
      <c r="C88" s="317" t="s">
        <v>400</v>
      </c>
      <c r="D88" s="318">
        <v>221685</v>
      </c>
      <c r="E88" s="319">
        <v>1134986</v>
      </c>
      <c r="F88" s="318"/>
      <c r="G88" s="75">
        <v>1330</v>
      </c>
      <c r="H88" s="318"/>
      <c r="I88" s="47">
        <v>0</v>
      </c>
      <c r="J88" s="47"/>
      <c r="K88" s="47">
        <v>0</v>
      </c>
      <c r="L88" s="47"/>
      <c r="M88" s="47">
        <f t="shared" si="3"/>
        <v>0</v>
      </c>
      <c r="N88" s="47"/>
      <c r="O88" s="47">
        <v>1509531380</v>
      </c>
      <c r="P88" s="47"/>
      <c r="Q88" s="47">
        <v>0</v>
      </c>
      <c r="R88" s="47"/>
      <c r="S88" s="47">
        <f t="shared" si="2"/>
        <v>1509531380</v>
      </c>
      <c r="T88" s="306"/>
    </row>
    <row r="89" spans="1:20" s="307" customFormat="1" ht="21">
      <c r="A89" s="315" t="s">
        <v>342</v>
      </c>
      <c r="B89" s="316"/>
      <c r="C89" s="317" t="s">
        <v>401</v>
      </c>
      <c r="D89" s="318"/>
      <c r="E89" s="319">
        <v>4024896</v>
      </c>
      <c r="F89" s="318"/>
      <c r="G89" s="75">
        <v>630</v>
      </c>
      <c r="H89" s="318"/>
      <c r="I89" s="47">
        <v>0</v>
      </c>
      <c r="J89" s="47"/>
      <c r="K89" s="47">
        <v>0</v>
      </c>
      <c r="L89" s="47"/>
      <c r="M89" s="47">
        <f t="shared" si="3"/>
        <v>0</v>
      </c>
      <c r="N89" s="47"/>
      <c r="O89" s="47">
        <v>2535684480</v>
      </c>
      <c r="P89" s="47"/>
      <c r="Q89" s="47">
        <v>0</v>
      </c>
      <c r="R89" s="47"/>
      <c r="S89" s="47">
        <f t="shared" si="2"/>
        <v>2535684480</v>
      </c>
      <c r="T89" s="306"/>
    </row>
    <row r="90" spans="1:20" s="307" customFormat="1" ht="21">
      <c r="A90" s="315" t="s">
        <v>293</v>
      </c>
      <c r="B90" s="316"/>
      <c r="C90" s="317" t="s">
        <v>401</v>
      </c>
      <c r="D90" s="318"/>
      <c r="E90" s="319">
        <v>773404</v>
      </c>
      <c r="F90" s="318"/>
      <c r="G90" s="75">
        <v>74</v>
      </c>
      <c r="H90" s="318"/>
      <c r="I90" s="47">
        <v>0</v>
      </c>
      <c r="J90" s="47"/>
      <c r="K90" s="47">
        <v>0</v>
      </c>
      <c r="L90" s="47"/>
      <c r="M90" s="47">
        <f t="shared" si="3"/>
        <v>0</v>
      </c>
      <c r="N90" s="47"/>
      <c r="O90" s="47">
        <v>57231896</v>
      </c>
      <c r="P90" s="47"/>
      <c r="Q90" s="47">
        <v>0</v>
      </c>
      <c r="R90" s="47"/>
      <c r="S90" s="47">
        <f t="shared" si="2"/>
        <v>57231896</v>
      </c>
      <c r="T90" s="306"/>
    </row>
    <row r="91" spans="1:20" s="307" customFormat="1" ht="21">
      <c r="A91" s="315" t="s">
        <v>101</v>
      </c>
      <c r="B91" s="316"/>
      <c r="C91" s="317" t="s">
        <v>401</v>
      </c>
      <c r="D91" s="318"/>
      <c r="E91" s="319">
        <v>7059446</v>
      </c>
      <c r="F91" s="318"/>
      <c r="G91" s="75">
        <v>537</v>
      </c>
      <c r="H91" s="318"/>
      <c r="I91" s="47">
        <v>0</v>
      </c>
      <c r="J91" s="47"/>
      <c r="K91" s="47">
        <v>0</v>
      </c>
      <c r="L91" s="47"/>
      <c r="M91" s="47">
        <f t="shared" si="3"/>
        <v>0</v>
      </c>
      <c r="N91" s="47"/>
      <c r="O91" s="47">
        <v>3790922502</v>
      </c>
      <c r="P91" s="47"/>
      <c r="Q91" s="47">
        <v>0</v>
      </c>
      <c r="R91" s="47"/>
      <c r="S91" s="47">
        <f t="shared" si="2"/>
        <v>3790922502</v>
      </c>
      <c r="T91" s="306"/>
    </row>
    <row r="92" spans="1:20" s="307" customFormat="1" ht="21">
      <c r="A92" s="315" t="s">
        <v>83</v>
      </c>
      <c r="B92" s="316"/>
      <c r="C92" s="317" t="s">
        <v>401</v>
      </c>
      <c r="D92" s="318">
        <v>633854</v>
      </c>
      <c r="E92" s="319">
        <v>19600800</v>
      </c>
      <c r="F92" s="318"/>
      <c r="G92" s="75">
        <v>278</v>
      </c>
      <c r="H92" s="318"/>
      <c r="I92" s="47">
        <v>0</v>
      </c>
      <c r="J92" s="47"/>
      <c r="K92" s="47">
        <v>0</v>
      </c>
      <c r="L92" s="47"/>
      <c r="M92" s="47">
        <f t="shared" si="3"/>
        <v>0</v>
      </c>
      <c r="N92" s="47"/>
      <c r="O92" s="47">
        <v>5449022400</v>
      </c>
      <c r="P92" s="47"/>
      <c r="Q92" s="47">
        <v>-159412889</v>
      </c>
      <c r="R92" s="47"/>
      <c r="S92" s="47">
        <f t="shared" si="2"/>
        <v>5289609511</v>
      </c>
      <c r="T92" s="306"/>
    </row>
    <row r="93" spans="1:20" s="307" customFormat="1" ht="21">
      <c r="A93" s="315" t="s">
        <v>275</v>
      </c>
      <c r="B93" s="316"/>
      <c r="C93" s="317" t="s">
        <v>401</v>
      </c>
      <c r="D93" s="318"/>
      <c r="E93" s="319">
        <v>10332325</v>
      </c>
      <c r="F93" s="318"/>
      <c r="G93" s="75">
        <v>440</v>
      </c>
      <c r="H93" s="318"/>
      <c r="I93" s="47">
        <v>0</v>
      </c>
      <c r="J93" s="47"/>
      <c r="K93" s="47">
        <v>0</v>
      </c>
      <c r="L93" s="47"/>
      <c r="M93" s="47">
        <f t="shared" si="3"/>
        <v>0</v>
      </c>
      <c r="N93" s="47"/>
      <c r="O93" s="47">
        <v>4546223000</v>
      </c>
      <c r="P93" s="47"/>
      <c r="Q93" s="47">
        <v>0</v>
      </c>
      <c r="R93" s="47"/>
      <c r="S93" s="47">
        <f t="shared" si="2"/>
        <v>4546223000</v>
      </c>
      <c r="T93" s="306"/>
    </row>
    <row r="94" spans="1:20" s="307" customFormat="1" ht="21">
      <c r="A94" s="315" t="s">
        <v>138</v>
      </c>
      <c r="B94" s="316"/>
      <c r="C94" s="317" t="s">
        <v>401</v>
      </c>
      <c r="D94" s="318"/>
      <c r="E94" s="319">
        <v>1139835</v>
      </c>
      <c r="F94" s="318"/>
      <c r="G94" s="75">
        <v>1200</v>
      </c>
      <c r="H94" s="318"/>
      <c r="I94" s="47">
        <v>0</v>
      </c>
      <c r="J94" s="47"/>
      <c r="K94" s="47">
        <v>0</v>
      </c>
      <c r="L94" s="47"/>
      <c r="M94" s="47">
        <f t="shared" si="3"/>
        <v>0</v>
      </c>
      <c r="N94" s="47"/>
      <c r="O94" s="47">
        <v>1367802000</v>
      </c>
      <c r="P94" s="47"/>
      <c r="Q94" s="47">
        <v>0</v>
      </c>
      <c r="R94" s="47"/>
      <c r="S94" s="47">
        <f t="shared" si="2"/>
        <v>1367802000</v>
      </c>
      <c r="T94" s="306"/>
    </row>
    <row r="95" spans="1:20" s="307" customFormat="1" ht="21">
      <c r="A95" s="315" t="s">
        <v>241</v>
      </c>
      <c r="B95" s="316"/>
      <c r="C95" s="317" t="s">
        <v>401</v>
      </c>
      <c r="D95" s="318"/>
      <c r="E95" s="319">
        <v>5617827</v>
      </c>
      <c r="F95" s="318"/>
      <c r="G95" s="75">
        <v>960</v>
      </c>
      <c r="H95" s="318"/>
      <c r="I95" s="47">
        <v>0</v>
      </c>
      <c r="J95" s="47"/>
      <c r="K95" s="47">
        <v>0</v>
      </c>
      <c r="L95" s="47"/>
      <c r="M95" s="47">
        <f t="shared" si="3"/>
        <v>0</v>
      </c>
      <c r="N95" s="47"/>
      <c r="O95" s="47">
        <v>5393113920</v>
      </c>
      <c r="P95" s="47"/>
      <c r="Q95" s="47">
        <v>0</v>
      </c>
      <c r="R95" s="47"/>
      <c r="S95" s="47">
        <f t="shared" si="2"/>
        <v>5393113920</v>
      </c>
      <c r="T95" s="306"/>
    </row>
    <row r="96" spans="1:20" s="307" customFormat="1" ht="21">
      <c r="A96" s="315" t="s">
        <v>366</v>
      </c>
      <c r="B96" s="316"/>
      <c r="C96" s="317" t="s">
        <v>401</v>
      </c>
      <c r="D96" s="318"/>
      <c r="E96" s="319">
        <v>1193652</v>
      </c>
      <c r="F96" s="318"/>
      <c r="G96" s="75">
        <v>140</v>
      </c>
      <c r="H96" s="318"/>
      <c r="I96" s="47">
        <v>0</v>
      </c>
      <c r="J96" s="47"/>
      <c r="K96" s="47">
        <v>0</v>
      </c>
      <c r="L96" s="47"/>
      <c r="M96" s="47">
        <f t="shared" si="3"/>
        <v>0</v>
      </c>
      <c r="N96" s="47"/>
      <c r="O96" s="47">
        <v>167111280</v>
      </c>
      <c r="P96" s="47"/>
      <c r="Q96" s="47">
        <v>0</v>
      </c>
      <c r="R96" s="47"/>
      <c r="S96" s="47">
        <f t="shared" si="2"/>
        <v>167111280</v>
      </c>
      <c r="T96" s="306"/>
    </row>
    <row r="97" spans="1:20" s="307" customFormat="1" ht="21">
      <c r="A97" s="315" t="s">
        <v>365</v>
      </c>
      <c r="B97" s="316"/>
      <c r="C97" s="317" t="s">
        <v>401</v>
      </c>
      <c r="D97" s="318"/>
      <c r="E97" s="319">
        <v>1227322</v>
      </c>
      <c r="F97" s="318"/>
      <c r="G97" s="75">
        <v>500</v>
      </c>
      <c r="H97" s="318"/>
      <c r="I97" s="47">
        <v>0</v>
      </c>
      <c r="J97" s="47"/>
      <c r="K97" s="47">
        <v>0</v>
      </c>
      <c r="L97" s="47"/>
      <c r="M97" s="47">
        <f t="shared" si="3"/>
        <v>0</v>
      </c>
      <c r="N97" s="47"/>
      <c r="O97" s="47">
        <v>613661000</v>
      </c>
      <c r="P97" s="47"/>
      <c r="Q97" s="47">
        <v>0</v>
      </c>
      <c r="R97" s="47"/>
      <c r="S97" s="47">
        <f t="shared" si="2"/>
        <v>613661000</v>
      </c>
      <c r="T97" s="306"/>
    </row>
    <row r="98" spans="1:20" s="307" customFormat="1" ht="21">
      <c r="A98" s="315" t="s">
        <v>157</v>
      </c>
      <c r="B98" s="316"/>
      <c r="C98" s="317" t="s">
        <v>401</v>
      </c>
      <c r="D98" s="318"/>
      <c r="E98" s="319">
        <v>15285930</v>
      </c>
      <c r="F98" s="318"/>
      <c r="G98" s="75">
        <v>400</v>
      </c>
      <c r="H98" s="318"/>
      <c r="I98" s="47">
        <v>0</v>
      </c>
      <c r="J98" s="47"/>
      <c r="K98" s="47">
        <v>0</v>
      </c>
      <c r="L98" s="47"/>
      <c r="M98" s="47">
        <f t="shared" si="3"/>
        <v>0</v>
      </c>
      <c r="N98" s="47"/>
      <c r="O98" s="47">
        <v>6114372000</v>
      </c>
      <c r="P98" s="47"/>
      <c r="Q98" s="47">
        <v>0</v>
      </c>
      <c r="R98" s="47"/>
      <c r="S98" s="47">
        <f t="shared" si="2"/>
        <v>6114372000</v>
      </c>
      <c r="T98" s="306"/>
    </row>
    <row r="99" spans="1:20" s="307" customFormat="1" ht="21">
      <c r="A99" s="315" t="s">
        <v>87</v>
      </c>
      <c r="B99" s="316"/>
      <c r="C99" s="317" t="s">
        <v>401</v>
      </c>
      <c r="D99" s="318"/>
      <c r="E99" s="319">
        <v>11982911</v>
      </c>
      <c r="F99" s="318"/>
      <c r="G99" s="75">
        <v>300</v>
      </c>
      <c r="H99" s="318"/>
      <c r="I99" s="47">
        <v>0</v>
      </c>
      <c r="J99" s="47"/>
      <c r="K99" s="47">
        <v>0</v>
      </c>
      <c r="L99" s="47"/>
      <c r="M99" s="47">
        <f t="shared" si="3"/>
        <v>0</v>
      </c>
      <c r="N99" s="47"/>
      <c r="O99" s="47">
        <v>3594873300</v>
      </c>
      <c r="P99" s="47"/>
      <c r="Q99" s="47">
        <v>0</v>
      </c>
      <c r="R99" s="47"/>
      <c r="S99" s="47">
        <f t="shared" si="2"/>
        <v>3594873300</v>
      </c>
      <c r="T99" s="306"/>
    </row>
    <row r="100" spans="1:20" s="307" customFormat="1" ht="21">
      <c r="A100" s="315" t="s">
        <v>348</v>
      </c>
      <c r="B100" s="316"/>
      <c r="C100" s="317" t="s">
        <v>401</v>
      </c>
      <c r="D100" s="318"/>
      <c r="E100" s="319">
        <v>19060509</v>
      </c>
      <c r="F100" s="318"/>
      <c r="G100" s="75">
        <v>255</v>
      </c>
      <c r="H100" s="318"/>
      <c r="I100" s="47">
        <v>0</v>
      </c>
      <c r="J100" s="47"/>
      <c r="K100" s="47">
        <v>0</v>
      </c>
      <c r="L100" s="47"/>
      <c r="M100" s="47">
        <f t="shared" si="3"/>
        <v>0</v>
      </c>
      <c r="N100" s="47"/>
      <c r="O100" s="47">
        <v>4860429795</v>
      </c>
      <c r="P100" s="47"/>
      <c r="Q100" s="47">
        <v>0</v>
      </c>
      <c r="R100" s="47"/>
      <c r="S100" s="47">
        <f t="shared" si="2"/>
        <v>4860429795</v>
      </c>
      <c r="T100" s="306"/>
    </row>
    <row r="101" spans="1:20" s="307" customFormat="1" ht="21">
      <c r="A101" s="315" t="s">
        <v>230</v>
      </c>
      <c r="B101" s="316"/>
      <c r="C101" s="317" t="s">
        <v>401</v>
      </c>
      <c r="D101" s="318">
        <v>357051</v>
      </c>
      <c r="E101" s="319">
        <v>17617379</v>
      </c>
      <c r="F101" s="318"/>
      <c r="G101" s="75">
        <v>34</v>
      </c>
      <c r="H101" s="318"/>
      <c r="I101" s="47">
        <v>0</v>
      </c>
      <c r="J101" s="47"/>
      <c r="K101" s="47">
        <v>0</v>
      </c>
      <c r="L101" s="47"/>
      <c r="M101" s="47">
        <f t="shared" si="3"/>
        <v>0</v>
      </c>
      <c r="N101" s="47"/>
      <c r="O101" s="47">
        <v>598990886</v>
      </c>
      <c r="P101" s="47"/>
      <c r="Q101" s="47">
        <v>0</v>
      </c>
      <c r="R101" s="47"/>
      <c r="S101" s="47">
        <f t="shared" si="2"/>
        <v>598990886</v>
      </c>
      <c r="T101" s="306"/>
    </row>
    <row r="102" spans="1:20" s="307" customFormat="1" ht="21">
      <c r="A102" s="315" t="s">
        <v>177</v>
      </c>
      <c r="B102" s="316"/>
      <c r="C102" s="317" t="s">
        <v>401</v>
      </c>
      <c r="D102" s="318"/>
      <c r="E102" s="319">
        <v>20989371</v>
      </c>
      <c r="F102" s="318"/>
      <c r="G102" s="75">
        <v>70</v>
      </c>
      <c r="H102" s="318"/>
      <c r="I102" s="47">
        <v>0</v>
      </c>
      <c r="J102" s="47"/>
      <c r="K102" s="47">
        <v>0</v>
      </c>
      <c r="L102" s="47"/>
      <c r="M102" s="47">
        <f t="shared" si="3"/>
        <v>0</v>
      </c>
      <c r="N102" s="47"/>
      <c r="O102" s="47">
        <v>1469255970</v>
      </c>
      <c r="P102" s="47"/>
      <c r="Q102" s="47">
        <v>0</v>
      </c>
      <c r="R102" s="47"/>
      <c r="S102" s="47">
        <f t="shared" si="2"/>
        <v>1469255970</v>
      </c>
      <c r="T102" s="306"/>
    </row>
    <row r="103" spans="1:20" s="307" customFormat="1" ht="21">
      <c r="A103" s="315" t="s">
        <v>243</v>
      </c>
      <c r="B103" s="316"/>
      <c r="C103" s="317" t="s">
        <v>373</v>
      </c>
      <c r="D103" s="318"/>
      <c r="E103" s="319">
        <v>8960008</v>
      </c>
      <c r="F103" s="318"/>
      <c r="G103" s="75">
        <v>75</v>
      </c>
      <c r="H103" s="318"/>
      <c r="I103" s="47">
        <v>0</v>
      </c>
      <c r="J103" s="47"/>
      <c r="K103" s="47">
        <v>0</v>
      </c>
      <c r="L103" s="47"/>
      <c r="M103" s="47">
        <f t="shared" si="3"/>
        <v>0</v>
      </c>
      <c r="N103" s="47"/>
      <c r="O103" s="47">
        <v>672000600</v>
      </c>
      <c r="P103" s="47"/>
      <c r="Q103" s="47">
        <v>-24396061</v>
      </c>
      <c r="R103" s="47"/>
      <c r="S103" s="47">
        <f t="shared" si="2"/>
        <v>647604539</v>
      </c>
      <c r="T103" s="306"/>
    </row>
    <row r="104" spans="1:20" s="307" customFormat="1" ht="21">
      <c r="A104" s="315" t="s">
        <v>299</v>
      </c>
      <c r="B104" s="316"/>
      <c r="C104" s="317" t="s">
        <v>373</v>
      </c>
      <c r="D104" s="318"/>
      <c r="E104" s="319">
        <v>1135697</v>
      </c>
      <c r="F104" s="318"/>
      <c r="G104" s="75">
        <v>580</v>
      </c>
      <c r="H104" s="318"/>
      <c r="I104" s="47">
        <v>0</v>
      </c>
      <c r="J104" s="47"/>
      <c r="K104" s="47">
        <v>0</v>
      </c>
      <c r="L104" s="47"/>
      <c r="M104" s="47">
        <f t="shared" si="3"/>
        <v>0</v>
      </c>
      <c r="N104" s="47"/>
      <c r="O104" s="47">
        <v>658704260</v>
      </c>
      <c r="P104" s="47"/>
      <c r="Q104" s="47">
        <v>0</v>
      </c>
      <c r="R104" s="47"/>
      <c r="S104" s="47">
        <f t="shared" si="2"/>
        <v>658704260</v>
      </c>
      <c r="T104" s="306"/>
    </row>
    <row r="105" spans="1:20" s="307" customFormat="1" ht="21">
      <c r="A105" s="315" t="s">
        <v>263</v>
      </c>
      <c r="B105" s="316"/>
      <c r="C105" s="317" t="s">
        <v>401</v>
      </c>
      <c r="D105" s="318"/>
      <c r="E105" s="319">
        <v>12043428</v>
      </c>
      <c r="F105" s="318"/>
      <c r="G105" s="75">
        <v>160</v>
      </c>
      <c r="H105" s="318"/>
      <c r="I105" s="47">
        <v>0</v>
      </c>
      <c r="J105" s="47"/>
      <c r="K105" s="47">
        <v>0</v>
      </c>
      <c r="L105" s="47"/>
      <c r="M105" s="47">
        <f t="shared" si="3"/>
        <v>0</v>
      </c>
      <c r="N105" s="47"/>
      <c r="O105" s="47">
        <v>1926948480</v>
      </c>
      <c r="P105" s="47"/>
      <c r="Q105" s="47">
        <v>0</v>
      </c>
      <c r="R105" s="47"/>
      <c r="S105" s="47">
        <f t="shared" si="2"/>
        <v>1926948480</v>
      </c>
      <c r="T105" s="306"/>
    </row>
    <row r="106" spans="1:20" s="307" customFormat="1" ht="21">
      <c r="A106" s="315" t="s">
        <v>116</v>
      </c>
      <c r="B106" s="316"/>
      <c r="C106" s="317" t="s">
        <v>373</v>
      </c>
      <c r="D106" s="318"/>
      <c r="E106" s="319">
        <v>10212925</v>
      </c>
      <c r="F106" s="318"/>
      <c r="G106" s="75">
        <v>680</v>
      </c>
      <c r="H106" s="318"/>
      <c r="I106" s="47">
        <v>0</v>
      </c>
      <c r="J106" s="47"/>
      <c r="K106" s="47">
        <v>0</v>
      </c>
      <c r="L106" s="47"/>
      <c r="M106" s="47">
        <f t="shared" si="3"/>
        <v>0</v>
      </c>
      <c r="N106" s="47"/>
      <c r="O106" s="47">
        <v>6944789000</v>
      </c>
      <c r="P106" s="47"/>
      <c r="Q106" s="47">
        <v>0</v>
      </c>
      <c r="R106" s="47"/>
      <c r="S106" s="47">
        <f t="shared" si="2"/>
        <v>6944789000</v>
      </c>
      <c r="T106" s="306"/>
    </row>
    <row r="107" spans="1:20" s="307" customFormat="1" ht="21">
      <c r="A107" s="315" t="s">
        <v>240</v>
      </c>
      <c r="B107" s="316"/>
      <c r="C107" s="317" t="s">
        <v>373</v>
      </c>
      <c r="D107" s="318"/>
      <c r="E107" s="319">
        <v>4289312</v>
      </c>
      <c r="F107" s="318"/>
      <c r="G107" s="75">
        <v>1780</v>
      </c>
      <c r="H107" s="318"/>
      <c r="I107" s="47">
        <v>0</v>
      </c>
      <c r="J107" s="47"/>
      <c r="K107" s="47">
        <v>0</v>
      </c>
      <c r="L107" s="47"/>
      <c r="M107" s="47">
        <f t="shared" si="3"/>
        <v>0</v>
      </c>
      <c r="N107" s="47"/>
      <c r="O107" s="47">
        <v>7634975360</v>
      </c>
      <c r="P107" s="47"/>
      <c r="Q107" s="47">
        <v>0</v>
      </c>
      <c r="R107" s="47"/>
      <c r="S107" s="47">
        <f t="shared" si="2"/>
        <v>7634975360</v>
      </c>
      <c r="T107" s="306"/>
    </row>
    <row r="108" spans="1:20" s="307" customFormat="1" ht="21">
      <c r="A108" s="315" t="s">
        <v>262</v>
      </c>
      <c r="B108" s="316"/>
      <c r="C108" s="317" t="s">
        <v>373</v>
      </c>
      <c r="D108" s="318">
        <v>139761</v>
      </c>
      <c r="E108" s="319">
        <v>815839</v>
      </c>
      <c r="F108" s="318"/>
      <c r="G108" s="75">
        <v>500</v>
      </c>
      <c r="H108" s="318"/>
      <c r="I108" s="47">
        <v>0</v>
      </c>
      <c r="J108" s="47"/>
      <c r="K108" s="47">
        <v>0</v>
      </c>
      <c r="L108" s="47"/>
      <c r="M108" s="47">
        <f t="shared" si="3"/>
        <v>0</v>
      </c>
      <c r="N108" s="47"/>
      <c r="O108" s="47">
        <v>407919500</v>
      </c>
      <c r="P108" s="47"/>
      <c r="Q108" s="47">
        <v>0</v>
      </c>
      <c r="R108" s="47"/>
      <c r="S108" s="47">
        <f t="shared" si="2"/>
        <v>407919500</v>
      </c>
      <c r="T108" s="306"/>
    </row>
    <row r="109" spans="1:20" s="307" customFormat="1" ht="21">
      <c r="A109" s="315" t="s">
        <v>173</v>
      </c>
      <c r="B109" s="316"/>
      <c r="C109" s="317" t="s">
        <v>373</v>
      </c>
      <c r="D109" s="318"/>
      <c r="E109" s="319">
        <v>2927062</v>
      </c>
      <c r="F109" s="318"/>
      <c r="G109" s="75">
        <v>68</v>
      </c>
      <c r="H109" s="318"/>
      <c r="I109" s="47">
        <v>0</v>
      </c>
      <c r="J109" s="47"/>
      <c r="K109" s="47">
        <v>0</v>
      </c>
      <c r="L109" s="47"/>
      <c r="M109" s="47">
        <f t="shared" si="3"/>
        <v>0</v>
      </c>
      <c r="N109" s="47"/>
      <c r="O109" s="47">
        <v>199040216</v>
      </c>
      <c r="P109" s="47"/>
      <c r="Q109" s="47">
        <v>0</v>
      </c>
      <c r="R109" s="47"/>
      <c r="S109" s="47">
        <f t="shared" si="2"/>
        <v>199040216</v>
      </c>
      <c r="T109" s="306"/>
    </row>
    <row r="110" spans="1:20" s="307" customFormat="1" ht="21">
      <c r="A110" s="315" t="s">
        <v>131</v>
      </c>
      <c r="B110" s="316"/>
      <c r="C110" s="317" t="s">
        <v>401</v>
      </c>
      <c r="D110" s="318"/>
      <c r="E110" s="319">
        <v>8391433</v>
      </c>
      <c r="F110" s="318"/>
      <c r="G110" s="75">
        <v>2920</v>
      </c>
      <c r="H110" s="318"/>
      <c r="I110" s="47">
        <v>0</v>
      </c>
      <c r="J110" s="47"/>
      <c r="K110" s="47">
        <v>0</v>
      </c>
      <c r="L110" s="47"/>
      <c r="M110" s="47">
        <f t="shared" si="3"/>
        <v>0</v>
      </c>
      <c r="N110" s="47"/>
      <c r="O110" s="47">
        <v>24502984360</v>
      </c>
      <c r="P110" s="47"/>
      <c r="Q110" s="47">
        <v>0</v>
      </c>
      <c r="R110" s="47"/>
      <c r="S110" s="47">
        <f t="shared" si="2"/>
        <v>24502984360</v>
      </c>
      <c r="T110" s="306"/>
    </row>
    <row r="111" spans="1:20" s="307" customFormat="1" ht="21">
      <c r="A111" s="315" t="s">
        <v>261</v>
      </c>
      <c r="B111" s="316"/>
      <c r="C111" s="317" t="s">
        <v>373</v>
      </c>
      <c r="D111" s="318">
        <v>216299</v>
      </c>
      <c r="E111" s="319">
        <v>19552694</v>
      </c>
      <c r="F111" s="318"/>
      <c r="G111" s="75">
        <v>22</v>
      </c>
      <c r="H111" s="318"/>
      <c r="I111" s="47">
        <v>0</v>
      </c>
      <c r="J111" s="47"/>
      <c r="K111" s="47">
        <v>0</v>
      </c>
      <c r="L111" s="47"/>
      <c r="M111" s="47">
        <f t="shared" si="3"/>
        <v>0</v>
      </c>
      <c r="N111" s="47"/>
      <c r="O111" s="47">
        <v>430159268</v>
      </c>
      <c r="P111" s="47"/>
      <c r="Q111" s="47">
        <v>0</v>
      </c>
      <c r="R111" s="47"/>
      <c r="S111" s="47">
        <f t="shared" si="2"/>
        <v>430159268</v>
      </c>
      <c r="T111" s="306"/>
    </row>
    <row r="112" spans="1:20" s="307" customFormat="1" ht="21">
      <c r="A112" s="315" t="s">
        <v>234</v>
      </c>
      <c r="B112" s="316"/>
      <c r="C112" s="317" t="s">
        <v>373</v>
      </c>
      <c r="D112" s="318"/>
      <c r="E112" s="319">
        <v>2815854</v>
      </c>
      <c r="F112" s="318"/>
      <c r="G112" s="75">
        <v>354</v>
      </c>
      <c r="H112" s="318"/>
      <c r="I112" s="47">
        <v>0</v>
      </c>
      <c r="J112" s="47"/>
      <c r="K112" s="47">
        <v>0</v>
      </c>
      <c r="L112" s="47"/>
      <c r="M112" s="47">
        <f t="shared" si="3"/>
        <v>0</v>
      </c>
      <c r="N112" s="47"/>
      <c r="O112" s="47">
        <v>996812316</v>
      </c>
      <c r="P112" s="47"/>
      <c r="Q112" s="47">
        <v>0</v>
      </c>
      <c r="R112" s="47"/>
      <c r="S112" s="47">
        <f t="shared" si="2"/>
        <v>996812316</v>
      </c>
      <c r="T112" s="306"/>
    </row>
    <row r="113" spans="1:20" s="307" customFormat="1" ht="21">
      <c r="A113" s="315" t="s">
        <v>145</v>
      </c>
      <c r="B113" s="316"/>
      <c r="C113" s="317" t="s">
        <v>373</v>
      </c>
      <c r="D113" s="318">
        <v>4147582</v>
      </c>
      <c r="E113" s="319">
        <v>4234760</v>
      </c>
      <c r="F113" s="318"/>
      <c r="G113" s="75">
        <v>750</v>
      </c>
      <c r="H113" s="318"/>
      <c r="I113" s="47">
        <v>0</v>
      </c>
      <c r="J113" s="47"/>
      <c r="K113" s="47">
        <v>0</v>
      </c>
      <c r="L113" s="47"/>
      <c r="M113" s="47">
        <f t="shared" si="3"/>
        <v>0</v>
      </c>
      <c r="N113" s="47"/>
      <c r="O113" s="47">
        <v>3176070000</v>
      </c>
      <c r="P113" s="47"/>
      <c r="Q113" s="47">
        <v>0</v>
      </c>
      <c r="R113" s="47"/>
      <c r="S113" s="47">
        <f t="shared" ref="S113:S169" si="4">O113+Q113</f>
        <v>3176070000</v>
      </c>
      <c r="T113" s="306"/>
    </row>
    <row r="114" spans="1:20" s="307" customFormat="1" ht="21">
      <c r="A114" s="315" t="s">
        <v>147</v>
      </c>
      <c r="B114" s="316"/>
      <c r="C114" s="317" t="s">
        <v>373</v>
      </c>
      <c r="D114" s="318"/>
      <c r="E114" s="319">
        <v>1920387</v>
      </c>
      <c r="F114" s="318"/>
      <c r="G114" s="75">
        <v>200</v>
      </c>
      <c r="H114" s="318"/>
      <c r="I114" s="47">
        <v>0</v>
      </c>
      <c r="J114" s="47"/>
      <c r="K114" s="47">
        <v>0</v>
      </c>
      <c r="L114" s="47"/>
      <c r="M114" s="47">
        <f t="shared" si="3"/>
        <v>0</v>
      </c>
      <c r="N114" s="47"/>
      <c r="O114" s="47">
        <v>384077400</v>
      </c>
      <c r="P114" s="47"/>
      <c r="Q114" s="47">
        <v>0</v>
      </c>
      <c r="R114" s="47"/>
      <c r="S114" s="47">
        <f t="shared" si="4"/>
        <v>384077400</v>
      </c>
      <c r="T114" s="306"/>
    </row>
    <row r="115" spans="1:20" s="307" customFormat="1" ht="21">
      <c r="A115" s="315" t="s">
        <v>309</v>
      </c>
      <c r="B115" s="316"/>
      <c r="C115" s="317" t="s">
        <v>373</v>
      </c>
      <c r="D115" s="318"/>
      <c r="E115" s="319">
        <v>755353</v>
      </c>
      <c r="F115" s="318"/>
      <c r="G115" s="75">
        <v>289</v>
      </c>
      <c r="H115" s="318"/>
      <c r="I115" s="47">
        <v>0</v>
      </c>
      <c r="J115" s="47"/>
      <c r="K115" s="47">
        <v>0</v>
      </c>
      <c r="L115" s="47"/>
      <c r="M115" s="47">
        <f t="shared" si="3"/>
        <v>0</v>
      </c>
      <c r="N115" s="47"/>
      <c r="O115" s="47">
        <v>218297017</v>
      </c>
      <c r="P115" s="47"/>
      <c r="Q115" s="47">
        <v>0</v>
      </c>
      <c r="R115" s="47"/>
      <c r="S115" s="47">
        <f t="shared" si="4"/>
        <v>218297017</v>
      </c>
      <c r="T115" s="306"/>
    </row>
    <row r="116" spans="1:20" s="307" customFormat="1" ht="21">
      <c r="A116" s="315" t="s">
        <v>329</v>
      </c>
      <c r="B116" s="316"/>
      <c r="C116" s="317" t="s">
        <v>373</v>
      </c>
      <c r="D116" s="318"/>
      <c r="E116" s="319">
        <v>5942853</v>
      </c>
      <c r="F116" s="318"/>
      <c r="G116" s="75">
        <v>480</v>
      </c>
      <c r="H116" s="318"/>
      <c r="I116" s="47">
        <v>0</v>
      </c>
      <c r="J116" s="47"/>
      <c r="K116" s="47">
        <v>0</v>
      </c>
      <c r="L116" s="47"/>
      <c r="M116" s="47">
        <f t="shared" si="3"/>
        <v>0</v>
      </c>
      <c r="N116" s="47"/>
      <c r="O116" s="47">
        <v>2852569440</v>
      </c>
      <c r="P116" s="47"/>
      <c r="Q116" s="47">
        <v>0</v>
      </c>
      <c r="R116" s="47"/>
      <c r="S116" s="47">
        <f t="shared" si="4"/>
        <v>2852569440</v>
      </c>
      <c r="T116" s="306"/>
    </row>
    <row r="117" spans="1:20" s="307" customFormat="1" ht="21">
      <c r="A117" s="315" t="s">
        <v>81</v>
      </c>
      <c r="B117" s="316"/>
      <c r="C117" s="317" t="s">
        <v>373</v>
      </c>
      <c r="D117" s="318"/>
      <c r="E117" s="319">
        <v>24674797</v>
      </c>
      <c r="F117" s="318"/>
      <c r="G117" s="75">
        <v>40</v>
      </c>
      <c r="H117" s="318"/>
      <c r="I117" s="47">
        <v>0</v>
      </c>
      <c r="J117" s="47"/>
      <c r="K117" s="47">
        <v>0</v>
      </c>
      <c r="L117" s="47"/>
      <c r="M117" s="47">
        <f t="shared" si="3"/>
        <v>0</v>
      </c>
      <c r="N117" s="47"/>
      <c r="O117" s="47">
        <v>986991880</v>
      </c>
      <c r="P117" s="47"/>
      <c r="Q117" s="47">
        <v>0</v>
      </c>
      <c r="R117" s="47"/>
      <c r="S117" s="47">
        <f t="shared" si="4"/>
        <v>986991880</v>
      </c>
      <c r="T117" s="306"/>
    </row>
    <row r="118" spans="1:20" s="307" customFormat="1" ht="21">
      <c r="A118" s="315" t="s">
        <v>148</v>
      </c>
      <c r="B118" s="316"/>
      <c r="C118" s="317" t="s">
        <v>373</v>
      </c>
      <c r="D118" s="318"/>
      <c r="E118" s="319">
        <v>2218484</v>
      </c>
      <c r="F118" s="318"/>
      <c r="G118" s="75">
        <v>380</v>
      </c>
      <c r="H118" s="318"/>
      <c r="I118" s="47">
        <v>0</v>
      </c>
      <c r="J118" s="47"/>
      <c r="K118" s="47">
        <v>0</v>
      </c>
      <c r="L118" s="47"/>
      <c r="M118" s="47">
        <f t="shared" si="3"/>
        <v>0</v>
      </c>
      <c r="N118" s="47"/>
      <c r="O118" s="47">
        <v>843023920</v>
      </c>
      <c r="P118" s="47"/>
      <c r="Q118" s="47">
        <v>0</v>
      </c>
      <c r="R118" s="47"/>
      <c r="S118" s="47">
        <f t="shared" si="4"/>
        <v>843023920</v>
      </c>
      <c r="T118" s="306"/>
    </row>
    <row r="119" spans="1:20" s="307" customFormat="1" ht="21">
      <c r="A119" s="315" t="s">
        <v>248</v>
      </c>
      <c r="B119" s="316"/>
      <c r="C119" s="317" t="s">
        <v>373</v>
      </c>
      <c r="D119" s="318"/>
      <c r="E119" s="319">
        <v>11520174</v>
      </c>
      <c r="F119" s="318"/>
      <c r="G119" s="75">
        <v>40</v>
      </c>
      <c r="H119" s="318"/>
      <c r="I119" s="47">
        <v>0</v>
      </c>
      <c r="J119" s="47"/>
      <c r="K119" s="47">
        <v>0</v>
      </c>
      <c r="L119" s="47"/>
      <c r="M119" s="47">
        <f t="shared" si="3"/>
        <v>0</v>
      </c>
      <c r="N119" s="47"/>
      <c r="O119" s="47">
        <v>460806960</v>
      </c>
      <c r="P119" s="47"/>
      <c r="Q119" s="47">
        <v>0</v>
      </c>
      <c r="R119" s="47"/>
      <c r="S119" s="47">
        <f t="shared" si="4"/>
        <v>460806960</v>
      </c>
      <c r="T119" s="306"/>
    </row>
    <row r="120" spans="1:20" s="307" customFormat="1" ht="21">
      <c r="A120" s="315" t="s">
        <v>127</v>
      </c>
      <c r="B120" s="316"/>
      <c r="C120" s="317" t="s">
        <v>373</v>
      </c>
      <c r="D120" s="318"/>
      <c r="E120" s="319">
        <v>21541687</v>
      </c>
      <c r="F120" s="318"/>
      <c r="G120" s="75">
        <v>1000</v>
      </c>
      <c r="H120" s="318"/>
      <c r="I120" s="47">
        <v>0</v>
      </c>
      <c r="J120" s="47"/>
      <c r="K120" s="47">
        <v>0</v>
      </c>
      <c r="L120" s="47"/>
      <c r="M120" s="47">
        <f t="shared" si="3"/>
        <v>0</v>
      </c>
      <c r="N120" s="47"/>
      <c r="O120" s="47">
        <v>21541687000</v>
      </c>
      <c r="P120" s="47"/>
      <c r="Q120" s="47">
        <v>0</v>
      </c>
      <c r="R120" s="47"/>
      <c r="S120" s="47">
        <f t="shared" si="4"/>
        <v>21541687000</v>
      </c>
      <c r="T120" s="306"/>
    </row>
    <row r="121" spans="1:20" s="307" customFormat="1" ht="21">
      <c r="A121" s="315" t="s">
        <v>327</v>
      </c>
      <c r="B121" s="316"/>
      <c r="C121" s="317" t="s">
        <v>401</v>
      </c>
      <c r="D121" s="318"/>
      <c r="E121" s="319">
        <v>400609</v>
      </c>
      <c r="F121" s="318"/>
      <c r="G121" s="75">
        <v>280</v>
      </c>
      <c r="H121" s="318"/>
      <c r="I121" s="47">
        <v>0</v>
      </c>
      <c r="J121" s="47"/>
      <c r="K121" s="47">
        <v>0</v>
      </c>
      <c r="L121" s="47"/>
      <c r="M121" s="47">
        <f t="shared" si="3"/>
        <v>0</v>
      </c>
      <c r="N121" s="47"/>
      <c r="O121" s="47">
        <v>112170520</v>
      </c>
      <c r="P121" s="47"/>
      <c r="Q121" s="47">
        <v>0</v>
      </c>
      <c r="R121" s="47"/>
      <c r="S121" s="47">
        <f t="shared" si="4"/>
        <v>112170520</v>
      </c>
      <c r="T121" s="306"/>
    </row>
    <row r="122" spans="1:20" s="307" customFormat="1" ht="21">
      <c r="A122" s="315" t="s">
        <v>237</v>
      </c>
      <c r="B122" s="316"/>
      <c r="C122" s="317" t="s">
        <v>408</v>
      </c>
      <c r="D122" s="318"/>
      <c r="E122" s="319">
        <v>2471859</v>
      </c>
      <c r="F122" s="318"/>
      <c r="G122" s="75">
        <v>143</v>
      </c>
      <c r="H122" s="318"/>
      <c r="I122" s="47">
        <v>0</v>
      </c>
      <c r="J122" s="47"/>
      <c r="K122" s="47">
        <v>0</v>
      </c>
      <c r="L122" s="47"/>
      <c r="M122" s="47">
        <f t="shared" si="3"/>
        <v>0</v>
      </c>
      <c r="N122" s="47"/>
      <c r="O122" s="47">
        <v>353475837</v>
      </c>
      <c r="P122" s="47"/>
      <c r="Q122" s="47">
        <v>-13281557</v>
      </c>
      <c r="R122" s="47"/>
      <c r="S122" s="47">
        <f t="shared" si="4"/>
        <v>340194280</v>
      </c>
      <c r="T122" s="306"/>
    </row>
    <row r="123" spans="1:20" s="307" customFormat="1" ht="21">
      <c r="A123" s="315" t="s">
        <v>194</v>
      </c>
      <c r="B123" s="316"/>
      <c r="C123" s="317" t="s">
        <v>409</v>
      </c>
      <c r="D123" s="318"/>
      <c r="E123" s="319">
        <v>906984</v>
      </c>
      <c r="F123" s="318"/>
      <c r="G123" s="75">
        <v>800</v>
      </c>
      <c r="H123" s="318"/>
      <c r="I123" s="47">
        <v>0</v>
      </c>
      <c r="J123" s="47"/>
      <c r="K123" s="47">
        <v>0</v>
      </c>
      <c r="L123" s="47"/>
      <c r="M123" s="47">
        <f t="shared" si="3"/>
        <v>0</v>
      </c>
      <c r="N123" s="47"/>
      <c r="O123" s="47">
        <v>725587200</v>
      </c>
      <c r="P123" s="47"/>
      <c r="Q123" s="47">
        <v>0</v>
      </c>
      <c r="R123" s="47"/>
      <c r="S123" s="47">
        <f t="shared" si="4"/>
        <v>725587200</v>
      </c>
      <c r="T123" s="306"/>
    </row>
    <row r="124" spans="1:20" s="307" customFormat="1" ht="21">
      <c r="A124" s="315" t="s">
        <v>117</v>
      </c>
      <c r="B124" s="316"/>
      <c r="C124" s="317" t="s">
        <v>410</v>
      </c>
      <c r="D124" s="318"/>
      <c r="E124" s="319">
        <v>2867950</v>
      </c>
      <c r="F124" s="318"/>
      <c r="G124" s="75">
        <v>500</v>
      </c>
      <c r="H124" s="318"/>
      <c r="I124" s="47">
        <v>0</v>
      </c>
      <c r="J124" s="47"/>
      <c r="K124" s="47">
        <v>0</v>
      </c>
      <c r="L124" s="47"/>
      <c r="M124" s="47">
        <f t="shared" si="3"/>
        <v>0</v>
      </c>
      <c r="N124" s="47"/>
      <c r="O124" s="47">
        <v>1433975000</v>
      </c>
      <c r="P124" s="47"/>
      <c r="Q124" s="47">
        <v>0</v>
      </c>
      <c r="R124" s="47"/>
      <c r="S124" s="47">
        <f t="shared" si="4"/>
        <v>1433975000</v>
      </c>
      <c r="T124" s="306"/>
    </row>
    <row r="125" spans="1:20" s="307" customFormat="1" ht="21">
      <c r="A125" s="315" t="s">
        <v>333</v>
      </c>
      <c r="B125" s="316"/>
      <c r="C125" s="317" t="s">
        <v>434</v>
      </c>
      <c r="D125" s="318"/>
      <c r="E125" s="319">
        <v>9316956</v>
      </c>
      <c r="F125" s="318"/>
      <c r="G125" s="75">
        <v>450</v>
      </c>
      <c r="H125" s="318"/>
      <c r="I125" s="47">
        <v>0</v>
      </c>
      <c r="J125" s="47"/>
      <c r="K125" s="47">
        <v>0</v>
      </c>
      <c r="L125" s="47"/>
      <c r="M125" s="47">
        <f t="shared" si="3"/>
        <v>0</v>
      </c>
      <c r="N125" s="47"/>
      <c r="O125" s="47">
        <v>4192630200</v>
      </c>
      <c r="P125" s="47"/>
      <c r="Q125" s="47">
        <v>0</v>
      </c>
      <c r="R125" s="47"/>
      <c r="S125" s="47">
        <f t="shared" si="4"/>
        <v>4192630200</v>
      </c>
      <c r="T125" s="306"/>
    </row>
    <row r="126" spans="1:20" s="307" customFormat="1" ht="21">
      <c r="A126" s="315" t="s">
        <v>95</v>
      </c>
      <c r="B126" s="316"/>
      <c r="C126" s="317" t="s">
        <v>411</v>
      </c>
      <c r="D126" s="318"/>
      <c r="E126" s="319">
        <v>12262824</v>
      </c>
      <c r="F126" s="318"/>
      <c r="G126" s="75">
        <v>70</v>
      </c>
      <c r="H126" s="318"/>
      <c r="I126" s="47">
        <v>0</v>
      </c>
      <c r="J126" s="47"/>
      <c r="K126" s="47">
        <v>0</v>
      </c>
      <c r="L126" s="47"/>
      <c r="M126" s="47">
        <f t="shared" si="3"/>
        <v>0</v>
      </c>
      <c r="N126" s="47"/>
      <c r="O126" s="47">
        <v>858397680</v>
      </c>
      <c r="P126" s="47"/>
      <c r="Q126" s="47">
        <v>0</v>
      </c>
      <c r="R126" s="47"/>
      <c r="S126" s="47">
        <f t="shared" si="4"/>
        <v>858397680</v>
      </c>
      <c r="T126" s="306"/>
    </row>
    <row r="127" spans="1:20" s="307" customFormat="1" ht="21">
      <c r="A127" s="315" t="s">
        <v>404</v>
      </c>
      <c r="B127" s="316"/>
      <c r="C127" s="317" t="s">
        <v>412</v>
      </c>
      <c r="D127" s="318"/>
      <c r="E127" s="319">
        <v>843170</v>
      </c>
      <c r="F127" s="318"/>
      <c r="G127" s="75">
        <v>6500</v>
      </c>
      <c r="H127" s="318"/>
      <c r="I127" s="47">
        <v>0</v>
      </c>
      <c r="J127" s="47"/>
      <c r="K127" s="47">
        <v>0</v>
      </c>
      <c r="L127" s="47"/>
      <c r="M127" s="47">
        <f t="shared" si="3"/>
        <v>0</v>
      </c>
      <c r="N127" s="47"/>
      <c r="O127" s="47">
        <v>5480605000</v>
      </c>
      <c r="P127" s="47"/>
      <c r="Q127" s="47">
        <v>0</v>
      </c>
      <c r="R127" s="47"/>
      <c r="S127" s="47">
        <f t="shared" si="4"/>
        <v>5480605000</v>
      </c>
      <c r="T127" s="306"/>
    </row>
    <row r="128" spans="1:20" s="307" customFormat="1" ht="21">
      <c r="A128" s="315" t="s">
        <v>106</v>
      </c>
      <c r="B128" s="316"/>
      <c r="C128" s="317" t="s">
        <v>413</v>
      </c>
      <c r="D128" s="318"/>
      <c r="E128" s="319">
        <v>3463120</v>
      </c>
      <c r="F128" s="318"/>
      <c r="G128" s="75">
        <v>950</v>
      </c>
      <c r="H128" s="318"/>
      <c r="I128" s="47">
        <v>0</v>
      </c>
      <c r="J128" s="47"/>
      <c r="K128" s="47">
        <v>0</v>
      </c>
      <c r="L128" s="47"/>
      <c r="M128" s="47">
        <f t="shared" si="3"/>
        <v>0</v>
      </c>
      <c r="N128" s="47"/>
      <c r="O128" s="47">
        <v>3289964000</v>
      </c>
      <c r="P128" s="47"/>
      <c r="Q128" s="47">
        <v>0</v>
      </c>
      <c r="R128" s="47"/>
      <c r="S128" s="47">
        <f t="shared" si="4"/>
        <v>3289964000</v>
      </c>
      <c r="T128" s="306"/>
    </row>
    <row r="129" spans="1:20" s="307" customFormat="1" ht="21">
      <c r="A129" s="315" t="s">
        <v>375</v>
      </c>
      <c r="B129" s="316"/>
      <c r="C129" s="317" t="s">
        <v>435</v>
      </c>
      <c r="D129" s="318"/>
      <c r="E129" s="319">
        <v>1115005</v>
      </c>
      <c r="F129" s="318"/>
      <c r="G129" s="75">
        <v>1350</v>
      </c>
      <c r="H129" s="318"/>
      <c r="I129" s="47">
        <v>0</v>
      </c>
      <c r="J129" s="47"/>
      <c r="K129" s="47">
        <v>0</v>
      </c>
      <c r="L129" s="47"/>
      <c r="M129" s="47">
        <f t="shared" si="3"/>
        <v>0</v>
      </c>
      <c r="N129" s="47"/>
      <c r="O129" s="47">
        <v>1505256750</v>
      </c>
      <c r="P129" s="47"/>
      <c r="Q129" s="47">
        <v>0</v>
      </c>
      <c r="R129" s="47"/>
      <c r="S129" s="47">
        <f t="shared" si="4"/>
        <v>1505256750</v>
      </c>
      <c r="T129" s="306"/>
    </row>
    <row r="130" spans="1:20" s="307" customFormat="1" ht="21">
      <c r="A130" s="315" t="s">
        <v>132</v>
      </c>
      <c r="B130" s="316"/>
      <c r="C130" s="317" t="s">
        <v>436</v>
      </c>
      <c r="D130" s="318"/>
      <c r="E130" s="319">
        <v>1089030</v>
      </c>
      <c r="F130" s="318"/>
      <c r="G130" s="75">
        <v>3000</v>
      </c>
      <c r="H130" s="318"/>
      <c r="I130" s="47">
        <v>0</v>
      </c>
      <c r="J130" s="47"/>
      <c r="K130" s="47">
        <v>0</v>
      </c>
      <c r="L130" s="47"/>
      <c r="M130" s="47">
        <f t="shared" si="3"/>
        <v>0</v>
      </c>
      <c r="N130" s="47"/>
      <c r="O130" s="47">
        <v>3267090000</v>
      </c>
      <c r="P130" s="47"/>
      <c r="Q130" s="47">
        <v>-193667706</v>
      </c>
      <c r="R130" s="47"/>
      <c r="S130" s="47">
        <f t="shared" si="4"/>
        <v>3073422294</v>
      </c>
      <c r="T130" s="306"/>
    </row>
    <row r="131" spans="1:20" s="307" customFormat="1" ht="21">
      <c r="A131" s="315" t="s">
        <v>433</v>
      </c>
      <c r="B131" s="316"/>
      <c r="C131" s="317" t="s">
        <v>437</v>
      </c>
      <c r="D131" s="318"/>
      <c r="E131" s="319">
        <v>13232164</v>
      </c>
      <c r="F131" s="318"/>
      <c r="G131" s="75">
        <v>100</v>
      </c>
      <c r="H131" s="318"/>
      <c r="I131" s="47">
        <v>0</v>
      </c>
      <c r="J131" s="47"/>
      <c r="K131" s="47">
        <v>0</v>
      </c>
      <c r="L131" s="47"/>
      <c r="M131" s="47">
        <f t="shared" si="3"/>
        <v>0</v>
      </c>
      <c r="N131" s="47"/>
      <c r="O131" s="47">
        <v>1323216400</v>
      </c>
      <c r="P131" s="47"/>
      <c r="Q131" s="47">
        <v>0</v>
      </c>
      <c r="R131" s="47"/>
      <c r="S131" s="47">
        <f t="shared" si="4"/>
        <v>1323216400</v>
      </c>
      <c r="T131" s="306"/>
    </row>
    <row r="132" spans="1:20" s="307" customFormat="1" ht="21">
      <c r="A132" s="315" t="s">
        <v>311</v>
      </c>
      <c r="B132" s="316"/>
      <c r="C132" s="317" t="s">
        <v>437</v>
      </c>
      <c r="D132" s="318"/>
      <c r="E132" s="319">
        <v>51463359</v>
      </c>
      <c r="F132" s="318"/>
      <c r="G132" s="75">
        <v>420</v>
      </c>
      <c r="H132" s="318"/>
      <c r="I132" s="47">
        <v>0</v>
      </c>
      <c r="J132" s="47"/>
      <c r="K132" s="47">
        <v>0</v>
      </c>
      <c r="L132" s="47"/>
      <c r="M132" s="47">
        <f t="shared" si="3"/>
        <v>0</v>
      </c>
      <c r="N132" s="47"/>
      <c r="O132" s="47">
        <v>21614610780</v>
      </c>
      <c r="P132" s="47"/>
      <c r="Q132" s="47">
        <v>0</v>
      </c>
      <c r="R132" s="47"/>
      <c r="S132" s="47">
        <f t="shared" si="4"/>
        <v>21614610780</v>
      </c>
      <c r="T132" s="306"/>
    </row>
    <row r="133" spans="1:20" s="307" customFormat="1" ht="21">
      <c r="A133" s="315" t="s">
        <v>429</v>
      </c>
      <c r="B133" s="316"/>
      <c r="C133" s="317" t="s">
        <v>451</v>
      </c>
      <c r="D133" s="318"/>
      <c r="E133" s="319">
        <v>10215540</v>
      </c>
      <c r="F133" s="318"/>
      <c r="G133" s="75">
        <v>250</v>
      </c>
      <c r="H133" s="318"/>
      <c r="I133" s="47">
        <v>0</v>
      </c>
      <c r="J133" s="47"/>
      <c r="K133" s="47">
        <v>0</v>
      </c>
      <c r="L133" s="47"/>
      <c r="M133" s="47">
        <f t="shared" si="3"/>
        <v>0</v>
      </c>
      <c r="N133" s="47"/>
      <c r="O133" s="47">
        <v>2553885000</v>
      </c>
      <c r="P133" s="47"/>
      <c r="Q133" s="47">
        <v>0</v>
      </c>
      <c r="R133" s="47"/>
      <c r="S133" s="47">
        <f t="shared" si="4"/>
        <v>2553885000</v>
      </c>
      <c r="T133" s="306"/>
    </row>
    <row r="134" spans="1:20" s="307" customFormat="1" ht="21">
      <c r="A134" s="315" t="s">
        <v>304</v>
      </c>
      <c r="B134" s="316"/>
      <c r="C134" s="317" t="s">
        <v>452</v>
      </c>
      <c r="D134" s="318"/>
      <c r="E134" s="319">
        <v>453752</v>
      </c>
      <c r="F134" s="318"/>
      <c r="G134" s="75">
        <v>4500</v>
      </c>
      <c r="H134" s="318"/>
      <c r="I134" s="47">
        <v>0</v>
      </c>
      <c r="J134" s="47"/>
      <c r="K134" s="47">
        <v>0</v>
      </c>
      <c r="L134" s="47"/>
      <c r="M134" s="47">
        <f t="shared" si="3"/>
        <v>0</v>
      </c>
      <c r="N134" s="47"/>
      <c r="O134" s="47">
        <v>2041884000</v>
      </c>
      <c r="P134" s="47"/>
      <c r="Q134" s="47">
        <v>0</v>
      </c>
      <c r="R134" s="47"/>
      <c r="S134" s="47">
        <f t="shared" si="4"/>
        <v>2041884000</v>
      </c>
      <c r="T134" s="306"/>
    </row>
    <row r="135" spans="1:20" s="307" customFormat="1" ht="21" customHeight="1">
      <c r="A135" s="315" t="s">
        <v>155</v>
      </c>
      <c r="B135" s="316"/>
      <c r="C135" s="317" t="s">
        <v>453</v>
      </c>
      <c r="D135" s="318"/>
      <c r="E135" s="319">
        <v>17276537</v>
      </c>
      <c r="F135" s="318"/>
      <c r="G135" s="75">
        <v>1800</v>
      </c>
      <c r="H135" s="318"/>
      <c r="I135" s="47">
        <v>0</v>
      </c>
      <c r="J135" s="47"/>
      <c r="K135" s="47">
        <v>0</v>
      </c>
      <c r="L135" s="47"/>
      <c r="M135" s="47">
        <f t="shared" si="3"/>
        <v>0</v>
      </c>
      <c r="N135" s="47"/>
      <c r="O135" s="47">
        <v>31097766600</v>
      </c>
      <c r="P135" s="47"/>
      <c r="Q135" s="47">
        <v>0</v>
      </c>
      <c r="R135" s="47"/>
      <c r="S135" s="47">
        <f t="shared" si="4"/>
        <v>31097766600</v>
      </c>
      <c r="T135" s="306"/>
    </row>
    <row r="136" spans="1:20" s="307" customFormat="1" ht="21">
      <c r="A136" s="315" t="s">
        <v>196</v>
      </c>
      <c r="B136" s="316"/>
      <c r="C136" s="317" t="s">
        <v>452</v>
      </c>
      <c r="D136" s="318"/>
      <c r="E136" s="319">
        <v>2312150</v>
      </c>
      <c r="F136" s="318"/>
      <c r="G136" s="75">
        <v>1100</v>
      </c>
      <c r="H136" s="318"/>
      <c r="I136" s="47">
        <v>0</v>
      </c>
      <c r="J136" s="47"/>
      <c r="K136" s="47">
        <v>0</v>
      </c>
      <c r="L136" s="47"/>
      <c r="M136" s="47">
        <f t="shared" si="3"/>
        <v>0</v>
      </c>
      <c r="N136" s="47"/>
      <c r="O136" s="47">
        <v>2543365000</v>
      </c>
      <c r="P136" s="47"/>
      <c r="Q136" s="47">
        <v>0</v>
      </c>
      <c r="R136" s="47"/>
      <c r="S136" s="47">
        <f t="shared" si="4"/>
        <v>2543365000</v>
      </c>
      <c r="T136" s="306"/>
    </row>
    <row r="137" spans="1:20" s="307" customFormat="1" ht="21">
      <c r="A137" s="315" t="s">
        <v>321</v>
      </c>
      <c r="B137" s="316"/>
      <c r="C137" s="317" t="s">
        <v>454</v>
      </c>
      <c r="D137" s="318"/>
      <c r="E137" s="319">
        <v>21827419</v>
      </c>
      <c r="F137" s="318"/>
      <c r="G137" s="75">
        <v>300</v>
      </c>
      <c r="H137" s="318"/>
      <c r="I137" s="47">
        <v>0</v>
      </c>
      <c r="J137" s="47"/>
      <c r="K137" s="47">
        <v>0</v>
      </c>
      <c r="L137" s="47"/>
      <c r="M137" s="47">
        <f t="shared" si="3"/>
        <v>0</v>
      </c>
      <c r="N137" s="47"/>
      <c r="O137" s="47">
        <v>6548225700</v>
      </c>
      <c r="P137" s="47"/>
      <c r="Q137" s="47">
        <v>0</v>
      </c>
      <c r="R137" s="47"/>
      <c r="S137" s="47">
        <f t="shared" si="4"/>
        <v>6548225700</v>
      </c>
      <c r="T137" s="306"/>
    </row>
    <row r="138" spans="1:20" s="307" customFormat="1" ht="21">
      <c r="A138" s="315" t="s">
        <v>180</v>
      </c>
      <c r="B138" s="316"/>
      <c r="C138" s="317" t="s">
        <v>455</v>
      </c>
      <c r="D138" s="318"/>
      <c r="E138" s="319">
        <v>10492108</v>
      </c>
      <c r="F138" s="318"/>
      <c r="G138" s="75">
        <v>125</v>
      </c>
      <c r="H138" s="318"/>
      <c r="I138" s="47">
        <v>0</v>
      </c>
      <c r="J138" s="47"/>
      <c r="K138" s="47">
        <v>0</v>
      </c>
      <c r="L138" s="47"/>
      <c r="M138" s="47">
        <f t="shared" ref="M138:M169" si="5">I138+K138</f>
        <v>0</v>
      </c>
      <c r="N138" s="47"/>
      <c r="O138" s="47">
        <v>1311513500</v>
      </c>
      <c r="P138" s="47"/>
      <c r="Q138" s="47">
        <v>-17723155</v>
      </c>
      <c r="R138" s="47"/>
      <c r="S138" s="47">
        <f t="shared" si="4"/>
        <v>1293790345</v>
      </c>
      <c r="T138" s="306"/>
    </row>
    <row r="139" spans="1:20" s="307" customFormat="1" ht="21" customHeight="1">
      <c r="A139" s="315" t="s">
        <v>238</v>
      </c>
      <c r="B139" s="316"/>
      <c r="C139" s="317" t="s">
        <v>455</v>
      </c>
      <c r="D139" s="318"/>
      <c r="E139" s="319">
        <v>41884878</v>
      </c>
      <c r="F139" s="318"/>
      <c r="G139" s="75">
        <v>150</v>
      </c>
      <c r="H139" s="318"/>
      <c r="I139" s="47">
        <v>0</v>
      </c>
      <c r="J139" s="47"/>
      <c r="K139" s="47">
        <v>0</v>
      </c>
      <c r="L139" s="47"/>
      <c r="M139" s="47">
        <f t="shared" si="5"/>
        <v>0</v>
      </c>
      <c r="N139" s="47"/>
      <c r="O139" s="47">
        <v>6282731700</v>
      </c>
      <c r="P139" s="47"/>
      <c r="Q139" s="47">
        <v>0</v>
      </c>
      <c r="R139" s="47"/>
      <c r="S139" s="47">
        <f t="shared" si="4"/>
        <v>6282731700</v>
      </c>
      <c r="T139" s="306"/>
    </row>
    <row r="140" spans="1:20" s="307" customFormat="1" ht="21">
      <c r="A140" s="315" t="s">
        <v>104</v>
      </c>
      <c r="B140" s="316"/>
      <c r="C140" s="317" t="s">
        <v>438</v>
      </c>
      <c r="D140" s="318"/>
      <c r="E140" s="319">
        <v>3049787</v>
      </c>
      <c r="F140" s="318"/>
      <c r="G140" s="75">
        <v>120</v>
      </c>
      <c r="H140" s="318"/>
      <c r="I140" s="47">
        <v>0</v>
      </c>
      <c r="J140" s="47"/>
      <c r="K140" s="47">
        <v>0</v>
      </c>
      <c r="L140" s="47"/>
      <c r="M140" s="47">
        <f t="shared" si="5"/>
        <v>0</v>
      </c>
      <c r="N140" s="47"/>
      <c r="O140" s="47">
        <v>365974440</v>
      </c>
      <c r="P140" s="47"/>
      <c r="Q140" s="47">
        <v>-4945601</v>
      </c>
      <c r="R140" s="47"/>
      <c r="S140" s="47">
        <f t="shared" si="4"/>
        <v>361028839</v>
      </c>
      <c r="T140" s="306"/>
    </row>
    <row r="141" spans="1:20" s="307" customFormat="1" ht="21">
      <c r="A141" s="315" t="s">
        <v>171</v>
      </c>
      <c r="B141" s="316"/>
      <c r="C141" s="317" t="s">
        <v>438</v>
      </c>
      <c r="D141" s="318"/>
      <c r="E141" s="319">
        <v>11253320</v>
      </c>
      <c r="F141" s="318"/>
      <c r="G141" s="75">
        <v>300</v>
      </c>
      <c r="H141" s="318"/>
      <c r="I141" s="47">
        <v>0</v>
      </c>
      <c r="J141" s="47"/>
      <c r="K141" s="47">
        <v>0</v>
      </c>
      <c r="L141" s="47"/>
      <c r="M141" s="47">
        <f t="shared" si="5"/>
        <v>0</v>
      </c>
      <c r="N141" s="47"/>
      <c r="O141" s="47">
        <v>3375996000</v>
      </c>
      <c r="P141" s="47"/>
      <c r="Q141" s="47">
        <v>-67973074</v>
      </c>
      <c r="R141" s="47"/>
      <c r="S141" s="47">
        <f t="shared" si="4"/>
        <v>3308022926</v>
      </c>
      <c r="T141" s="306"/>
    </row>
    <row r="142" spans="1:20" s="307" customFormat="1" ht="21">
      <c r="A142" s="315" t="s">
        <v>146</v>
      </c>
      <c r="B142" s="316"/>
      <c r="C142" s="317" t="s">
        <v>438</v>
      </c>
      <c r="D142" s="318"/>
      <c r="E142" s="319">
        <v>6284368</v>
      </c>
      <c r="F142" s="318"/>
      <c r="G142" s="75">
        <v>50</v>
      </c>
      <c r="H142" s="318"/>
      <c r="I142" s="47">
        <v>0</v>
      </c>
      <c r="J142" s="47"/>
      <c r="K142" s="47">
        <v>0</v>
      </c>
      <c r="L142" s="47"/>
      <c r="M142" s="47">
        <f t="shared" si="5"/>
        <v>0</v>
      </c>
      <c r="N142" s="47"/>
      <c r="O142" s="47">
        <v>314218400</v>
      </c>
      <c r="P142" s="47"/>
      <c r="Q142" s="47">
        <v>-4246195</v>
      </c>
      <c r="R142" s="47"/>
      <c r="S142" s="47">
        <f t="shared" si="4"/>
        <v>309972205</v>
      </c>
      <c r="T142" s="306"/>
    </row>
    <row r="143" spans="1:20" s="307" customFormat="1" ht="21">
      <c r="A143" s="315" t="s">
        <v>328</v>
      </c>
      <c r="B143" s="316"/>
      <c r="C143" s="317" t="s">
        <v>463</v>
      </c>
      <c r="D143" s="318"/>
      <c r="E143" s="319">
        <v>589495</v>
      </c>
      <c r="F143" s="318"/>
      <c r="G143" s="75">
        <v>600</v>
      </c>
      <c r="H143" s="318"/>
      <c r="I143" s="47">
        <v>0</v>
      </c>
      <c r="J143" s="47"/>
      <c r="K143" s="47">
        <v>0</v>
      </c>
      <c r="L143" s="47"/>
      <c r="M143" s="47">
        <f t="shared" si="5"/>
        <v>0</v>
      </c>
      <c r="N143" s="47"/>
      <c r="O143" s="47">
        <v>353697000</v>
      </c>
      <c r="P143" s="47"/>
      <c r="Q143" s="47">
        <v>-7353861</v>
      </c>
      <c r="R143" s="47"/>
      <c r="S143" s="47">
        <f t="shared" si="4"/>
        <v>346343139</v>
      </c>
      <c r="T143" s="306"/>
    </row>
    <row r="144" spans="1:20" s="307" customFormat="1" ht="21">
      <c r="A144" s="315" t="s">
        <v>185</v>
      </c>
      <c r="B144" s="316"/>
      <c r="C144" s="317" t="s">
        <v>464</v>
      </c>
      <c r="D144" s="318"/>
      <c r="E144" s="319">
        <v>3893997</v>
      </c>
      <c r="F144" s="318"/>
      <c r="G144" s="75">
        <v>700</v>
      </c>
      <c r="H144" s="318"/>
      <c r="I144" s="47">
        <v>0</v>
      </c>
      <c r="J144" s="47"/>
      <c r="K144" s="47">
        <v>0</v>
      </c>
      <c r="L144" s="47"/>
      <c r="M144" s="47">
        <f t="shared" si="5"/>
        <v>0</v>
      </c>
      <c r="N144" s="47"/>
      <c r="O144" s="47">
        <v>2725797900</v>
      </c>
      <c r="P144" s="47"/>
      <c r="Q144" s="47">
        <v>-86762798</v>
      </c>
      <c r="R144" s="47"/>
      <c r="S144" s="47">
        <f t="shared" si="4"/>
        <v>2639035102</v>
      </c>
      <c r="T144" s="306"/>
    </row>
    <row r="145" spans="1:20" s="307" customFormat="1" ht="21">
      <c r="A145" s="315" t="s">
        <v>376</v>
      </c>
      <c r="B145" s="316"/>
      <c r="C145" s="317" t="s">
        <v>465</v>
      </c>
      <c r="D145" s="318"/>
      <c r="E145" s="319">
        <v>7426477</v>
      </c>
      <c r="F145" s="318"/>
      <c r="G145" s="75">
        <v>250</v>
      </c>
      <c r="H145" s="318"/>
      <c r="I145" s="47">
        <v>0</v>
      </c>
      <c r="J145" s="47"/>
      <c r="K145" s="47">
        <v>0</v>
      </c>
      <c r="L145" s="47"/>
      <c r="M145" s="47">
        <f t="shared" si="5"/>
        <v>0</v>
      </c>
      <c r="N145" s="47"/>
      <c r="O145" s="47">
        <v>1856619250</v>
      </c>
      <c r="P145" s="47"/>
      <c r="Q145" s="47">
        <v>-67402019</v>
      </c>
      <c r="R145" s="47"/>
      <c r="S145" s="47">
        <f t="shared" si="4"/>
        <v>1789217231</v>
      </c>
      <c r="T145" s="306"/>
    </row>
    <row r="146" spans="1:20" s="307" customFormat="1" ht="21">
      <c r="A146" s="315" t="s">
        <v>295</v>
      </c>
      <c r="B146" s="316"/>
      <c r="C146" s="317" t="s">
        <v>485</v>
      </c>
      <c r="D146" s="318"/>
      <c r="E146" s="319">
        <v>9166725</v>
      </c>
      <c r="F146" s="318"/>
      <c r="G146" s="75">
        <v>120</v>
      </c>
      <c r="H146" s="318"/>
      <c r="I146" s="47">
        <v>0</v>
      </c>
      <c r="J146" s="47"/>
      <c r="K146" s="47">
        <v>0</v>
      </c>
      <c r="L146" s="47"/>
      <c r="M146" s="47">
        <f t="shared" si="5"/>
        <v>0</v>
      </c>
      <c r="N146" s="47"/>
      <c r="O146" s="47">
        <v>1100007000</v>
      </c>
      <c r="P146" s="47"/>
      <c r="Q146" s="47">
        <v>0</v>
      </c>
      <c r="R146" s="47"/>
      <c r="S146" s="47">
        <f t="shared" si="4"/>
        <v>1100007000</v>
      </c>
      <c r="T146" s="306"/>
    </row>
    <row r="147" spans="1:20" s="307" customFormat="1" ht="21">
      <c r="A147" s="315" t="s">
        <v>301</v>
      </c>
      <c r="B147" s="316"/>
      <c r="C147" s="317" t="s">
        <v>486</v>
      </c>
      <c r="D147" s="318"/>
      <c r="E147" s="319">
        <v>2379548</v>
      </c>
      <c r="F147" s="318"/>
      <c r="G147" s="75">
        <v>845</v>
      </c>
      <c r="H147" s="318"/>
      <c r="I147" s="47">
        <v>0</v>
      </c>
      <c r="J147" s="47"/>
      <c r="K147" s="47">
        <v>0</v>
      </c>
      <c r="L147" s="47"/>
      <c r="M147" s="47">
        <f t="shared" si="5"/>
        <v>0</v>
      </c>
      <c r="N147" s="47"/>
      <c r="O147" s="47">
        <v>2010718060</v>
      </c>
      <c r="P147" s="47"/>
      <c r="Q147" s="47">
        <v>-60121138</v>
      </c>
      <c r="R147" s="47"/>
      <c r="S147" s="47">
        <f t="shared" si="4"/>
        <v>1950596922</v>
      </c>
      <c r="T147" s="306"/>
    </row>
    <row r="148" spans="1:20" s="307" customFormat="1" ht="21">
      <c r="A148" s="315" t="s">
        <v>244</v>
      </c>
      <c r="B148" s="316"/>
      <c r="C148" s="317" t="s">
        <v>487</v>
      </c>
      <c r="D148" s="318"/>
      <c r="E148" s="319">
        <v>2507340</v>
      </c>
      <c r="F148" s="318"/>
      <c r="G148" s="75">
        <v>1250</v>
      </c>
      <c r="H148" s="318"/>
      <c r="I148" s="47">
        <v>0</v>
      </c>
      <c r="J148" s="47"/>
      <c r="K148" s="47">
        <v>0</v>
      </c>
      <c r="L148" s="47"/>
      <c r="M148" s="47">
        <f t="shared" si="5"/>
        <v>0</v>
      </c>
      <c r="N148" s="47"/>
      <c r="O148" s="47">
        <v>3134175000</v>
      </c>
      <c r="P148" s="47"/>
      <c r="Q148" s="47">
        <v>-93712874</v>
      </c>
      <c r="R148" s="47"/>
      <c r="S148" s="47">
        <f t="shared" si="4"/>
        <v>3040462126</v>
      </c>
      <c r="T148" s="306"/>
    </row>
    <row r="149" spans="1:20" s="307" customFormat="1" ht="21">
      <c r="A149" s="315" t="s">
        <v>424</v>
      </c>
      <c r="B149" s="316"/>
      <c r="C149" s="317" t="s">
        <v>488</v>
      </c>
      <c r="D149" s="318"/>
      <c r="E149" s="319">
        <v>2415036</v>
      </c>
      <c r="F149" s="318"/>
      <c r="G149" s="75">
        <v>30</v>
      </c>
      <c r="H149" s="318"/>
      <c r="I149" s="47">
        <v>0</v>
      </c>
      <c r="J149" s="47"/>
      <c r="K149" s="47">
        <v>0</v>
      </c>
      <c r="L149" s="47"/>
      <c r="M149" s="47">
        <f t="shared" si="5"/>
        <v>0</v>
      </c>
      <c r="N149" s="47"/>
      <c r="O149" s="47">
        <v>72451080</v>
      </c>
      <c r="P149" s="47"/>
      <c r="Q149" s="47">
        <v>-3314755</v>
      </c>
      <c r="R149" s="47"/>
      <c r="S149" s="47">
        <f t="shared" si="4"/>
        <v>69136325</v>
      </c>
      <c r="T149" s="306"/>
    </row>
    <row r="150" spans="1:20" s="307" customFormat="1" ht="21">
      <c r="A150" s="315" t="s">
        <v>444</v>
      </c>
      <c r="B150" s="316"/>
      <c r="C150" s="317" t="s">
        <v>488</v>
      </c>
      <c r="D150" s="318"/>
      <c r="E150" s="319">
        <v>6068639</v>
      </c>
      <c r="F150" s="318"/>
      <c r="G150" s="75">
        <v>1380</v>
      </c>
      <c r="H150" s="318"/>
      <c r="I150" s="47">
        <v>0</v>
      </c>
      <c r="J150" s="47"/>
      <c r="K150" s="47">
        <v>0</v>
      </c>
      <c r="L150" s="47"/>
      <c r="M150" s="47">
        <f t="shared" si="5"/>
        <v>0</v>
      </c>
      <c r="N150" s="47"/>
      <c r="O150" s="47">
        <v>8374721820</v>
      </c>
      <c r="P150" s="47"/>
      <c r="Q150" s="47">
        <v>-403995707</v>
      </c>
      <c r="R150" s="47"/>
      <c r="S150" s="47">
        <f t="shared" si="4"/>
        <v>7970726113</v>
      </c>
      <c r="T150" s="306"/>
    </row>
    <row r="151" spans="1:20" s="307" customFormat="1" ht="21">
      <c r="A151" s="315" t="s">
        <v>199</v>
      </c>
      <c r="B151" s="316"/>
      <c r="C151" s="317" t="s">
        <v>489</v>
      </c>
      <c r="D151" s="318"/>
      <c r="E151" s="319">
        <v>45308724</v>
      </c>
      <c r="F151" s="318"/>
      <c r="G151" s="75">
        <v>323</v>
      </c>
      <c r="H151" s="318"/>
      <c r="I151" s="47">
        <v>0</v>
      </c>
      <c r="J151" s="47"/>
      <c r="K151" s="47">
        <v>0</v>
      </c>
      <c r="L151" s="47"/>
      <c r="M151" s="47">
        <f t="shared" si="5"/>
        <v>0</v>
      </c>
      <c r="N151" s="47"/>
      <c r="O151" s="47">
        <v>14634717852</v>
      </c>
      <c r="P151" s="47"/>
      <c r="Q151" s="47">
        <v>-409226465</v>
      </c>
      <c r="R151" s="47"/>
      <c r="S151" s="47">
        <f t="shared" si="4"/>
        <v>14225491387</v>
      </c>
      <c r="T151" s="306"/>
    </row>
    <row r="152" spans="1:20" s="307" customFormat="1" ht="21">
      <c r="A152" s="315" t="s">
        <v>149</v>
      </c>
      <c r="B152" s="316"/>
      <c r="C152" s="317" t="s">
        <v>489</v>
      </c>
      <c r="D152" s="318"/>
      <c r="E152" s="319">
        <v>23799089</v>
      </c>
      <c r="F152" s="318"/>
      <c r="G152" s="75">
        <v>130</v>
      </c>
      <c r="H152" s="318"/>
      <c r="I152" s="47">
        <v>0</v>
      </c>
      <c r="J152" s="47"/>
      <c r="K152" s="47">
        <v>0</v>
      </c>
      <c r="L152" s="47"/>
      <c r="M152" s="47">
        <f t="shared" si="5"/>
        <v>0</v>
      </c>
      <c r="N152" s="47"/>
      <c r="O152" s="47">
        <v>3093881570</v>
      </c>
      <c r="P152" s="47"/>
      <c r="Q152" s="47">
        <v>0</v>
      </c>
      <c r="R152" s="47"/>
      <c r="S152" s="47">
        <f t="shared" si="4"/>
        <v>3093881570</v>
      </c>
      <c r="T152" s="306"/>
    </row>
    <row r="153" spans="1:20" s="307" customFormat="1" ht="21">
      <c r="A153" s="315" t="s">
        <v>347</v>
      </c>
      <c r="B153" s="316"/>
      <c r="C153" s="317" t="s">
        <v>512</v>
      </c>
      <c r="D153" s="318"/>
      <c r="E153" s="319">
        <v>1385136</v>
      </c>
      <c r="F153" s="318"/>
      <c r="G153" s="75">
        <v>3100</v>
      </c>
      <c r="H153" s="318"/>
      <c r="I153" s="47">
        <v>4293921600</v>
      </c>
      <c r="J153" s="47"/>
      <c r="K153" s="47">
        <v>-158614518</v>
      </c>
      <c r="L153" s="47"/>
      <c r="M153" s="47">
        <f t="shared" si="5"/>
        <v>4135307082</v>
      </c>
      <c r="N153" s="47"/>
      <c r="O153" s="47">
        <v>4293921600</v>
      </c>
      <c r="P153" s="47"/>
      <c r="Q153" s="47">
        <v>-158614518</v>
      </c>
      <c r="R153" s="47"/>
      <c r="S153" s="47">
        <f t="shared" si="4"/>
        <v>4135307082</v>
      </c>
      <c r="T153" s="306"/>
    </row>
    <row r="154" spans="1:20" s="307" customFormat="1" ht="21">
      <c r="A154" s="315" t="s">
        <v>369</v>
      </c>
      <c r="B154" s="316"/>
      <c r="C154" s="317" t="s">
        <v>513</v>
      </c>
      <c r="D154" s="318"/>
      <c r="E154" s="319">
        <v>7411389</v>
      </c>
      <c r="F154" s="318"/>
      <c r="G154" s="75">
        <v>55</v>
      </c>
      <c r="H154" s="318"/>
      <c r="I154" s="47">
        <v>407626395</v>
      </c>
      <c r="J154" s="47"/>
      <c r="K154" s="47">
        <v>-25640171</v>
      </c>
      <c r="L154" s="47"/>
      <c r="M154" s="47">
        <f t="shared" si="5"/>
        <v>381986224</v>
      </c>
      <c r="N154" s="47"/>
      <c r="O154" s="47">
        <v>407626395</v>
      </c>
      <c r="P154" s="47"/>
      <c r="Q154" s="47">
        <v>-25640171</v>
      </c>
      <c r="R154" s="47"/>
      <c r="S154" s="47">
        <f t="shared" si="4"/>
        <v>381986224</v>
      </c>
      <c r="T154" s="306"/>
    </row>
    <row r="155" spans="1:20" s="307" customFormat="1" ht="21">
      <c r="A155" s="315" t="s">
        <v>472</v>
      </c>
      <c r="B155" s="316"/>
      <c r="C155" s="317" t="s">
        <v>514</v>
      </c>
      <c r="D155" s="318"/>
      <c r="E155" s="319">
        <v>23688536</v>
      </c>
      <c r="F155" s="318"/>
      <c r="G155" s="75">
        <v>85</v>
      </c>
      <c r="H155" s="318"/>
      <c r="I155" s="47">
        <v>2013525560</v>
      </c>
      <c r="J155" s="47"/>
      <c r="K155" s="47">
        <v>-113236408</v>
      </c>
      <c r="L155" s="47"/>
      <c r="M155" s="47">
        <f t="shared" si="5"/>
        <v>1900289152</v>
      </c>
      <c r="N155" s="47"/>
      <c r="O155" s="47">
        <v>2013525560</v>
      </c>
      <c r="P155" s="47"/>
      <c r="Q155" s="47">
        <v>-113236408</v>
      </c>
      <c r="R155" s="47"/>
      <c r="S155" s="47">
        <f t="shared" si="4"/>
        <v>1900289152</v>
      </c>
      <c r="T155" s="306"/>
    </row>
    <row r="156" spans="1:20" s="307" customFormat="1" ht="21">
      <c r="A156" s="315" t="s">
        <v>236</v>
      </c>
      <c r="B156" s="316"/>
      <c r="C156" s="317" t="s">
        <v>515</v>
      </c>
      <c r="D156" s="318"/>
      <c r="E156" s="319">
        <v>11619398</v>
      </c>
      <c r="F156" s="318"/>
      <c r="G156" s="75">
        <v>150</v>
      </c>
      <c r="H156" s="318"/>
      <c r="I156" s="47">
        <v>1742909700</v>
      </c>
      <c r="J156" s="47"/>
      <c r="K156" s="47">
        <v>-117974731</v>
      </c>
      <c r="L156" s="47"/>
      <c r="M156" s="47">
        <f t="shared" si="5"/>
        <v>1624934969</v>
      </c>
      <c r="N156" s="47"/>
      <c r="O156" s="47">
        <v>1742909700</v>
      </c>
      <c r="P156" s="47"/>
      <c r="Q156" s="47">
        <v>-117974731</v>
      </c>
      <c r="R156" s="47"/>
      <c r="S156" s="47">
        <f t="shared" si="4"/>
        <v>1624934969</v>
      </c>
      <c r="T156" s="306"/>
    </row>
    <row r="157" spans="1:20" s="307" customFormat="1" ht="21">
      <c r="A157" s="315" t="s">
        <v>79</v>
      </c>
      <c r="B157" s="316"/>
      <c r="C157" s="317" t="s">
        <v>515</v>
      </c>
      <c r="D157" s="318"/>
      <c r="E157" s="319">
        <v>571043</v>
      </c>
      <c r="F157" s="318"/>
      <c r="G157" s="75">
        <v>7240</v>
      </c>
      <c r="H157" s="318"/>
      <c r="I157" s="47">
        <v>4134351320</v>
      </c>
      <c r="J157" s="47"/>
      <c r="K157" s="47">
        <v>-39267923</v>
      </c>
      <c r="L157" s="47"/>
      <c r="M157" s="47">
        <f t="shared" si="5"/>
        <v>4095083397</v>
      </c>
      <c r="N157" s="47"/>
      <c r="O157" s="47">
        <v>4134351320</v>
      </c>
      <c r="P157" s="47"/>
      <c r="Q157" s="47">
        <v>-39267923</v>
      </c>
      <c r="R157" s="47"/>
      <c r="S157" s="47">
        <f t="shared" si="4"/>
        <v>4095083397</v>
      </c>
      <c r="T157" s="306"/>
    </row>
    <row r="158" spans="1:20" s="307" customFormat="1" ht="21">
      <c r="A158" s="315" t="s">
        <v>308</v>
      </c>
      <c r="B158" s="316"/>
      <c r="C158" s="317" t="s">
        <v>516</v>
      </c>
      <c r="D158" s="318"/>
      <c r="E158" s="319">
        <v>3049882</v>
      </c>
      <c r="F158" s="318"/>
      <c r="G158" s="75">
        <v>500</v>
      </c>
      <c r="H158" s="318"/>
      <c r="I158" s="47">
        <v>1524941000</v>
      </c>
      <c r="J158" s="47"/>
      <c r="K158" s="47">
        <v>-89471071</v>
      </c>
      <c r="L158" s="47"/>
      <c r="M158" s="47">
        <f t="shared" si="5"/>
        <v>1435469929</v>
      </c>
      <c r="N158" s="47"/>
      <c r="O158" s="47">
        <v>1524941000</v>
      </c>
      <c r="P158" s="47"/>
      <c r="Q158" s="47">
        <v>-89471071</v>
      </c>
      <c r="R158" s="47"/>
      <c r="S158" s="47">
        <f t="shared" si="4"/>
        <v>1435469929</v>
      </c>
      <c r="T158" s="306"/>
    </row>
    <row r="159" spans="1:20" s="307" customFormat="1" ht="21">
      <c r="A159" s="315" t="s">
        <v>478</v>
      </c>
      <c r="B159" s="316"/>
      <c r="C159" s="317" t="s">
        <v>517</v>
      </c>
      <c r="D159" s="318"/>
      <c r="E159" s="319">
        <v>525132</v>
      </c>
      <c r="F159" s="318"/>
      <c r="G159" s="75">
        <v>20</v>
      </c>
      <c r="H159" s="318"/>
      <c r="I159" s="47">
        <v>10502640</v>
      </c>
      <c r="J159" s="47"/>
      <c r="K159" s="47">
        <v>-729629</v>
      </c>
      <c r="L159" s="47"/>
      <c r="M159" s="47">
        <f t="shared" si="5"/>
        <v>9773011</v>
      </c>
      <c r="N159" s="47"/>
      <c r="O159" s="47">
        <v>10502640</v>
      </c>
      <c r="P159" s="47"/>
      <c r="Q159" s="47">
        <v>-729629</v>
      </c>
      <c r="R159" s="47"/>
      <c r="S159" s="47">
        <f t="shared" si="4"/>
        <v>9773011</v>
      </c>
      <c r="T159" s="306"/>
    </row>
    <row r="160" spans="1:20" s="307" customFormat="1" ht="21">
      <c r="A160" s="315" t="s">
        <v>313</v>
      </c>
      <c r="B160" s="316"/>
      <c r="C160" s="317" t="s">
        <v>518</v>
      </c>
      <c r="D160" s="318"/>
      <c r="E160" s="319">
        <v>9478066</v>
      </c>
      <c r="F160" s="318"/>
      <c r="G160" s="75">
        <v>36</v>
      </c>
      <c r="H160" s="318"/>
      <c r="I160" s="47">
        <v>341210376</v>
      </c>
      <c r="J160" s="47"/>
      <c r="K160" s="47">
        <v>-24310154</v>
      </c>
      <c r="L160" s="47"/>
      <c r="M160" s="47">
        <f t="shared" si="5"/>
        <v>316900222</v>
      </c>
      <c r="N160" s="47"/>
      <c r="O160" s="47">
        <v>341210376</v>
      </c>
      <c r="P160" s="47"/>
      <c r="Q160" s="47">
        <v>-24310154</v>
      </c>
      <c r="R160" s="47"/>
      <c r="S160" s="47">
        <f t="shared" si="4"/>
        <v>316900222</v>
      </c>
      <c r="T160" s="306"/>
    </row>
    <row r="161" spans="1:20" s="307" customFormat="1" ht="21">
      <c r="A161" s="315" t="s">
        <v>504</v>
      </c>
      <c r="B161" s="316"/>
      <c r="C161" s="317" t="s">
        <v>519</v>
      </c>
      <c r="D161" s="318"/>
      <c r="E161" s="319">
        <v>19271456</v>
      </c>
      <c r="F161" s="318"/>
      <c r="G161" s="75">
        <v>320</v>
      </c>
      <c r="H161" s="318"/>
      <c r="I161" s="47">
        <v>6166865920</v>
      </c>
      <c r="J161" s="47"/>
      <c r="K161" s="47">
        <v>-450279099</v>
      </c>
      <c r="L161" s="47"/>
      <c r="M161" s="47">
        <f t="shared" si="5"/>
        <v>5716586821</v>
      </c>
      <c r="N161" s="47"/>
      <c r="O161" s="47">
        <v>6166865920</v>
      </c>
      <c r="P161" s="47"/>
      <c r="Q161" s="47">
        <v>-450279099</v>
      </c>
      <c r="R161" s="47"/>
      <c r="S161" s="47">
        <f t="shared" si="4"/>
        <v>5716586821</v>
      </c>
      <c r="T161" s="306"/>
    </row>
    <row r="162" spans="1:20" s="307" customFormat="1" ht="21">
      <c r="A162" s="315" t="s">
        <v>425</v>
      </c>
      <c r="B162" s="316"/>
      <c r="C162" s="317" t="s">
        <v>519</v>
      </c>
      <c r="D162" s="318"/>
      <c r="E162" s="319">
        <v>14873007</v>
      </c>
      <c r="F162" s="318"/>
      <c r="G162" s="75">
        <v>30</v>
      </c>
      <c r="H162" s="318"/>
      <c r="I162" s="47">
        <v>446190210</v>
      </c>
      <c r="J162" s="47"/>
      <c r="K162" s="47">
        <v>-30467360</v>
      </c>
      <c r="L162" s="47"/>
      <c r="M162" s="47">
        <f t="shared" si="5"/>
        <v>415722850</v>
      </c>
      <c r="N162" s="47"/>
      <c r="O162" s="47">
        <v>446190210</v>
      </c>
      <c r="P162" s="47"/>
      <c r="Q162" s="47">
        <v>-30467360</v>
      </c>
      <c r="R162" s="47"/>
      <c r="S162" s="47">
        <f t="shared" si="4"/>
        <v>415722850</v>
      </c>
      <c r="T162" s="306"/>
    </row>
    <row r="163" spans="1:20" s="307" customFormat="1" ht="21">
      <c r="A163" s="315" t="s">
        <v>282</v>
      </c>
      <c r="B163" s="316"/>
      <c r="C163" s="317" t="s">
        <v>520</v>
      </c>
      <c r="D163" s="318"/>
      <c r="E163" s="319">
        <v>5819380</v>
      </c>
      <c r="F163" s="318"/>
      <c r="G163" s="75">
        <v>750</v>
      </c>
      <c r="H163" s="318"/>
      <c r="I163" s="47">
        <v>4364535000</v>
      </c>
      <c r="J163" s="47"/>
      <c r="K163" s="47">
        <v>-221348329</v>
      </c>
      <c r="L163" s="47"/>
      <c r="M163" s="47">
        <f t="shared" si="5"/>
        <v>4143186671</v>
      </c>
      <c r="N163" s="47"/>
      <c r="O163" s="47">
        <v>4364535000</v>
      </c>
      <c r="P163" s="47"/>
      <c r="Q163" s="47">
        <v>-221348329</v>
      </c>
      <c r="R163" s="47"/>
      <c r="S163" s="47">
        <f t="shared" si="4"/>
        <v>4143186671</v>
      </c>
      <c r="T163" s="306"/>
    </row>
    <row r="164" spans="1:20" s="307" customFormat="1" ht="21">
      <c r="A164" s="315" t="s">
        <v>110</v>
      </c>
      <c r="B164" s="316"/>
      <c r="C164" s="317" t="s">
        <v>520</v>
      </c>
      <c r="D164" s="318"/>
      <c r="E164" s="319">
        <v>35389527</v>
      </c>
      <c r="F164" s="318"/>
      <c r="G164" s="75">
        <v>30</v>
      </c>
      <c r="H164" s="318"/>
      <c r="I164" s="47">
        <v>1061685810</v>
      </c>
      <c r="J164" s="47"/>
      <c r="K164" s="47">
        <v>-78144387</v>
      </c>
      <c r="L164" s="47"/>
      <c r="M164" s="47">
        <f t="shared" si="5"/>
        <v>983541423</v>
      </c>
      <c r="N164" s="47"/>
      <c r="O164" s="47">
        <v>1061685810</v>
      </c>
      <c r="P164" s="47"/>
      <c r="Q164" s="47">
        <v>-78144387</v>
      </c>
      <c r="R164" s="47"/>
      <c r="S164" s="47">
        <f t="shared" si="4"/>
        <v>983541423</v>
      </c>
      <c r="T164" s="306"/>
    </row>
    <row r="165" spans="1:20" s="307" customFormat="1" ht="21">
      <c r="A165" s="315" t="s">
        <v>258</v>
      </c>
      <c r="B165" s="316"/>
      <c r="C165" s="317" t="s">
        <v>521</v>
      </c>
      <c r="D165" s="318"/>
      <c r="E165" s="319">
        <v>24049386</v>
      </c>
      <c r="F165" s="318"/>
      <c r="G165" s="75">
        <v>200</v>
      </c>
      <c r="H165" s="318"/>
      <c r="I165" s="47">
        <v>4809877200</v>
      </c>
      <c r="J165" s="47"/>
      <c r="K165" s="47">
        <v>-140714493</v>
      </c>
      <c r="L165" s="47"/>
      <c r="M165" s="47">
        <f t="shared" si="5"/>
        <v>4669162707</v>
      </c>
      <c r="N165" s="47"/>
      <c r="O165" s="47">
        <v>4809877200</v>
      </c>
      <c r="P165" s="47"/>
      <c r="Q165" s="47">
        <v>-140714493</v>
      </c>
      <c r="R165" s="47"/>
      <c r="S165" s="47">
        <f t="shared" si="4"/>
        <v>4669162707</v>
      </c>
      <c r="T165" s="306"/>
    </row>
    <row r="166" spans="1:20" s="307" customFormat="1" ht="21">
      <c r="A166" s="315" t="s">
        <v>224</v>
      </c>
      <c r="B166" s="316"/>
      <c r="C166" s="317" t="s">
        <v>521</v>
      </c>
      <c r="D166" s="318"/>
      <c r="E166" s="319">
        <v>4499537</v>
      </c>
      <c r="F166" s="318"/>
      <c r="G166" s="75">
        <v>1200</v>
      </c>
      <c r="H166" s="318"/>
      <c r="I166" s="47">
        <v>5399444400</v>
      </c>
      <c r="J166" s="47"/>
      <c r="K166" s="47">
        <v>-349355467</v>
      </c>
      <c r="L166" s="47"/>
      <c r="M166" s="47">
        <f t="shared" si="5"/>
        <v>5050088933</v>
      </c>
      <c r="N166" s="47"/>
      <c r="O166" s="47">
        <v>5399444400</v>
      </c>
      <c r="P166" s="47"/>
      <c r="Q166" s="47">
        <v>-349355467</v>
      </c>
      <c r="R166" s="47"/>
      <c r="S166" s="47">
        <f t="shared" si="4"/>
        <v>5050088933</v>
      </c>
      <c r="T166" s="306"/>
    </row>
    <row r="167" spans="1:20" s="307" customFormat="1" ht="21">
      <c r="A167" s="315" t="s">
        <v>341</v>
      </c>
      <c r="B167" s="316"/>
      <c r="C167" s="317" t="s">
        <v>521</v>
      </c>
      <c r="D167" s="318"/>
      <c r="E167" s="319">
        <v>3568615</v>
      </c>
      <c r="F167" s="318"/>
      <c r="G167" s="75">
        <v>10</v>
      </c>
      <c r="H167" s="318"/>
      <c r="I167" s="47">
        <v>35686150</v>
      </c>
      <c r="J167" s="47"/>
      <c r="K167" s="47">
        <v>-2115416</v>
      </c>
      <c r="L167" s="47"/>
      <c r="M167" s="47">
        <f t="shared" si="5"/>
        <v>33570734</v>
      </c>
      <c r="N167" s="47"/>
      <c r="O167" s="47">
        <v>35686150</v>
      </c>
      <c r="P167" s="47"/>
      <c r="Q167" s="47">
        <v>-2115416</v>
      </c>
      <c r="R167" s="47"/>
      <c r="S167" s="47">
        <f t="shared" si="4"/>
        <v>33570734</v>
      </c>
      <c r="T167" s="306"/>
    </row>
    <row r="168" spans="1:20" s="307" customFormat="1" ht="21">
      <c r="A168" s="315" t="s">
        <v>327</v>
      </c>
      <c r="B168" s="316"/>
      <c r="C168" s="317" t="s">
        <v>521</v>
      </c>
      <c r="D168" s="318"/>
      <c r="E168" s="319">
        <v>345062</v>
      </c>
      <c r="F168" s="318"/>
      <c r="G168" s="75">
        <v>103</v>
      </c>
      <c r="H168" s="318"/>
      <c r="I168" s="47">
        <v>35541386</v>
      </c>
      <c r="J168" s="47"/>
      <c r="K168" s="47">
        <v>-2511199</v>
      </c>
      <c r="L168" s="47"/>
      <c r="M168" s="47">
        <f t="shared" si="5"/>
        <v>33030187</v>
      </c>
      <c r="N168" s="47"/>
      <c r="O168" s="47">
        <v>35541386</v>
      </c>
      <c r="P168" s="47"/>
      <c r="Q168" s="47">
        <v>-2511199</v>
      </c>
      <c r="R168" s="47"/>
      <c r="S168" s="47">
        <f t="shared" si="4"/>
        <v>33030187</v>
      </c>
      <c r="T168" s="306"/>
    </row>
    <row r="169" spans="1:20" s="307" customFormat="1" ht="21">
      <c r="A169" s="315" t="s">
        <v>298</v>
      </c>
      <c r="B169" s="316"/>
      <c r="C169" s="317" t="s">
        <v>493</v>
      </c>
      <c r="D169" s="318"/>
      <c r="E169" s="319">
        <v>17040938</v>
      </c>
      <c r="F169" s="318"/>
      <c r="G169" s="75">
        <v>100</v>
      </c>
      <c r="H169" s="318"/>
      <c r="I169" s="47">
        <v>1704093800</v>
      </c>
      <c r="J169" s="47"/>
      <c r="K169" s="47">
        <v>-244869784</v>
      </c>
      <c r="L169" s="47"/>
      <c r="M169" s="47">
        <f t="shared" si="5"/>
        <v>1459224016</v>
      </c>
      <c r="N169" s="47"/>
      <c r="O169" s="47">
        <v>1704093800</v>
      </c>
      <c r="P169" s="47"/>
      <c r="Q169" s="47">
        <v>-244869784</v>
      </c>
      <c r="R169" s="47"/>
      <c r="S169" s="47">
        <f t="shared" si="4"/>
        <v>1459224016</v>
      </c>
      <c r="T169" s="306"/>
    </row>
    <row r="170" spans="1:20" s="307" customFormat="1" ht="21.6" thickBot="1">
      <c r="A170" s="306" t="s">
        <v>2</v>
      </c>
      <c r="B170" s="316"/>
      <c r="C170" s="317"/>
      <c r="D170" s="318"/>
      <c r="E170" s="319"/>
      <c r="F170" s="318"/>
      <c r="G170" s="76"/>
      <c r="H170" s="318"/>
      <c r="I170" s="78">
        <f>SUM(I13:I169)</f>
        <v>38492908467</v>
      </c>
      <c r="J170" s="47"/>
      <c r="K170" s="78">
        <f>SUM(K13:K169)</f>
        <v>-2089050139</v>
      </c>
      <c r="L170" s="47"/>
      <c r="M170" s="78">
        <f>SUM(M9:M169)</f>
        <v>36403858328</v>
      </c>
      <c r="N170" s="47"/>
      <c r="O170" s="78">
        <f>SUM(O9:O169)</f>
        <v>538178835177</v>
      </c>
      <c r="P170" s="47"/>
      <c r="Q170" s="78">
        <f>SUM(Q13:Q169)</f>
        <v>-3812390948</v>
      </c>
      <c r="R170" s="47"/>
      <c r="S170" s="78">
        <f>SUM(S9:S169)</f>
        <v>534366444229</v>
      </c>
      <c r="T170" s="306"/>
    </row>
    <row r="171" spans="1:20" s="307" customFormat="1" ht="21.6" thickTop="1">
      <c r="A171" s="315"/>
      <c r="B171" s="316"/>
      <c r="C171" s="317"/>
      <c r="D171" s="318"/>
      <c r="E171" s="319"/>
      <c r="F171" s="318"/>
      <c r="G171" s="76"/>
      <c r="H171" s="318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306"/>
    </row>
    <row r="172" spans="1:20">
      <c r="K172" s="153"/>
    </row>
    <row r="173" spans="1:20">
      <c r="K173" s="153"/>
    </row>
    <row r="174" spans="1:20">
      <c r="K174" s="153"/>
    </row>
    <row r="175" spans="1:20">
      <c r="K175" s="153"/>
    </row>
    <row r="176" spans="1:20">
      <c r="K176" s="153"/>
    </row>
    <row r="177" spans="11:11">
      <c r="K177" s="153"/>
    </row>
    <row r="178" spans="11:11">
      <c r="K178" s="153"/>
    </row>
    <row r="179" spans="11:11">
      <c r="K179" s="153"/>
    </row>
    <row r="180" spans="11:11">
      <c r="K180" s="153"/>
    </row>
    <row r="181" spans="11:11">
      <c r="K181" s="153"/>
    </row>
    <row r="182" spans="11:11">
      <c r="K182" s="153"/>
    </row>
    <row r="183" spans="11:11">
      <c r="K183" s="154"/>
    </row>
    <row r="184" spans="11:11">
      <c r="K184" s="154"/>
    </row>
  </sheetData>
  <autoFilter ref="A8:A170" xr:uid="{00000000-0001-0000-0600-000000000000}">
    <sortState xmlns:xlrd2="http://schemas.microsoft.com/office/spreadsheetml/2017/richdata2" ref="A69">
      <sortCondition ref="A8:A170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honeticPr fontId="23" type="noConversion"/>
  <pageMargins left="0.7" right="6.8000000000000005E-2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I9" sqref="I9"/>
    </sheetView>
  </sheetViews>
  <sheetFormatPr defaultColWidth="9.109375" defaultRowHeight="21"/>
  <cols>
    <col min="1" max="1" width="50.88671875" style="38" customWidth="1"/>
    <col min="2" max="2" width="1" style="38" customWidth="1"/>
    <col min="3" max="3" width="13.109375" style="38" customWidth="1"/>
    <col min="4" max="4" width="1" style="38" customWidth="1"/>
    <col min="5" max="5" width="13" style="38" customWidth="1"/>
    <col min="6" max="6" width="1" style="38" customWidth="1"/>
    <col min="7" max="7" width="11.88671875" style="38" customWidth="1"/>
    <col min="8" max="8" width="1" style="38" customWidth="1"/>
    <col min="9" max="9" width="25" style="45" bestFit="1" customWidth="1"/>
    <col min="10" max="10" width="0.88671875" style="45" customWidth="1"/>
    <col min="11" max="11" width="25" style="45" bestFit="1" customWidth="1"/>
    <col min="12" max="12" width="0.6640625" style="45" customWidth="1"/>
    <col min="13" max="13" width="23.109375" style="45" bestFit="1" customWidth="1"/>
    <col min="14" max="14" width="0.6640625" style="45" customWidth="1"/>
    <col min="15" max="15" width="23.109375" style="45" bestFit="1" customWidth="1"/>
    <col min="16" max="16" width="0.5546875" style="45" customWidth="1"/>
    <col min="17" max="17" width="17" style="45" bestFit="1" customWidth="1"/>
    <col min="18" max="18" width="0.5546875" style="45" customWidth="1"/>
    <col min="19" max="19" width="23.109375" style="45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24" t="s">
        <v>77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22" ht="25.2">
      <c r="A2" s="224" t="s">
        <v>49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22" ht="25.2">
      <c r="A3" s="224" t="str">
        <f>' سهام'!A3</f>
        <v>برای ماه منتهی به 1403/10/30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2" ht="25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22" ht="25.2">
      <c r="A5" s="230" t="s">
        <v>356</v>
      </c>
      <c r="B5" s="230"/>
      <c r="C5" s="230"/>
      <c r="D5" s="230"/>
      <c r="E5" s="230"/>
      <c r="F5" s="230"/>
      <c r="G5" s="230"/>
      <c r="H5" s="230"/>
      <c r="I5" s="230"/>
      <c r="J5" s="79"/>
      <c r="K5" s="80"/>
      <c r="L5" s="80"/>
      <c r="M5" s="80"/>
      <c r="N5" s="80"/>
      <c r="O5" s="80"/>
      <c r="P5" s="80"/>
      <c r="Q5" s="80"/>
      <c r="R5" s="80"/>
      <c r="S5" s="80"/>
    </row>
    <row r="6" spans="1:22" ht="24.75" customHeight="1" thickBot="1">
      <c r="A6" s="99"/>
      <c r="B6" s="100"/>
      <c r="C6" s="100"/>
      <c r="D6" s="100"/>
      <c r="E6" s="100"/>
      <c r="F6" s="100"/>
      <c r="G6" s="100"/>
      <c r="H6" s="100"/>
      <c r="I6" s="261" t="str">
        <f>'درآمد سود سهام'!$I$7</f>
        <v>طی دی  ماه</v>
      </c>
      <c r="J6" s="261"/>
      <c r="K6" s="261"/>
      <c r="L6" s="261"/>
      <c r="M6" s="261"/>
      <c r="N6" s="80"/>
      <c r="O6" s="261" t="str">
        <f>'درآمد سود سهام'!$O$7</f>
        <v>از ابتدای سال مالی تا پایان دی ماه</v>
      </c>
      <c r="P6" s="261"/>
      <c r="Q6" s="261"/>
      <c r="R6" s="261"/>
      <c r="S6" s="261"/>
    </row>
    <row r="7" spans="1:22" ht="46.5" customHeight="1" thickBot="1">
      <c r="A7" s="101" t="s">
        <v>33</v>
      </c>
      <c r="B7" s="102"/>
      <c r="C7" s="81" t="s">
        <v>357</v>
      </c>
      <c r="D7" s="105"/>
      <c r="E7" s="81" t="s">
        <v>20</v>
      </c>
      <c r="F7" s="105"/>
      <c r="G7" s="81" t="s">
        <v>30</v>
      </c>
      <c r="H7" s="102"/>
      <c r="I7" s="81" t="s">
        <v>50</v>
      </c>
      <c r="J7" s="82"/>
      <c r="K7" s="81" t="s">
        <v>35</v>
      </c>
      <c r="L7" s="82"/>
      <c r="M7" s="81" t="s">
        <v>36</v>
      </c>
      <c r="N7" s="80"/>
      <c r="O7" s="81" t="s">
        <v>50</v>
      </c>
      <c r="P7" s="82"/>
      <c r="Q7" s="81" t="s">
        <v>35</v>
      </c>
      <c r="R7" s="82"/>
      <c r="S7" s="81" t="s">
        <v>36</v>
      </c>
    </row>
    <row r="8" spans="1:22" ht="24.6">
      <c r="A8" s="101"/>
      <c r="B8" s="102"/>
      <c r="C8" s="102"/>
      <c r="D8" s="102"/>
      <c r="E8" s="102"/>
      <c r="F8" s="102"/>
      <c r="G8" s="102"/>
      <c r="H8" s="102"/>
      <c r="I8" s="71">
        <v>0</v>
      </c>
      <c r="J8" s="71"/>
      <c r="K8" s="71">
        <v>0</v>
      </c>
      <c r="L8" s="71"/>
      <c r="M8" s="71">
        <v>0</v>
      </c>
      <c r="N8" s="71"/>
      <c r="O8" s="71">
        <v>0</v>
      </c>
      <c r="P8" s="71"/>
      <c r="Q8" s="71">
        <v>0</v>
      </c>
      <c r="R8" s="71"/>
      <c r="S8" s="71">
        <f>Q8+O8</f>
        <v>0</v>
      </c>
    </row>
    <row r="9" spans="1:22" s="1" customFormat="1" ht="25.2" thickBot="1">
      <c r="A9" s="103" t="s">
        <v>2</v>
      </c>
      <c r="B9" s="100"/>
      <c r="C9" s="100"/>
      <c r="D9" s="100"/>
      <c r="E9" s="100"/>
      <c r="F9" s="100"/>
      <c r="G9" s="100"/>
      <c r="H9" s="100"/>
      <c r="I9" s="83">
        <f>SUM(I8:I8)</f>
        <v>0</v>
      </c>
      <c r="J9" s="104"/>
      <c r="K9" s="83">
        <f>SUM(K8:K8)</f>
        <v>0</v>
      </c>
      <c r="L9" s="104"/>
      <c r="M9" s="83">
        <f>SUM(M8:M8)</f>
        <v>0</v>
      </c>
      <c r="N9" s="104"/>
      <c r="O9" s="83">
        <f>SUM(O8:O8)</f>
        <v>0</v>
      </c>
      <c r="P9" s="104"/>
      <c r="Q9" s="83">
        <f>SUM(Q8:Q8)</f>
        <v>0</v>
      </c>
      <c r="R9" s="84" t="e">
        <f>SUM(#REF!)</f>
        <v>#REF!</v>
      </c>
      <c r="S9" s="83">
        <f>SUM(S8:S8)</f>
        <v>0</v>
      </c>
      <c r="U9" s="10"/>
      <c r="V9" s="10"/>
    </row>
    <row r="10" spans="1:22" s="1" customFormat="1" ht="21.6" thickTop="1">
      <c r="A10" s="38"/>
      <c r="B10" s="38"/>
      <c r="C10" s="38"/>
      <c r="D10" s="38"/>
      <c r="E10" s="38"/>
      <c r="F10" s="38"/>
      <c r="G10" s="38"/>
      <c r="H10" s="38"/>
      <c r="I10" s="45"/>
      <c r="J10" s="35"/>
      <c r="K10" s="45"/>
      <c r="L10" s="35"/>
      <c r="M10" s="45"/>
      <c r="N10" s="35"/>
      <c r="O10" s="45"/>
      <c r="P10" s="35"/>
      <c r="Q10" s="45"/>
      <c r="R10" s="45"/>
      <c r="S10" s="45"/>
      <c r="T10" s="10"/>
      <c r="U10" s="10"/>
      <c r="V10" s="10"/>
    </row>
    <row r="11" spans="1:22" s="1" customFormat="1">
      <c r="A11" s="38"/>
      <c r="B11" s="38"/>
      <c r="C11" s="38"/>
      <c r="D11" s="38"/>
      <c r="E11" s="38"/>
      <c r="F11" s="38"/>
      <c r="G11" s="38"/>
      <c r="H11" s="38"/>
      <c r="I11" s="45"/>
      <c r="J11" s="35"/>
      <c r="K11" s="45"/>
      <c r="L11" s="35"/>
      <c r="M11" s="45"/>
      <c r="N11" s="35"/>
      <c r="O11" s="45"/>
      <c r="P11" s="35"/>
      <c r="Q11" s="45"/>
      <c r="R11" s="45"/>
      <c r="S11" s="45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6"/>
  <sheetViews>
    <sheetView rightToLeft="1" view="pageBreakPreview" topLeftCell="B4" zoomScale="80" zoomScaleNormal="100" zoomScaleSheetLayoutView="80" workbookViewId="0">
      <selection activeCell="K11" sqref="K11"/>
    </sheetView>
  </sheetViews>
  <sheetFormatPr defaultColWidth="9.109375" defaultRowHeight="21"/>
  <cols>
    <col min="1" max="1" width="50.88671875" style="38" customWidth="1"/>
    <col min="2" max="2" width="1" style="38" customWidth="1"/>
    <col min="3" max="3" width="25" style="45" bestFit="1" customWidth="1"/>
    <col min="4" max="4" width="0.88671875" style="45" customWidth="1"/>
    <col min="5" max="5" width="25" style="45" bestFit="1" customWidth="1"/>
    <col min="6" max="6" width="0.6640625" style="45" customWidth="1"/>
    <col min="7" max="7" width="23.109375" style="45" bestFit="1" customWidth="1"/>
    <col min="8" max="8" width="0.6640625" style="45" customWidth="1"/>
    <col min="9" max="9" width="23.109375" style="45" bestFit="1" customWidth="1"/>
    <col min="10" max="10" width="0.5546875" style="45" customWidth="1"/>
    <col min="11" max="11" width="17" style="45" bestFit="1" customWidth="1"/>
    <col min="12" max="12" width="0.5546875" style="45" customWidth="1"/>
    <col min="13" max="13" width="23.109375" style="45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24" t="s">
        <v>77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6" ht="25.2">
      <c r="A2" s="224" t="s">
        <v>49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6" ht="25.2">
      <c r="A3" s="224" t="str">
        <f>' سهام'!A3</f>
        <v>برای ماه منتهی به 1403/10/30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6" ht="25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6" ht="25.2">
      <c r="A5" s="230" t="s">
        <v>355</v>
      </c>
      <c r="B5" s="230"/>
      <c r="C5" s="230"/>
      <c r="D5" s="79"/>
      <c r="E5" s="80"/>
      <c r="F5" s="80"/>
      <c r="G5" s="80"/>
      <c r="H5" s="80"/>
      <c r="I5" s="80"/>
      <c r="J5" s="80"/>
      <c r="K5" s="80"/>
      <c r="L5" s="80"/>
      <c r="M5" s="80"/>
    </row>
    <row r="6" spans="1:16" ht="24.75" customHeight="1" thickBot="1">
      <c r="A6" s="99"/>
      <c r="B6" s="100"/>
      <c r="C6" s="261" t="str">
        <f>'درآمد سود سهام'!$I$7</f>
        <v>طی دی  ماه</v>
      </c>
      <c r="D6" s="261"/>
      <c r="E6" s="261"/>
      <c r="F6" s="261"/>
      <c r="G6" s="261"/>
      <c r="H6" s="80"/>
      <c r="I6" s="261" t="str">
        <f>'درآمد سود سهام'!$O$7</f>
        <v>از ابتدای سال مالی تا پایان دی ماه</v>
      </c>
      <c r="J6" s="261"/>
      <c r="K6" s="261"/>
      <c r="L6" s="261"/>
      <c r="M6" s="261"/>
    </row>
    <row r="7" spans="1:16" ht="46.5" customHeight="1" thickBot="1">
      <c r="A7" s="101" t="s">
        <v>33</v>
      </c>
      <c r="B7" s="102"/>
      <c r="C7" s="81" t="s">
        <v>50</v>
      </c>
      <c r="D7" s="82"/>
      <c r="E7" s="81" t="s">
        <v>35</v>
      </c>
      <c r="F7" s="82"/>
      <c r="G7" s="81" t="s">
        <v>36</v>
      </c>
      <c r="H7" s="80"/>
      <c r="I7" s="81" t="s">
        <v>50</v>
      </c>
      <c r="J7" s="82"/>
      <c r="K7" s="81" t="s">
        <v>35</v>
      </c>
      <c r="L7" s="82"/>
      <c r="M7" s="81" t="s">
        <v>36</v>
      </c>
    </row>
    <row r="8" spans="1:16" ht="24.6">
      <c r="A8" s="101" t="s">
        <v>361</v>
      </c>
      <c r="B8" s="102"/>
      <c r="C8" s="71">
        <v>7823</v>
      </c>
      <c r="D8" s="71"/>
      <c r="E8" s="71">
        <v>0</v>
      </c>
      <c r="F8" s="71"/>
      <c r="G8" s="71">
        <f>C8+E8</f>
        <v>7823</v>
      </c>
      <c r="H8" s="71"/>
      <c r="I8" s="71">
        <v>315489410</v>
      </c>
      <c r="J8" s="71"/>
      <c r="K8" s="71">
        <v>0</v>
      </c>
      <c r="L8" s="71"/>
      <c r="M8" s="71">
        <f>I8+K8</f>
        <v>315489410</v>
      </c>
    </row>
    <row r="9" spans="1:16" ht="24.6">
      <c r="A9" s="101" t="s">
        <v>358</v>
      </c>
      <c r="B9" s="102"/>
      <c r="C9" s="71">
        <v>1667</v>
      </c>
      <c r="D9" s="71"/>
      <c r="E9" s="71">
        <v>0</v>
      </c>
      <c r="F9" s="71"/>
      <c r="G9" s="71">
        <f>C9+E9</f>
        <v>1667</v>
      </c>
      <c r="H9" s="71"/>
      <c r="I9" s="71">
        <v>11930</v>
      </c>
      <c r="J9" s="71"/>
      <c r="K9" s="71">
        <v>0</v>
      </c>
      <c r="L9" s="71"/>
      <c r="M9" s="71">
        <f>I9+K9</f>
        <v>11930</v>
      </c>
    </row>
    <row r="10" spans="1:16" ht="24.6">
      <c r="A10" s="101" t="s">
        <v>359</v>
      </c>
      <c r="B10" s="102"/>
      <c r="C10" s="71">
        <v>4331</v>
      </c>
      <c r="D10" s="71"/>
      <c r="E10" s="71">
        <v>0</v>
      </c>
      <c r="F10" s="71"/>
      <c r="G10" s="71">
        <f>C10+E10</f>
        <v>4331</v>
      </c>
      <c r="H10" s="71"/>
      <c r="I10" s="71">
        <v>30510</v>
      </c>
      <c r="J10" s="71"/>
      <c r="K10" s="71">
        <v>0</v>
      </c>
      <c r="L10" s="71"/>
      <c r="M10" s="71">
        <f>I10+K10</f>
        <v>30510</v>
      </c>
    </row>
    <row r="11" spans="1:16" s="1" customFormat="1" ht="24.6">
      <c r="A11" s="101" t="s">
        <v>360</v>
      </c>
      <c r="B11" s="35"/>
      <c r="C11" s="71">
        <v>13910</v>
      </c>
      <c r="D11" s="71"/>
      <c r="E11" s="71">
        <v>0</v>
      </c>
      <c r="F11" s="71"/>
      <c r="G11" s="71">
        <f>C11+E11</f>
        <v>13910</v>
      </c>
      <c r="H11" s="71"/>
      <c r="I11" s="71">
        <v>104530579</v>
      </c>
      <c r="J11" s="71"/>
      <c r="K11" s="71">
        <v>0</v>
      </c>
      <c r="L11" s="71"/>
      <c r="M11" s="71">
        <f>I11+K11</f>
        <v>104530579</v>
      </c>
      <c r="O11" s="10"/>
      <c r="P11" s="10"/>
    </row>
    <row r="12" spans="1:16" s="1" customFormat="1" ht="25.2" thickBot="1">
      <c r="A12" s="103" t="s">
        <v>2</v>
      </c>
      <c r="B12" s="100"/>
      <c r="C12" s="83">
        <f>SUM(C8:C11)</f>
        <v>27731</v>
      </c>
      <c r="D12" s="104"/>
      <c r="E12" s="83">
        <f>SUM(E8:E11)</f>
        <v>0</v>
      </c>
      <c r="F12" s="104"/>
      <c r="G12" s="83">
        <f>SUM(G8:G11)</f>
        <v>27731</v>
      </c>
      <c r="H12" s="104"/>
      <c r="I12" s="83">
        <f>SUM(I8:I11)</f>
        <v>420062429</v>
      </c>
      <c r="J12" s="104"/>
      <c r="K12" s="83">
        <f>SUM(K8:K11)</f>
        <v>0</v>
      </c>
      <c r="L12" s="84" t="e">
        <f>SUM(#REF!)</f>
        <v>#REF!</v>
      </c>
      <c r="M12" s="83">
        <f>SUM(M8:M11)</f>
        <v>420062429</v>
      </c>
      <c r="O12" s="10"/>
      <c r="P12" s="10"/>
    </row>
    <row r="13" spans="1:16" s="1" customFormat="1" ht="21.6" thickTop="1">
      <c r="A13" s="38"/>
      <c r="B13" s="38"/>
      <c r="C13" s="45"/>
      <c r="D13" s="35"/>
      <c r="E13" s="45"/>
      <c r="F13" s="35"/>
      <c r="G13" s="45"/>
      <c r="H13" s="35"/>
      <c r="I13" s="45"/>
      <c r="J13" s="35"/>
      <c r="K13" s="45"/>
      <c r="L13" s="45"/>
      <c r="M13" s="45"/>
      <c r="N13" s="10"/>
      <c r="O13" s="10"/>
      <c r="P13" s="10"/>
    </row>
    <row r="14" spans="1:16" s="1" customFormat="1">
      <c r="A14" s="38"/>
      <c r="B14" s="38"/>
      <c r="C14" s="45"/>
      <c r="D14" s="35"/>
      <c r="E14" s="45"/>
      <c r="F14" s="35"/>
      <c r="G14" s="45"/>
      <c r="H14" s="35"/>
      <c r="I14" s="45"/>
      <c r="J14" s="35"/>
      <c r="K14" s="45"/>
      <c r="L14" s="45"/>
      <c r="M14" s="45"/>
      <c r="O14" s="10"/>
      <c r="P14" s="10"/>
    </row>
    <row r="15" spans="1:16" s="1" customFormat="1">
      <c r="A15" s="35"/>
      <c r="B15" s="3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O15" s="10"/>
      <c r="P15" s="10"/>
    </row>
    <row r="16" spans="1:16" s="1" customFormat="1">
      <c r="A16" s="35"/>
      <c r="B16" s="3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O16" s="10"/>
      <c r="P16" s="10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49"/>
  <sheetViews>
    <sheetView rightToLeft="1" view="pageBreakPreview" topLeftCell="A336" zoomScale="80" zoomScaleNormal="100" zoomScaleSheetLayoutView="80" workbookViewId="0">
      <selection activeCell="A346" sqref="A346:Q346"/>
    </sheetView>
  </sheetViews>
  <sheetFormatPr defaultColWidth="9.109375" defaultRowHeight="16.2"/>
  <cols>
    <col min="1" max="1" width="37.88671875" style="69" bestFit="1" customWidth="1"/>
    <col min="2" max="2" width="1.33203125" style="69" customWidth="1"/>
    <col min="3" max="3" width="13.88671875" style="69" bestFit="1" customWidth="1"/>
    <col min="4" max="4" width="0.88671875" style="69" customWidth="1"/>
    <col min="5" max="5" width="30.33203125" style="70" bestFit="1" customWidth="1"/>
    <col min="6" max="6" width="0.5546875" style="70" customWidth="1"/>
    <col min="7" max="7" width="27.44140625" style="70" bestFit="1" customWidth="1"/>
    <col min="8" max="8" width="0.88671875" style="70" customWidth="1"/>
    <col min="9" max="9" width="25.44140625" style="95" bestFit="1" customWidth="1"/>
    <col min="10" max="10" width="0.5546875" style="95" customWidth="1"/>
    <col min="11" max="11" width="15.6640625" style="95" bestFit="1" customWidth="1"/>
    <col min="12" max="12" width="0.44140625" style="95" customWidth="1"/>
    <col min="13" max="13" width="20" style="95" bestFit="1" customWidth="1"/>
    <col min="14" max="14" width="0.44140625" style="95" customWidth="1"/>
    <col min="15" max="15" width="24.5546875" style="95" bestFit="1" customWidth="1"/>
    <col min="16" max="16" width="0.5546875" style="95" customWidth="1"/>
    <col min="17" max="17" width="23.6640625" style="95" bestFit="1" customWidth="1"/>
    <col min="18" max="18" width="19" style="11" customWidth="1"/>
    <col min="19" max="16384" width="9.109375" style="11"/>
  </cols>
  <sheetData>
    <row r="1" spans="1:17" s="307" customFormat="1" ht="21.6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307" customFormat="1" ht="21.6">
      <c r="A2" s="305" t="s">
        <v>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s="307" customFormat="1" ht="21.6">
      <c r="A3" s="305" t="str">
        <f>' سهام'!A3</f>
        <v>برای ماه منتهی به 1403/10/30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07" customFormat="1" ht="21.6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</row>
    <row r="5" spans="1:17" s="307" customFormat="1" ht="21.6">
      <c r="A5" s="320" t="s">
        <v>354</v>
      </c>
      <c r="B5" s="320"/>
      <c r="C5" s="320"/>
      <c r="D5" s="320"/>
      <c r="E5" s="320"/>
      <c r="F5" s="320"/>
      <c r="G5" s="320"/>
      <c r="H5" s="320"/>
      <c r="I5" s="320"/>
      <c r="J5" s="85"/>
      <c r="K5" s="85"/>
      <c r="L5" s="85"/>
      <c r="M5" s="85"/>
      <c r="N5" s="85"/>
      <c r="O5" s="85"/>
      <c r="P5" s="85"/>
      <c r="Q5" s="85"/>
    </row>
    <row r="6" spans="1:17" s="307" customFormat="1" ht="22.2" thickBot="1">
      <c r="A6" s="321"/>
      <c r="B6" s="321"/>
      <c r="C6" s="322" t="str">
        <f>'درآمد سود سهام'!$I$7</f>
        <v>طی دی  ماه</v>
      </c>
      <c r="D6" s="323"/>
      <c r="E6" s="323"/>
      <c r="F6" s="323"/>
      <c r="G6" s="323"/>
      <c r="H6" s="323"/>
      <c r="I6" s="323"/>
      <c r="J6" s="86"/>
      <c r="K6" s="262" t="str">
        <f>'درآمد سود سهام'!$O$7</f>
        <v>از ابتدای سال مالی تا پایان دی ماه</v>
      </c>
      <c r="L6" s="262"/>
      <c r="M6" s="262"/>
      <c r="N6" s="262"/>
      <c r="O6" s="262"/>
      <c r="P6" s="262"/>
      <c r="Q6" s="262"/>
    </row>
    <row r="7" spans="1:17" s="307" customFormat="1" ht="42.6" thickBot="1">
      <c r="A7" s="316" t="s">
        <v>33</v>
      </c>
      <c r="B7" s="316"/>
      <c r="C7" s="324" t="s">
        <v>3</v>
      </c>
      <c r="D7" s="316"/>
      <c r="E7" s="87" t="s">
        <v>208</v>
      </c>
      <c r="F7" s="88"/>
      <c r="G7" s="89" t="s">
        <v>37</v>
      </c>
      <c r="H7" s="88"/>
      <c r="I7" s="90" t="s">
        <v>207</v>
      </c>
      <c r="J7" s="86"/>
      <c r="K7" s="91" t="s">
        <v>3</v>
      </c>
      <c r="L7" s="92"/>
      <c r="M7" s="90" t="s">
        <v>208</v>
      </c>
      <c r="N7" s="92"/>
      <c r="O7" s="91" t="s">
        <v>37</v>
      </c>
      <c r="P7" s="92"/>
      <c r="Q7" s="90" t="s">
        <v>207</v>
      </c>
    </row>
    <row r="8" spans="1:17" s="307" customFormat="1" ht="21">
      <c r="A8" s="325" t="s">
        <v>118</v>
      </c>
      <c r="B8" s="326"/>
      <c r="C8" s="93">
        <v>0</v>
      </c>
      <c r="D8" s="326"/>
      <c r="E8" s="93">
        <v>0</v>
      </c>
      <c r="F8" s="71"/>
      <c r="G8" s="93">
        <v>0</v>
      </c>
      <c r="H8" s="326"/>
      <c r="I8" s="93">
        <f>G8+E8</f>
        <v>0</v>
      </c>
      <c r="J8" s="93"/>
      <c r="K8" s="71">
        <v>6109621</v>
      </c>
      <c r="L8" s="93"/>
      <c r="M8" s="93">
        <v>21452161701</v>
      </c>
      <c r="N8" s="326"/>
      <c r="O8" s="93">
        <v>-22511932647</v>
      </c>
      <c r="P8" s="93"/>
      <c r="Q8" s="93">
        <f>M8+O8</f>
        <v>-1059770946</v>
      </c>
    </row>
    <row r="9" spans="1:17" s="307" customFormat="1" ht="21">
      <c r="A9" s="325" t="s">
        <v>192</v>
      </c>
      <c r="B9" s="326"/>
      <c r="C9" s="93">
        <v>0</v>
      </c>
      <c r="D9" s="326"/>
      <c r="E9" s="93">
        <v>0</v>
      </c>
      <c r="F9" s="71"/>
      <c r="G9" s="93">
        <v>0</v>
      </c>
      <c r="H9" s="326"/>
      <c r="I9" s="93">
        <f t="shared" ref="I9:I72" si="0">G9+E9</f>
        <v>0</v>
      </c>
      <c r="J9" s="93"/>
      <c r="K9" s="71">
        <v>2623096</v>
      </c>
      <c r="L9" s="93"/>
      <c r="M9" s="93">
        <v>14099546102</v>
      </c>
      <c r="N9" s="326"/>
      <c r="O9" s="93">
        <v>-15168306849</v>
      </c>
      <c r="P9" s="93"/>
      <c r="Q9" s="93">
        <f t="shared" ref="Q9:Q72" si="1">M9+O9</f>
        <v>-1068760747</v>
      </c>
    </row>
    <row r="10" spans="1:17" s="307" customFormat="1" ht="21">
      <c r="A10" s="325" t="s">
        <v>267</v>
      </c>
      <c r="B10" s="326"/>
      <c r="C10" s="93">
        <v>264292</v>
      </c>
      <c r="D10" s="326"/>
      <c r="E10" s="93">
        <v>3245610374</v>
      </c>
      <c r="F10" s="71"/>
      <c r="G10" s="93">
        <v>-2957496528</v>
      </c>
      <c r="H10" s="326"/>
      <c r="I10" s="93">
        <f t="shared" si="0"/>
        <v>288113846</v>
      </c>
      <c r="J10" s="93"/>
      <c r="K10" s="71">
        <v>3949454</v>
      </c>
      <c r="L10" s="93"/>
      <c r="M10" s="93">
        <v>46804972276</v>
      </c>
      <c r="N10" s="326"/>
      <c r="O10" s="93">
        <v>-42373908208</v>
      </c>
      <c r="P10" s="93"/>
      <c r="Q10" s="93">
        <f t="shared" si="1"/>
        <v>4431064068</v>
      </c>
    </row>
    <row r="11" spans="1:17" s="307" customFormat="1" ht="21">
      <c r="A11" s="325" t="s">
        <v>134</v>
      </c>
      <c r="B11" s="326"/>
      <c r="C11" s="93">
        <v>0</v>
      </c>
      <c r="D11" s="326"/>
      <c r="E11" s="93">
        <v>0</v>
      </c>
      <c r="F11" s="71"/>
      <c r="G11" s="93">
        <v>0</v>
      </c>
      <c r="H11" s="326"/>
      <c r="I11" s="93">
        <f t="shared" si="0"/>
        <v>0</v>
      </c>
      <c r="J11" s="93"/>
      <c r="K11" s="71">
        <v>4470905</v>
      </c>
      <c r="L11" s="93"/>
      <c r="M11" s="93">
        <v>16316008097</v>
      </c>
      <c r="N11" s="326"/>
      <c r="O11" s="93">
        <v>-17053004142</v>
      </c>
      <c r="P11" s="93"/>
      <c r="Q11" s="93">
        <f t="shared" si="1"/>
        <v>-736996045</v>
      </c>
    </row>
    <row r="12" spans="1:17" s="307" customFormat="1" ht="21">
      <c r="A12" s="325" t="s">
        <v>147</v>
      </c>
      <c r="B12" s="326"/>
      <c r="C12" s="93">
        <v>143291</v>
      </c>
      <c r="D12" s="326"/>
      <c r="E12" s="93">
        <v>2219369983</v>
      </c>
      <c r="F12" s="71"/>
      <c r="G12" s="93">
        <v>-2010142938</v>
      </c>
      <c r="H12" s="326"/>
      <c r="I12" s="93">
        <f t="shared" si="0"/>
        <v>209227045</v>
      </c>
      <c r="J12" s="93"/>
      <c r="K12" s="71">
        <v>1005136</v>
      </c>
      <c r="L12" s="93"/>
      <c r="M12" s="93">
        <v>13023009128</v>
      </c>
      <c r="N12" s="326"/>
      <c r="O12" s="93">
        <v>-13764300486</v>
      </c>
      <c r="P12" s="93"/>
      <c r="Q12" s="93">
        <f t="shared" si="1"/>
        <v>-741291358</v>
      </c>
    </row>
    <row r="13" spans="1:17" s="307" customFormat="1" ht="21">
      <c r="A13" s="325" t="s">
        <v>144</v>
      </c>
      <c r="B13" s="326"/>
      <c r="C13" s="93">
        <v>0</v>
      </c>
      <c r="D13" s="326"/>
      <c r="E13" s="93">
        <v>0</v>
      </c>
      <c r="F13" s="71"/>
      <c r="G13" s="93">
        <v>0</v>
      </c>
      <c r="H13" s="326"/>
      <c r="I13" s="93">
        <f t="shared" si="0"/>
        <v>0</v>
      </c>
      <c r="J13" s="93"/>
      <c r="K13" s="71">
        <v>698168</v>
      </c>
      <c r="L13" s="93"/>
      <c r="M13" s="93">
        <v>7340220624</v>
      </c>
      <c r="N13" s="326"/>
      <c r="O13" s="93">
        <v>-7778342698</v>
      </c>
      <c r="P13" s="93"/>
      <c r="Q13" s="93">
        <f t="shared" si="1"/>
        <v>-438122074</v>
      </c>
    </row>
    <row r="14" spans="1:17" s="307" customFormat="1" ht="21">
      <c r="A14" s="325" t="s">
        <v>252</v>
      </c>
      <c r="B14" s="326"/>
      <c r="C14" s="93">
        <v>0</v>
      </c>
      <c r="D14" s="326"/>
      <c r="E14" s="93">
        <v>0</v>
      </c>
      <c r="F14" s="71"/>
      <c r="G14" s="93">
        <v>0</v>
      </c>
      <c r="H14" s="326"/>
      <c r="I14" s="93">
        <f t="shared" si="0"/>
        <v>0</v>
      </c>
      <c r="J14" s="93"/>
      <c r="K14" s="71">
        <v>706826</v>
      </c>
      <c r="L14" s="93"/>
      <c r="M14" s="93">
        <v>23625653166</v>
      </c>
      <c r="N14" s="326"/>
      <c r="O14" s="93">
        <v>-24064748198</v>
      </c>
      <c r="P14" s="93"/>
      <c r="Q14" s="93">
        <f t="shared" si="1"/>
        <v>-439095032</v>
      </c>
    </row>
    <row r="15" spans="1:17" s="307" customFormat="1" ht="21">
      <c r="A15" s="325" t="s">
        <v>280</v>
      </c>
      <c r="B15" s="326"/>
      <c r="C15" s="93">
        <v>0</v>
      </c>
      <c r="D15" s="326"/>
      <c r="E15" s="93">
        <v>0</v>
      </c>
      <c r="F15" s="71"/>
      <c r="G15" s="93">
        <v>0</v>
      </c>
      <c r="H15" s="326"/>
      <c r="I15" s="93">
        <f t="shared" si="0"/>
        <v>0</v>
      </c>
      <c r="J15" s="93"/>
      <c r="K15" s="71">
        <v>2871252</v>
      </c>
      <c r="L15" s="93"/>
      <c r="M15" s="93">
        <v>17234818754</v>
      </c>
      <c r="N15" s="326"/>
      <c r="O15" s="93">
        <v>-17952717042</v>
      </c>
      <c r="P15" s="93"/>
      <c r="Q15" s="93">
        <f t="shared" si="1"/>
        <v>-717898288</v>
      </c>
    </row>
    <row r="16" spans="1:17" s="307" customFormat="1" ht="21">
      <c r="A16" s="325" t="s">
        <v>160</v>
      </c>
      <c r="B16" s="326"/>
      <c r="C16" s="93">
        <v>1023331</v>
      </c>
      <c r="D16" s="326"/>
      <c r="E16" s="93">
        <v>15457476321</v>
      </c>
      <c r="F16" s="71"/>
      <c r="G16" s="93">
        <v>-12688890913</v>
      </c>
      <c r="H16" s="326"/>
      <c r="I16" s="93">
        <f t="shared" si="0"/>
        <v>2768585408</v>
      </c>
      <c r="J16" s="93"/>
      <c r="K16" s="71">
        <v>2711566</v>
      </c>
      <c r="L16" s="93"/>
      <c r="M16" s="93">
        <v>33757493050</v>
      </c>
      <c r="N16" s="326"/>
      <c r="O16" s="93">
        <v>-32374059634</v>
      </c>
      <c r="P16" s="93"/>
      <c r="Q16" s="93">
        <f t="shared" si="1"/>
        <v>1383433416</v>
      </c>
    </row>
    <row r="17" spans="1:17" s="307" customFormat="1" ht="21">
      <c r="A17" s="325" t="s">
        <v>138</v>
      </c>
      <c r="B17" s="326"/>
      <c r="C17" s="93">
        <v>81583</v>
      </c>
      <c r="D17" s="326"/>
      <c r="E17" s="93">
        <v>1273916869</v>
      </c>
      <c r="F17" s="71"/>
      <c r="G17" s="93">
        <v>-1106196052</v>
      </c>
      <c r="H17" s="326"/>
      <c r="I17" s="93">
        <f t="shared" si="0"/>
        <v>167720817</v>
      </c>
      <c r="J17" s="93"/>
      <c r="K17" s="71">
        <v>1032746</v>
      </c>
      <c r="L17" s="93"/>
      <c r="M17" s="93">
        <v>13863209249</v>
      </c>
      <c r="N17" s="326"/>
      <c r="O17" s="93">
        <v>-15822648679</v>
      </c>
      <c r="P17" s="93"/>
      <c r="Q17" s="93">
        <f t="shared" si="1"/>
        <v>-1959439430</v>
      </c>
    </row>
    <row r="18" spans="1:17" s="307" customFormat="1" ht="21">
      <c r="A18" s="325" t="s">
        <v>351</v>
      </c>
      <c r="B18" s="326"/>
      <c r="C18" s="93">
        <v>0</v>
      </c>
      <c r="D18" s="326"/>
      <c r="E18" s="93">
        <v>0</v>
      </c>
      <c r="F18" s="71"/>
      <c r="G18" s="93">
        <v>0</v>
      </c>
      <c r="H18" s="326"/>
      <c r="I18" s="93">
        <f t="shared" si="0"/>
        <v>0</v>
      </c>
      <c r="J18" s="93"/>
      <c r="K18" s="71">
        <v>615113</v>
      </c>
      <c r="L18" s="93"/>
      <c r="M18" s="93">
        <v>4977318109</v>
      </c>
      <c r="N18" s="326"/>
      <c r="O18" s="93">
        <v>-5166778508</v>
      </c>
      <c r="P18" s="93"/>
      <c r="Q18" s="93">
        <f t="shared" si="1"/>
        <v>-189460399</v>
      </c>
    </row>
    <row r="19" spans="1:17" s="307" customFormat="1" ht="21">
      <c r="A19" s="325" t="s">
        <v>288</v>
      </c>
      <c r="B19" s="326"/>
      <c r="C19" s="93">
        <v>0</v>
      </c>
      <c r="D19" s="326"/>
      <c r="E19" s="93">
        <v>0</v>
      </c>
      <c r="F19" s="71"/>
      <c r="G19" s="93">
        <v>0</v>
      </c>
      <c r="H19" s="326"/>
      <c r="I19" s="93">
        <f t="shared" si="0"/>
        <v>0</v>
      </c>
      <c r="J19" s="93"/>
      <c r="K19" s="71">
        <v>3697049</v>
      </c>
      <c r="L19" s="93"/>
      <c r="M19" s="93">
        <v>36481845255</v>
      </c>
      <c r="N19" s="326"/>
      <c r="O19" s="93">
        <v>-35537748575</v>
      </c>
      <c r="P19" s="93"/>
      <c r="Q19" s="93">
        <f t="shared" si="1"/>
        <v>944096680</v>
      </c>
    </row>
    <row r="20" spans="1:17" s="307" customFormat="1" ht="21">
      <c r="A20" s="325" t="s">
        <v>276</v>
      </c>
      <c r="B20" s="326"/>
      <c r="C20" s="93">
        <v>0</v>
      </c>
      <c r="D20" s="326"/>
      <c r="E20" s="93">
        <v>0</v>
      </c>
      <c r="F20" s="71"/>
      <c r="G20" s="93">
        <v>0</v>
      </c>
      <c r="H20" s="326"/>
      <c r="I20" s="93">
        <f t="shared" si="0"/>
        <v>0</v>
      </c>
      <c r="J20" s="93"/>
      <c r="K20" s="71">
        <v>11725822</v>
      </c>
      <c r="L20" s="93"/>
      <c r="M20" s="93">
        <v>104535208445</v>
      </c>
      <c r="N20" s="326"/>
      <c r="O20" s="93">
        <v>-77745875911</v>
      </c>
      <c r="P20" s="93"/>
      <c r="Q20" s="93">
        <f t="shared" si="1"/>
        <v>26789332534</v>
      </c>
    </row>
    <row r="21" spans="1:17" s="307" customFormat="1" ht="21">
      <c r="A21" s="325" t="s">
        <v>196</v>
      </c>
      <c r="B21" s="326"/>
      <c r="C21" s="93">
        <v>2877239</v>
      </c>
      <c r="D21" s="326"/>
      <c r="E21" s="93">
        <v>33577811232</v>
      </c>
      <c r="F21" s="71"/>
      <c r="G21" s="93">
        <v>-24848458472</v>
      </c>
      <c r="H21" s="326"/>
      <c r="I21" s="93">
        <f t="shared" si="0"/>
        <v>8729352760</v>
      </c>
      <c r="J21" s="93"/>
      <c r="K21" s="71">
        <v>15574347</v>
      </c>
      <c r="L21" s="93"/>
      <c r="M21" s="93">
        <v>151541526699</v>
      </c>
      <c r="N21" s="326"/>
      <c r="O21" s="93">
        <v>-123199896557</v>
      </c>
      <c r="P21" s="93"/>
      <c r="Q21" s="93">
        <f t="shared" si="1"/>
        <v>28341630142</v>
      </c>
    </row>
    <row r="22" spans="1:17" s="307" customFormat="1" ht="21">
      <c r="A22" s="325" t="s">
        <v>200</v>
      </c>
      <c r="B22" s="326"/>
      <c r="C22" s="93">
        <v>0</v>
      </c>
      <c r="D22" s="326"/>
      <c r="E22" s="93">
        <v>0</v>
      </c>
      <c r="F22" s="71"/>
      <c r="G22" s="93">
        <v>0</v>
      </c>
      <c r="H22" s="326"/>
      <c r="I22" s="93">
        <f t="shared" si="0"/>
        <v>0</v>
      </c>
      <c r="J22" s="93"/>
      <c r="K22" s="71">
        <v>12914806</v>
      </c>
      <c r="L22" s="93"/>
      <c r="M22" s="93">
        <v>77946876143</v>
      </c>
      <c r="N22" s="326"/>
      <c r="O22" s="93">
        <v>-62161416385</v>
      </c>
      <c r="P22" s="93"/>
      <c r="Q22" s="93">
        <f t="shared" si="1"/>
        <v>15785459758</v>
      </c>
    </row>
    <row r="23" spans="1:17" s="307" customFormat="1" ht="21">
      <c r="A23" s="325" t="s">
        <v>151</v>
      </c>
      <c r="B23" s="326"/>
      <c r="C23" s="93">
        <v>0</v>
      </c>
      <c r="D23" s="326"/>
      <c r="E23" s="93">
        <v>0</v>
      </c>
      <c r="F23" s="71"/>
      <c r="G23" s="93">
        <v>0</v>
      </c>
      <c r="H23" s="326"/>
      <c r="I23" s="93">
        <f t="shared" si="0"/>
        <v>0</v>
      </c>
      <c r="J23" s="93"/>
      <c r="K23" s="71">
        <v>5397375</v>
      </c>
      <c r="L23" s="93"/>
      <c r="M23" s="93">
        <v>63066022372</v>
      </c>
      <c r="N23" s="326"/>
      <c r="O23" s="93">
        <v>-58766632287</v>
      </c>
      <c r="P23" s="93"/>
      <c r="Q23" s="93">
        <f t="shared" si="1"/>
        <v>4299390085</v>
      </c>
    </row>
    <row r="24" spans="1:17" s="307" customFormat="1" ht="21">
      <c r="A24" s="325" t="s">
        <v>257</v>
      </c>
      <c r="B24" s="326"/>
      <c r="C24" s="93">
        <v>0</v>
      </c>
      <c r="D24" s="326"/>
      <c r="E24" s="93">
        <v>0</v>
      </c>
      <c r="F24" s="71"/>
      <c r="G24" s="93">
        <v>0</v>
      </c>
      <c r="H24" s="326"/>
      <c r="I24" s="93">
        <f t="shared" si="0"/>
        <v>0</v>
      </c>
      <c r="J24" s="93"/>
      <c r="K24" s="71">
        <v>1341839</v>
      </c>
      <c r="L24" s="93"/>
      <c r="M24" s="93">
        <v>17879757363</v>
      </c>
      <c r="N24" s="326"/>
      <c r="O24" s="93">
        <v>-15966245044</v>
      </c>
      <c r="P24" s="93"/>
      <c r="Q24" s="93">
        <f t="shared" si="1"/>
        <v>1913512319</v>
      </c>
    </row>
    <row r="25" spans="1:17" s="307" customFormat="1" ht="21">
      <c r="A25" s="325" t="s">
        <v>346</v>
      </c>
      <c r="B25" s="326"/>
      <c r="C25" s="93">
        <v>0</v>
      </c>
      <c r="D25" s="326"/>
      <c r="E25" s="93">
        <v>0</v>
      </c>
      <c r="F25" s="71"/>
      <c r="G25" s="93">
        <v>0</v>
      </c>
      <c r="H25" s="326"/>
      <c r="I25" s="93">
        <f t="shared" si="0"/>
        <v>0</v>
      </c>
      <c r="J25" s="93"/>
      <c r="K25" s="71">
        <v>4849935</v>
      </c>
      <c r="L25" s="93"/>
      <c r="M25" s="93">
        <v>31920240470</v>
      </c>
      <c r="N25" s="326"/>
      <c r="O25" s="93">
        <v>-29987104456</v>
      </c>
      <c r="P25" s="93"/>
      <c r="Q25" s="93">
        <f t="shared" si="1"/>
        <v>1933136014</v>
      </c>
    </row>
    <row r="26" spans="1:17" s="307" customFormat="1" ht="21">
      <c r="A26" s="325" t="s">
        <v>93</v>
      </c>
      <c r="B26" s="326"/>
      <c r="C26" s="93">
        <v>135804</v>
      </c>
      <c r="D26" s="326"/>
      <c r="E26" s="93">
        <v>7221791973</v>
      </c>
      <c r="F26" s="71"/>
      <c r="G26" s="93">
        <v>-4935624424</v>
      </c>
      <c r="H26" s="326"/>
      <c r="I26" s="93">
        <f t="shared" si="0"/>
        <v>2286167549</v>
      </c>
      <c r="J26" s="93"/>
      <c r="K26" s="71">
        <v>545519</v>
      </c>
      <c r="L26" s="93"/>
      <c r="M26" s="93">
        <v>21117352250</v>
      </c>
      <c r="N26" s="326"/>
      <c r="O26" s="93">
        <v>-19019269850</v>
      </c>
      <c r="P26" s="93"/>
      <c r="Q26" s="93">
        <f t="shared" si="1"/>
        <v>2098082400</v>
      </c>
    </row>
    <row r="27" spans="1:17" s="307" customFormat="1" ht="21">
      <c r="A27" s="325" t="s">
        <v>91</v>
      </c>
      <c r="B27" s="326"/>
      <c r="C27" s="93">
        <v>0</v>
      </c>
      <c r="D27" s="326"/>
      <c r="E27" s="93">
        <v>0</v>
      </c>
      <c r="F27" s="71"/>
      <c r="G27" s="93">
        <v>0</v>
      </c>
      <c r="H27" s="326"/>
      <c r="I27" s="93">
        <f t="shared" si="0"/>
        <v>0</v>
      </c>
      <c r="J27" s="93"/>
      <c r="K27" s="71">
        <v>308425</v>
      </c>
      <c r="L27" s="93"/>
      <c r="M27" s="93">
        <v>13962539417</v>
      </c>
      <c r="N27" s="326"/>
      <c r="O27" s="93">
        <v>-9388101436</v>
      </c>
      <c r="P27" s="93"/>
      <c r="Q27" s="93">
        <f t="shared" si="1"/>
        <v>4574437981</v>
      </c>
    </row>
    <row r="28" spans="1:17" s="307" customFormat="1" ht="21">
      <c r="A28" s="325" t="s">
        <v>285</v>
      </c>
      <c r="B28" s="326"/>
      <c r="C28" s="93">
        <v>0</v>
      </c>
      <c r="D28" s="326"/>
      <c r="E28" s="93">
        <v>0</v>
      </c>
      <c r="F28" s="71"/>
      <c r="G28" s="93">
        <v>0</v>
      </c>
      <c r="H28" s="326"/>
      <c r="I28" s="93">
        <f t="shared" si="0"/>
        <v>0</v>
      </c>
      <c r="J28" s="93"/>
      <c r="K28" s="71">
        <v>22744950</v>
      </c>
      <c r="L28" s="93"/>
      <c r="M28" s="93">
        <v>56280610453</v>
      </c>
      <c r="N28" s="326"/>
      <c r="O28" s="93">
        <v>-57913276513</v>
      </c>
      <c r="P28" s="93"/>
      <c r="Q28" s="93">
        <f t="shared" si="1"/>
        <v>-1632666060</v>
      </c>
    </row>
    <row r="29" spans="1:17" s="307" customFormat="1" ht="21">
      <c r="A29" s="325" t="s">
        <v>238</v>
      </c>
      <c r="B29" s="326"/>
      <c r="C29" s="93">
        <v>0</v>
      </c>
      <c r="D29" s="326"/>
      <c r="E29" s="93">
        <v>0</v>
      </c>
      <c r="F29" s="71"/>
      <c r="G29" s="93">
        <v>0</v>
      </c>
      <c r="H29" s="326"/>
      <c r="I29" s="93">
        <f t="shared" si="0"/>
        <v>0</v>
      </c>
      <c r="J29" s="93"/>
      <c r="K29" s="71">
        <v>125097770</v>
      </c>
      <c r="L29" s="93"/>
      <c r="M29" s="93">
        <v>149689596131</v>
      </c>
      <c r="N29" s="326"/>
      <c r="O29" s="93">
        <v>-129884959219</v>
      </c>
      <c r="P29" s="93"/>
      <c r="Q29" s="93">
        <f t="shared" si="1"/>
        <v>19804636912</v>
      </c>
    </row>
    <row r="30" spans="1:17" s="307" customFormat="1" ht="21">
      <c r="A30" s="325" t="s">
        <v>100</v>
      </c>
      <c r="B30" s="326"/>
      <c r="C30" s="93">
        <v>933488</v>
      </c>
      <c r="D30" s="326"/>
      <c r="E30" s="93">
        <v>2003260257</v>
      </c>
      <c r="F30" s="71"/>
      <c r="G30" s="93">
        <v>-1638159197</v>
      </c>
      <c r="H30" s="326"/>
      <c r="I30" s="93">
        <f t="shared" si="0"/>
        <v>365101060</v>
      </c>
      <c r="J30" s="93"/>
      <c r="K30" s="71">
        <v>15057002</v>
      </c>
      <c r="L30" s="93"/>
      <c r="M30" s="93">
        <v>25225040837</v>
      </c>
      <c r="N30" s="326"/>
      <c r="O30" s="93">
        <v>-23090483248</v>
      </c>
      <c r="P30" s="93"/>
      <c r="Q30" s="93">
        <f t="shared" si="1"/>
        <v>2134557589</v>
      </c>
    </row>
    <row r="31" spans="1:17" s="307" customFormat="1" ht="21">
      <c r="A31" s="325" t="s">
        <v>82</v>
      </c>
      <c r="B31" s="326"/>
      <c r="C31" s="93">
        <v>0</v>
      </c>
      <c r="D31" s="326"/>
      <c r="E31" s="93">
        <v>0</v>
      </c>
      <c r="F31" s="71"/>
      <c r="G31" s="93">
        <v>0</v>
      </c>
      <c r="H31" s="326"/>
      <c r="I31" s="93">
        <f t="shared" si="0"/>
        <v>0</v>
      </c>
      <c r="J31" s="93"/>
      <c r="K31" s="71">
        <v>3116572</v>
      </c>
      <c r="L31" s="93"/>
      <c r="M31" s="93">
        <v>31644999452</v>
      </c>
      <c r="N31" s="326"/>
      <c r="O31" s="93">
        <v>-28439900685</v>
      </c>
      <c r="P31" s="93"/>
      <c r="Q31" s="93">
        <f t="shared" si="1"/>
        <v>3205098767</v>
      </c>
    </row>
    <row r="32" spans="1:17" s="307" customFormat="1" ht="21">
      <c r="A32" s="325" t="s">
        <v>189</v>
      </c>
      <c r="B32" s="326"/>
      <c r="C32" s="93">
        <v>0</v>
      </c>
      <c r="D32" s="326"/>
      <c r="E32" s="93">
        <v>0</v>
      </c>
      <c r="F32" s="71"/>
      <c r="G32" s="93">
        <v>0</v>
      </c>
      <c r="H32" s="326"/>
      <c r="I32" s="93">
        <f t="shared" si="0"/>
        <v>0</v>
      </c>
      <c r="J32" s="93"/>
      <c r="K32" s="71">
        <v>1743999</v>
      </c>
      <c r="L32" s="93"/>
      <c r="M32" s="93">
        <v>10453683452</v>
      </c>
      <c r="N32" s="326"/>
      <c r="O32" s="93">
        <v>-10950823316</v>
      </c>
      <c r="P32" s="93"/>
      <c r="Q32" s="93">
        <f t="shared" si="1"/>
        <v>-497139864</v>
      </c>
    </row>
    <row r="33" spans="1:17" s="307" customFormat="1" ht="21">
      <c r="A33" s="325" t="s">
        <v>124</v>
      </c>
      <c r="B33" s="326"/>
      <c r="C33" s="93">
        <v>0</v>
      </c>
      <c r="D33" s="326"/>
      <c r="E33" s="93">
        <v>0</v>
      </c>
      <c r="F33" s="71"/>
      <c r="G33" s="93">
        <v>0</v>
      </c>
      <c r="H33" s="326"/>
      <c r="I33" s="93">
        <f t="shared" si="0"/>
        <v>0</v>
      </c>
      <c r="J33" s="93"/>
      <c r="K33" s="71">
        <v>6283112</v>
      </c>
      <c r="L33" s="93"/>
      <c r="M33" s="93">
        <v>12138470525</v>
      </c>
      <c r="N33" s="326"/>
      <c r="O33" s="93">
        <v>-13257779036</v>
      </c>
      <c r="P33" s="93"/>
      <c r="Q33" s="93">
        <f t="shared" si="1"/>
        <v>-1119308511</v>
      </c>
    </row>
    <row r="34" spans="1:17" s="307" customFormat="1" ht="21">
      <c r="A34" s="325" t="s">
        <v>283</v>
      </c>
      <c r="B34" s="326"/>
      <c r="C34" s="93">
        <v>0</v>
      </c>
      <c r="D34" s="326"/>
      <c r="E34" s="93">
        <v>0</v>
      </c>
      <c r="F34" s="71"/>
      <c r="G34" s="93">
        <v>0</v>
      </c>
      <c r="H34" s="326"/>
      <c r="I34" s="93">
        <f t="shared" si="0"/>
        <v>0</v>
      </c>
      <c r="J34" s="93"/>
      <c r="K34" s="71">
        <v>7084222</v>
      </c>
      <c r="L34" s="93"/>
      <c r="M34" s="93">
        <v>9030390012</v>
      </c>
      <c r="N34" s="326"/>
      <c r="O34" s="93">
        <v>-10310522700</v>
      </c>
      <c r="P34" s="93"/>
      <c r="Q34" s="93">
        <f t="shared" si="1"/>
        <v>-1280132688</v>
      </c>
    </row>
    <row r="35" spans="1:17" s="307" customFormat="1" ht="21">
      <c r="A35" s="325" t="s">
        <v>281</v>
      </c>
      <c r="B35" s="326"/>
      <c r="C35" s="93">
        <v>0</v>
      </c>
      <c r="D35" s="326"/>
      <c r="E35" s="93">
        <v>0</v>
      </c>
      <c r="F35" s="71"/>
      <c r="G35" s="93">
        <v>0</v>
      </c>
      <c r="H35" s="326"/>
      <c r="I35" s="93">
        <f t="shared" si="0"/>
        <v>0</v>
      </c>
      <c r="J35" s="93"/>
      <c r="K35" s="71">
        <v>2735872</v>
      </c>
      <c r="L35" s="93"/>
      <c r="M35" s="93">
        <v>100623662705</v>
      </c>
      <c r="N35" s="326"/>
      <c r="O35" s="93">
        <v>-102963812244</v>
      </c>
      <c r="P35" s="93"/>
      <c r="Q35" s="93">
        <f t="shared" si="1"/>
        <v>-2340149539</v>
      </c>
    </row>
    <row r="36" spans="1:17" s="307" customFormat="1" ht="21">
      <c r="A36" s="325" t="s">
        <v>206</v>
      </c>
      <c r="B36" s="326"/>
      <c r="C36" s="93">
        <v>0</v>
      </c>
      <c r="D36" s="326"/>
      <c r="E36" s="93">
        <v>0</v>
      </c>
      <c r="F36" s="71"/>
      <c r="G36" s="93">
        <v>0</v>
      </c>
      <c r="H36" s="326"/>
      <c r="I36" s="93">
        <f t="shared" si="0"/>
        <v>0</v>
      </c>
      <c r="J36" s="93"/>
      <c r="K36" s="71">
        <v>1278559</v>
      </c>
      <c r="L36" s="93"/>
      <c r="M36" s="93">
        <v>3237133962</v>
      </c>
      <c r="N36" s="326"/>
      <c r="O36" s="93">
        <v>-3110001688</v>
      </c>
      <c r="P36" s="93"/>
      <c r="Q36" s="93">
        <f t="shared" si="1"/>
        <v>127132274</v>
      </c>
    </row>
    <row r="37" spans="1:17" s="307" customFormat="1" ht="21">
      <c r="A37" s="325" t="s">
        <v>296</v>
      </c>
      <c r="B37" s="326"/>
      <c r="C37" s="93">
        <v>0</v>
      </c>
      <c r="D37" s="326"/>
      <c r="E37" s="93">
        <v>0</v>
      </c>
      <c r="F37" s="71"/>
      <c r="G37" s="93">
        <v>0</v>
      </c>
      <c r="H37" s="326"/>
      <c r="I37" s="93">
        <f t="shared" si="0"/>
        <v>0</v>
      </c>
      <c r="J37" s="93"/>
      <c r="K37" s="71">
        <v>27791236</v>
      </c>
      <c r="L37" s="93"/>
      <c r="M37" s="93">
        <v>78514957928</v>
      </c>
      <c r="N37" s="326"/>
      <c r="O37" s="93">
        <v>-81747132065</v>
      </c>
      <c r="P37" s="93"/>
      <c r="Q37" s="93">
        <f t="shared" si="1"/>
        <v>-3232174137</v>
      </c>
    </row>
    <row r="38" spans="1:17" s="307" customFormat="1" ht="21">
      <c r="A38" s="325" t="s">
        <v>205</v>
      </c>
      <c r="B38" s="326"/>
      <c r="C38" s="93">
        <v>0</v>
      </c>
      <c r="D38" s="326"/>
      <c r="E38" s="93">
        <v>0</v>
      </c>
      <c r="F38" s="71"/>
      <c r="G38" s="93">
        <v>0</v>
      </c>
      <c r="H38" s="326"/>
      <c r="I38" s="93">
        <f t="shared" si="0"/>
        <v>0</v>
      </c>
      <c r="J38" s="93"/>
      <c r="K38" s="71">
        <v>11344426</v>
      </c>
      <c r="L38" s="93"/>
      <c r="M38" s="93">
        <v>54097509954</v>
      </c>
      <c r="N38" s="326"/>
      <c r="O38" s="93">
        <v>-43211803897</v>
      </c>
      <c r="P38" s="93"/>
      <c r="Q38" s="93">
        <f t="shared" si="1"/>
        <v>10885706057</v>
      </c>
    </row>
    <row r="39" spans="1:17" s="307" customFormat="1" ht="21">
      <c r="A39" s="325" t="s">
        <v>255</v>
      </c>
      <c r="B39" s="326"/>
      <c r="C39" s="93">
        <v>0</v>
      </c>
      <c r="D39" s="326"/>
      <c r="E39" s="93">
        <v>0</v>
      </c>
      <c r="F39" s="71"/>
      <c r="G39" s="93">
        <v>0</v>
      </c>
      <c r="H39" s="326"/>
      <c r="I39" s="93">
        <f t="shared" si="0"/>
        <v>0</v>
      </c>
      <c r="J39" s="93"/>
      <c r="K39" s="71">
        <v>2779222</v>
      </c>
      <c r="L39" s="93"/>
      <c r="M39" s="93">
        <v>9522539851</v>
      </c>
      <c r="N39" s="326"/>
      <c r="O39" s="93">
        <v>-10015812070</v>
      </c>
      <c r="P39" s="93"/>
      <c r="Q39" s="93">
        <f t="shared" si="1"/>
        <v>-493272219</v>
      </c>
    </row>
    <row r="40" spans="1:17" s="307" customFormat="1" ht="21">
      <c r="A40" s="325" t="s">
        <v>130</v>
      </c>
      <c r="B40" s="326"/>
      <c r="C40" s="93">
        <v>0</v>
      </c>
      <c r="D40" s="326"/>
      <c r="E40" s="93">
        <v>0</v>
      </c>
      <c r="F40" s="71"/>
      <c r="G40" s="93">
        <v>0</v>
      </c>
      <c r="H40" s="326"/>
      <c r="I40" s="93">
        <f t="shared" si="0"/>
        <v>0</v>
      </c>
      <c r="J40" s="93"/>
      <c r="K40" s="71">
        <v>2741834</v>
      </c>
      <c r="L40" s="93"/>
      <c r="M40" s="93">
        <v>19694485282</v>
      </c>
      <c r="N40" s="326"/>
      <c r="O40" s="93">
        <v>-18290226160</v>
      </c>
      <c r="P40" s="93"/>
      <c r="Q40" s="93">
        <f t="shared" si="1"/>
        <v>1404259122</v>
      </c>
    </row>
    <row r="41" spans="1:17" s="307" customFormat="1" ht="21">
      <c r="A41" s="325" t="s">
        <v>193</v>
      </c>
      <c r="B41" s="326"/>
      <c r="C41" s="93">
        <v>556162</v>
      </c>
      <c r="D41" s="326"/>
      <c r="E41" s="93">
        <v>2832639439</v>
      </c>
      <c r="F41" s="71"/>
      <c r="G41" s="93">
        <v>-2413384359</v>
      </c>
      <c r="H41" s="326"/>
      <c r="I41" s="93">
        <f t="shared" si="0"/>
        <v>419255080</v>
      </c>
      <c r="J41" s="93"/>
      <c r="K41" s="71">
        <v>2311492</v>
      </c>
      <c r="L41" s="93"/>
      <c r="M41" s="93">
        <v>10567590144</v>
      </c>
      <c r="N41" s="326"/>
      <c r="O41" s="93">
        <v>-9561125626</v>
      </c>
      <c r="P41" s="93"/>
      <c r="Q41" s="93">
        <f t="shared" si="1"/>
        <v>1006464518</v>
      </c>
    </row>
    <row r="42" spans="1:17" s="307" customFormat="1" ht="21">
      <c r="A42" s="325" t="s">
        <v>284</v>
      </c>
      <c r="B42" s="326"/>
      <c r="C42" s="93">
        <v>0</v>
      </c>
      <c r="D42" s="326"/>
      <c r="E42" s="93">
        <v>0</v>
      </c>
      <c r="F42" s="71"/>
      <c r="G42" s="93">
        <v>0</v>
      </c>
      <c r="H42" s="326"/>
      <c r="I42" s="93">
        <f t="shared" si="0"/>
        <v>0</v>
      </c>
      <c r="J42" s="93"/>
      <c r="K42" s="71">
        <v>5151824</v>
      </c>
      <c r="L42" s="93"/>
      <c r="M42" s="93">
        <v>7625467421</v>
      </c>
      <c r="N42" s="326"/>
      <c r="O42" s="93">
        <v>-8526329950</v>
      </c>
      <c r="P42" s="93"/>
      <c r="Q42" s="93">
        <f t="shared" si="1"/>
        <v>-900862529</v>
      </c>
    </row>
    <row r="43" spans="1:17" s="307" customFormat="1" ht="21">
      <c r="A43" s="325" t="s">
        <v>191</v>
      </c>
      <c r="B43" s="326"/>
      <c r="C43" s="93">
        <v>111753</v>
      </c>
      <c r="D43" s="326"/>
      <c r="E43" s="93">
        <v>1269949886</v>
      </c>
      <c r="F43" s="71"/>
      <c r="G43" s="93">
        <v>-945057653</v>
      </c>
      <c r="H43" s="326"/>
      <c r="I43" s="93">
        <f t="shared" si="0"/>
        <v>324892233</v>
      </c>
      <c r="J43" s="93"/>
      <c r="K43" s="71">
        <v>1573116</v>
      </c>
      <c r="L43" s="93"/>
      <c r="M43" s="93">
        <v>17601837373</v>
      </c>
      <c r="N43" s="326"/>
      <c r="O43" s="93">
        <v>-12818912486</v>
      </c>
      <c r="P43" s="93"/>
      <c r="Q43" s="93">
        <f t="shared" si="1"/>
        <v>4782924887</v>
      </c>
    </row>
    <row r="44" spans="1:17" s="307" customFormat="1" ht="21">
      <c r="A44" s="325" t="s">
        <v>318</v>
      </c>
      <c r="B44" s="326"/>
      <c r="C44" s="93">
        <v>0</v>
      </c>
      <c r="D44" s="326"/>
      <c r="E44" s="93">
        <v>0</v>
      </c>
      <c r="F44" s="71"/>
      <c r="G44" s="93">
        <v>0</v>
      </c>
      <c r="H44" s="326"/>
      <c r="I44" s="93">
        <f t="shared" si="0"/>
        <v>0</v>
      </c>
      <c r="J44" s="93"/>
      <c r="K44" s="71">
        <v>732153</v>
      </c>
      <c r="L44" s="93"/>
      <c r="M44" s="93">
        <v>4286538724</v>
      </c>
      <c r="N44" s="326"/>
      <c r="O44" s="93">
        <v>-5443152975</v>
      </c>
      <c r="P44" s="93"/>
      <c r="Q44" s="93">
        <f t="shared" si="1"/>
        <v>-1156614251</v>
      </c>
    </row>
    <row r="45" spans="1:17" s="307" customFormat="1" ht="21">
      <c r="A45" s="325" t="s">
        <v>170</v>
      </c>
      <c r="B45" s="326"/>
      <c r="C45" s="93">
        <v>183048</v>
      </c>
      <c r="D45" s="326"/>
      <c r="E45" s="93">
        <v>2622027347</v>
      </c>
      <c r="F45" s="71"/>
      <c r="G45" s="93">
        <v>-2119542337</v>
      </c>
      <c r="H45" s="326"/>
      <c r="I45" s="93">
        <f t="shared" si="0"/>
        <v>502485010</v>
      </c>
      <c r="J45" s="93"/>
      <c r="K45" s="71">
        <v>1777787</v>
      </c>
      <c r="L45" s="93"/>
      <c r="M45" s="93">
        <v>19925742910</v>
      </c>
      <c r="N45" s="326"/>
      <c r="O45" s="93">
        <v>-19586335020</v>
      </c>
      <c r="P45" s="93"/>
      <c r="Q45" s="93">
        <f t="shared" si="1"/>
        <v>339407890</v>
      </c>
    </row>
    <row r="46" spans="1:17" s="307" customFormat="1" ht="21">
      <c r="A46" s="325" t="s">
        <v>367</v>
      </c>
      <c r="B46" s="326"/>
      <c r="C46" s="93">
        <v>0</v>
      </c>
      <c r="D46" s="326"/>
      <c r="E46" s="93">
        <v>0</v>
      </c>
      <c r="F46" s="71"/>
      <c r="G46" s="93">
        <v>0</v>
      </c>
      <c r="H46" s="326"/>
      <c r="I46" s="93">
        <f t="shared" si="0"/>
        <v>0</v>
      </c>
      <c r="J46" s="93"/>
      <c r="K46" s="71">
        <v>618716</v>
      </c>
      <c r="L46" s="93"/>
      <c r="M46" s="93">
        <v>2494488723</v>
      </c>
      <c r="N46" s="326"/>
      <c r="O46" s="93">
        <v>-3133010746</v>
      </c>
      <c r="P46" s="93"/>
      <c r="Q46" s="93">
        <f t="shared" si="1"/>
        <v>-638522023</v>
      </c>
    </row>
    <row r="47" spans="1:17" s="307" customFormat="1" ht="21">
      <c r="A47" s="325" t="s">
        <v>133</v>
      </c>
      <c r="B47" s="326"/>
      <c r="C47" s="93">
        <v>0</v>
      </c>
      <c r="D47" s="326"/>
      <c r="E47" s="93">
        <v>0</v>
      </c>
      <c r="F47" s="71"/>
      <c r="G47" s="93">
        <v>0</v>
      </c>
      <c r="H47" s="326"/>
      <c r="I47" s="93">
        <f t="shared" si="0"/>
        <v>0</v>
      </c>
      <c r="J47" s="93"/>
      <c r="K47" s="71">
        <v>985854</v>
      </c>
      <c r="L47" s="93"/>
      <c r="M47" s="93">
        <v>4681343812</v>
      </c>
      <c r="N47" s="326"/>
      <c r="O47" s="93">
        <v>-5679062592</v>
      </c>
      <c r="P47" s="93"/>
      <c r="Q47" s="93">
        <f t="shared" si="1"/>
        <v>-997718780</v>
      </c>
    </row>
    <row r="48" spans="1:17" s="307" customFormat="1" ht="21">
      <c r="A48" s="325" t="s">
        <v>98</v>
      </c>
      <c r="B48" s="326"/>
      <c r="C48" s="93">
        <v>0</v>
      </c>
      <c r="D48" s="326"/>
      <c r="E48" s="93">
        <v>0</v>
      </c>
      <c r="F48" s="71"/>
      <c r="G48" s="93">
        <v>0</v>
      </c>
      <c r="H48" s="326"/>
      <c r="I48" s="93">
        <f t="shared" si="0"/>
        <v>0</v>
      </c>
      <c r="J48" s="93"/>
      <c r="K48" s="71">
        <v>4205561</v>
      </c>
      <c r="L48" s="93"/>
      <c r="M48" s="93">
        <v>7617987051</v>
      </c>
      <c r="N48" s="326"/>
      <c r="O48" s="93">
        <v>-8653086554</v>
      </c>
      <c r="P48" s="93"/>
      <c r="Q48" s="93">
        <f t="shared" si="1"/>
        <v>-1035099503</v>
      </c>
    </row>
    <row r="49" spans="1:17" s="307" customFormat="1" ht="21">
      <c r="A49" s="325" t="s">
        <v>374</v>
      </c>
      <c r="B49" s="326"/>
      <c r="C49" s="93">
        <v>0</v>
      </c>
      <c r="D49" s="326"/>
      <c r="E49" s="93">
        <v>0</v>
      </c>
      <c r="F49" s="71"/>
      <c r="G49" s="93">
        <v>0</v>
      </c>
      <c r="H49" s="326"/>
      <c r="I49" s="93">
        <f t="shared" si="0"/>
        <v>0</v>
      </c>
      <c r="J49" s="93"/>
      <c r="K49" s="71">
        <v>2762389</v>
      </c>
      <c r="L49" s="93"/>
      <c r="M49" s="93">
        <v>30411165563</v>
      </c>
      <c r="N49" s="326"/>
      <c r="O49" s="93">
        <v>-30715797477</v>
      </c>
      <c r="P49" s="93"/>
      <c r="Q49" s="93">
        <f t="shared" si="1"/>
        <v>-304631914</v>
      </c>
    </row>
    <row r="50" spans="1:17" s="307" customFormat="1" ht="21">
      <c r="A50" s="325" t="s">
        <v>228</v>
      </c>
      <c r="B50" s="326"/>
      <c r="C50" s="93">
        <v>0</v>
      </c>
      <c r="D50" s="326"/>
      <c r="E50" s="93">
        <v>0</v>
      </c>
      <c r="F50" s="71"/>
      <c r="G50" s="93">
        <v>0</v>
      </c>
      <c r="H50" s="326"/>
      <c r="I50" s="93">
        <f t="shared" si="0"/>
        <v>0</v>
      </c>
      <c r="J50" s="93"/>
      <c r="K50" s="71">
        <v>6434010</v>
      </c>
      <c r="L50" s="93"/>
      <c r="M50" s="93">
        <v>43414358647</v>
      </c>
      <c r="N50" s="326"/>
      <c r="O50" s="93">
        <v>-55323044092</v>
      </c>
      <c r="P50" s="93"/>
      <c r="Q50" s="93">
        <f t="shared" si="1"/>
        <v>-11908685445</v>
      </c>
    </row>
    <row r="51" spans="1:17" s="307" customFormat="1" ht="21">
      <c r="A51" s="325" t="s">
        <v>279</v>
      </c>
      <c r="B51" s="326"/>
      <c r="C51" s="93">
        <v>0</v>
      </c>
      <c r="D51" s="326"/>
      <c r="E51" s="93">
        <v>0</v>
      </c>
      <c r="F51" s="71"/>
      <c r="G51" s="93">
        <v>0</v>
      </c>
      <c r="H51" s="326"/>
      <c r="I51" s="93">
        <f t="shared" si="0"/>
        <v>0</v>
      </c>
      <c r="J51" s="93"/>
      <c r="K51" s="71">
        <v>1006171</v>
      </c>
      <c r="L51" s="93"/>
      <c r="M51" s="93">
        <v>12146243019</v>
      </c>
      <c r="N51" s="326"/>
      <c r="O51" s="93">
        <v>-12302703285</v>
      </c>
      <c r="P51" s="93"/>
      <c r="Q51" s="93">
        <f t="shared" si="1"/>
        <v>-156460266</v>
      </c>
    </row>
    <row r="52" spans="1:17" s="307" customFormat="1" ht="21">
      <c r="A52" s="325" t="s">
        <v>97</v>
      </c>
      <c r="B52" s="326"/>
      <c r="C52" s="93">
        <v>0</v>
      </c>
      <c r="D52" s="326"/>
      <c r="E52" s="93">
        <v>0</v>
      </c>
      <c r="F52" s="71"/>
      <c r="G52" s="93">
        <v>0</v>
      </c>
      <c r="H52" s="326"/>
      <c r="I52" s="93">
        <f t="shared" si="0"/>
        <v>0</v>
      </c>
      <c r="J52" s="93"/>
      <c r="K52" s="71">
        <v>689519</v>
      </c>
      <c r="L52" s="93"/>
      <c r="M52" s="93">
        <v>4987474349</v>
      </c>
      <c r="N52" s="326"/>
      <c r="O52" s="93">
        <v>-6278419299</v>
      </c>
      <c r="P52" s="93"/>
      <c r="Q52" s="93">
        <f t="shared" si="1"/>
        <v>-1290944950</v>
      </c>
    </row>
    <row r="53" spans="1:17" s="307" customFormat="1" ht="21">
      <c r="A53" s="325" t="s">
        <v>377</v>
      </c>
      <c r="B53" s="326"/>
      <c r="C53" s="93">
        <v>0</v>
      </c>
      <c r="D53" s="326"/>
      <c r="E53" s="93">
        <v>0</v>
      </c>
      <c r="F53" s="71"/>
      <c r="G53" s="93">
        <v>0</v>
      </c>
      <c r="H53" s="326"/>
      <c r="I53" s="93">
        <f t="shared" si="0"/>
        <v>0</v>
      </c>
      <c r="J53" s="93"/>
      <c r="K53" s="71">
        <v>3627667</v>
      </c>
      <c r="L53" s="93"/>
      <c r="M53" s="93">
        <v>7251316771</v>
      </c>
      <c r="N53" s="326"/>
      <c r="O53" s="93">
        <v>-8117610659</v>
      </c>
      <c r="P53" s="93"/>
      <c r="Q53" s="93">
        <f t="shared" si="1"/>
        <v>-866293888</v>
      </c>
    </row>
    <row r="54" spans="1:17" s="307" customFormat="1" ht="21">
      <c r="A54" s="325" t="s">
        <v>225</v>
      </c>
      <c r="B54" s="326"/>
      <c r="C54" s="93">
        <v>779349</v>
      </c>
      <c r="D54" s="326"/>
      <c r="E54" s="93">
        <v>1980938299</v>
      </c>
      <c r="F54" s="71"/>
      <c r="G54" s="93">
        <v>-1814009532</v>
      </c>
      <c r="H54" s="326"/>
      <c r="I54" s="93">
        <f t="shared" si="0"/>
        <v>166928767</v>
      </c>
      <c r="J54" s="93"/>
      <c r="K54" s="71">
        <v>3850349</v>
      </c>
      <c r="L54" s="93"/>
      <c r="M54" s="93">
        <v>7988220080</v>
      </c>
      <c r="N54" s="326"/>
      <c r="O54" s="93">
        <v>-8892194503</v>
      </c>
      <c r="P54" s="93"/>
      <c r="Q54" s="93">
        <f t="shared" si="1"/>
        <v>-903974423</v>
      </c>
    </row>
    <row r="55" spans="1:17" s="307" customFormat="1" ht="21">
      <c r="A55" s="325" t="s">
        <v>270</v>
      </c>
      <c r="B55" s="326"/>
      <c r="C55" s="93">
        <v>0</v>
      </c>
      <c r="D55" s="326"/>
      <c r="E55" s="93">
        <v>0</v>
      </c>
      <c r="F55" s="71"/>
      <c r="G55" s="93">
        <v>0</v>
      </c>
      <c r="H55" s="326"/>
      <c r="I55" s="93">
        <f t="shared" si="0"/>
        <v>0</v>
      </c>
      <c r="J55" s="93"/>
      <c r="K55" s="71">
        <v>167114</v>
      </c>
      <c r="L55" s="93"/>
      <c r="M55" s="93">
        <v>6800475560</v>
      </c>
      <c r="N55" s="326"/>
      <c r="O55" s="93">
        <v>-6769612641</v>
      </c>
      <c r="P55" s="93"/>
      <c r="Q55" s="93">
        <f t="shared" si="1"/>
        <v>30862919</v>
      </c>
    </row>
    <row r="56" spans="1:17" s="307" customFormat="1" ht="21">
      <c r="A56" s="325" t="s">
        <v>180</v>
      </c>
      <c r="B56" s="326"/>
      <c r="C56" s="93">
        <v>0</v>
      </c>
      <c r="D56" s="326"/>
      <c r="E56" s="93">
        <v>0</v>
      </c>
      <c r="F56" s="71"/>
      <c r="G56" s="93">
        <v>0</v>
      </c>
      <c r="H56" s="326"/>
      <c r="I56" s="93">
        <f t="shared" si="0"/>
        <v>0</v>
      </c>
      <c r="J56" s="93"/>
      <c r="K56" s="71">
        <v>3501612</v>
      </c>
      <c r="L56" s="93"/>
      <c r="M56" s="93">
        <v>8085489725</v>
      </c>
      <c r="N56" s="326"/>
      <c r="O56" s="93">
        <v>-8659032856</v>
      </c>
      <c r="P56" s="93"/>
      <c r="Q56" s="93">
        <f t="shared" si="1"/>
        <v>-573543131</v>
      </c>
    </row>
    <row r="57" spans="1:17" s="307" customFormat="1" ht="21">
      <c r="A57" s="325" t="s">
        <v>251</v>
      </c>
      <c r="B57" s="326"/>
      <c r="C57" s="93">
        <v>0</v>
      </c>
      <c r="D57" s="326"/>
      <c r="E57" s="93">
        <v>0</v>
      </c>
      <c r="F57" s="71"/>
      <c r="G57" s="93">
        <v>0</v>
      </c>
      <c r="H57" s="326"/>
      <c r="I57" s="93">
        <f t="shared" si="0"/>
        <v>0</v>
      </c>
      <c r="J57" s="93"/>
      <c r="K57" s="71">
        <v>1215905</v>
      </c>
      <c r="L57" s="93"/>
      <c r="M57" s="93">
        <v>2323416998</v>
      </c>
      <c r="N57" s="326"/>
      <c r="O57" s="93">
        <v>-2485355839</v>
      </c>
      <c r="P57" s="93"/>
      <c r="Q57" s="93">
        <f t="shared" si="1"/>
        <v>-161938841</v>
      </c>
    </row>
    <row r="58" spans="1:17" s="307" customFormat="1" ht="21">
      <c r="A58" s="325" t="s">
        <v>316</v>
      </c>
      <c r="B58" s="326"/>
      <c r="C58" s="93">
        <v>46538</v>
      </c>
      <c r="D58" s="326"/>
      <c r="E58" s="93">
        <v>533967587</v>
      </c>
      <c r="F58" s="71"/>
      <c r="G58" s="93">
        <v>-228902353</v>
      </c>
      <c r="H58" s="326"/>
      <c r="I58" s="93">
        <f t="shared" si="0"/>
        <v>305065234</v>
      </c>
      <c r="J58" s="93"/>
      <c r="K58" s="71">
        <v>3615549</v>
      </c>
      <c r="L58" s="93"/>
      <c r="M58" s="93">
        <v>22736350714</v>
      </c>
      <c r="N58" s="326"/>
      <c r="O58" s="93">
        <v>-16702714202</v>
      </c>
      <c r="P58" s="93"/>
      <c r="Q58" s="93">
        <f t="shared" si="1"/>
        <v>6033636512</v>
      </c>
    </row>
    <row r="59" spans="1:17" s="307" customFormat="1" ht="21">
      <c r="A59" s="325" t="s">
        <v>104</v>
      </c>
      <c r="B59" s="326"/>
      <c r="C59" s="93">
        <v>0</v>
      </c>
      <c r="D59" s="326"/>
      <c r="E59" s="93">
        <v>0</v>
      </c>
      <c r="F59" s="71"/>
      <c r="G59" s="93">
        <v>0</v>
      </c>
      <c r="H59" s="326"/>
      <c r="I59" s="93">
        <f t="shared" si="0"/>
        <v>0</v>
      </c>
      <c r="J59" s="93"/>
      <c r="K59" s="71">
        <v>747115</v>
      </c>
      <c r="L59" s="93"/>
      <c r="M59" s="93">
        <v>7052643243</v>
      </c>
      <c r="N59" s="326"/>
      <c r="O59" s="93">
        <v>-7387974736</v>
      </c>
      <c r="P59" s="93"/>
      <c r="Q59" s="93">
        <f t="shared" si="1"/>
        <v>-335331493</v>
      </c>
    </row>
    <row r="60" spans="1:17" s="307" customFormat="1" ht="21">
      <c r="A60" s="325" t="s">
        <v>197</v>
      </c>
      <c r="B60" s="326"/>
      <c r="C60" s="93">
        <v>0</v>
      </c>
      <c r="D60" s="326"/>
      <c r="E60" s="93">
        <v>0</v>
      </c>
      <c r="F60" s="71"/>
      <c r="G60" s="93">
        <v>0</v>
      </c>
      <c r="H60" s="326"/>
      <c r="I60" s="93">
        <f t="shared" si="0"/>
        <v>0</v>
      </c>
      <c r="J60" s="93"/>
      <c r="K60" s="71">
        <v>771393</v>
      </c>
      <c r="L60" s="93"/>
      <c r="M60" s="93">
        <v>3652223093</v>
      </c>
      <c r="N60" s="326"/>
      <c r="O60" s="93">
        <v>-4090639288</v>
      </c>
      <c r="P60" s="93"/>
      <c r="Q60" s="93">
        <f t="shared" si="1"/>
        <v>-438416195</v>
      </c>
    </row>
    <row r="61" spans="1:17" s="307" customFormat="1" ht="21">
      <c r="A61" s="325" t="s">
        <v>298</v>
      </c>
      <c r="B61" s="326"/>
      <c r="C61" s="93">
        <v>0</v>
      </c>
      <c r="D61" s="326"/>
      <c r="E61" s="93">
        <v>0</v>
      </c>
      <c r="F61" s="71"/>
      <c r="G61" s="93">
        <v>0</v>
      </c>
      <c r="H61" s="326"/>
      <c r="I61" s="93">
        <f t="shared" si="0"/>
        <v>0</v>
      </c>
      <c r="J61" s="93"/>
      <c r="K61" s="71">
        <v>3636940</v>
      </c>
      <c r="L61" s="93"/>
      <c r="M61" s="93">
        <v>3775824606</v>
      </c>
      <c r="N61" s="326"/>
      <c r="O61" s="93">
        <v>-3849127987</v>
      </c>
      <c r="P61" s="93"/>
      <c r="Q61" s="93">
        <f t="shared" si="1"/>
        <v>-73303381</v>
      </c>
    </row>
    <row r="62" spans="1:17" s="307" customFormat="1" ht="21">
      <c r="A62" s="325" t="s">
        <v>86</v>
      </c>
      <c r="B62" s="326"/>
      <c r="C62" s="93">
        <v>0</v>
      </c>
      <c r="D62" s="326"/>
      <c r="E62" s="93">
        <v>0</v>
      </c>
      <c r="F62" s="71"/>
      <c r="G62" s="93">
        <v>0</v>
      </c>
      <c r="H62" s="326"/>
      <c r="I62" s="93">
        <f t="shared" si="0"/>
        <v>0</v>
      </c>
      <c r="J62" s="93"/>
      <c r="K62" s="71">
        <v>3596846</v>
      </c>
      <c r="L62" s="93"/>
      <c r="M62" s="93">
        <v>9850705660</v>
      </c>
      <c r="N62" s="326"/>
      <c r="O62" s="93">
        <v>-9872990298</v>
      </c>
      <c r="P62" s="93"/>
      <c r="Q62" s="93">
        <f t="shared" si="1"/>
        <v>-22284638</v>
      </c>
    </row>
    <row r="63" spans="1:17" s="307" customFormat="1" ht="21">
      <c r="A63" s="325" t="s">
        <v>297</v>
      </c>
      <c r="B63" s="326"/>
      <c r="C63" s="93">
        <v>0</v>
      </c>
      <c r="D63" s="326"/>
      <c r="E63" s="93">
        <v>0</v>
      </c>
      <c r="F63" s="71"/>
      <c r="G63" s="93">
        <v>0</v>
      </c>
      <c r="H63" s="326"/>
      <c r="I63" s="93">
        <f t="shared" si="0"/>
        <v>0</v>
      </c>
      <c r="J63" s="93"/>
      <c r="K63" s="71">
        <v>1184718</v>
      </c>
      <c r="L63" s="93"/>
      <c r="M63" s="93">
        <v>39301696540</v>
      </c>
      <c r="N63" s="326"/>
      <c r="O63" s="93">
        <v>-37014134408</v>
      </c>
      <c r="P63" s="93"/>
      <c r="Q63" s="93">
        <f t="shared" si="1"/>
        <v>2287562132</v>
      </c>
    </row>
    <row r="64" spans="1:17" s="307" customFormat="1" ht="21">
      <c r="A64" s="325" t="s">
        <v>199</v>
      </c>
      <c r="B64" s="326"/>
      <c r="C64" s="93">
        <v>0</v>
      </c>
      <c r="D64" s="326"/>
      <c r="E64" s="93">
        <v>0</v>
      </c>
      <c r="F64" s="71"/>
      <c r="G64" s="93">
        <v>0</v>
      </c>
      <c r="H64" s="326"/>
      <c r="I64" s="93">
        <f t="shared" si="0"/>
        <v>0</v>
      </c>
      <c r="J64" s="93"/>
      <c r="K64" s="71">
        <v>1389073</v>
      </c>
      <c r="L64" s="93"/>
      <c r="M64" s="93">
        <v>2273730073</v>
      </c>
      <c r="N64" s="326"/>
      <c r="O64" s="93">
        <v>-2521144297</v>
      </c>
      <c r="P64" s="93"/>
      <c r="Q64" s="93">
        <f t="shared" si="1"/>
        <v>-247414224</v>
      </c>
    </row>
    <row r="65" spans="1:17" s="307" customFormat="1" ht="21">
      <c r="A65" s="325" t="s">
        <v>376</v>
      </c>
      <c r="B65" s="326"/>
      <c r="C65" s="93">
        <v>0</v>
      </c>
      <c r="D65" s="326"/>
      <c r="E65" s="93">
        <v>0</v>
      </c>
      <c r="F65" s="71"/>
      <c r="G65" s="93">
        <v>0</v>
      </c>
      <c r="H65" s="326"/>
      <c r="I65" s="93">
        <f t="shared" si="0"/>
        <v>0</v>
      </c>
      <c r="J65" s="93"/>
      <c r="K65" s="71">
        <v>3377186</v>
      </c>
      <c r="L65" s="93"/>
      <c r="M65" s="93">
        <v>17840318730</v>
      </c>
      <c r="N65" s="326"/>
      <c r="O65" s="93">
        <v>-18351331399</v>
      </c>
      <c r="P65" s="93"/>
      <c r="Q65" s="93">
        <f t="shared" si="1"/>
        <v>-511012669</v>
      </c>
    </row>
    <row r="66" spans="1:17" s="307" customFormat="1" ht="21">
      <c r="A66" s="325" t="s">
        <v>247</v>
      </c>
      <c r="B66" s="326"/>
      <c r="C66" s="93">
        <v>0</v>
      </c>
      <c r="D66" s="326"/>
      <c r="E66" s="93">
        <v>0</v>
      </c>
      <c r="F66" s="71"/>
      <c r="G66" s="93">
        <v>0</v>
      </c>
      <c r="H66" s="326"/>
      <c r="I66" s="93">
        <f t="shared" si="0"/>
        <v>0</v>
      </c>
      <c r="J66" s="93"/>
      <c r="K66" s="71">
        <v>2506040</v>
      </c>
      <c r="L66" s="93"/>
      <c r="M66" s="93">
        <v>11692861635</v>
      </c>
      <c r="N66" s="326"/>
      <c r="O66" s="93">
        <v>-12530705569</v>
      </c>
      <c r="P66" s="93"/>
      <c r="Q66" s="93">
        <f t="shared" si="1"/>
        <v>-837843934</v>
      </c>
    </row>
    <row r="67" spans="1:17" s="307" customFormat="1" ht="21">
      <c r="A67" s="325" t="s">
        <v>194</v>
      </c>
      <c r="B67" s="326"/>
      <c r="C67" s="93">
        <v>40824</v>
      </c>
      <c r="D67" s="326"/>
      <c r="E67" s="93">
        <v>1610463589</v>
      </c>
      <c r="F67" s="71"/>
      <c r="G67" s="93">
        <v>-1298600336</v>
      </c>
      <c r="H67" s="326"/>
      <c r="I67" s="93">
        <f t="shared" si="0"/>
        <v>311863253</v>
      </c>
      <c r="J67" s="93"/>
      <c r="K67" s="71">
        <v>249435</v>
      </c>
      <c r="L67" s="93"/>
      <c r="M67" s="93">
        <v>7811429012</v>
      </c>
      <c r="N67" s="326"/>
      <c r="O67" s="93">
        <v>-7677501812</v>
      </c>
      <c r="P67" s="93"/>
      <c r="Q67" s="93">
        <f t="shared" si="1"/>
        <v>133927200</v>
      </c>
    </row>
    <row r="68" spans="1:17" s="307" customFormat="1" ht="21">
      <c r="A68" s="325" t="s">
        <v>201</v>
      </c>
      <c r="B68" s="326"/>
      <c r="C68" s="93">
        <v>257815</v>
      </c>
      <c r="D68" s="326"/>
      <c r="E68" s="93">
        <v>324964316</v>
      </c>
      <c r="F68" s="71"/>
      <c r="G68" s="93">
        <v>-239964192</v>
      </c>
      <c r="H68" s="326"/>
      <c r="I68" s="93">
        <f t="shared" si="0"/>
        <v>85000124</v>
      </c>
      <c r="J68" s="93"/>
      <c r="K68" s="71">
        <v>405851</v>
      </c>
      <c r="L68" s="93"/>
      <c r="M68" s="93">
        <v>2359686569</v>
      </c>
      <c r="N68" s="326"/>
      <c r="O68" s="93">
        <v>-2260155702</v>
      </c>
      <c r="P68" s="93"/>
      <c r="Q68" s="93">
        <f t="shared" si="1"/>
        <v>99530867</v>
      </c>
    </row>
    <row r="69" spans="1:17" s="307" customFormat="1" ht="21">
      <c r="A69" s="325" t="s">
        <v>334</v>
      </c>
      <c r="B69" s="326"/>
      <c r="C69" s="93">
        <v>0</v>
      </c>
      <c r="D69" s="326"/>
      <c r="E69" s="93">
        <v>0</v>
      </c>
      <c r="F69" s="71"/>
      <c r="G69" s="93">
        <v>0</v>
      </c>
      <c r="H69" s="326"/>
      <c r="I69" s="93">
        <f t="shared" si="0"/>
        <v>0</v>
      </c>
      <c r="J69" s="93"/>
      <c r="K69" s="71">
        <v>1328432</v>
      </c>
      <c r="L69" s="93"/>
      <c r="M69" s="93">
        <v>19743987988</v>
      </c>
      <c r="N69" s="326"/>
      <c r="O69" s="93">
        <v>-21045919400</v>
      </c>
      <c r="P69" s="93"/>
      <c r="Q69" s="93">
        <f t="shared" si="1"/>
        <v>-1301931412</v>
      </c>
    </row>
    <row r="70" spans="1:17" s="307" customFormat="1" ht="21">
      <c r="A70" s="325" t="s">
        <v>307</v>
      </c>
      <c r="B70" s="326"/>
      <c r="C70" s="93">
        <v>0</v>
      </c>
      <c r="D70" s="326"/>
      <c r="E70" s="93">
        <v>0</v>
      </c>
      <c r="F70" s="71"/>
      <c r="G70" s="93">
        <v>0</v>
      </c>
      <c r="H70" s="326"/>
      <c r="I70" s="93">
        <f t="shared" si="0"/>
        <v>0</v>
      </c>
      <c r="J70" s="93"/>
      <c r="K70" s="71">
        <v>225638</v>
      </c>
      <c r="L70" s="93"/>
      <c r="M70" s="93">
        <v>2185969394</v>
      </c>
      <c r="N70" s="326"/>
      <c r="O70" s="93">
        <v>-2240181433</v>
      </c>
      <c r="P70" s="93"/>
      <c r="Q70" s="93">
        <f t="shared" si="1"/>
        <v>-54212039</v>
      </c>
    </row>
    <row r="71" spans="1:17" s="307" customFormat="1" ht="21">
      <c r="A71" s="325" t="s">
        <v>89</v>
      </c>
      <c r="B71" s="326"/>
      <c r="C71" s="93">
        <v>0</v>
      </c>
      <c r="D71" s="326"/>
      <c r="E71" s="93">
        <v>0</v>
      </c>
      <c r="F71" s="71"/>
      <c r="G71" s="93">
        <v>0</v>
      </c>
      <c r="H71" s="326"/>
      <c r="I71" s="93">
        <f t="shared" si="0"/>
        <v>0</v>
      </c>
      <c r="J71" s="93"/>
      <c r="K71" s="71">
        <v>322050</v>
      </c>
      <c r="L71" s="93"/>
      <c r="M71" s="93">
        <v>2747440992</v>
      </c>
      <c r="N71" s="326"/>
      <c r="O71" s="93">
        <v>-2841075438</v>
      </c>
      <c r="P71" s="93"/>
      <c r="Q71" s="93">
        <f t="shared" si="1"/>
        <v>-93634446</v>
      </c>
    </row>
    <row r="72" spans="1:17" s="307" customFormat="1" ht="21">
      <c r="A72" s="325" t="s">
        <v>217</v>
      </c>
      <c r="B72" s="326"/>
      <c r="C72" s="93">
        <v>302707</v>
      </c>
      <c r="D72" s="326"/>
      <c r="E72" s="93">
        <v>2141453903</v>
      </c>
      <c r="F72" s="71"/>
      <c r="G72" s="93">
        <v>-1614546400</v>
      </c>
      <c r="H72" s="326"/>
      <c r="I72" s="93">
        <f t="shared" si="0"/>
        <v>526907503</v>
      </c>
      <c r="J72" s="93"/>
      <c r="K72" s="71">
        <v>3523479</v>
      </c>
      <c r="L72" s="93"/>
      <c r="M72" s="93">
        <v>18436688483</v>
      </c>
      <c r="N72" s="326"/>
      <c r="O72" s="93">
        <v>-15212381305</v>
      </c>
      <c r="P72" s="93"/>
      <c r="Q72" s="93">
        <f t="shared" si="1"/>
        <v>3224307178</v>
      </c>
    </row>
    <row r="73" spans="1:17" s="307" customFormat="1" ht="21">
      <c r="A73" s="325" t="s">
        <v>155</v>
      </c>
      <c r="B73" s="326"/>
      <c r="C73" s="93">
        <v>0</v>
      </c>
      <c r="D73" s="326"/>
      <c r="E73" s="93">
        <v>0</v>
      </c>
      <c r="F73" s="71"/>
      <c r="G73" s="93">
        <v>0</v>
      </c>
      <c r="H73" s="326"/>
      <c r="I73" s="93">
        <f t="shared" ref="I73:I136" si="2">G73+E73</f>
        <v>0</v>
      </c>
      <c r="J73" s="93"/>
      <c r="K73" s="71">
        <v>11224418</v>
      </c>
      <c r="L73" s="93"/>
      <c r="M73" s="93">
        <v>90502872111</v>
      </c>
      <c r="N73" s="326"/>
      <c r="O73" s="93">
        <v>-90488401301</v>
      </c>
      <c r="P73" s="93"/>
      <c r="Q73" s="93">
        <f t="shared" ref="Q73:Q136" si="3">M73+O73</f>
        <v>14470810</v>
      </c>
    </row>
    <row r="74" spans="1:17" s="307" customFormat="1" ht="21">
      <c r="A74" s="325" t="s">
        <v>363</v>
      </c>
      <c r="B74" s="326"/>
      <c r="C74" s="93">
        <v>0</v>
      </c>
      <c r="D74" s="326"/>
      <c r="E74" s="93">
        <v>0</v>
      </c>
      <c r="F74" s="71"/>
      <c r="G74" s="93">
        <v>0</v>
      </c>
      <c r="H74" s="326"/>
      <c r="I74" s="93">
        <f t="shared" si="2"/>
        <v>0</v>
      </c>
      <c r="J74" s="93"/>
      <c r="K74" s="71">
        <v>24941</v>
      </c>
      <c r="L74" s="93"/>
      <c r="M74" s="93">
        <v>891423096</v>
      </c>
      <c r="N74" s="326"/>
      <c r="O74" s="93">
        <v>-772918794</v>
      </c>
      <c r="P74" s="93"/>
      <c r="Q74" s="93">
        <f t="shared" si="3"/>
        <v>118504302</v>
      </c>
    </row>
    <row r="75" spans="1:17" s="307" customFormat="1" ht="21">
      <c r="A75" s="325" t="s">
        <v>186</v>
      </c>
      <c r="B75" s="326"/>
      <c r="C75" s="93">
        <v>0</v>
      </c>
      <c r="D75" s="326"/>
      <c r="E75" s="93">
        <v>0</v>
      </c>
      <c r="F75" s="71"/>
      <c r="G75" s="93">
        <v>0</v>
      </c>
      <c r="H75" s="326"/>
      <c r="I75" s="93">
        <f t="shared" si="2"/>
        <v>0</v>
      </c>
      <c r="J75" s="93"/>
      <c r="K75" s="71">
        <v>1643288</v>
      </c>
      <c r="L75" s="93"/>
      <c r="M75" s="93">
        <v>3590522555</v>
      </c>
      <c r="N75" s="326"/>
      <c r="O75" s="93">
        <v>-3877826875</v>
      </c>
      <c r="P75" s="93"/>
      <c r="Q75" s="93">
        <f t="shared" si="3"/>
        <v>-287304320</v>
      </c>
    </row>
    <row r="76" spans="1:17" s="307" customFormat="1" ht="21">
      <c r="A76" s="325" t="s">
        <v>119</v>
      </c>
      <c r="B76" s="326"/>
      <c r="C76" s="93">
        <v>0</v>
      </c>
      <c r="D76" s="326"/>
      <c r="E76" s="93">
        <v>0</v>
      </c>
      <c r="F76" s="71"/>
      <c r="G76" s="93">
        <v>0</v>
      </c>
      <c r="H76" s="326"/>
      <c r="I76" s="93">
        <f t="shared" si="2"/>
        <v>0</v>
      </c>
      <c r="J76" s="93"/>
      <c r="K76" s="71">
        <v>3896687</v>
      </c>
      <c r="L76" s="93"/>
      <c r="M76" s="93">
        <v>97008142864</v>
      </c>
      <c r="N76" s="326"/>
      <c r="O76" s="93">
        <v>-87099550798</v>
      </c>
      <c r="P76" s="93"/>
      <c r="Q76" s="93">
        <f t="shared" si="3"/>
        <v>9908592066</v>
      </c>
    </row>
    <row r="77" spans="1:17" s="307" customFormat="1" ht="21">
      <c r="A77" s="325" t="s">
        <v>324</v>
      </c>
      <c r="B77" s="326"/>
      <c r="C77" s="93">
        <v>0</v>
      </c>
      <c r="D77" s="326"/>
      <c r="E77" s="93">
        <v>0</v>
      </c>
      <c r="F77" s="71"/>
      <c r="G77" s="93">
        <v>0</v>
      </c>
      <c r="H77" s="326"/>
      <c r="I77" s="93">
        <f t="shared" si="2"/>
        <v>0</v>
      </c>
      <c r="J77" s="93"/>
      <c r="K77" s="71">
        <v>2910451</v>
      </c>
      <c r="L77" s="93"/>
      <c r="M77" s="93">
        <v>5988090289</v>
      </c>
      <c r="N77" s="326"/>
      <c r="O77" s="93">
        <v>-6374280431</v>
      </c>
      <c r="P77" s="93"/>
      <c r="Q77" s="93">
        <f t="shared" si="3"/>
        <v>-386190142</v>
      </c>
    </row>
    <row r="78" spans="1:17" s="307" customFormat="1" ht="21">
      <c r="A78" s="325" t="s">
        <v>163</v>
      </c>
      <c r="B78" s="326"/>
      <c r="C78" s="93">
        <v>1897593</v>
      </c>
      <c r="D78" s="326"/>
      <c r="E78" s="93">
        <v>3216145490</v>
      </c>
      <c r="F78" s="71"/>
      <c r="G78" s="93">
        <v>-2390565768</v>
      </c>
      <c r="H78" s="326"/>
      <c r="I78" s="93">
        <f t="shared" si="2"/>
        <v>825579722</v>
      </c>
      <c r="J78" s="93"/>
      <c r="K78" s="71">
        <v>8542270</v>
      </c>
      <c r="L78" s="93"/>
      <c r="M78" s="93">
        <v>11619924223</v>
      </c>
      <c r="N78" s="326"/>
      <c r="O78" s="93">
        <v>-10372763630</v>
      </c>
      <c r="P78" s="93"/>
      <c r="Q78" s="93">
        <f t="shared" si="3"/>
        <v>1247160593</v>
      </c>
    </row>
    <row r="79" spans="1:17" s="307" customFormat="1" ht="21">
      <c r="A79" s="325" t="s">
        <v>137</v>
      </c>
      <c r="B79" s="326"/>
      <c r="C79" s="93">
        <v>2209256</v>
      </c>
      <c r="D79" s="326"/>
      <c r="E79" s="93">
        <v>22269948618</v>
      </c>
      <c r="F79" s="71"/>
      <c r="G79" s="93">
        <v>-18718555749</v>
      </c>
      <c r="H79" s="326"/>
      <c r="I79" s="93">
        <f t="shared" si="2"/>
        <v>3551392869</v>
      </c>
      <c r="J79" s="93"/>
      <c r="K79" s="71">
        <v>3740231</v>
      </c>
      <c r="L79" s="93"/>
      <c r="M79" s="93">
        <v>33553869451</v>
      </c>
      <c r="N79" s="326"/>
      <c r="O79" s="93">
        <v>-31076105221</v>
      </c>
      <c r="P79" s="93"/>
      <c r="Q79" s="93">
        <f t="shared" si="3"/>
        <v>2477764230</v>
      </c>
    </row>
    <row r="80" spans="1:17" s="307" customFormat="1" ht="21">
      <c r="A80" s="325" t="s">
        <v>149</v>
      </c>
      <c r="B80" s="326"/>
      <c r="C80" s="93">
        <v>0</v>
      </c>
      <c r="D80" s="326"/>
      <c r="E80" s="93">
        <v>0</v>
      </c>
      <c r="F80" s="71"/>
      <c r="G80" s="93">
        <v>0</v>
      </c>
      <c r="H80" s="326"/>
      <c r="I80" s="93">
        <f t="shared" si="2"/>
        <v>0</v>
      </c>
      <c r="J80" s="93"/>
      <c r="K80" s="71">
        <v>13140509</v>
      </c>
      <c r="L80" s="93"/>
      <c r="M80" s="93">
        <v>13680322164</v>
      </c>
      <c r="N80" s="326"/>
      <c r="O80" s="93">
        <v>-12430386827</v>
      </c>
      <c r="P80" s="93"/>
      <c r="Q80" s="93">
        <f t="shared" si="3"/>
        <v>1249935337</v>
      </c>
    </row>
    <row r="81" spans="1:17" s="307" customFormat="1" ht="21">
      <c r="A81" s="325" t="s">
        <v>305</v>
      </c>
      <c r="B81" s="326"/>
      <c r="C81" s="93">
        <v>0</v>
      </c>
      <c r="D81" s="326"/>
      <c r="E81" s="93">
        <v>0</v>
      </c>
      <c r="F81" s="71"/>
      <c r="G81" s="93">
        <v>0</v>
      </c>
      <c r="H81" s="326"/>
      <c r="I81" s="93">
        <f t="shared" si="2"/>
        <v>0</v>
      </c>
      <c r="J81" s="93"/>
      <c r="K81" s="71">
        <v>1753442</v>
      </c>
      <c r="L81" s="93"/>
      <c r="M81" s="93">
        <v>3037704299</v>
      </c>
      <c r="N81" s="326"/>
      <c r="O81" s="93">
        <v>-3818830810</v>
      </c>
      <c r="P81" s="93"/>
      <c r="Q81" s="93">
        <f t="shared" si="3"/>
        <v>-781126511</v>
      </c>
    </row>
    <row r="82" spans="1:17" s="307" customFormat="1" ht="21">
      <c r="A82" s="325" t="s">
        <v>258</v>
      </c>
      <c r="B82" s="326"/>
      <c r="C82" s="93">
        <v>0</v>
      </c>
      <c r="D82" s="326"/>
      <c r="E82" s="93">
        <v>0</v>
      </c>
      <c r="F82" s="71"/>
      <c r="G82" s="93">
        <v>0</v>
      </c>
      <c r="H82" s="326"/>
      <c r="I82" s="93">
        <f t="shared" si="2"/>
        <v>0</v>
      </c>
      <c r="J82" s="93"/>
      <c r="K82" s="71">
        <v>819889</v>
      </c>
      <c r="L82" s="93"/>
      <c r="M82" s="93">
        <v>2024461407</v>
      </c>
      <c r="N82" s="326"/>
      <c r="O82" s="93">
        <v>-2467803278</v>
      </c>
      <c r="P82" s="93"/>
      <c r="Q82" s="93">
        <f t="shared" si="3"/>
        <v>-443341871</v>
      </c>
    </row>
    <row r="83" spans="1:17" s="307" customFormat="1" ht="21">
      <c r="A83" s="325" t="s">
        <v>122</v>
      </c>
      <c r="B83" s="326"/>
      <c r="C83" s="93">
        <v>0</v>
      </c>
      <c r="D83" s="326"/>
      <c r="E83" s="93">
        <v>0</v>
      </c>
      <c r="F83" s="71"/>
      <c r="G83" s="93">
        <v>0</v>
      </c>
      <c r="H83" s="326"/>
      <c r="I83" s="93">
        <f t="shared" si="2"/>
        <v>0</v>
      </c>
      <c r="J83" s="93"/>
      <c r="K83" s="71">
        <v>990318</v>
      </c>
      <c r="L83" s="93"/>
      <c r="M83" s="93">
        <v>4278467177</v>
      </c>
      <c r="N83" s="326"/>
      <c r="O83" s="93">
        <v>-5119390659</v>
      </c>
      <c r="P83" s="93"/>
      <c r="Q83" s="93">
        <f t="shared" si="3"/>
        <v>-840923482</v>
      </c>
    </row>
    <row r="84" spans="1:17" s="307" customFormat="1" ht="21">
      <c r="A84" s="325" t="s">
        <v>282</v>
      </c>
      <c r="B84" s="326"/>
      <c r="C84" s="93">
        <v>0</v>
      </c>
      <c r="D84" s="326"/>
      <c r="E84" s="93">
        <v>0</v>
      </c>
      <c r="F84" s="71"/>
      <c r="G84" s="93">
        <v>0</v>
      </c>
      <c r="H84" s="326"/>
      <c r="I84" s="93">
        <f t="shared" si="2"/>
        <v>0</v>
      </c>
      <c r="J84" s="93"/>
      <c r="K84" s="71">
        <v>607073</v>
      </c>
      <c r="L84" s="93"/>
      <c r="M84" s="93">
        <v>4666251461</v>
      </c>
      <c r="N84" s="326"/>
      <c r="O84" s="93">
        <v>-5152205347</v>
      </c>
      <c r="P84" s="93"/>
      <c r="Q84" s="93">
        <f t="shared" si="3"/>
        <v>-485953886</v>
      </c>
    </row>
    <row r="85" spans="1:17" s="307" customFormat="1" ht="21">
      <c r="A85" s="325" t="s">
        <v>188</v>
      </c>
      <c r="B85" s="326"/>
      <c r="C85" s="93">
        <v>0</v>
      </c>
      <c r="D85" s="326"/>
      <c r="E85" s="93">
        <v>0</v>
      </c>
      <c r="F85" s="71"/>
      <c r="G85" s="93">
        <v>0</v>
      </c>
      <c r="H85" s="326"/>
      <c r="I85" s="93">
        <f t="shared" si="2"/>
        <v>0</v>
      </c>
      <c r="J85" s="93"/>
      <c r="K85" s="71">
        <v>66438428</v>
      </c>
      <c r="L85" s="93"/>
      <c r="M85" s="93">
        <v>67498143705</v>
      </c>
      <c r="N85" s="326"/>
      <c r="O85" s="93">
        <v>-71712917105</v>
      </c>
      <c r="P85" s="93"/>
      <c r="Q85" s="93">
        <f t="shared" si="3"/>
        <v>-4214773400</v>
      </c>
    </row>
    <row r="86" spans="1:17" s="307" customFormat="1" ht="21">
      <c r="A86" s="325" t="s">
        <v>245</v>
      </c>
      <c r="B86" s="326"/>
      <c r="C86" s="93">
        <v>0</v>
      </c>
      <c r="D86" s="326"/>
      <c r="E86" s="93">
        <v>0</v>
      </c>
      <c r="F86" s="71"/>
      <c r="G86" s="93">
        <v>0</v>
      </c>
      <c r="H86" s="326"/>
      <c r="I86" s="93">
        <f t="shared" si="2"/>
        <v>0</v>
      </c>
      <c r="J86" s="93"/>
      <c r="K86" s="71">
        <v>1360453</v>
      </c>
      <c r="L86" s="93"/>
      <c r="M86" s="93">
        <v>21367059569</v>
      </c>
      <c r="N86" s="326"/>
      <c r="O86" s="93">
        <v>-20109567990</v>
      </c>
      <c r="P86" s="93"/>
      <c r="Q86" s="93">
        <f t="shared" si="3"/>
        <v>1257491579</v>
      </c>
    </row>
    <row r="87" spans="1:17" s="307" customFormat="1" ht="21">
      <c r="A87" s="325" t="s">
        <v>338</v>
      </c>
      <c r="B87" s="326"/>
      <c r="C87" s="93">
        <v>0</v>
      </c>
      <c r="D87" s="326"/>
      <c r="E87" s="93">
        <v>0</v>
      </c>
      <c r="F87" s="71"/>
      <c r="G87" s="93">
        <v>0</v>
      </c>
      <c r="H87" s="326"/>
      <c r="I87" s="93">
        <f t="shared" si="2"/>
        <v>0</v>
      </c>
      <c r="J87" s="93"/>
      <c r="K87" s="71">
        <v>6934227</v>
      </c>
      <c r="L87" s="93"/>
      <c r="M87" s="93">
        <v>10340432037</v>
      </c>
      <c r="N87" s="326"/>
      <c r="O87" s="93">
        <v>-10249843939</v>
      </c>
      <c r="P87" s="93"/>
      <c r="Q87" s="93">
        <f t="shared" si="3"/>
        <v>90588098</v>
      </c>
    </row>
    <row r="88" spans="1:17" s="307" customFormat="1" ht="21">
      <c r="A88" s="325" t="s">
        <v>109</v>
      </c>
      <c r="B88" s="326"/>
      <c r="C88" s="93">
        <v>0</v>
      </c>
      <c r="D88" s="326"/>
      <c r="E88" s="93">
        <v>0</v>
      </c>
      <c r="F88" s="71"/>
      <c r="G88" s="93">
        <v>0</v>
      </c>
      <c r="H88" s="326"/>
      <c r="I88" s="93">
        <f t="shared" si="2"/>
        <v>0</v>
      </c>
      <c r="J88" s="93"/>
      <c r="K88" s="71">
        <v>3594398</v>
      </c>
      <c r="L88" s="93"/>
      <c r="M88" s="93">
        <v>8591456945</v>
      </c>
      <c r="N88" s="326"/>
      <c r="O88" s="93">
        <v>-10933414679</v>
      </c>
      <c r="P88" s="93"/>
      <c r="Q88" s="93">
        <f t="shared" si="3"/>
        <v>-2341957734</v>
      </c>
    </row>
    <row r="89" spans="1:17" s="307" customFormat="1" ht="21">
      <c r="A89" s="325" t="s">
        <v>164</v>
      </c>
      <c r="B89" s="326"/>
      <c r="C89" s="93">
        <v>0</v>
      </c>
      <c r="D89" s="326"/>
      <c r="E89" s="93">
        <v>0</v>
      </c>
      <c r="F89" s="71"/>
      <c r="G89" s="93">
        <v>0</v>
      </c>
      <c r="H89" s="326"/>
      <c r="I89" s="93">
        <f t="shared" si="2"/>
        <v>0</v>
      </c>
      <c r="J89" s="93"/>
      <c r="K89" s="71">
        <v>4135149</v>
      </c>
      <c r="L89" s="93"/>
      <c r="M89" s="93">
        <v>12514944197</v>
      </c>
      <c r="N89" s="326"/>
      <c r="O89" s="93">
        <v>-14125693658</v>
      </c>
      <c r="P89" s="93"/>
      <c r="Q89" s="93">
        <f t="shared" si="3"/>
        <v>-1610749461</v>
      </c>
    </row>
    <row r="90" spans="1:17" s="307" customFormat="1" ht="21">
      <c r="A90" s="325" t="s">
        <v>99</v>
      </c>
      <c r="B90" s="326"/>
      <c r="C90" s="93">
        <v>0</v>
      </c>
      <c r="D90" s="326"/>
      <c r="E90" s="93">
        <v>0</v>
      </c>
      <c r="F90" s="71"/>
      <c r="G90" s="93">
        <v>0</v>
      </c>
      <c r="H90" s="326"/>
      <c r="I90" s="93">
        <f t="shared" si="2"/>
        <v>0</v>
      </c>
      <c r="J90" s="93"/>
      <c r="K90" s="71">
        <v>1521264</v>
      </c>
      <c r="L90" s="93"/>
      <c r="M90" s="93">
        <v>2254192361</v>
      </c>
      <c r="N90" s="326"/>
      <c r="O90" s="93">
        <v>-2325825670</v>
      </c>
      <c r="P90" s="93"/>
      <c r="Q90" s="93">
        <f t="shared" si="3"/>
        <v>-71633309</v>
      </c>
    </row>
    <row r="91" spans="1:17" s="307" customFormat="1" ht="21">
      <c r="A91" s="325" t="s">
        <v>287</v>
      </c>
      <c r="B91" s="326"/>
      <c r="C91" s="93">
        <v>0</v>
      </c>
      <c r="D91" s="326"/>
      <c r="E91" s="93">
        <v>0</v>
      </c>
      <c r="F91" s="71"/>
      <c r="G91" s="93">
        <v>0</v>
      </c>
      <c r="H91" s="326"/>
      <c r="I91" s="93">
        <f t="shared" si="2"/>
        <v>0</v>
      </c>
      <c r="J91" s="93"/>
      <c r="K91" s="71">
        <v>2685391</v>
      </c>
      <c r="L91" s="93"/>
      <c r="M91" s="93">
        <v>6881547896</v>
      </c>
      <c r="N91" s="326"/>
      <c r="O91" s="93">
        <v>-6856269254</v>
      </c>
      <c r="P91" s="93"/>
      <c r="Q91" s="93">
        <f t="shared" si="3"/>
        <v>25278642</v>
      </c>
    </row>
    <row r="92" spans="1:17" s="307" customFormat="1" ht="21">
      <c r="A92" s="325" t="s">
        <v>175</v>
      </c>
      <c r="B92" s="326"/>
      <c r="C92" s="93">
        <v>0</v>
      </c>
      <c r="D92" s="326"/>
      <c r="E92" s="93">
        <v>0</v>
      </c>
      <c r="F92" s="71"/>
      <c r="G92" s="93">
        <v>0</v>
      </c>
      <c r="H92" s="326"/>
      <c r="I92" s="93">
        <f t="shared" si="2"/>
        <v>0</v>
      </c>
      <c r="J92" s="93"/>
      <c r="K92" s="71">
        <v>2601670</v>
      </c>
      <c r="L92" s="93"/>
      <c r="M92" s="93">
        <v>15910338200</v>
      </c>
      <c r="N92" s="326"/>
      <c r="O92" s="93">
        <v>-16452655407</v>
      </c>
      <c r="P92" s="93"/>
      <c r="Q92" s="93">
        <f t="shared" si="3"/>
        <v>-542317207</v>
      </c>
    </row>
    <row r="93" spans="1:17" s="307" customFormat="1" ht="21">
      <c r="A93" s="325" t="s">
        <v>142</v>
      </c>
      <c r="B93" s="326"/>
      <c r="C93" s="93">
        <v>0</v>
      </c>
      <c r="D93" s="326"/>
      <c r="E93" s="93">
        <v>0</v>
      </c>
      <c r="F93" s="71"/>
      <c r="G93" s="93">
        <v>0</v>
      </c>
      <c r="H93" s="326"/>
      <c r="I93" s="93">
        <f t="shared" si="2"/>
        <v>0</v>
      </c>
      <c r="J93" s="93"/>
      <c r="K93" s="71">
        <v>8889564</v>
      </c>
      <c r="L93" s="93"/>
      <c r="M93" s="93">
        <v>37696774429</v>
      </c>
      <c r="N93" s="326"/>
      <c r="O93" s="93">
        <v>-27269966997</v>
      </c>
      <c r="P93" s="93"/>
      <c r="Q93" s="93">
        <f t="shared" si="3"/>
        <v>10426807432</v>
      </c>
    </row>
    <row r="94" spans="1:17" s="307" customFormat="1" ht="21">
      <c r="A94" s="325" t="s">
        <v>176</v>
      </c>
      <c r="B94" s="326"/>
      <c r="C94" s="93">
        <v>352372</v>
      </c>
      <c r="D94" s="326"/>
      <c r="E94" s="93">
        <v>2393922661</v>
      </c>
      <c r="F94" s="71"/>
      <c r="G94" s="93">
        <v>-2232965332</v>
      </c>
      <c r="H94" s="326"/>
      <c r="I94" s="93">
        <f t="shared" si="2"/>
        <v>160957329</v>
      </c>
      <c r="J94" s="93"/>
      <c r="K94" s="71">
        <v>16969136</v>
      </c>
      <c r="L94" s="93"/>
      <c r="M94" s="93">
        <v>104105411783</v>
      </c>
      <c r="N94" s="326"/>
      <c r="O94" s="93">
        <v>-94733173159</v>
      </c>
      <c r="P94" s="93"/>
      <c r="Q94" s="93">
        <f t="shared" si="3"/>
        <v>9372238624</v>
      </c>
    </row>
    <row r="95" spans="1:17" s="307" customFormat="1" ht="21">
      <c r="A95" s="325" t="s">
        <v>107</v>
      </c>
      <c r="B95" s="326"/>
      <c r="C95" s="93">
        <v>0</v>
      </c>
      <c r="D95" s="326"/>
      <c r="E95" s="93">
        <v>0</v>
      </c>
      <c r="F95" s="71"/>
      <c r="G95" s="93">
        <v>0</v>
      </c>
      <c r="H95" s="326"/>
      <c r="I95" s="93">
        <f t="shared" si="2"/>
        <v>0</v>
      </c>
      <c r="J95" s="93"/>
      <c r="K95" s="71">
        <v>657394</v>
      </c>
      <c r="L95" s="93"/>
      <c r="M95" s="93">
        <v>16199066422</v>
      </c>
      <c r="N95" s="326"/>
      <c r="O95" s="93">
        <v>-12936116243</v>
      </c>
      <c r="P95" s="93"/>
      <c r="Q95" s="93">
        <f t="shared" si="3"/>
        <v>3262950179</v>
      </c>
    </row>
    <row r="96" spans="1:17" s="307" customFormat="1" ht="21">
      <c r="A96" s="325" t="s">
        <v>273</v>
      </c>
      <c r="B96" s="326"/>
      <c r="C96" s="93">
        <v>408293</v>
      </c>
      <c r="D96" s="326"/>
      <c r="E96" s="93">
        <v>2881632005</v>
      </c>
      <c r="F96" s="71"/>
      <c r="G96" s="93">
        <v>-2703958056</v>
      </c>
      <c r="H96" s="326"/>
      <c r="I96" s="93">
        <f t="shared" si="2"/>
        <v>177673949</v>
      </c>
      <c r="J96" s="93"/>
      <c r="K96" s="71">
        <v>1201440</v>
      </c>
      <c r="L96" s="93"/>
      <c r="M96" s="93">
        <v>7017999215</v>
      </c>
      <c r="N96" s="326"/>
      <c r="O96" s="93">
        <v>-7600917039</v>
      </c>
      <c r="P96" s="93"/>
      <c r="Q96" s="93">
        <f t="shared" si="3"/>
        <v>-582917824</v>
      </c>
    </row>
    <row r="97" spans="1:17" s="307" customFormat="1" ht="21">
      <c r="A97" s="325" t="s">
        <v>115</v>
      </c>
      <c r="B97" s="326"/>
      <c r="C97" s="93">
        <v>0</v>
      </c>
      <c r="D97" s="326"/>
      <c r="E97" s="93">
        <v>0</v>
      </c>
      <c r="F97" s="71"/>
      <c r="G97" s="93">
        <v>0</v>
      </c>
      <c r="H97" s="326"/>
      <c r="I97" s="93">
        <f t="shared" si="2"/>
        <v>0</v>
      </c>
      <c r="J97" s="93"/>
      <c r="K97" s="71">
        <v>14393934</v>
      </c>
      <c r="L97" s="93"/>
      <c r="M97" s="93">
        <v>27047891749</v>
      </c>
      <c r="N97" s="326"/>
      <c r="O97" s="93">
        <v>-31206380694</v>
      </c>
      <c r="P97" s="93"/>
      <c r="Q97" s="93">
        <f t="shared" si="3"/>
        <v>-4158488945</v>
      </c>
    </row>
    <row r="98" spans="1:17" s="307" customFormat="1" ht="21">
      <c r="A98" s="325" t="s">
        <v>268</v>
      </c>
      <c r="B98" s="326"/>
      <c r="C98" s="93">
        <v>0</v>
      </c>
      <c r="D98" s="326"/>
      <c r="E98" s="93">
        <v>0</v>
      </c>
      <c r="F98" s="71"/>
      <c r="G98" s="93">
        <v>0</v>
      </c>
      <c r="H98" s="326"/>
      <c r="I98" s="93">
        <f t="shared" si="2"/>
        <v>0</v>
      </c>
      <c r="J98" s="93"/>
      <c r="K98" s="71">
        <v>7500377</v>
      </c>
      <c r="L98" s="93"/>
      <c r="M98" s="93">
        <v>9178603469</v>
      </c>
      <c r="N98" s="326"/>
      <c r="O98" s="93">
        <v>-10378403663</v>
      </c>
      <c r="P98" s="93"/>
      <c r="Q98" s="93">
        <f t="shared" si="3"/>
        <v>-1199800194</v>
      </c>
    </row>
    <row r="99" spans="1:17" s="307" customFormat="1" ht="21">
      <c r="A99" s="325" t="s">
        <v>221</v>
      </c>
      <c r="B99" s="326"/>
      <c r="C99" s="93">
        <v>0</v>
      </c>
      <c r="D99" s="326"/>
      <c r="E99" s="93">
        <v>0</v>
      </c>
      <c r="F99" s="71"/>
      <c r="G99" s="93">
        <v>0</v>
      </c>
      <c r="H99" s="326"/>
      <c r="I99" s="93">
        <f t="shared" si="2"/>
        <v>0</v>
      </c>
      <c r="J99" s="93"/>
      <c r="K99" s="71">
        <v>2775197</v>
      </c>
      <c r="L99" s="93"/>
      <c r="M99" s="93">
        <v>11107452661</v>
      </c>
      <c r="N99" s="326"/>
      <c r="O99" s="93">
        <v>-11001634098</v>
      </c>
      <c r="P99" s="93"/>
      <c r="Q99" s="93">
        <f t="shared" si="3"/>
        <v>105818563</v>
      </c>
    </row>
    <row r="100" spans="1:17" s="307" customFormat="1" ht="21">
      <c r="A100" s="325" t="s">
        <v>96</v>
      </c>
      <c r="B100" s="326"/>
      <c r="C100" s="93">
        <v>0</v>
      </c>
      <c r="D100" s="326"/>
      <c r="E100" s="93">
        <v>0</v>
      </c>
      <c r="F100" s="71"/>
      <c r="G100" s="93">
        <v>0</v>
      </c>
      <c r="H100" s="326"/>
      <c r="I100" s="93">
        <f t="shared" si="2"/>
        <v>0</v>
      </c>
      <c r="J100" s="93"/>
      <c r="K100" s="71">
        <v>4586470</v>
      </c>
      <c r="L100" s="93"/>
      <c r="M100" s="93">
        <v>11948085382</v>
      </c>
      <c r="N100" s="326"/>
      <c r="O100" s="93">
        <v>-12564348174</v>
      </c>
      <c r="P100" s="93"/>
      <c r="Q100" s="93">
        <f t="shared" si="3"/>
        <v>-616262792</v>
      </c>
    </row>
    <row r="101" spans="1:17" s="307" customFormat="1" ht="21">
      <c r="A101" s="325" t="s">
        <v>259</v>
      </c>
      <c r="B101" s="326"/>
      <c r="C101" s="93">
        <v>0</v>
      </c>
      <c r="D101" s="326"/>
      <c r="E101" s="93">
        <v>0</v>
      </c>
      <c r="F101" s="71"/>
      <c r="G101" s="93">
        <v>0</v>
      </c>
      <c r="H101" s="326"/>
      <c r="I101" s="93">
        <f t="shared" si="2"/>
        <v>0</v>
      </c>
      <c r="J101" s="93"/>
      <c r="K101" s="71">
        <v>4400925</v>
      </c>
      <c r="L101" s="93"/>
      <c r="M101" s="93">
        <v>7449582027</v>
      </c>
      <c r="N101" s="326"/>
      <c r="O101" s="93">
        <v>-6958349934</v>
      </c>
      <c r="P101" s="93"/>
      <c r="Q101" s="93">
        <f t="shared" si="3"/>
        <v>491232093</v>
      </c>
    </row>
    <row r="102" spans="1:17" s="307" customFormat="1" ht="21">
      <c r="A102" s="325" t="s">
        <v>111</v>
      </c>
      <c r="B102" s="326"/>
      <c r="C102" s="93">
        <v>0</v>
      </c>
      <c r="D102" s="326"/>
      <c r="E102" s="93">
        <v>0</v>
      </c>
      <c r="F102" s="71"/>
      <c r="G102" s="93">
        <v>0</v>
      </c>
      <c r="H102" s="326"/>
      <c r="I102" s="93">
        <f t="shared" si="2"/>
        <v>0</v>
      </c>
      <c r="J102" s="93"/>
      <c r="K102" s="71">
        <v>485689</v>
      </c>
      <c r="L102" s="93"/>
      <c r="M102" s="93">
        <v>7115444823</v>
      </c>
      <c r="N102" s="326"/>
      <c r="O102" s="93">
        <v>-6210330504</v>
      </c>
      <c r="P102" s="93"/>
      <c r="Q102" s="93">
        <f t="shared" si="3"/>
        <v>905114319</v>
      </c>
    </row>
    <row r="103" spans="1:17" s="307" customFormat="1" ht="21">
      <c r="A103" s="325" t="s">
        <v>370</v>
      </c>
      <c r="B103" s="326"/>
      <c r="C103" s="93">
        <v>0</v>
      </c>
      <c r="D103" s="326"/>
      <c r="E103" s="93">
        <v>0</v>
      </c>
      <c r="F103" s="71"/>
      <c r="G103" s="93">
        <v>0</v>
      </c>
      <c r="H103" s="326"/>
      <c r="I103" s="93">
        <f t="shared" si="2"/>
        <v>0</v>
      </c>
      <c r="J103" s="93"/>
      <c r="K103" s="71">
        <v>607104</v>
      </c>
      <c r="L103" s="93"/>
      <c r="M103" s="93">
        <v>2298454159</v>
      </c>
      <c r="N103" s="326"/>
      <c r="O103" s="93">
        <v>-2665368693</v>
      </c>
      <c r="P103" s="93"/>
      <c r="Q103" s="93">
        <f t="shared" si="3"/>
        <v>-366914534</v>
      </c>
    </row>
    <row r="104" spans="1:17" s="307" customFormat="1" ht="21">
      <c r="A104" s="325" t="s">
        <v>349</v>
      </c>
      <c r="B104" s="326"/>
      <c r="C104" s="93">
        <v>0</v>
      </c>
      <c r="D104" s="326"/>
      <c r="E104" s="93">
        <v>0</v>
      </c>
      <c r="F104" s="71"/>
      <c r="G104" s="93">
        <v>0</v>
      </c>
      <c r="H104" s="326"/>
      <c r="I104" s="93">
        <f t="shared" si="2"/>
        <v>0</v>
      </c>
      <c r="J104" s="93"/>
      <c r="K104" s="71">
        <v>4752574</v>
      </c>
      <c r="L104" s="93"/>
      <c r="M104" s="93">
        <v>10132315977</v>
      </c>
      <c r="N104" s="326"/>
      <c r="O104" s="93">
        <v>-11336870269</v>
      </c>
      <c r="P104" s="93"/>
      <c r="Q104" s="93">
        <f t="shared" si="3"/>
        <v>-1204554292</v>
      </c>
    </row>
    <row r="105" spans="1:17" s="307" customFormat="1" ht="21">
      <c r="A105" s="325" t="s">
        <v>317</v>
      </c>
      <c r="B105" s="326"/>
      <c r="C105" s="93">
        <v>0</v>
      </c>
      <c r="D105" s="326"/>
      <c r="E105" s="93">
        <v>0</v>
      </c>
      <c r="F105" s="71"/>
      <c r="G105" s="93">
        <v>0</v>
      </c>
      <c r="H105" s="326"/>
      <c r="I105" s="93">
        <f t="shared" si="2"/>
        <v>0</v>
      </c>
      <c r="J105" s="93"/>
      <c r="K105" s="71">
        <v>3007963</v>
      </c>
      <c r="L105" s="93"/>
      <c r="M105" s="93">
        <v>4433256587</v>
      </c>
      <c r="N105" s="326"/>
      <c r="O105" s="93">
        <v>-5175752699</v>
      </c>
      <c r="P105" s="93"/>
      <c r="Q105" s="93">
        <f t="shared" si="3"/>
        <v>-742496112</v>
      </c>
    </row>
    <row r="106" spans="1:17" s="307" customFormat="1" ht="21">
      <c r="A106" s="325" t="s">
        <v>246</v>
      </c>
      <c r="B106" s="326"/>
      <c r="C106" s="93">
        <v>0</v>
      </c>
      <c r="D106" s="326"/>
      <c r="E106" s="93">
        <v>0</v>
      </c>
      <c r="F106" s="71"/>
      <c r="G106" s="93">
        <v>0</v>
      </c>
      <c r="H106" s="326"/>
      <c r="I106" s="93">
        <f t="shared" si="2"/>
        <v>0</v>
      </c>
      <c r="J106" s="93"/>
      <c r="K106" s="71">
        <v>779320</v>
      </c>
      <c r="L106" s="93"/>
      <c r="M106" s="93">
        <v>12294459093</v>
      </c>
      <c r="N106" s="326"/>
      <c r="O106" s="93">
        <v>-11893542169</v>
      </c>
      <c r="P106" s="93"/>
      <c r="Q106" s="93">
        <f t="shared" si="3"/>
        <v>400916924</v>
      </c>
    </row>
    <row r="107" spans="1:17" s="307" customFormat="1" ht="21">
      <c r="A107" s="325" t="s">
        <v>150</v>
      </c>
      <c r="B107" s="326"/>
      <c r="C107" s="93">
        <v>0</v>
      </c>
      <c r="D107" s="326"/>
      <c r="E107" s="93">
        <v>0</v>
      </c>
      <c r="F107" s="71"/>
      <c r="G107" s="93">
        <v>0</v>
      </c>
      <c r="H107" s="326"/>
      <c r="I107" s="93">
        <f t="shared" si="2"/>
        <v>0</v>
      </c>
      <c r="J107" s="93"/>
      <c r="K107" s="71">
        <v>611037</v>
      </c>
      <c r="L107" s="93"/>
      <c r="M107" s="93">
        <v>14970315945</v>
      </c>
      <c r="N107" s="326"/>
      <c r="O107" s="93">
        <v>-14498669747</v>
      </c>
      <c r="P107" s="93"/>
      <c r="Q107" s="93">
        <f t="shared" si="3"/>
        <v>471646198</v>
      </c>
    </row>
    <row r="108" spans="1:17" s="307" customFormat="1" ht="21">
      <c r="A108" s="325" t="s">
        <v>117</v>
      </c>
      <c r="B108" s="326"/>
      <c r="C108" s="93">
        <v>0</v>
      </c>
      <c r="D108" s="326"/>
      <c r="E108" s="93">
        <v>0</v>
      </c>
      <c r="F108" s="71"/>
      <c r="G108" s="93">
        <v>0</v>
      </c>
      <c r="H108" s="326"/>
      <c r="I108" s="93">
        <f t="shared" si="2"/>
        <v>0</v>
      </c>
      <c r="J108" s="93"/>
      <c r="K108" s="71">
        <v>667091</v>
      </c>
      <c r="L108" s="93"/>
      <c r="M108" s="93">
        <v>6444029850</v>
      </c>
      <c r="N108" s="326"/>
      <c r="O108" s="93">
        <v>-6717423921</v>
      </c>
      <c r="P108" s="93"/>
      <c r="Q108" s="93">
        <f t="shared" si="3"/>
        <v>-273394071</v>
      </c>
    </row>
    <row r="109" spans="1:17" s="307" customFormat="1" ht="21">
      <c r="A109" s="325" t="s">
        <v>123</v>
      </c>
      <c r="B109" s="326"/>
      <c r="C109" s="93">
        <v>0</v>
      </c>
      <c r="D109" s="326"/>
      <c r="E109" s="93">
        <v>0</v>
      </c>
      <c r="F109" s="71"/>
      <c r="G109" s="93">
        <v>0</v>
      </c>
      <c r="H109" s="326"/>
      <c r="I109" s="93">
        <f t="shared" si="2"/>
        <v>0</v>
      </c>
      <c r="J109" s="93"/>
      <c r="K109" s="71">
        <v>11183443</v>
      </c>
      <c r="L109" s="93"/>
      <c r="M109" s="93">
        <v>50361738558</v>
      </c>
      <c r="N109" s="326"/>
      <c r="O109" s="93">
        <v>-52472411202</v>
      </c>
      <c r="P109" s="93"/>
      <c r="Q109" s="93">
        <f t="shared" si="3"/>
        <v>-2110672644</v>
      </c>
    </row>
    <row r="110" spans="1:17" s="307" customFormat="1" ht="21">
      <c r="A110" s="325" t="s">
        <v>162</v>
      </c>
      <c r="B110" s="326"/>
      <c r="C110" s="93">
        <v>4889915</v>
      </c>
      <c r="D110" s="326"/>
      <c r="E110" s="93">
        <v>25900294138</v>
      </c>
      <c r="F110" s="71"/>
      <c r="G110" s="93">
        <v>-15005797969</v>
      </c>
      <c r="H110" s="326"/>
      <c r="I110" s="93">
        <f t="shared" si="2"/>
        <v>10894496169</v>
      </c>
      <c r="J110" s="93"/>
      <c r="K110" s="71">
        <v>9103525</v>
      </c>
      <c r="L110" s="93"/>
      <c r="M110" s="93">
        <v>35440078879</v>
      </c>
      <c r="N110" s="326"/>
      <c r="O110" s="93">
        <v>-25054622900</v>
      </c>
      <c r="P110" s="93"/>
      <c r="Q110" s="93">
        <f t="shared" si="3"/>
        <v>10385455979</v>
      </c>
    </row>
    <row r="111" spans="1:17" s="307" customFormat="1" ht="21">
      <c r="A111" s="325" t="s">
        <v>184</v>
      </c>
      <c r="B111" s="326"/>
      <c r="C111" s="93">
        <v>0</v>
      </c>
      <c r="D111" s="326"/>
      <c r="E111" s="93">
        <v>0</v>
      </c>
      <c r="F111" s="71"/>
      <c r="G111" s="93">
        <v>0</v>
      </c>
      <c r="H111" s="326"/>
      <c r="I111" s="93">
        <f t="shared" si="2"/>
        <v>0</v>
      </c>
      <c r="J111" s="93"/>
      <c r="K111" s="71">
        <v>12148322</v>
      </c>
      <c r="L111" s="93"/>
      <c r="M111" s="93">
        <v>22042387076</v>
      </c>
      <c r="N111" s="326"/>
      <c r="O111" s="93">
        <v>-20966943752</v>
      </c>
      <c r="P111" s="93"/>
      <c r="Q111" s="93">
        <f t="shared" si="3"/>
        <v>1075443324</v>
      </c>
    </row>
    <row r="112" spans="1:17" s="307" customFormat="1" ht="21">
      <c r="A112" s="325" t="s">
        <v>312</v>
      </c>
      <c r="B112" s="326"/>
      <c r="C112" s="93">
        <v>275465</v>
      </c>
      <c r="D112" s="326"/>
      <c r="E112" s="93">
        <v>2185131358</v>
      </c>
      <c r="F112" s="71"/>
      <c r="G112" s="93">
        <v>-1514779229</v>
      </c>
      <c r="H112" s="326"/>
      <c r="I112" s="93">
        <f t="shared" si="2"/>
        <v>670352129</v>
      </c>
      <c r="J112" s="93"/>
      <c r="K112" s="71">
        <v>1063817</v>
      </c>
      <c r="L112" s="93"/>
      <c r="M112" s="93">
        <v>6757601158</v>
      </c>
      <c r="N112" s="326"/>
      <c r="O112" s="93">
        <v>-5483528301</v>
      </c>
      <c r="P112" s="93"/>
      <c r="Q112" s="93">
        <f t="shared" si="3"/>
        <v>1274072857</v>
      </c>
    </row>
    <row r="113" spans="1:17" s="307" customFormat="1" ht="21">
      <c r="A113" s="325" t="s">
        <v>229</v>
      </c>
      <c r="B113" s="326"/>
      <c r="C113" s="93">
        <v>0</v>
      </c>
      <c r="D113" s="326"/>
      <c r="E113" s="93">
        <v>0</v>
      </c>
      <c r="F113" s="71"/>
      <c r="G113" s="93">
        <v>0</v>
      </c>
      <c r="H113" s="326"/>
      <c r="I113" s="93">
        <f t="shared" si="2"/>
        <v>0</v>
      </c>
      <c r="J113" s="93"/>
      <c r="K113" s="71">
        <v>526560</v>
      </c>
      <c r="L113" s="93"/>
      <c r="M113" s="93">
        <v>5695294779</v>
      </c>
      <c r="N113" s="326"/>
      <c r="O113" s="93">
        <v>-6228780920</v>
      </c>
      <c r="P113" s="93"/>
      <c r="Q113" s="93">
        <f t="shared" si="3"/>
        <v>-533486141</v>
      </c>
    </row>
    <row r="114" spans="1:17" s="307" customFormat="1" ht="21">
      <c r="A114" s="325" t="s">
        <v>84</v>
      </c>
      <c r="B114" s="326"/>
      <c r="C114" s="93">
        <v>0</v>
      </c>
      <c r="D114" s="326"/>
      <c r="E114" s="93">
        <v>0</v>
      </c>
      <c r="F114" s="71"/>
      <c r="G114" s="93">
        <v>0</v>
      </c>
      <c r="H114" s="326"/>
      <c r="I114" s="93">
        <f t="shared" si="2"/>
        <v>0</v>
      </c>
      <c r="J114" s="93"/>
      <c r="K114" s="71">
        <v>624433</v>
      </c>
      <c r="L114" s="93"/>
      <c r="M114" s="93">
        <v>14307292496</v>
      </c>
      <c r="N114" s="326"/>
      <c r="O114" s="93">
        <v>-13306063989</v>
      </c>
      <c r="P114" s="93"/>
      <c r="Q114" s="93">
        <f t="shared" si="3"/>
        <v>1001228507</v>
      </c>
    </row>
    <row r="115" spans="1:17" s="307" customFormat="1" ht="21">
      <c r="A115" s="325" t="s">
        <v>139</v>
      </c>
      <c r="B115" s="326"/>
      <c r="C115" s="93">
        <v>0</v>
      </c>
      <c r="D115" s="326"/>
      <c r="E115" s="93">
        <v>0</v>
      </c>
      <c r="F115" s="71"/>
      <c r="G115" s="93">
        <v>0</v>
      </c>
      <c r="H115" s="326"/>
      <c r="I115" s="93">
        <f t="shared" si="2"/>
        <v>0</v>
      </c>
      <c r="J115" s="93"/>
      <c r="K115" s="71">
        <v>405494</v>
      </c>
      <c r="L115" s="93"/>
      <c r="M115" s="93">
        <v>2597854711</v>
      </c>
      <c r="N115" s="326"/>
      <c r="O115" s="93">
        <v>-2736938420</v>
      </c>
      <c r="P115" s="93"/>
      <c r="Q115" s="93">
        <f t="shared" si="3"/>
        <v>-139083709</v>
      </c>
    </row>
    <row r="116" spans="1:17" s="307" customFormat="1" ht="21">
      <c r="A116" s="325" t="s">
        <v>311</v>
      </c>
      <c r="B116" s="326"/>
      <c r="C116" s="93">
        <v>0</v>
      </c>
      <c r="D116" s="326"/>
      <c r="E116" s="93">
        <v>0</v>
      </c>
      <c r="F116" s="71"/>
      <c r="G116" s="93">
        <v>0</v>
      </c>
      <c r="H116" s="326"/>
      <c r="I116" s="93">
        <f t="shared" si="2"/>
        <v>0</v>
      </c>
      <c r="J116" s="93"/>
      <c r="K116" s="71">
        <v>8596929</v>
      </c>
      <c r="L116" s="93"/>
      <c r="M116" s="93">
        <v>26802333021</v>
      </c>
      <c r="N116" s="326"/>
      <c r="O116" s="93">
        <v>-22979595083</v>
      </c>
      <c r="P116" s="93"/>
      <c r="Q116" s="93">
        <f t="shared" si="3"/>
        <v>3822737938</v>
      </c>
    </row>
    <row r="117" spans="1:17" s="307" customFormat="1" ht="21">
      <c r="A117" s="325" t="s">
        <v>141</v>
      </c>
      <c r="B117" s="326"/>
      <c r="C117" s="93">
        <v>0</v>
      </c>
      <c r="D117" s="326"/>
      <c r="E117" s="93">
        <v>0</v>
      </c>
      <c r="F117" s="71"/>
      <c r="G117" s="93">
        <v>0</v>
      </c>
      <c r="H117" s="326"/>
      <c r="I117" s="93">
        <f t="shared" si="2"/>
        <v>0</v>
      </c>
      <c r="J117" s="93"/>
      <c r="K117" s="71">
        <v>6468249</v>
      </c>
      <c r="L117" s="93"/>
      <c r="M117" s="93">
        <v>19445574941</v>
      </c>
      <c r="N117" s="326"/>
      <c r="O117" s="93">
        <v>-23844746149</v>
      </c>
      <c r="P117" s="93"/>
      <c r="Q117" s="93">
        <f t="shared" si="3"/>
        <v>-4399171208</v>
      </c>
    </row>
    <row r="118" spans="1:17" s="307" customFormat="1" ht="21">
      <c r="A118" s="325" t="s">
        <v>244</v>
      </c>
      <c r="B118" s="326"/>
      <c r="C118" s="93">
        <v>223921</v>
      </c>
      <c r="D118" s="326"/>
      <c r="E118" s="93">
        <v>2425451627</v>
      </c>
      <c r="F118" s="71"/>
      <c r="G118" s="93">
        <v>-1870016499</v>
      </c>
      <c r="H118" s="326"/>
      <c r="I118" s="93">
        <f t="shared" si="2"/>
        <v>555435128</v>
      </c>
      <c r="J118" s="93"/>
      <c r="K118" s="71">
        <v>1824063</v>
      </c>
      <c r="L118" s="93"/>
      <c r="M118" s="93">
        <v>17114586207</v>
      </c>
      <c r="N118" s="326"/>
      <c r="O118" s="93">
        <v>-16190412621</v>
      </c>
      <c r="P118" s="93"/>
      <c r="Q118" s="93">
        <f t="shared" si="3"/>
        <v>924173586</v>
      </c>
    </row>
    <row r="119" spans="1:17" s="307" customFormat="1" ht="21">
      <c r="A119" s="325" t="s">
        <v>224</v>
      </c>
      <c r="B119" s="326"/>
      <c r="C119" s="93">
        <v>0</v>
      </c>
      <c r="D119" s="326"/>
      <c r="E119" s="93">
        <v>0</v>
      </c>
      <c r="F119" s="71"/>
      <c r="G119" s="93">
        <v>0</v>
      </c>
      <c r="H119" s="326"/>
      <c r="I119" s="93">
        <f t="shared" si="2"/>
        <v>0</v>
      </c>
      <c r="J119" s="93"/>
      <c r="K119" s="71">
        <v>1027574</v>
      </c>
      <c r="L119" s="93"/>
      <c r="M119" s="93">
        <v>13369152901</v>
      </c>
      <c r="N119" s="326"/>
      <c r="O119" s="93">
        <v>-12382038582</v>
      </c>
      <c r="P119" s="93"/>
      <c r="Q119" s="93">
        <f t="shared" si="3"/>
        <v>987114319</v>
      </c>
    </row>
    <row r="120" spans="1:17" s="307" customFormat="1" ht="21">
      <c r="A120" s="325" t="s">
        <v>226</v>
      </c>
      <c r="B120" s="326"/>
      <c r="C120" s="93">
        <v>62724</v>
      </c>
      <c r="D120" s="326"/>
      <c r="E120" s="93">
        <v>1366105963</v>
      </c>
      <c r="F120" s="71"/>
      <c r="G120" s="93">
        <v>-1141911601</v>
      </c>
      <c r="H120" s="326"/>
      <c r="I120" s="93">
        <f t="shared" si="2"/>
        <v>224194362</v>
      </c>
      <c r="J120" s="93"/>
      <c r="K120" s="71">
        <v>445870</v>
      </c>
      <c r="L120" s="93"/>
      <c r="M120" s="93">
        <v>6677945628</v>
      </c>
      <c r="N120" s="326"/>
      <c r="O120" s="93">
        <v>-7083425590</v>
      </c>
      <c r="P120" s="93"/>
      <c r="Q120" s="93">
        <f t="shared" si="3"/>
        <v>-405479962</v>
      </c>
    </row>
    <row r="121" spans="1:17" s="307" customFormat="1" ht="21">
      <c r="A121" s="325" t="s">
        <v>79</v>
      </c>
      <c r="B121" s="326"/>
      <c r="C121" s="93">
        <v>0</v>
      </c>
      <c r="D121" s="326"/>
      <c r="E121" s="93">
        <v>0</v>
      </c>
      <c r="F121" s="71"/>
      <c r="G121" s="93">
        <v>0</v>
      </c>
      <c r="H121" s="326"/>
      <c r="I121" s="93">
        <f t="shared" si="2"/>
        <v>0</v>
      </c>
      <c r="J121" s="93"/>
      <c r="K121" s="71">
        <v>1150322</v>
      </c>
      <c r="L121" s="93"/>
      <c r="M121" s="93">
        <v>54124853032</v>
      </c>
      <c r="N121" s="326"/>
      <c r="O121" s="93">
        <v>-38456893062</v>
      </c>
      <c r="P121" s="93"/>
      <c r="Q121" s="93">
        <f t="shared" si="3"/>
        <v>15667959970</v>
      </c>
    </row>
    <row r="122" spans="1:17" s="307" customFormat="1" ht="21">
      <c r="A122" s="325" t="s">
        <v>343</v>
      </c>
      <c r="B122" s="326"/>
      <c r="C122" s="93">
        <v>535252</v>
      </c>
      <c r="D122" s="326"/>
      <c r="E122" s="93">
        <v>1403487544</v>
      </c>
      <c r="F122" s="71"/>
      <c r="G122" s="93">
        <v>-996907311</v>
      </c>
      <c r="H122" s="326"/>
      <c r="I122" s="93">
        <f t="shared" si="2"/>
        <v>406580233</v>
      </c>
      <c r="J122" s="93"/>
      <c r="K122" s="71">
        <v>4523101</v>
      </c>
      <c r="L122" s="93"/>
      <c r="M122" s="93">
        <v>8920085333</v>
      </c>
      <c r="N122" s="326"/>
      <c r="O122" s="93">
        <v>-8100612675</v>
      </c>
      <c r="P122" s="93"/>
      <c r="Q122" s="93">
        <f t="shared" si="3"/>
        <v>819472658</v>
      </c>
    </row>
    <row r="123" spans="1:17" s="307" customFormat="1" ht="21">
      <c r="A123" s="325" t="s">
        <v>321</v>
      </c>
      <c r="B123" s="326"/>
      <c r="C123" s="93">
        <v>1606385</v>
      </c>
      <c r="D123" s="326"/>
      <c r="E123" s="93">
        <v>3222594326</v>
      </c>
      <c r="F123" s="71"/>
      <c r="G123" s="93">
        <v>-2676402271</v>
      </c>
      <c r="H123" s="326"/>
      <c r="I123" s="93">
        <f t="shared" si="2"/>
        <v>546192055</v>
      </c>
      <c r="J123" s="93"/>
      <c r="K123" s="71">
        <v>33310227</v>
      </c>
      <c r="L123" s="93"/>
      <c r="M123" s="93">
        <v>52790472896</v>
      </c>
      <c r="N123" s="326"/>
      <c r="O123" s="93">
        <v>-50396794864</v>
      </c>
      <c r="P123" s="93"/>
      <c r="Q123" s="93">
        <f t="shared" si="3"/>
        <v>2393678032</v>
      </c>
    </row>
    <row r="124" spans="1:17" s="307" customFormat="1" ht="21">
      <c r="A124" s="325" t="s">
        <v>330</v>
      </c>
      <c r="B124" s="326"/>
      <c r="C124" s="93">
        <v>548700</v>
      </c>
      <c r="D124" s="326"/>
      <c r="E124" s="93">
        <v>1197895890</v>
      </c>
      <c r="F124" s="71"/>
      <c r="G124" s="93">
        <v>-1230465355</v>
      </c>
      <c r="H124" s="326"/>
      <c r="I124" s="93">
        <f t="shared" si="2"/>
        <v>-32569465</v>
      </c>
      <c r="J124" s="93"/>
      <c r="K124" s="71">
        <v>20126316</v>
      </c>
      <c r="L124" s="93"/>
      <c r="M124" s="93">
        <v>33581845867</v>
      </c>
      <c r="N124" s="326"/>
      <c r="O124" s="93">
        <v>-45344910670</v>
      </c>
      <c r="P124" s="93"/>
      <c r="Q124" s="93">
        <f t="shared" si="3"/>
        <v>-11763064803</v>
      </c>
    </row>
    <row r="125" spans="1:17" s="307" customFormat="1" ht="21">
      <c r="A125" s="325" t="s">
        <v>136</v>
      </c>
      <c r="B125" s="326"/>
      <c r="C125" s="93">
        <v>0</v>
      </c>
      <c r="D125" s="326"/>
      <c r="E125" s="93">
        <v>0</v>
      </c>
      <c r="F125" s="71"/>
      <c r="G125" s="93">
        <v>0</v>
      </c>
      <c r="H125" s="326"/>
      <c r="I125" s="93">
        <f t="shared" si="2"/>
        <v>0</v>
      </c>
      <c r="J125" s="93"/>
      <c r="K125" s="71">
        <v>1664750</v>
      </c>
      <c r="L125" s="93"/>
      <c r="M125" s="93">
        <v>29281231258</v>
      </c>
      <c r="N125" s="326"/>
      <c r="O125" s="93">
        <v>-28515919996</v>
      </c>
      <c r="P125" s="93"/>
      <c r="Q125" s="93">
        <f t="shared" si="3"/>
        <v>765311262</v>
      </c>
    </row>
    <row r="126" spans="1:17" s="307" customFormat="1" ht="21">
      <c r="A126" s="325" t="s">
        <v>319</v>
      </c>
      <c r="B126" s="326"/>
      <c r="C126" s="93">
        <v>0</v>
      </c>
      <c r="D126" s="326"/>
      <c r="E126" s="93">
        <v>0</v>
      </c>
      <c r="F126" s="71"/>
      <c r="G126" s="93">
        <v>0</v>
      </c>
      <c r="H126" s="326"/>
      <c r="I126" s="93">
        <f t="shared" si="2"/>
        <v>0</v>
      </c>
      <c r="J126" s="93"/>
      <c r="K126" s="71">
        <v>585759</v>
      </c>
      <c r="L126" s="93"/>
      <c r="M126" s="93">
        <v>2825936183</v>
      </c>
      <c r="N126" s="326"/>
      <c r="O126" s="93">
        <v>-3193640614</v>
      </c>
      <c r="P126" s="93"/>
      <c r="Q126" s="93">
        <f t="shared" si="3"/>
        <v>-367704431</v>
      </c>
    </row>
    <row r="127" spans="1:17" s="307" customFormat="1" ht="21">
      <c r="A127" s="325" t="s">
        <v>143</v>
      </c>
      <c r="B127" s="326"/>
      <c r="C127" s="93">
        <v>0</v>
      </c>
      <c r="D127" s="326"/>
      <c r="E127" s="93">
        <v>0</v>
      </c>
      <c r="F127" s="71"/>
      <c r="G127" s="93">
        <v>0</v>
      </c>
      <c r="H127" s="326"/>
      <c r="I127" s="93">
        <f t="shared" si="2"/>
        <v>0</v>
      </c>
      <c r="J127" s="93"/>
      <c r="K127" s="71">
        <v>11704587</v>
      </c>
      <c r="L127" s="93"/>
      <c r="M127" s="93">
        <v>8495337083</v>
      </c>
      <c r="N127" s="326"/>
      <c r="O127" s="93">
        <v>-10820498579</v>
      </c>
      <c r="P127" s="93"/>
      <c r="Q127" s="93">
        <f t="shared" si="3"/>
        <v>-2325161496</v>
      </c>
    </row>
    <row r="128" spans="1:17" s="307" customFormat="1" ht="21">
      <c r="A128" s="325" t="s">
        <v>236</v>
      </c>
      <c r="B128" s="326"/>
      <c r="C128" s="93">
        <v>0</v>
      </c>
      <c r="D128" s="326"/>
      <c r="E128" s="93">
        <v>0</v>
      </c>
      <c r="F128" s="71"/>
      <c r="G128" s="93">
        <v>0</v>
      </c>
      <c r="H128" s="326"/>
      <c r="I128" s="93">
        <f t="shared" si="2"/>
        <v>0</v>
      </c>
      <c r="J128" s="93"/>
      <c r="K128" s="71">
        <v>6848088</v>
      </c>
      <c r="L128" s="93"/>
      <c r="M128" s="93">
        <v>25066372903</v>
      </c>
      <c r="N128" s="326"/>
      <c r="O128" s="93">
        <v>-25949587240</v>
      </c>
      <c r="P128" s="93"/>
      <c r="Q128" s="93">
        <f t="shared" si="3"/>
        <v>-883214337</v>
      </c>
    </row>
    <row r="129" spans="1:17" s="307" customFormat="1" ht="21">
      <c r="A129" s="325" t="s">
        <v>156</v>
      </c>
      <c r="B129" s="326"/>
      <c r="C129" s="93">
        <v>934013</v>
      </c>
      <c r="D129" s="326"/>
      <c r="E129" s="93">
        <v>2586677520</v>
      </c>
      <c r="F129" s="71"/>
      <c r="G129" s="93">
        <v>-1954686265</v>
      </c>
      <c r="H129" s="326"/>
      <c r="I129" s="93">
        <f t="shared" si="2"/>
        <v>631991255</v>
      </c>
      <c r="J129" s="93"/>
      <c r="K129" s="71">
        <v>12586519</v>
      </c>
      <c r="L129" s="93"/>
      <c r="M129" s="93">
        <v>27850549075</v>
      </c>
      <c r="N129" s="326"/>
      <c r="O129" s="93">
        <v>-20869093246</v>
      </c>
      <c r="P129" s="93"/>
      <c r="Q129" s="93">
        <f t="shared" si="3"/>
        <v>6981455829</v>
      </c>
    </row>
    <row r="130" spans="1:17" s="307" customFormat="1" ht="21">
      <c r="A130" s="325" t="s">
        <v>128</v>
      </c>
      <c r="B130" s="326"/>
      <c r="C130" s="93">
        <v>0</v>
      </c>
      <c r="D130" s="326"/>
      <c r="E130" s="93">
        <v>0</v>
      </c>
      <c r="F130" s="71"/>
      <c r="G130" s="93">
        <v>0</v>
      </c>
      <c r="H130" s="326"/>
      <c r="I130" s="93">
        <f t="shared" si="2"/>
        <v>0</v>
      </c>
      <c r="J130" s="93"/>
      <c r="K130" s="71">
        <v>286821</v>
      </c>
      <c r="L130" s="93"/>
      <c r="M130" s="93">
        <v>959553129</v>
      </c>
      <c r="N130" s="326"/>
      <c r="O130" s="93">
        <v>-1086783364</v>
      </c>
      <c r="P130" s="93"/>
      <c r="Q130" s="93">
        <f t="shared" si="3"/>
        <v>-127230235</v>
      </c>
    </row>
    <row r="131" spans="1:17" s="307" customFormat="1" ht="21">
      <c r="A131" s="325" t="s">
        <v>369</v>
      </c>
      <c r="B131" s="326"/>
      <c r="C131" s="93">
        <v>0</v>
      </c>
      <c r="D131" s="326"/>
      <c r="E131" s="93">
        <v>0</v>
      </c>
      <c r="F131" s="71"/>
      <c r="G131" s="93">
        <v>0</v>
      </c>
      <c r="H131" s="326"/>
      <c r="I131" s="93">
        <f t="shared" si="2"/>
        <v>0</v>
      </c>
      <c r="J131" s="93"/>
      <c r="K131" s="71">
        <v>1464960</v>
      </c>
      <c r="L131" s="93"/>
      <c r="M131" s="93">
        <v>7387664508</v>
      </c>
      <c r="N131" s="326"/>
      <c r="O131" s="93">
        <v>-8733220339</v>
      </c>
      <c r="P131" s="93"/>
      <c r="Q131" s="93">
        <f t="shared" si="3"/>
        <v>-1345555831</v>
      </c>
    </row>
    <row r="132" spans="1:17" s="307" customFormat="1" ht="21">
      <c r="A132" s="325" t="s">
        <v>295</v>
      </c>
      <c r="B132" s="326"/>
      <c r="C132" s="93">
        <v>581155</v>
      </c>
      <c r="D132" s="326"/>
      <c r="E132" s="93">
        <v>983267465</v>
      </c>
      <c r="F132" s="71"/>
      <c r="G132" s="93">
        <v>-851385037</v>
      </c>
      <c r="H132" s="326"/>
      <c r="I132" s="93">
        <f t="shared" si="2"/>
        <v>131882428</v>
      </c>
      <c r="J132" s="93"/>
      <c r="K132" s="71">
        <v>5747454</v>
      </c>
      <c r="L132" s="93"/>
      <c r="M132" s="93">
        <v>8852472110</v>
      </c>
      <c r="N132" s="326"/>
      <c r="O132" s="93">
        <v>-8018916318</v>
      </c>
      <c r="P132" s="93"/>
      <c r="Q132" s="93">
        <f t="shared" si="3"/>
        <v>833555792</v>
      </c>
    </row>
    <row r="133" spans="1:17" s="307" customFormat="1" ht="21">
      <c r="A133" s="325" t="s">
        <v>222</v>
      </c>
      <c r="B133" s="326"/>
      <c r="C133" s="93">
        <v>0</v>
      </c>
      <c r="D133" s="326"/>
      <c r="E133" s="93">
        <v>0</v>
      </c>
      <c r="F133" s="71"/>
      <c r="G133" s="93">
        <v>0</v>
      </c>
      <c r="H133" s="326"/>
      <c r="I133" s="93">
        <f t="shared" si="2"/>
        <v>0</v>
      </c>
      <c r="J133" s="93"/>
      <c r="K133" s="71">
        <v>1209731</v>
      </c>
      <c r="L133" s="93"/>
      <c r="M133" s="93">
        <v>5947986322</v>
      </c>
      <c r="N133" s="326"/>
      <c r="O133" s="93">
        <v>-6831768466</v>
      </c>
      <c r="P133" s="93"/>
      <c r="Q133" s="93">
        <f t="shared" si="3"/>
        <v>-883782144</v>
      </c>
    </row>
    <row r="134" spans="1:17" s="307" customFormat="1" ht="21">
      <c r="A134" s="325" t="s">
        <v>114</v>
      </c>
      <c r="B134" s="326"/>
      <c r="C134" s="93">
        <v>0</v>
      </c>
      <c r="D134" s="326"/>
      <c r="E134" s="93">
        <v>0</v>
      </c>
      <c r="F134" s="71"/>
      <c r="G134" s="93">
        <v>0</v>
      </c>
      <c r="H134" s="326"/>
      <c r="I134" s="93">
        <f t="shared" si="2"/>
        <v>0</v>
      </c>
      <c r="J134" s="93"/>
      <c r="K134" s="71">
        <v>2596734</v>
      </c>
      <c r="L134" s="93"/>
      <c r="M134" s="93">
        <v>10915963816</v>
      </c>
      <c r="N134" s="326"/>
      <c r="O134" s="93">
        <v>-10519722394</v>
      </c>
      <c r="P134" s="93"/>
      <c r="Q134" s="93">
        <f t="shared" si="3"/>
        <v>396241422</v>
      </c>
    </row>
    <row r="135" spans="1:17" s="307" customFormat="1" ht="21">
      <c r="A135" s="325" t="s">
        <v>182</v>
      </c>
      <c r="B135" s="326"/>
      <c r="C135" s="93">
        <v>112811</v>
      </c>
      <c r="D135" s="326"/>
      <c r="E135" s="93">
        <v>827591582</v>
      </c>
      <c r="F135" s="71"/>
      <c r="G135" s="93">
        <v>-691733325</v>
      </c>
      <c r="H135" s="326"/>
      <c r="I135" s="93">
        <f t="shared" si="2"/>
        <v>135858257</v>
      </c>
      <c r="J135" s="93"/>
      <c r="K135" s="71">
        <v>3524650</v>
      </c>
      <c r="L135" s="93"/>
      <c r="M135" s="93">
        <v>21311035807</v>
      </c>
      <c r="N135" s="326"/>
      <c r="O135" s="93">
        <v>-20173263750</v>
      </c>
      <c r="P135" s="93"/>
      <c r="Q135" s="93">
        <f t="shared" si="3"/>
        <v>1137772057</v>
      </c>
    </row>
    <row r="136" spans="1:17" s="307" customFormat="1" ht="21">
      <c r="A136" s="325" t="s">
        <v>203</v>
      </c>
      <c r="B136" s="326"/>
      <c r="C136" s="93">
        <v>0</v>
      </c>
      <c r="D136" s="326"/>
      <c r="E136" s="93">
        <v>0</v>
      </c>
      <c r="F136" s="71"/>
      <c r="G136" s="93">
        <v>0</v>
      </c>
      <c r="H136" s="326"/>
      <c r="I136" s="93">
        <f t="shared" si="2"/>
        <v>0</v>
      </c>
      <c r="J136" s="93"/>
      <c r="K136" s="71">
        <v>3333721</v>
      </c>
      <c r="L136" s="93"/>
      <c r="M136" s="93">
        <v>20496907633</v>
      </c>
      <c r="N136" s="326"/>
      <c r="O136" s="93">
        <v>-17397898144</v>
      </c>
      <c r="P136" s="93"/>
      <c r="Q136" s="93">
        <f t="shared" si="3"/>
        <v>3099009489</v>
      </c>
    </row>
    <row r="137" spans="1:17" s="307" customFormat="1" ht="21">
      <c r="A137" s="325" t="s">
        <v>95</v>
      </c>
      <c r="B137" s="326"/>
      <c r="C137" s="93">
        <v>0</v>
      </c>
      <c r="D137" s="326"/>
      <c r="E137" s="93">
        <v>0</v>
      </c>
      <c r="F137" s="71"/>
      <c r="G137" s="93">
        <v>0</v>
      </c>
      <c r="H137" s="326"/>
      <c r="I137" s="93">
        <f t="shared" ref="I137:I200" si="4">G137+E137</f>
        <v>0</v>
      </c>
      <c r="J137" s="93"/>
      <c r="K137" s="71">
        <v>1985297</v>
      </c>
      <c r="L137" s="93"/>
      <c r="M137" s="93">
        <v>5571079969</v>
      </c>
      <c r="N137" s="326"/>
      <c r="O137" s="93">
        <v>-5709290610</v>
      </c>
      <c r="P137" s="93"/>
      <c r="Q137" s="93">
        <f t="shared" ref="Q137:Q200" si="5">M137+O137</f>
        <v>-138210641</v>
      </c>
    </row>
    <row r="138" spans="1:17" s="307" customFormat="1" ht="21">
      <c r="A138" s="325" t="s">
        <v>233</v>
      </c>
      <c r="B138" s="326"/>
      <c r="C138" s="93">
        <v>0</v>
      </c>
      <c r="D138" s="326"/>
      <c r="E138" s="93">
        <v>0</v>
      </c>
      <c r="F138" s="71"/>
      <c r="G138" s="93">
        <v>0</v>
      </c>
      <c r="H138" s="326"/>
      <c r="I138" s="93">
        <f t="shared" si="4"/>
        <v>0</v>
      </c>
      <c r="J138" s="93"/>
      <c r="K138" s="71">
        <v>1360531</v>
      </c>
      <c r="L138" s="93"/>
      <c r="M138" s="93">
        <v>8454730755</v>
      </c>
      <c r="N138" s="326"/>
      <c r="O138" s="93">
        <v>-8899151306</v>
      </c>
      <c r="P138" s="93"/>
      <c r="Q138" s="93">
        <f t="shared" si="5"/>
        <v>-444420551</v>
      </c>
    </row>
    <row r="139" spans="1:17" s="307" customFormat="1" ht="21">
      <c r="A139" s="325" t="s">
        <v>179</v>
      </c>
      <c r="B139" s="326"/>
      <c r="C139" s="93">
        <v>3113821</v>
      </c>
      <c r="D139" s="326"/>
      <c r="E139" s="93">
        <v>19933696960</v>
      </c>
      <c r="F139" s="71"/>
      <c r="G139" s="93">
        <v>-17505598273</v>
      </c>
      <c r="H139" s="326"/>
      <c r="I139" s="93">
        <f t="shared" si="4"/>
        <v>2428098687</v>
      </c>
      <c r="J139" s="93"/>
      <c r="K139" s="71">
        <v>4421642</v>
      </c>
      <c r="L139" s="93"/>
      <c r="M139" s="93">
        <v>26829348530</v>
      </c>
      <c r="N139" s="326"/>
      <c r="O139" s="93">
        <v>-24232318764</v>
      </c>
      <c r="P139" s="93"/>
      <c r="Q139" s="93">
        <f t="shared" si="5"/>
        <v>2597029766</v>
      </c>
    </row>
    <row r="140" spans="1:17" s="307" customFormat="1" ht="21">
      <c r="A140" s="325" t="s">
        <v>120</v>
      </c>
      <c r="B140" s="326"/>
      <c r="C140" s="93">
        <v>0</v>
      </c>
      <c r="D140" s="326"/>
      <c r="E140" s="93">
        <v>0</v>
      </c>
      <c r="F140" s="71"/>
      <c r="G140" s="93">
        <v>0</v>
      </c>
      <c r="H140" s="326"/>
      <c r="I140" s="93">
        <f t="shared" si="4"/>
        <v>0</v>
      </c>
      <c r="J140" s="93"/>
      <c r="K140" s="71">
        <v>2283184</v>
      </c>
      <c r="L140" s="93"/>
      <c r="M140" s="93">
        <v>9289382010</v>
      </c>
      <c r="N140" s="326"/>
      <c r="O140" s="93">
        <v>-9126057802</v>
      </c>
      <c r="P140" s="93"/>
      <c r="Q140" s="93">
        <f t="shared" si="5"/>
        <v>163324208</v>
      </c>
    </row>
    <row r="141" spans="1:17" s="307" customFormat="1" ht="21">
      <c r="A141" s="325" t="s">
        <v>202</v>
      </c>
      <c r="B141" s="326"/>
      <c r="C141" s="93">
        <v>0</v>
      </c>
      <c r="D141" s="326"/>
      <c r="E141" s="93">
        <v>0</v>
      </c>
      <c r="F141" s="71"/>
      <c r="G141" s="93">
        <v>0</v>
      </c>
      <c r="H141" s="326"/>
      <c r="I141" s="93">
        <f t="shared" si="4"/>
        <v>0</v>
      </c>
      <c r="J141" s="93"/>
      <c r="K141" s="71">
        <v>8691204</v>
      </c>
      <c r="L141" s="93"/>
      <c r="M141" s="93">
        <v>31682602196</v>
      </c>
      <c r="N141" s="326"/>
      <c r="O141" s="93">
        <v>-23824998588</v>
      </c>
      <c r="P141" s="93"/>
      <c r="Q141" s="93">
        <f t="shared" si="5"/>
        <v>7857603608</v>
      </c>
    </row>
    <row r="142" spans="1:17" s="307" customFormat="1" ht="21">
      <c r="A142" s="325" t="s">
        <v>85</v>
      </c>
      <c r="B142" s="326"/>
      <c r="C142" s="93">
        <v>127081</v>
      </c>
      <c r="D142" s="326"/>
      <c r="E142" s="93">
        <v>2923804789</v>
      </c>
      <c r="F142" s="71"/>
      <c r="G142" s="93">
        <v>-2008989045</v>
      </c>
      <c r="H142" s="326"/>
      <c r="I142" s="93">
        <f t="shared" si="4"/>
        <v>914815744</v>
      </c>
      <c r="J142" s="93"/>
      <c r="K142" s="71">
        <v>836260</v>
      </c>
      <c r="L142" s="93"/>
      <c r="M142" s="93">
        <v>12943264124</v>
      </c>
      <c r="N142" s="326"/>
      <c r="O142" s="93">
        <v>-11832128349</v>
      </c>
      <c r="P142" s="93"/>
      <c r="Q142" s="93">
        <f t="shared" si="5"/>
        <v>1111135775</v>
      </c>
    </row>
    <row r="143" spans="1:17" s="307" customFormat="1" ht="21">
      <c r="A143" s="325" t="s">
        <v>253</v>
      </c>
      <c r="B143" s="326"/>
      <c r="C143" s="93">
        <v>0</v>
      </c>
      <c r="D143" s="326"/>
      <c r="E143" s="93">
        <v>0</v>
      </c>
      <c r="F143" s="71"/>
      <c r="G143" s="93">
        <v>0</v>
      </c>
      <c r="H143" s="326"/>
      <c r="I143" s="93">
        <f t="shared" si="4"/>
        <v>0</v>
      </c>
      <c r="J143" s="93"/>
      <c r="K143" s="71">
        <v>1749144</v>
      </c>
      <c r="L143" s="93"/>
      <c r="M143" s="93">
        <v>5028228443</v>
      </c>
      <c r="N143" s="326"/>
      <c r="O143" s="93">
        <v>-4960615503</v>
      </c>
      <c r="P143" s="93"/>
      <c r="Q143" s="93">
        <f t="shared" si="5"/>
        <v>67612940</v>
      </c>
    </row>
    <row r="144" spans="1:17" s="307" customFormat="1" ht="21">
      <c r="A144" s="325" t="s">
        <v>167</v>
      </c>
      <c r="B144" s="326"/>
      <c r="C144" s="93">
        <v>617269</v>
      </c>
      <c r="D144" s="326"/>
      <c r="E144" s="93">
        <v>2975110007</v>
      </c>
      <c r="F144" s="71"/>
      <c r="G144" s="93">
        <v>-2471862684</v>
      </c>
      <c r="H144" s="326"/>
      <c r="I144" s="93">
        <f t="shared" si="4"/>
        <v>503247323</v>
      </c>
      <c r="J144" s="93"/>
      <c r="K144" s="71">
        <v>2467632</v>
      </c>
      <c r="L144" s="93"/>
      <c r="M144" s="93">
        <v>10001127482</v>
      </c>
      <c r="N144" s="326"/>
      <c r="O144" s="93">
        <v>-9354316828</v>
      </c>
      <c r="P144" s="93"/>
      <c r="Q144" s="93">
        <f t="shared" si="5"/>
        <v>646810654</v>
      </c>
    </row>
    <row r="145" spans="1:17" s="307" customFormat="1" ht="21">
      <c r="A145" s="325" t="s">
        <v>347</v>
      </c>
      <c r="B145" s="326"/>
      <c r="C145" s="93">
        <v>83784</v>
      </c>
      <c r="D145" s="326"/>
      <c r="E145" s="93">
        <v>2186059024</v>
      </c>
      <c r="F145" s="71"/>
      <c r="G145" s="93">
        <v>-1884335803</v>
      </c>
      <c r="H145" s="326"/>
      <c r="I145" s="93">
        <f t="shared" si="4"/>
        <v>301723221</v>
      </c>
      <c r="J145" s="93"/>
      <c r="K145" s="71">
        <v>1311839</v>
      </c>
      <c r="L145" s="93"/>
      <c r="M145" s="93">
        <v>27098361967</v>
      </c>
      <c r="N145" s="326"/>
      <c r="O145" s="93">
        <v>-25845835102</v>
      </c>
      <c r="P145" s="93"/>
      <c r="Q145" s="93">
        <f t="shared" si="5"/>
        <v>1252526865</v>
      </c>
    </row>
    <row r="146" spans="1:17" s="307" customFormat="1" ht="21">
      <c r="A146" s="325" t="s">
        <v>315</v>
      </c>
      <c r="B146" s="326"/>
      <c r="C146" s="93">
        <v>0</v>
      </c>
      <c r="D146" s="326"/>
      <c r="E146" s="93">
        <v>0</v>
      </c>
      <c r="F146" s="71"/>
      <c r="G146" s="93">
        <v>0</v>
      </c>
      <c r="H146" s="326"/>
      <c r="I146" s="93">
        <f t="shared" si="4"/>
        <v>0</v>
      </c>
      <c r="J146" s="93"/>
      <c r="K146" s="71">
        <v>3359442</v>
      </c>
      <c r="L146" s="93"/>
      <c r="M146" s="93">
        <v>3430168036</v>
      </c>
      <c r="N146" s="326"/>
      <c r="O146" s="93">
        <v>-3694416688</v>
      </c>
      <c r="P146" s="93"/>
      <c r="Q146" s="93">
        <f t="shared" si="5"/>
        <v>-264248652</v>
      </c>
    </row>
    <row r="147" spans="1:17" s="307" customFormat="1" ht="21">
      <c r="A147" s="325" t="s">
        <v>269</v>
      </c>
      <c r="B147" s="326"/>
      <c r="C147" s="93">
        <v>0</v>
      </c>
      <c r="D147" s="326"/>
      <c r="E147" s="93">
        <v>0</v>
      </c>
      <c r="F147" s="71"/>
      <c r="G147" s="93">
        <v>0</v>
      </c>
      <c r="H147" s="326"/>
      <c r="I147" s="93">
        <f t="shared" si="4"/>
        <v>0</v>
      </c>
      <c r="J147" s="93"/>
      <c r="K147" s="71">
        <v>227353</v>
      </c>
      <c r="L147" s="93"/>
      <c r="M147" s="93">
        <v>13943031706</v>
      </c>
      <c r="N147" s="326"/>
      <c r="O147" s="93">
        <v>-9585251371</v>
      </c>
      <c r="P147" s="93"/>
      <c r="Q147" s="93">
        <f t="shared" si="5"/>
        <v>4357780335</v>
      </c>
    </row>
    <row r="148" spans="1:17" s="307" customFormat="1" ht="21">
      <c r="A148" s="325" t="s">
        <v>129</v>
      </c>
      <c r="B148" s="326"/>
      <c r="C148" s="93">
        <v>0</v>
      </c>
      <c r="D148" s="326"/>
      <c r="E148" s="93">
        <v>0</v>
      </c>
      <c r="F148" s="71"/>
      <c r="G148" s="93">
        <v>0</v>
      </c>
      <c r="H148" s="326"/>
      <c r="I148" s="93">
        <f t="shared" si="4"/>
        <v>0</v>
      </c>
      <c r="J148" s="93"/>
      <c r="K148" s="71">
        <v>1239250</v>
      </c>
      <c r="L148" s="93"/>
      <c r="M148" s="93">
        <v>8203327065</v>
      </c>
      <c r="N148" s="326"/>
      <c r="O148" s="93">
        <v>-7051945887</v>
      </c>
      <c r="P148" s="93"/>
      <c r="Q148" s="93">
        <f t="shared" si="5"/>
        <v>1151381178</v>
      </c>
    </row>
    <row r="149" spans="1:17" s="307" customFormat="1" ht="21">
      <c r="A149" s="325" t="s">
        <v>325</v>
      </c>
      <c r="B149" s="326"/>
      <c r="C149" s="93">
        <v>388866</v>
      </c>
      <c r="D149" s="326"/>
      <c r="E149" s="93">
        <v>1691092827</v>
      </c>
      <c r="F149" s="71"/>
      <c r="G149" s="93">
        <v>-1221384433</v>
      </c>
      <c r="H149" s="326"/>
      <c r="I149" s="93">
        <f t="shared" si="4"/>
        <v>469708394</v>
      </c>
      <c r="J149" s="93"/>
      <c r="K149" s="71">
        <v>4318082</v>
      </c>
      <c r="L149" s="93"/>
      <c r="M149" s="93">
        <v>13573932293</v>
      </c>
      <c r="N149" s="326"/>
      <c r="O149" s="93">
        <v>-12390348035</v>
      </c>
      <c r="P149" s="93"/>
      <c r="Q149" s="93">
        <f t="shared" si="5"/>
        <v>1183584258</v>
      </c>
    </row>
    <row r="150" spans="1:17" s="307" customFormat="1" ht="21">
      <c r="A150" s="325" t="s">
        <v>353</v>
      </c>
      <c r="B150" s="326"/>
      <c r="C150" s="93">
        <v>837816</v>
      </c>
      <c r="D150" s="326"/>
      <c r="E150" s="93">
        <v>36926207316</v>
      </c>
      <c r="F150" s="71"/>
      <c r="G150" s="93">
        <v>-27626845322</v>
      </c>
      <c r="H150" s="326"/>
      <c r="I150" s="93">
        <f t="shared" si="4"/>
        <v>9299361994</v>
      </c>
      <c r="J150" s="93"/>
      <c r="K150" s="71">
        <v>1235166</v>
      </c>
      <c r="L150" s="93"/>
      <c r="M150" s="93">
        <v>51323579840</v>
      </c>
      <c r="N150" s="326"/>
      <c r="O150" s="93">
        <v>-40603827220</v>
      </c>
      <c r="P150" s="93"/>
      <c r="Q150" s="93">
        <f t="shared" si="5"/>
        <v>10719752620</v>
      </c>
    </row>
    <row r="151" spans="1:17" s="307" customFormat="1" ht="21">
      <c r="A151" s="325" t="s">
        <v>302</v>
      </c>
      <c r="B151" s="326"/>
      <c r="C151" s="93">
        <v>0</v>
      </c>
      <c r="D151" s="326"/>
      <c r="E151" s="93">
        <v>0</v>
      </c>
      <c r="F151" s="71"/>
      <c r="G151" s="93">
        <v>0</v>
      </c>
      <c r="H151" s="326"/>
      <c r="I151" s="93">
        <f t="shared" si="4"/>
        <v>0</v>
      </c>
      <c r="J151" s="93"/>
      <c r="K151" s="71">
        <v>2119651</v>
      </c>
      <c r="L151" s="93"/>
      <c r="M151" s="93">
        <v>14395491264</v>
      </c>
      <c r="N151" s="326"/>
      <c r="O151" s="93">
        <v>-15074660337</v>
      </c>
      <c r="P151" s="93"/>
      <c r="Q151" s="93">
        <f t="shared" si="5"/>
        <v>-679169073</v>
      </c>
    </row>
    <row r="152" spans="1:17" s="307" customFormat="1" ht="21">
      <c r="A152" s="325" t="s">
        <v>102</v>
      </c>
      <c r="B152" s="326"/>
      <c r="C152" s="93">
        <v>6228867</v>
      </c>
      <c r="D152" s="326"/>
      <c r="E152" s="93">
        <v>53222255221</v>
      </c>
      <c r="F152" s="71"/>
      <c r="G152" s="93">
        <v>-45454114035</v>
      </c>
      <c r="H152" s="326"/>
      <c r="I152" s="93">
        <f t="shared" si="4"/>
        <v>7768141186</v>
      </c>
      <c r="J152" s="93"/>
      <c r="K152" s="71">
        <v>11520142</v>
      </c>
      <c r="L152" s="93"/>
      <c r="M152" s="93">
        <v>102611935972</v>
      </c>
      <c r="N152" s="326"/>
      <c r="O152" s="93">
        <v>-83947377024</v>
      </c>
      <c r="P152" s="93"/>
      <c r="Q152" s="93">
        <f t="shared" si="5"/>
        <v>18664558948</v>
      </c>
    </row>
    <row r="153" spans="1:17" s="307" customFormat="1" ht="21">
      <c r="A153" s="325" t="s">
        <v>256</v>
      </c>
      <c r="B153" s="326"/>
      <c r="C153" s="93">
        <v>0</v>
      </c>
      <c r="D153" s="326"/>
      <c r="E153" s="93">
        <v>0</v>
      </c>
      <c r="F153" s="71"/>
      <c r="G153" s="93">
        <v>0</v>
      </c>
      <c r="H153" s="326"/>
      <c r="I153" s="93">
        <f t="shared" si="4"/>
        <v>0</v>
      </c>
      <c r="J153" s="93"/>
      <c r="K153" s="71">
        <v>1380667</v>
      </c>
      <c r="L153" s="93"/>
      <c r="M153" s="93">
        <v>5634052481</v>
      </c>
      <c r="N153" s="326"/>
      <c r="O153" s="93">
        <v>-5229042240</v>
      </c>
      <c r="P153" s="93"/>
      <c r="Q153" s="93">
        <f t="shared" si="5"/>
        <v>405010241</v>
      </c>
    </row>
    <row r="154" spans="1:17" s="307" customFormat="1" ht="21">
      <c r="A154" s="325" t="s">
        <v>152</v>
      </c>
      <c r="B154" s="326"/>
      <c r="C154" s="93">
        <v>290421</v>
      </c>
      <c r="D154" s="326"/>
      <c r="E154" s="93">
        <v>12197224347</v>
      </c>
      <c r="F154" s="71"/>
      <c r="G154" s="93">
        <v>-7089272773</v>
      </c>
      <c r="H154" s="326"/>
      <c r="I154" s="93">
        <f t="shared" si="4"/>
        <v>5107951574</v>
      </c>
      <c r="J154" s="93"/>
      <c r="K154" s="71">
        <v>869749</v>
      </c>
      <c r="L154" s="93"/>
      <c r="M154" s="93">
        <v>29343939802</v>
      </c>
      <c r="N154" s="326"/>
      <c r="O154" s="93">
        <v>-20285678154</v>
      </c>
      <c r="P154" s="93"/>
      <c r="Q154" s="93">
        <f t="shared" si="5"/>
        <v>9058261648</v>
      </c>
    </row>
    <row r="155" spans="1:17" s="307" customFormat="1" ht="21">
      <c r="A155" s="325" t="s">
        <v>250</v>
      </c>
      <c r="B155" s="326"/>
      <c r="C155" s="93">
        <v>0</v>
      </c>
      <c r="D155" s="326"/>
      <c r="E155" s="93">
        <v>0</v>
      </c>
      <c r="F155" s="71"/>
      <c r="G155" s="93">
        <v>0</v>
      </c>
      <c r="H155" s="326"/>
      <c r="I155" s="93">
        <f t="shared" si="4"/>
        <v>0</v>
      </c>
      <c r="J155" s="93"/>
      <c r="K155" s="71">
        <v>11280084</v>
      </c>
      <c r="L155" s="93"/>
      <c r="M155" s="93">
        <v>21600339566</v>
      </c>
      <c r="N155" s="326"/>
      <c r="O155" s="93">
        <v>-19970672181</v>
      </c>
      <c r="P155" s="93"/>
      <c r="Q155" s="93">
        <f t="shared" si="5"/>
        <v>1629667385</v>
      </c>
    </row>
    <row r="156" spans="1:17" s="307" customFormat="1" ht="21">
      <c r="A156" s="325" t="s">
        <v>108</v>
      </c>
      <c r="B156" s="326"/>
      <c r="C156" s="93">
        <v>0</v>
      </c>
      <c r="D156" s="326"/>
      <c r="E156" s="93">
        <v>0</v>
      </c>
      <c r="F156" s="71"/>
      <c r="G156" s="93">
        <v>0</v>
      </c>
      <c r="H156" s="326"/>
      <c r="I156" s="93">
        <f t="shared" si="4"/>
        <v>0</v>
      </c>
      <c r="J156" s="93"/>
      <c r="K156" s="71">
        <v>878556</v>
      </c>
      <c r="L156" s="93"/>
      <c r="M156" s="93">
        <v>18138210327</v>
      </c>
      <c r="N156" s="326"/>
      <c r="O156" s="93">
        <v>-14198293468</v>
      </c>
      <c r="P156" s="93"/>
      <c r="Q156" s="93">
        <f t="shared" si="5"/>
        <v>3939916859</v>
      </c>
    </row>
    <row r="157" spans="1:17" s="307" customFormat="1" ht="21">
      <c r="A157" s="325" t="s">
        <v>185</v>
      </c>
      <c r="B157" s="326"/>
      <c r="C157" s="93">
        <v>238318</v>
      </c>
      <c r="D157" s="326"/>
      <c r="E157" s="93">
        <v>2192225818</v>
      </c>
      <c r="F157" s="71"/>
      <c r="G157" s="93">
        <v>-1711227676</v>
      </c>
      <c r="H157" s="326"/>
      <c r="I157" s="93">
        <f t="shared" si="4"/>
        <v>480998142</v>
      </c>
      <c r="J157" s="93"/>
      <c r="K157" s="71">
        <v>1924670</v>
      </c>
      <c r="L157" s="93"/>
      <c r="M157" s="93">
        <v>14082745143</v>
      </c>
      <c r="N157" s="326"/>
      <c r="O157" s="93">
        <v>-12137926915</v>
      </c>
      <c r="P157" s="93"/>
      <c r="Q157" s="93">
        <f t="shared" si="5"/>
        <v>1944818228</v>
      </c>
    </row>
    <row r="158" spans="1:17" s="307" customFormat="1" ht="21">
      <c r="A158" s="325" t="s">
        <v>220</v>
      </c>
      <c r="B158" s="326"/>
      <c r="C158" s="93">
        <v>4775754</v>
      </c>
      <c r="D158" s="326"/>
      <c r="E158" s="93">
        <v>20057504248</v>
      </c>
      <c r="F158" s="71"/>
      <c r="G158" s="93">
        <v>-19626525450</v>
      </c>
      <c r="H158" s="326"/>
      <c r="I158" s="93">
        <f t="shared" si="4"/>
        <v>430978798</v>
      </c>
      <c r="J158" s="93"/>
      <c r="K158" s="71">
        <v>5666880</v>
      </c>
      <c r="L158" s="93"/>
      <c r="M158" s="93">
        <v>23131733422</v>
      </c>
      <c r="N158" s="326"/>
      <c r="O158" s="93">
        <v>-23269068011</v>
      </c>
      <c r="P158" s="93"/>
      <c r="Q158" s="93">
        <f t="shared" si="5"/>
        <v>-137334589</v>
      </c>
    </row>
    <row r="159" spans="1:17" s="307" customFormat="1" ht="21">
      <c r="A159" s="325" t="s">
        <v>94</v>
      </c>
      <c r="B159" s="326"/>
      <c r="C159" s="93">
        <v>0</v>
      </c>
      <c r="D159" s="326"/>
      <c r="E159" s="93">
        <v>0</v>
      </c>
      <c r="F159" s="71"/>
      <c r="G159" s="93">
        <v>0</v>
      </c>
      <c r="H159" s="326"/>
      <c r="I159" s="93">
        <f t="shared" si="4"/>
        <v>0</v>
      </c>
      <c r="J159" s="93"/>
      <c r="K159" s="71">
        <v>243484</v>
      </c>
      <c r="L159" s="93"/>
      <c r="M159" s="93">
        <v>10061901141</v>
      </c>
      <c r="N159" s="326"/>
      <c r="O159" s="93">
        <v>-11508777100</v>
      </c>
      <c r="P159" s="93"/>
      <c r="Q159" s="93">
        <f t="shared" si="5"/>
        <v>-1446875959</v>
      </c>
    </row>
    <row r="160" spans="1:17" s="307" customFormat="1" ht="21">
      <c r="A160" s="325" t="s">
        <v>300</v>
      </c>
      <c r="B160" s="326"/>
      <c r="C160" s="93">
        <v>40865</v>
      </c>
      <c r="D160" s="326"/>
      <c r="E160" s="93">
        <v>2322083345</v>
      </c>
      <c r="F160" s="71"/>
      <c r="G160" s="93">
        <v>-1224054006</v>
      </c>
      <c r="H160" s="326"/>
      <c r="I160" s="93">
        <f t="shared" si="4"/>
        <v>1098029339</v>
      </c>
      <c r="J160" s="93"/>
      <c r="K160" s="71">
        <v>357155</v>
      </c>
      <c r="L160" s="93"/>
      <c r="M160" s="93">
        <v>11878909401</v>
      </c>
      <c r="N160" s="326"/>
      <c r="O160" s="93">
        <v>-10084073543</v>
      </c>
      <c r="P160" s="93"/>
      <c r="Q160" s="93">
        <f t="shared" si="5"/>
        <v>1794835858</v>
      </c>
    </row>
    <row r="161" spans="1:17" s="307" customFormat="1" ht="21">
      <c r="A161" s="325" t="s">
        <v>265</v>
      </c>
      <c r="B161" s="326"/>
      <c r="C161" s="93">
        <v>0</v>
      </c>
      <c r="D161" s="326"/>
      <c r="E161" s="93">
        <v>0</v>
      </c>
      <c r="F161" s="71"/>
      <c r="G161" s="93">
        <v>0</v>
      </c>
      <c r="H161" s="326"/>
      <c r="I161" s="93">
        <f t="shared" si="4"/>
        <v>0</v>
      </c>
      <c r="J161" s="93"/>
      <c r="K161" s="71">
        <v>4165478</v>
      </c>
      <c r="L161" s="93"/>
      <c r="M161" s="93">
        <v>7601349295</v>
      </c>
      <c r="N161" s="326"/>
      <c r="O161" s="93">
        <v>-7796925682</v>
      </c>
      <c r="P161" s="93"/>
      <c r="Q161" s="93">
        <f t="shared" si="5"/>
        <v>-195576387</v>
      </c>
    </row>
    <row r="162" spans="1:17" s="307" customFormat="1" ht="21">
      <c r="A162" s="325" t="s">
        <v>289</v>
      </c>
      <c r="B162" s="326"/>
      <c r="C162" s="93">
        <v>0</v>
      </c>
      <c r="D162" s="326"/>
      <c r="E162" s="93">
        <v>0</v>
      </c>
      <c r="F162" s="71"/>
      <c r="G162" s="93">
        <v>0</v>
      </c>
      <c r="H162" s="326"/>
      <c r="I162" s="93">
        <f t="shared" si="4"/>
        <v>0</v>
      </c>
      <c r="J162" s="93"/>
      <c r="K162" s="71">
        <v>453561</v>
      </c>
      <c r="L162" s="93"/>
      <c r="M162" s="93">
        <v>9376218627</v>
      </c>
      <c r="N162" s="326"/>
      <c r="O162" s="93">
        <v>-8372513134</v>
      </c>
      <c r="P162" s="93"/>
      <c r="Q162" s="93">
        <f t="shared" si="5"/>
        <v>1003705493</v>
      </c>
    </row>
    <row r="163" spans="1:17" s="307" customFormat="1" ht="21">
      <c r="A163" s="325" t="s">
        <v>158</v>
      </c>
      <c r="B163" s="326"/>
      <c r="C163" s="93">
        <v>104742</v>
      </c>
      <c r="D163" s="326"/>
      <c r="E163" s="93">
        <v>2658152594</v>
      </c>
      <c r="F163" s="71"/>
      <c r="G163" s="93">
        <v>-2295924745</v>
      </c>
      <c r="H163" s="326"/>
      <c r="I163" s="93">
        <f t="shared" si="4"/>
        <v>362227849</v>
      </c>
      <c r="J163" s="93"/>
      <c r="K163" s="71">
        <v>172138</v>
      </c>
      <c r="L163" s="93"/>
      <c r="M163" s="93">
        <v>3909901010</v>
      </c>
      <c r="N163" s="326"/>
      <c r="O163" s="93">
        <v>-3866773610</v>
      </c>
      <c r="P163" s="93"/>
      <c r="Q163" s="93">
        <f t="shared" si="5"/>
        <v>43127400</v>
      </c>
    </row>
    <row r="164" spans="1:17" s="307" customFormat="1" ht="21">
      <c r="A164" s="325" t="s">
        <v>103</v>
      </c>
      <c r="B164" s="326"/>
      <c r="C164" s="93">
        <v>0</v>
      </c>
      <c r="D164" s="326"/>
      <c r="E164" s="93">
        <v>0</v>
      </c>
      <c r="F164" s="71"/>
      <c r="G164" s="93">
        <v>0</v>
      </c>
      <c r="H164" s="326"/>
      <c r="I164" s="93">
        <f t="shared" si="4"/>
        <v>0</v>
      </c>
      <c r="J164" s="93"/>
      <c r="K164" s="71">
        <v>491211</v>
      </c>
      <c r="L164" s="93"/>
      <c r="M164" s="93">
        <v>30317395579</v>
      </c>
      <c r="N164" s="326"/>
      <c r="O164" s="93">
        <v>-24697001851</v>
      </c>
      <c r="P164" s="93"/>
      <c r="Q164" s="93">
        <f t="shared" si="5"/>
        <v>5620393728</v>
      </c>
    </row>
    <row r="165" spans="1:17" s="307" customFormat="1" ht="21">
      <c r="A165" s="325" t="s">
        <v>159</v>
      </c>
      <c r="B165" s="326"/>
      <c r="C165" s="93">
        <v>3501699</v>
      </c>
      <c r="D165" s="326"/>
      <c r="E165" s="93">
        <v>30079830293</v>
      </c>
      <c r="F165" s="71"/>
      <c r="G165" s="93">
        <v>-16789913011</v>
      </c>
      <c r="H165" s="326"/>
      <c r="I165" s="93">
        <f t="shared" si="4"/>
        <v>13289917282</v>
      </c>
      <c r="J165" s="93"/>
      <c r="K165" s="71">
        <v>15642802</v>
      </c>
      <c r="L165" s="93"/>
      <c r="M165" s="93">
        <v>96056166556</v>
      </c>
      <c r="N165" s="326"/>
      <c r="O165" s="93">
        <v>-73573915483</v>
      </c>
      <c r="P165" s="93"/>
      <c r="Q165" s="93">
        <f t="shared" si="5"/>
        <v>22482251073</v>
      </c>
    </row>
    <row r="166" spans="1:17" s="307" customFormat="1" ht="21">
      <c r="A166" s="325" t="s">
        <v>301</v>
      </c>
      <c r="B166" s="326"/>
      <c r="C166" s="93">
        <v>125801</v>
      </c>
      <c r="D166" s="326"/>
      <c r="E166" s="93">
        <v>1264679905</v>
      </c>
      <c r="F166" s="71"/>
      <c r="G166" s="93">
        <v>-1008601106</v>
      </c>
      <c r="H166" s="326"/>
      <c r="I166" s="93">
        <f t="shared" si="4"/>
        <v>256078799</v>
      </c>
      <c r="J166" s="93"/>
      <c r="K166" s="71">
        <v>1137299</v>
      </c>
      <c r="L166" s="93"/>
      <c r="M166" s="93">
        <v>8807425569</v>
      </c>
      <c r="N166" s="326"/>
      <c r="O166" s="93">
        <v>-9002163823</v>
      </c>
      <c r="P166" s="93"/>
      <c r="Q166" s="93">
        <f t="shared" si="5"/>
        <v>-194738254</v>
      </c>
    </row>
    <row r="167" spans="1:17" s="307" customFormat="1" ht="21">
      <c r="A167" s="325" t="s">
        <v>105</v>
      </c>
      <c r="B167" s="326"/>
      <c r="C167" s="93">
        <v>0</v>
      </c>
      <c r="D167" s="326"/>
      <c r="E167" s="93">
        <v>0</v>
      </c>
      <c r="F167" s="71"/>
      <c r="G167" s="93">
        <v>0</v>
      </c>
      <c r="H167" s="326"/>
      <c r="I167" s="93">
        <f t="shared" si="4"/>
        <v>0</v>
      </c>
      <c r="J167" s="93"/>
      <c r="K167" s="71">
        <v>330123</v>
      </c>
      <c r="L167" s="93"/>
      <c r="M167" s="93">
        <v>7310208345</v>
      </c>
      <c r="N167" s="326"/>
      <c r="O167" s="93">
        <v>-6632088701</v>
      </c>
      <c r="P167" s="93"/>
      <c r="Q167" s="93">
        <f t="shared" si="5"/>
        <v>678119644</v>
      </c>
    </row>
    <row r="168" spans="1:17" s="307" customFormat="1" ht="21">
      <c r="A168" s="325" t="s">
        <v>88</v>
      </c>
      <c r="B168" s="326"/>
      <c r="C168" s="93">
        <v>0</v>
      </c>
      <c r="D168" s="326"/>
      <c r="E168" s="93">
        <v>0</v>
      </c>
      <c r="F168" s="71"/>
      <c r="G168" s="93">
        <v>0</v>
      </c>
      <c r="H168" s="326"/>
      <c r="I168" s="93">
        <f t="shared" si="4"/>
        <v>0</v>
      </c>
      <c r="J168" s="93"/>
      <c r="K168" s="71">
        <v>735795</v>
      </c>
      <c r="L168" s="93"/>
      <c r="M168" s="93">
        <v>3062258898</v>
      </c>
      <c r="N168" s="326"/>
      <c r="O168" s="93">
        <v>-3314095693</v>
      </c>
      <c r="P168" s="93"/>
      <c r="Q168" s="93">
        <f t="shared" si="5"/>
        <v>-251836795</v>
      </c>
    </row>
    <row r="169" spans="1:17" s="307" customFormat="1" ht="21">
      <c r="A169" s="325" t="s">
        <v>232</v>
      </c>
      <c r="B169" s="326"/>
      <c r="C169" s="93">
        <v>0</v>
      </c>
      <c r="D169" s="326"/>
      <c r="E169" s="93">
        <v>0</v>
      </c>
      <c r="F169" s="71"/>
      <c r="G169" s="93">
        <v>0</v>
      </c>
      <c r="H169" s="326"/>
      <c r="I169" s="93">
        <f t="shared" si="4"/>
        <v>0</v>
      </c>
      <c r="J169" s="93"/>
      <c r="K169" s="71">
        <v>8906387</v>
      </c>
      <c r="L169" s="93"/>
      <c r="M169" s="93">
        <v>49904728936</v>
      </c>
      <c r="N169" s="326"/>
      <c r="O169" s="93">
        <v>-40226807335</v>
      </c>
      <c r="P169" s="93"/>
      <c r="Q169" s="93">
        <f t="shared" si="5"/>
        <v>9677921601</v>
      </c>
    </row>
    <row r="170" spans="1:17" s="307" customFormat="1" ht="21">
      <c r="A170" s="325" t="s">
        <v>264</v>
      </c>
      <c r="B170" s="326"/>
      <c r="C170" s="93">
        <v>0</v>
      </c>
      <c r="D170" s="326"/>
      <c r="E170" s="93">
        <v>0</v>
      </c>
      <c r="F170" s="71"/>
      <c r="G170" s="93">
        <v>0</v>
      </c>
      <c r="H170" s="326"/>
      <c r="I170" s="93">
        <f t="shared" si="4"/>
        <v>0</v>
      </c>
      <c r="J170" s="93"/>
      <c r="K170" s="71">
        <v>1679114</v>
      </c>
      <c r="L170" s="93"/>
      <c r="M170" s="93">
        <v>3749053343</v>
      </c>
      <c r="N170" s="326"/>
      <c r="O170" s="93">
        <v>-3455708524</v>
      </c>
      <c r="P170" s="93"/>
      <c r="Q170" s="93">
        <f t="shared" si="5"/>
        <v>293344819</v>
      </c>
    </row>
    <row r="171" spans="1:17" s="307" customFormat="1" ht="21">
      <c r="A171" s="325" t="s">
        <v>291</v>
      </c>
      <c r="B171" s="326"/>
      <c r="C171" s="93">
        <v>0</v>
      </c>
      <c r="D171" s="326"/>
      <c r="E171" s="93">
        <v>0</v>
      </c>
      <c r="F171" s="71"/>
      <c r="G171" s="93">
        <v>0</v>
      </c>
      <c r="H171" s="326"/>
      <c r="I171" s="93">
        <f t="shared" si="4"/>
        <v>0</v>
      </c>
      <c r="J171" s="93"/>
      <c r="K171" s="71">
        <v>1231442</v>
      </c>
      <c r="L171" s="93"/>
      <c r="M171" s="93">
        <v>1261425005</v>
      </c>
      <c r="N171" s="326"/>
      <c r="O171" s="93">
        <v>-1548837021</v>
      </c>
      <c r="P171" s="93"/>
      <c r="Q171" s="93">
        <f t="shared" si="5"/>
        <v>-287412016</v>
      </c>
    </row>
    <row r="172" spans="1:17" s="307" customFormat="1" ht="21">
      <c r="A172" s="325" t="s">
        <v>260</v>
      </c>
      <c r="B172" s="326"/>
      <c r="C172" s="93">
        <v>0</v>
      </c>
      <c r="D172" s="326"/>
      <c r="E172" s="93">
        <v>0</v>
      </c>
      <c r="F172" s="71"/>
      <c r="G172" s="93">
        <v>0</v>
      </c>
      <c r="H172" s="326"/>
      <c r="I172" s="93">
        <f t="shared" si="4"/>
        <v>0</v>
      </c>
      <c r="J172" s="93"/>
      <c r="K172" s="71">
        <v>963580</v>
      </c>
      <c r="L172" s="93"/>
      <c r="M172" s="93">
        <v>3847746018</v>
      </c>
      <c r="N172" s="326"/>
      <c r="O172" s="93">
        <v>-5228513700</v>
      </c>
      <c r="P172" s="93"/>
      <c r="Q172" s="93">
        <f t="shared" si="5"/>
        <v>-1380767682</v>
      </c>
    </row>
    <row r="173" spans="1:17" s="307" customFormat="1" ht="21">
      <c r="A173" s="325" t="s">
        <v>110</v>
      </c>
      <c r="B173" s="326"/>
      <c r="C173" s="93">
        <v>0</v>
      </c>
      <c r="D173" s="326"/>
      <c r="E173" s="93">
        <v>0</v>
      </c>
      <c r="F173" s="71"/>
      <c r="G173" s="93">
        <v>0</v>
      </c>
      <c r="H173" s="326"/>
      <c r="I173" s="93">
        <f t="shared" si="4"/>
        <v>0</v>
      </c>
      <c r="J173" s="93"/>
      <c r="K173" s="71">
        <v>5804985</v>
      </c>
      <c r="L173" s="93"/>
      <c r="M173" s="93">
        <v>7847744670</v>
      </c>
      <c r="N173" s="326"/>
      <c r="O173" s="93">
        <v>-7293842909</v>
      </c>
      <c r="P173" s="93"/>
      <c r="Q173" s="93">
        <f t="shared" si="5"/>
        <v>553901761</v>
      </c>
    </row>
    <row r="174" spans="1:17" s="307" customFormat="1" ht="21">
      <c r="A174" s="325" t="s">
        <v>272</v>
      </c>
      <c r="B174" s="326"/>
      <c r="C174" s="93">
        <v>0</v>
      </c>
      <c r="D174" s="326"/>
      <c r="E174" s="93">
        <v>0</v>
      </c>
      <c r="F174" s="71"/>
      <c r="G174" s="93">
        <v>0</v>
      </c>
      <c r="H174" s="326"/>
      <c r="I174" s="93">
        <f t="shared" si="4"/>
        <v>0</v>
      </c>
      <c r="J174" s="93"/>
      <c r="K174" s="71">
        <v>20972864</v>
      </c>
      <c r="L174" s="93"/>
      <c r="M174" s="93">
        <v>48933271703</v>
      </c>
      <c r="N174" s="326"/>
      <c r="O174" s="93">
        <v>-40210150558</v>
      </c>
      <c r="P174" s="93"/>
      <c r="Q174" s="93">
        <f t="shared" si="5"/>
        <v>8723121145</v>
      </c>
    </row>
    <row r="175" spans="1:17" s="307" customFormat="1" ht="21">
      <c r="A175" s="325" t="s">
        <v>183</v>
      </c>
      <c r="B175" s="326"/>
      <c r="C175" s="93">
        <v>110554</v>
      </c>
      <c r="D175" s="326"/>
      <c r="E175" s="93">
        <v>701932045</v>
      </c>
      <c r="F175" s="71"/>
      <c r="G175" s="93">
        <v>-420113495</v>
      </c>
      <c r="H175" s="326"/>
      <c r="I175" s="93">
        <f t="shared" si="4"/>
        <v>281818550</v>
      </c>
      <c r="J175" s="93"/>
      <c r="K175" s="71">
        <v>7505151</v>
      </c>
      <c r="L175" s="93"/>
      <c r="M175" s="93">
        <v>59012658532</v>
      </c>
      <c r="N175" s="326"/>
      <c r="O175" s="93">
        <v>-54703621058</v>
      </c>
      <c r="P175" s="93"/>
      <c r="Q175" s="93">
        <f t="shared" si="5"/>
        <v>4309037474</v>
      </c>
    </row>
    <row r="176" spans="1:17" s="307" customFormat="1" ht="21">
      <c r="A176" s="325" t="s">
        <v>121</v>
      </c>
      <c r="B176" s="326"/>
      <c r="C176" s="93">
        <v>0</v>
      </c>
      <c r="D176" s="326"/>
      <c r="E176" s="93">
        <v>0</v>
      </c>
      <c r="F176" s="71"/>
      <c r="G176" s="93">
        <v>0</v>
      </c>
      <c r="H176" s="326"/>
      <c r="I176" s="93">
        <f t="shared" si="4"/>
        <v>0</v>
      </c>
      <c r="J176" s="93"/>
      <c r="K176" s="71">
        <v>19706485</v>
      </c>
      <c r="L176" s="93"/>
      <c r="M176" s="93">
        <v>41574072525</v>
      </c>
      <c r="N176" s="326"/>
      <c r="O176" s="93">
        <v>-41627116759</v>
      </c>
      <c r="P176" s="93"/>
      <c r="Q176" s="93">
        <f t="shared" si="5"/>
        <v>-53044234</v>
      </c>
    </row>
    <row r="177" spans="1:17" s="307" customFormat="1" ht="21">
      <c r="A177" s="325" t="s">
        <v>216</v>
      </c>
      <c r="B177" s="326"/>
      <c r="C177" s="93">
        <v>260662</v>
      </c>
      <c r="D177" s="326"/>
      <c r="E177" s="93">
        <v>1150115830</v>
      </c>
      <c r="F177" s="71"/>
      <c r="G177" s="93">
        <v>-944871412</v>
      </c>
      <c r="H177" s="326"/>
      <c r="I177" s="93">
        <f t="shared" si="4"/>
        <v>205244418</v>
      </c>
      <c r="J177" s="93"/>
      <c r="K177" s="71">
        <v>1595576</v>
      </c>
      <c r="L177" s="93"/>
      <c r="M177" s="93">
        <v>6894230464</v>
      </c>
      <c r="N177" s="326"/>
      <c r="O177" s="93">
        <v>-6628724729</v>
      </c>
      <c r="P177" s="93"/>
      <c r="Q177" s="93">
        <f t="shared" si="5"/>
        <v>265505735</v>
      </c>
    </row>
    <row r="178" spans="1:17" s="307" customFormat="1" ht="21">
      <c r="A178" s="325" t="s">
        <v>125</v>
      </c>
      <c r="B178" s="326"/>
      <c r="C178" s="93">
        <v>0</v>
      </c>
      <c r="D178" s="326"/>
      <c r="E178" s="93">
        <v>0</v>
      </c>
      <c r="F178" s="71"/>
      <c r="G178" s="93">
        <v>0</v>
      </c>
      <c r="H178" s="326"/>
      <c r="I178" s="93">
        <f t="shared" si="4"/>
        <v>0</v>
      </c>
      <c r="J178" s="93"/>
      <c r="K178" s="71">
        <v>2264607</v>
      </c>
      <c r="L178" s="93"/>
      <c r="M178" s="93">
        <v>3369131009</v>
      </c>
      <c r="N178" s="326"/>
      <c r="O178" s="93">
        <v>-4291688723</v>
      </c>
      <c r="P178" s="93"/>
      <c r="Q178" s="93">
        <f t="shared" si="5"/>
        <v>-922557714</v>
      </c>
    </row>
    <row r="179" spans="1:17" s="307" customFormat="1" ht="21">
      <c r="A179" s="325" t="s">
        <v>106</v>
      </c>
      <c r="B179" s="326"/>
      <c r="C179" s="93">
        <v>0</v>
      </c>
      <c r="D179" s="326"/>
      <c r="E179" s="93">
        <v>0</v>
      </c>
      <c r="F179" s="71"/>
      <c r="G179" s="93">
        <v>0</v>
      </c>
      <c r="H179" s="326"/>
      <c r="I179" s="93">
        <f t="shared" si="4"/>
        <v>0</v>
      </c>
      <c r="J179" s="93"/>
      <c r="K179" s="71">
        <v>1866750</v>
      </c>
      <c r="L179" s="93"/>
      <c r="M179" s="93">
        <v>17176935873</v>
      </c>
      <c r="N179" s="326"/>
      <c r="O179" s="93">
        <v>-15260394344</v>
      </c>
      <c r="P179" s="93"/>
      <c r="Q179" s="93">
        <f t="shared" si="5"/>
        <v>1916541529</v>
      </c>
    </row>
    <row r="180" spans="1:17" s="307" customFormat="1" ht="21">
      <c r="A180" s="325" t="s">
        <v>157</v>
      </c>
      <c r="B180" s="326"/>
      <c r="C180" s="93">
        <v>0</v>
      </c>
      <c r="D180" s="326"/>
      <c r="E180" s="93">
        <v>0</v>
      </c>
      <c r="F180" s="71"/>
      <c r="G180" s="93">
        <v>0</v>
      </c>
      <c r="H180" s="326"/>
      <c r="I180" s="93">
        <f t="shared" si="4"/>
        <v>0</v>
      </c>
      <c r="J180" s="93"/>
      <c r="K180" s="71">
        <v>11202410</v>
      </c>
      <c r="L180" s="93"/>
      <c r="M180" s="93">
        <v>51143404550</v>
      </c>
      <c r="N180" s="326"/>
      <c r="O180" s="93">
        <v>-54873362215</v>
      </c>
      <c r="P180" s="93"/>
      <c r="Q180" s="93">
        <f t="shared" si="5"/>
        <v>-3729957665</v>
      </c>
    </row>
    <row r="181" spans="1:17" s="307" customFormat="1" ht="21">
      <c r="A181" s="325" t="s">
        <v>87</v>
      </c>
      <c r="B181" s="326"/>
      <c r="C181" s="93">
        <v>0</v>
      </c>
      <c r="D181" s="326"/>
      <c r="E181" s="93">
        <v>0</v>
      </c>
      <c r="F181" s="71"/>
      <c r="G181" s="93">
        <v>0</v>
      </c>
      <c r="H181" s="326"/>
      <c r="I181" s="93">
        <f t="shared" si="4"/>
        <v>0</v>
      </c>
      <c r="J181" s="93"/>
      <c r="K181" s="71">
        <v>12077856</v>
      </c>
      <c r="L181" s="93"/>
      <c r="M181" s="93">
        <v>69254286426</v>
      </c>
      <c r="N181" s="326"/>
      <c r="O181" s="93">
        <v>-74998771283</v>
      </c>
      <c r="P181" s="93"/>
      <c r="Q181" s="93">
        <f t="shared" si="5"/>
        <v>-5744484857</v>
      </c>
    </row>
    <row r="182" spans="1:17" s="307" customFormat="1" ht="21">
      <c r="A182" s="325" t="s">
        <v>145</v>
      </c>
      <c r="B182" s="326"/>
      <c r="C182" s="93">
        <v>332151</v>
      </c>
      <c r="D182" s="326"/>
      <c r="E182" s="93">
        <v>3088660180</v>
      </c>
      <c r="F182" s="71"/>
      <c r="G182" s="93">
        <v>-2504598537</v>
      </c>
      <c r="H182" s="326"/>
      <c r="I182" s="93">
        <f t="shared" si="4"/>
        <v>584061643</v>
      </c>
      <c r="J182" s="93"/>
      <c r="K182" s="71">
        <v>1290251</v>
      </c>
      <c r="L182" s="93"/>
      <c r="M182" s="93">
        <v>10122476996</v>
      </c>
      <c r="N182" s="326"/>
      <c r="O182" s="93">
        <v>-8758776926</v>
      </c>
      <c r="P182" s="93"/>
      <c r="Q182" s="93">
        <f t="shared" si="5"/>
        <v>1363700070</v>
      </c>
    </row>
    <row r="183" spans="1:17" s="307" customFormat="1" ht="21">
      <c r="A183" s="325" t="s">
        <v>293</v>
      </c>
      <c r="B183" s="326"/>
      <c r="C183" s="93">
        <v>0</v>
      </c>
      <c r="D183" s="326"/>
      <c r="E183" s="93">
        <v>0</v>
      </c>
      <c r="F183" s="71"/>
      <c r="G183" s="93">
        <v>0</v>
      </c>
      <c r="H183" s="326"/>
      <c r="I183" s="93">
        <f t="shared" si="4"/>
        <v>0</v>
      </c>
      <c r="J183" s="93"/>
      <c r="K183" s="71">
        <v>38521</v>
      </c>
      <c r="L183" s="93"/>
      <c r="M183" s="93">
        <v>1021440607</v>
      </c>
      <c r="N183" s="326"/>
      <c r="O183" s="93">
        <v>-1217859416</v>
      </c>
      <c r="P183" s="93"/>
      <c r="Q183" s="93">
        <f t="shared" si="5"/>
        <v>-196418809</v>
      </c>
    </row>
    <row r="184" spans="1:17" s="307" customFormat="1" ht="21">
      <c r="A184" s="325" t="s">
        <v>168</v>
      </c>
      <c r="B184" s="326"/>
      <c r="C184" s="93">
        <v>362891</v>
      </c>
      <c r="D184" s="326"/>
      <c r="E184" s="93">
        <v>2272610344</v>
      </c>
      <c r="F184" s="71"/>
      <c r="G184" s="93">
        <v>-1544108070</v>
      </c>
      <c r="H184" s="326"/>
      <c r="I184" s="93">
        <f t="shared" si="4"/>
        <v>728502274</v>
      </c>
      <c r="J184" s="93"/>
      <c r="K184" s="71">
        <v>4706120</v>
      </c>
      <c r="L184" s="93"/>
      <c r="M184" s="93">
        <v>22333311867</v>
      </c>
      <c r="N184" s="326"/>
      <c r="O184" s="93">
        <v>-19305837315</v>
      </c>
      <c r="P184" s="93"/>
      <c r="Q184" s="93">
        <f t="shared" si="5"/>
        <v>3027474552</v>
      </c>
    </row>
    <row r="185" spans="1:17" s="307" customFormat="1" ht="21">
      <c r="A185" s="325" t="s">
        <v>235</v>
      </c>
      <c r="B185" s="326"/>
      <c r="C185" s="93">
        <v>785742</v>
      </c>
      <c r="D185" s="326"/>
      <c r="E185" s="93">
        <v>14166399840</v>
      </c>
      <c r="F185" s="71"/>
      <c r="G185" s="93">
        <v>-9903890447</v>
      </c>
      <c r="H185" s="326"/>
      <c r="I185" s="93">
        <f t="shared" si="4"/>
        <v>4262509393</v>
      </c>
      <c r="J185" s="93"/>
      <c r="K185" s="71">
        <v>5903855</v>
      </c>
      <c r="L185" s="93"/>
      <c r="M185" s="93">
        <v>68420626471</v>
      </c>
      <c r="N185" s="326"/>
      <c r="O185" s="93">
        <v>-71871592021</v>
      </c>
      <c r="P185" s="93"/>
      <c r="Q185" s="93">
        <f t="shared" si="5"/>
        <v>-3450965550</v>
      </c>
    </row>
    <row r="186" spans="1:17" s="307" customFormat="1" ht="21">
      <c r="A186" s="325" t="s">
        <v>345</v>
      </c>
      <c r="B186" s="326"/>
      <c r="C186" s="93">
        <v>0</v>
      </c>
      <c r="D186" s="326"/>
      <c r="E186" s="93">
        <v>0</v>
      </c>
      <c r="F186" s="71"/>
      <c r="G186" s="93">
        <v>0</v>
      </c>
      <c r="H186" s="326"/>
      <c r="I186" s="93">
        <f t="shared" si="4"/>
        <v>0</v>
      </c>
      <c r="J186" s="93"/>
      <c r="K186" s="71">
        <v>119910</v>
      </c>
      <c r="L186" s="93"/>
      <c r="M186" s="93">
        <v>606181576</v>
      </c>
      <c r="N186" s="326"/>
      <c r="O186" s="93">
        <v>-668404391</v>
      </c>
      <c r="P186" s="93"/>
      <c r="Q186" s="93">
        <f t="shared" si="5"/>
        <v>-62222815</v>
      </c>
    </row>
    <row r="187" spans="1:17" s="307" customFormat="1" ht="21">
      <c r="A187" s="325" t="s">
        <v>153</v>
      </c>
      <c r="B187" s="326"/>
      <c r="C187" s="93">
        <v>0</v>
      </c>
      <c r="D187" s="326"/>
      <c r="E187" s="93">
        <v>0</v>
      </c>
      <c r="F187" s="71"/>
      <c r="G187" s="93">
        <v>0</v>
      </c>
      <c r="H187" s="326"/>
      <c r="I187" s="93">
        <f t="shared" si="4"/>
        <v>0</v>
      </c>
      <c r="J187" s="93"/>
      <c r="K187" s="71">
        <v>259561</v>
      </c>
      <c r="L187" s="93"/>
      <c r="M187" s="93">
        <v>11720261999</v>
      </c>
      <c r="N187" s="326"/>
      <c r="O187" s="93">
        <v>-12632493329</v>
      </c>
      <c r="P187" s="93"/>
      <c r="Q187" s="93">
        <f t="shared" si="5"/>
        <v>-912231330</v>
      </c>
    </row>
    <row r="188" spans="1:17" s="307" customFormat="1" ht="21">
      <c r="A188" s="325" t="s">
        <v>344</v>
      </c>
      <c r="B188" s="326"/>
      <c r="C188" s="93">
        <v>360882</v>
      </c>
      <c r="D188" s="326"/>
      <c r="E188" s="93">
        <v>1976734329</v>
      </c>
      <c r="F188" s="71"/>
      <c r="G188" s="93">
        <v>-1301188281</v>
      </c>
      <c r="H188" s="326"/>
      <c r="I188" s="93">
        <f t="shared" si="4"/>
        <v>675546048</v>
      </c>
      <c r="J188" s="93"/>
      <c r="K188" s="71">
        <v>717949</v>
      </c>
      <c r="L188" s="93"/>
      <c r="M188" s="93">
        <v>3162997827</v>
      </c>
      <c r="N188" s="326"/>
      <c r="O188" s="93">
        <v>-2517007144</v>
      </c>
      <c r="P188" s="93"/>
      <c r="Q188" s="93">
        <f t="shared" si="5"/>
        <v>645990683</v>
      </c>
    </row>
    <row r="189" spans="1:17" s="307" customFormat="1" ht="21">
      <c r="A189" s="325" t="s">
        <v>230</v>
      </c>
      <c r="B189" s="326"/>
      <c r="C189" s="93">
        <v>0</v>
      </c>
      <c r="D189" s="326"/>
      <c r="E189" s="93">
        <v>0</v>
      </c>
      <c r="F189" s="71"/>
      <c r="G189" s="93">
        <v>0</v>
      </c>
      <c r="H189" s="326"/>
      <c r="I189" s="93">
        <f t="shared" si="4"/>
        <v>0</v>
      </c>
      <c r="J189" s="93"/>
      <c r="K189" s="71">
        <v>2595123</v>
      </c>
      <c r="L189" s="93"/>
      <c r="M189" s="93">
        <v>4295647963</v>
      </c>
      <c r="N189" s="326"/>
      <c r="O189" s="93">
        <v>-5030379938</v>
      </c>
      <c r="P189" s="93"/>
      <c r="Q189" s="93">
        <f t="shared" si="5"/>
        <v>-734731975</v>
      </c>
    </row>
    <row r="190" spans="1:17" s="307" customFormat="1" ht="21">
      <c r="A190" s="325" t="s">
        <v>341</v>
      </c>
      <c r="B190" s="326"/>
      <c r="C190" s="93">
        <v>0</v>
      </c>
      <c r="D190" s="326"/>
      <c r="E190" s="93">
        <v>0</v>
      </c>
      <c r="F190" s="71"/>
      <c r="G190" s="93">
        <v>0</v>
      </c>
      <c r="H190" s="326"/>
      <c r="I190" s="93">
        <f t="shared" si="4"/>
        <v>0</v>
      </c>
      <c r="J190" s="93"/>
      <c r="K190" s="71">
        <v>283176</v>
      </c>
      <c r="L190" s="93"/>
      <c r="M190" s="93">
        <v>5127232609</v>
      </c>
      <c r="N190" s="326"/>
      <c r="O190" s="93">
        <v>-5238794440</v>
      </c>
      <c r="P190" s="93"/>
      <c r="Q190" s="93">
        <f t="shared" si="5"/>
        <v>-111561831</v>
      </c>
    </row>
    <row r="191" spans="1:17" s="307" customFormat="1" ht="21">
      <c r="A191" s="325" t="s">
        <v>292</v>
      </c>
      <c r="B191" s="326"/>
      <c r="C191" s="93">
        <v>0</v>
      </c>
      <c r="D191" s="326"/>
      <c r="E191" s="93">
        <v>0</v>
      </c>
      <c r="F191" s="71"/>
      <c r="G191" s="93">
        <v>0</v>
      </c>
      <c r="H191" s="326"/>
      <c r="I191" s="93">
        <f t="shared" si="4"/>
        <v>0</v>
      </c>
      <c r="J191" s="93"/>
      <c r="K191" s="71">
        <v>325292</v>
      </c>
      <c r="L191" s="93"/>
      <c r="M191" s="93">
        <v>4780871247</v>
      </c>
      <c r="N191" s="326"/>
      <c r="O191" s="93">
        <v>-6174878892</v>
      </c>
      <c r="P191" s="93"/>
      <c r="Q191" s="93">
        <f t="shared" si="5"/>
        <v>-1394007645</v>
      </c>
    </row>
    <row r="192" spans="1:17" s="307" customFormat="1" ht="21">
      <c r="A192" s="325" t="s">
        <v>126</v>
      </c>
      <c r="B192" s="326"/>
      <c r="C192" s="93">
        <v>0</v>
      </c>
      <c r="D192" s="326"/>
      <c r="E192" s="93">
        <v>0</v>
      </c>
      <c r="F192" s="71"/>
      <c r="G192" s="93">
        <v>0</v>
      </c>
      <c r="H192" s="326"/>
      <c r="I192" s="93">
        <f t="shared" si="4"/>
        <v>0</v>
      </c>
      <c r="J192" s="93"/>
      <c r="K192" s="71">
        <v>2105486</v>
      </c>
      <c r="L192" s="93"/>
      <c r="M192" s="93">
        <v>4101201782</v>
      </c>
      <c r="N192" s="326"/>
      <c r="O192" s="93">
        <v>-4792508604</v>
      </c>
      <c r="P192" s="93"/>
      <c r="Q192" s="93">
        <f t="shared" si="5"/>
        <v>-691306822</v>
      </c>
    </row>
    <row r="193" spans="1:17" s="307" customFormat="1" ht="21">
      <c r="A193" s="325" t="s">
        <v>231</v>
      </c>
      <c r="B193" s="326"/>
      <c r="C193" s="93">
        <v>0</v>
      </c>
      <c r="D193" s="326"/>
      <c r="E193" s="93">
        <v>0</v>
      </c>
      <c r="F193" s="71"/>
      <c r="G193" s="93">
        <v>0</v>
      </c>
      <c r="H193" s="326"/>
      <c r="I193" s="93">
        <f t="shared" si="4"/>
        <v>0</v>
      </c>
      <c r="J193" s="93"/>
      <c r="K193" s="71">
        <v>436895</v>
      </c>
      <c r="L193" s="93"/>
      <c r="M193" s="93">
        <v>12269988610</v>
      </c>
      <c r="N193" s="326"/>
      <c r="O193" s="93">
        <v>-9784677042</v>
      </c>
      <c r="P193" s="93"/>
      <c r="Q193" s="93">
        <f t="shared" si="5"/>
        <v>2485311568</v>
      </c>
    </row>
    <row r="194" spans="1:17" s="307" customFormat="1" ht="21">
      <c r="A194" s="325" t="s">
        <v>242</v>
      </c>
      <c r="B194" s="326"/>
      <c r="C194" s="93">
        <v>23512</v>
      </c>
      <c r="D194" s="326"/>
      <c r="E194" s="93">
        <v>1201326132</v>
      </c>
      <c r="F194" s="71"/>
      <c r="G194" s="93">
        <v>-985367430</v>
      </c>
      <c r="H194" s="326"/>
      <c r="I194" s="93">
        <f t="shared" si="4"/>
        <v>215958702</v>
      </c>
      <c r="J194" s="93"/>
      <c r="K194" s="71">
        <v>226416</v>
      </c>
      <c r="L194" s="93"/>
      <c r="M194" s="93">
        <v>9271188553</v>
      </c>
      <c r="N194" s="326"/>
      <c r="O194" s="93">
        <v>-9091581551</v>
      </c>
      <c r="P194" s="93"/>
      <c r="Q194" s="93">
        <f t="shared" si="5"/>
        <v>179607002</v>
      </c>
    </row>
    <row r="195" spans="1:17" s="307" customFormat="1" ht="21">
      <c r="A195" s="325" t="s">
        <v>112</v>
      </c>
      <c r="B195" s="326"/>
      <c r="C195" s="93">
        <v>0</v>
      </c>
      <c r="D195" s="326"/>
      <c r="E195" s="93">
        <v>0</v>
      </c>
      <c r="F195" s="71"/>
      <c r="G195" s="93">
        <v>0</v>
      </c>
      <c r="H195" s="326"/>
      <c r="I195" s="93">
        <f t="shared" si="4"/>
        <v>0</v>
      </c>
      <c r="J195" s="93"/>
      <c r="K195" s="71">
        <v>1191564</v>
      </c>
      <c r="L195" s="93"/>
      <c r="M195" s="93">
        <v>5961179974</v>
      </c>
      <c r="N195" s="326"/>
      <c r="O195" s="93">
        <v>-5469993951</v>
      </c>
      <c r="P195" s="93"/>
      <c r="Q195" s="93">
        <f t="shared" si="5"/>
        <v>491186023</v>
      </c>
    </row>
    <row r="196" spans="1:17" s="307" customFormat="1" ht="21">
      <c r="A196" s="325" t="s">
        <v>218</v>
      </c>
      <c r="B196" s="326"/>
      <c r="C196" s="93">
        <v>0</v>
      </c>
      <c r="D196" s="326"/>
      <c r="E196" s="93">
        <v>0</v>
      </c>
      <c r="F196" s="71"/>
      <c r="G196" s="93">
        <v>0</v>
      </c>
      <c r="H196" s="326"/>
      <c r="I196" s="93">
        <f t="shared" si="4"/>
        <v>0</v>
      </c>
      <c r="J196" s="93"/>
      <c r="K196" s="71">
        <v>311682</v>
      </c>
      <c r="L196" s="93"/>
      <c r="M196" s="93">
        <v>2871285136</v>
      </c>
      <c r="N196" s="326"/>
      <c r="O196" s="93">
        <v>-3017137782</v>
      </c>
      <c r="P196" s="93"/>
      <c r="Q196" s="93">
        <f t="shared" si="5"/>
        <v>-145852646</v>
      </c>
    </row>
    <row r="197" spans="1:17" s="307" customFormat="1" ht="21">
      <c r="A197" s="325" t="s">
        <v>340</v>
      </c>
      <c r="B197" s="326"/>
      <c r="C197" s="93">
        <v>0</v>
      </c>
      <c r="D197" s="326"/>
      <c r="E197" s="93">
        <v>0</v>
      </c>
      <c r="F197" s="71"/>
      <c r="G197" s="93">
        <v>0</v>
      </c>
      <c r="H197" s="326"/>
      <c r="I197" s="93">
        <f t="shared" si="4"/>
        <v>0</v>
      </c>
      <c r="J197" s="93"/>
      <c r="K197" s="71">
        <v>226923</v>
      </c>
      <c r="L197" s="93"/>
      <c r="M197" s="93">
        <v>4520219863</v>
      </c>
      <c r="N197" s="326"/>
      <c r="O197" s="93">
        <v>-5763154991</v>
      </c>
      <c r="P197" s="93"/>
      <c r="Q197" s="93">
        <f t="shared" si="5"/>
        <v>-1242935128</v>
      </c>
    </row>
    <row r="198" spans="1:17" s="307" customFormat="1" ht="21">
      <c r="A198" s="325" t="s">
        <v>350</v>
      </c>
      <c r="B198" s="326"/>
      <c r="C198" s="93">
        <v>955335</v>
      </c>
      <c r="D198" s="326"/>
      <c r="E198" s="93">
        <v>2413305656</v>
      </c>
      <c r="F198" s="71"/>
      <c r="G198" s="93">
        <v>-2012301366</v>
      </c>
      <c r="H198" s="326"/>
      <c r="I198" s="93">
        <f t="shared" si="4"/>
        <v>401004290</v>
      </c>
      <c r="J198" s="93"/>
      <c r="K198" s="71">
        <v>1463330</v>
      </c>
      <c r="L198" s="93"/>
      <c r="M198" s="93">
        <v>3933140239</v>
      </c>
      <c r="N198" s="326"/>
      <c r="O198" s="93">
        <v>-3646195673</v>
      </c>
      <c r="P198" s="93"/>
      <c r="Q198" s="93">
        <f t="shared" si="5"/>
        <v>286944566</v>
      </c>
    </row>
    <row r="199" spans="1:17" s="307" customFormat="1" ht="21">
      <c r="A199" s="325" t="s">
        <v>328</v>
      </c>
      <c r="B199" s="326"/>
      <c r="C199" s="93">
        <v>0</v>
      </c>
      <c r="D199" s="326"/>
      <c r="E199" s="93">
        <v>0</v>
      </c>
      <c r="F199" s="71"/>
      <c r="G199" s="93">
        <v>0</v>
      </c>
      <c r="H199" s="326"/>
      <c r="I199" s="93">
        <f t="shared" si="4"/>
        <v>0</v>
      </c>
      <c r="J199" s="93"/>
      <c r="K199" s="71">
        <v>254602</v>
      </c>
      <c r="L199" s="93"/>
      <c r="M199" s="93">
        <v>2056513518</v>
      </c>
      <c r="N199" s="326"/>
      <c r="O199" s="93">
        <v>-2153901654</v>
      </c>
      <c r="P199" s="93"/>
      <c r="Q199" s="93">
        <f t="shared" si="5"/>
        <v>-97388136</v>
      </c>
    </row>
    <row r="200" spans="1:17" s="307" customFormat="1" ht="21">
      <c r="A200" s="325" t="s">
        <v>131</v>
      </c>
      <c r="B200" s="326"/>
      <c r="C200" s="93">
        <v>1165883</v>
      </c>
      <c r="D200" s="326"/>
      <c r="E200" s="93">
        <v>30086238144</v>
      </c>
      <c r="F200" s="71"/>
      <c r="G200" s="93">
        <v>-21851374692</v>
      </c>
      <c r="H200" s="326"/>
      <c r="I200" s="93">
        <f t="shared" si="4"/>
        <v>8234863452</v>
      </c>
      <c r="J200" s="93"/>
      <c r="K200" s="71">
        <v>3831047</v>
      </c>
      <c r="L200" s="93"/>
      <c r="M200" s="93">
        <v>75118355532</v>
      </c>
      <c r="N200" s="326"/>
      <c r="O200" s="93">
        <v>-69300450063</v>
      </c>
      <c r="P200" s="93"/>
      <c r="Q200" s="93">
        <f t="shared" si="5"/>
        <v>5817905469</v>
      </c>
    </row>
    <row r="201" spans="1:17" s="307" customFormat="1" ht="21">
      <c r="A201" s="325" t="s">
        <v>306</v>
      </c>
      <c r="B201" s="326"/>
      <c r="C201" s="93">
        <v>823628</v>
      </c>
      <c r="D201" s="326"/>
      <c r="E201" s="93">
        <v>2701516067</v>
      </c>
      <c r="F201" s="71"/>
      <c r="G201" s="93">
        <v>-2834696161</v>
      </c>
      <c r="H201" s="326"/>
      <c r="I201" s="93">
        <f t="shared" ref="I201:I264" si="6">G201+E201</f>
        <v>-133180094</v>
      </c>
      <c r="J201" s="93"/>
      <c r="K201" s="71">
        <v>2067841</v>
      </c>
      <c r="L201" s="93"/>
      <c r="M201" s="93">
        <v>6134953411</v>
      </c>
      <c r="N201" s="326"/>
      <c r="O201" s="93">
        <v>-7080311453</v>
      </c>
      <c r="P201" s="93"/>
      <c r="Q201" s="93">
        <f t="shared" ref="Q201:Q264" si="7">M201+O201</f>
        <v>-945358042</v>
      </c>
    </row>
    <row r="202" spans="1:17" s="307" customFormat="1" ht="21">
      <c r="A202" s="325" t="s">
        <v>286</v>
      </c>
      <c r="B202" s="326"/>
      <c r="C202" s="93">
        <v>44932</v>
      </c>
      <c r="D202" s="326"/>
      <c r="E202" s="93">
        <v>2755809191</v>
      </c>
      <c r="F202" s="71"/>
      <c r="G202" s="93">
        <v>-2643976278</v>
      </c>
      <c r="H202" s="326"/>
      <c r="I202" s="93">
        <f t="shared" si="6"/>
        <v>111832913</v>
      </c>
      <c r="J202" s="93"/>
      <c r="K202" s="71">
        <v>116351</v>
      </c>
      <c r="L202" s="93"/>
      <c r="M202" s="93">
        <v>5999876187</v>
      </c>
      <c r="N202" s="326"/>
      <c r="O202" s="93">
        <v>-6631353039</v>
      </c>
      <c r="P202" s="93"/>
      <c r="Q202" s="93">
        <f t="shared" si="7"/>
        <v>-631476852</v>
      </c>
    </row>
    <row r="203" spans="1:17" s="307" customFormat="1" ht="21">
      <c r="A203" s="325" t="s">
        <v>331</v>
      </c>
      <c r="B203" s="326"/>
      <c r="C203" s="93">
        <v>0</v>
      </c>
      <c r="D203" s="326"/>
      <c r="E203" s="93">
        <v>0</v>
      </c>
      <c r="F203" s="71"/>
      <c r="G203" s="93">
        <v>0</v>
      </c>
      <c r="H203" s="326"/>
      <c r="I203" s="93">
        <f t="shared" si="6"/>
        <v>0</v>
      </c>
      <c r="J203" s="93"/>
      <c r="K203" s="71">
        <v>787882</v>
      </c>
      <c r="L203" s="93"/>
      <c r="M203" s="93">
        <v>8212437862</v>
      </c>
      <c r="N203" s="326"/>
      <c r="O203" s="93">
        <v>-9730350952</v>
      </c>
      <c r="P203" s="93"/>
      <c r="Q203" s="93">
        <f t="shared" si="7"/>
        <v>-1517913090</v>
      </c>
    </row>
    <row r="204" spans="1:17" s="307" customFormat="1" ht="21">
      <c r="A204" s="325" t="s">
        <v>310</v>
      </c>
      <c r="B204" s="326"/>
      <c r="C204" s="93">
        <v>0</v>
      </c>
      <c r="D204" s="326"/>
      <c r="E204" s="93">
        <v>0</v>
      </c>
      <c r="F204" s="71"/>
      <c r="G204" s="93">
        <v>0</v>
      </c>
      <c r="H204" s="326"/>
      <c r="I204" s="93">
        <f t="shared" si="6"/>
        <v>0</v>
      </c>
      <c r="J204" s="93"/>
      <c r="K204" s="71">
        <v>2402951</v>
      </c>
      <c r="L204" s="93"/>
      <c r="M204" s="93">
        <v>4970436565</v>
      </c>
      <c r="N204" s="326"/>
      <c r="O204" s="93">
        <v>-6884880772</v>
      </c>
      <c r="P204" s="93"/>
      <c r="Q204" s="93">
        <f t="shared" si="7"/>
        <v>-1914444207</v>
      </c>
    </row>
    <row r="205" spans="1:17" s="307" customFormat="1" ht="21">
      <c r="A205" s="325" t="s">
        <v>308</v>
      </c>
      <c r="B205" s="326"/>
      <c r="C205" s="93">
        <v>0</v>
      </c>
      <c r="D205" s="326"/>
      <c r="E205" s="93">
        <v>0</v>
      </c>
      <c r="F205" s="71"/>
      <c r="G205" s="93">
        <v>0</v>
      </c>
      <c r="H205" s="326"/>
      <c r="I205" s="93">
        <f t="shared" si="6"/>
        <v>0</v>
      </c>
      <c r="J205" s="93"/>
      <c r="K205" s="71">
        <v>358619</v>
      </c>
      <c r="L205" s="93"/>
      <c r="M205" s="93">
        <v>5184398688</v>
      </c>
      <c r="N205" s="326"/>
      <c r="O205" s="93">
        <v>-4862319436</v>
      </c>
      <c r="P205" s="93"/>
      <c r="Q205" s="93">
        <f t="shared" si="7"/>
        <v>322079252</v>
      </c>
    </row>
    <row r="206" spans="1:17" s="307" customFormat="1" ht="21">
      <c r="A206" s="325" t="s">
        <v>339</v>
      </c>
      <c r="B206" s="326"/>
      <c r="C206" s="93">
        <v>0</v>
      </c>
      <c r="D206" s="326"/>
      <c r="E206" s="93">
        <v>0</v>
      </c>
      <c r="F206" s="71"/>
      <c r="G206" s="93">
        <v>0</v>
      </c>
      <c r="H206" s="326"/>
      <c r="I206" s="93">
        <f t="shared" si="6"/>
        <v>0</v>
      </c>
      <c r="J206" s="93"/>
      <c r="K206" s="71">
        <v>90693</v>
      </c>
      <c r="L206" s="93"/>
      <c r="M206" s="93">
        <v>5323418380</v>
      </c>
      <c r="N206" s="326"/>
      <c r="O206" s="93">
        <v>-4892659267</v>
      </c>
      <c r="P206" s="93"/>
      <c r="Q206" s="93">
        <f t="shared" si="7"/>
        <v>430759113</v>
      </c>
    </row>
    <row r="207" spans="1:17" s="307" customFormat="1" ht="21">
      <c r="A207" s="325" t="s">
        <v>364</v>
      </c>
      <c r="B207" s="326"/>
      <c r="C207" s="93">
        <v>0</v>
      </c>
      <c r="D207" s="326"/>
      <c r="E207" s="93">
        <v>0</v>
      </c>
      <c r="F207" s="71"/>
      <c r="G207" s="93">
        <v>0</v>
      </c>
      <c r="H207" s="326"/>
      <c r="I207" s="93">
        <f t="shared" si="6"/>
        <v>0</v>
      </c>
      <c r="J207" s="93"/>
      <c r="K207" s="71">
        <v>318418</v>
      </c>
      <c r="L207" s="93"/>
      <c r="M207" s="93">
        <v>3657549260</v>
      </c>
      <c r="N207" s="326"/>
      <c r="O207" s="93">
        <v>-3765844474</v>
      </c>
      <c r="P207" s="93"/>
      <c r="Q207" s="93">
        <f t="shared" si="7"/>
        <v>-108295214</v>
      </c>
    </row>
    <row r="208" spans="1:17" s="307" customFormat="1" ht="21">
      <c r="A208" s="325" t="s">
        <v>271</v>
      </c>
      <c r="B208" s="326"/>
      <c r="C208" s="93">
        <v>0</v>
      </c>
      <c r="D208" s="326"/>
      <c r="E208" s="93">
        <v>0</v>
      </c>
      <c r="F208" s="71"/>
      <c r="G208" s="93">
        <v>0</v>
      </c>
      <c r="H208" s="326"/>
      <c r="I208" s="93">
        <f t="shared" si="6"/>
        <v>0</v>
      </c>
      <c r="J208" s="93"/>
      <c r="K208" s="71">
        <v>156022</v>
      </c>
      <c r="L208" s="93"/>
      <c r="M208" s="93">
        <v>5636629409</v>
      </c>
      <c r="N208" s="326"/>
      <c r="O208" s="93">
        <v>-5920481483</v>
      </c>
      <c r="P208" s="93"/>
      <c r="Q208" s="93">
        <f t="shared" si="7"/>
        <v>-283852074</v>
      </c>
    </row>
    <row r="209" spans="1:17" s="307" customFormat="1" ht="21">
      <c r="A209" s="325" t="s">
        <v>320</v>
      </c>
      <c r="B209" s="326"/>
      <c r="C209" s="93">
        <v>58131</v>
      </c>
      <c r="D209" s="326"/>
      <c r="E209" s="93">
        <v>1912099503</v>
      </c>
      <c r="F209" s="71"/>
      <c r="G209" s="93">
        <v>-1328552465</v>
      </c>
      <c r="H209" s="326"/>
      <c r="I209" s="93">
        <f t="shared" si="6"/>
        <v>583547038</v>
      </c>
      <c r="J209" s="93"/>
      <c r="K209" s="71">
        <v>243567</v>
      </c>
      <c r="L209" s="93"/>
      <c r="M209" s="93">
        <v>10950899480</v>
      </c>
      <c r="N209" s="326"/>
      <c r="O209" s="93">
        <v>-10270900995</v>
      </c>
      <c r="P209" s="93"/>
      <c r="Q209" s="93">
        <f t="shared" si="7"/>
        <v>679998485</v>
      </c>
    </row>
    <row r="210" spans="1:17" s="307" customFormat="1" ht="21">
      <c r="A210" s="325" t="s">
        <v>303</v>
      </c>
      <c r="B210" s="326"/>
      <c r="C210" s="93">
        <v>0</v>
      </c>
      <c r="D210" s="326"/>
      <c r="E210" s="93">
        <v>0</v>
      </c>
      <c r="F210" s="71"/>
      <c r="G210" s="93">
        <v>0</v>
      </c>
      <c r="H210" s="326"/>
      <c r="I210" s="93">
        <f t="shared" si="6"/>
        <v>0</v>
      </c>
      <c r="J210" s="93"/>
      <c r="K210" s="71">
        <v>2652738</v>
      </c>
      <c r="L210" s="93"/>
      <c r="M210" s="93">
        <v>8784657256</v>
      </c>
      <c r="N210" s="326"/>
      <c r="O210" s="93">
        <v>-9018383395</v>
      </c>
      <c r="P210" s="93"/>
      <c r="Q210" s="93">
        <f t="shared" si="7"/>
        <v>-233726139</v>
      </c>
    </row>
    <row r="211" spans="1:17" s="307" customFormat="1" ht="21">
      <c r="A211" s="325" t="s">
        <v>148</v>
      </c>
      <c r="B211" s="326"/>
      <c r="C211" s="93">
        <v>64145</v>
      </c>
      <c r="D211" s="326"/>
      <c r="E211" s="93">
        <v>248608134</v>
      </c>
      <c r="F211" s="71"/>
      <c r="G211" s="93">
        <v>-240669634</v>
      </c>
      <c r="H211" s="326"/>
      <c r="I211" s="93">
        <f t="shared" si="6"/>
        <v>7938500</v>
      </c>
      <c r="J211" s="93"/>
      <c r="K211" s="71">
        <v>1243413</v>
      </c>
      <c r="L211" s="93"/>
      <c r="M211" s="93">
        <v>3498792047</v>
      </c>
      <c r="N211" s="326"/>
      <c r="O211" s="93">
        <v>-4565104885</v>
      </c>
      <c r="P211" s="93"/>
      <c r="Q211" s="93">
        <f t="shared" si="7"/>
        <v>-1066312838</v>
      </c>
    </row>
    <row r="212" spans="1:17" s="307" customFormat="1" ht="21">
      <c r="A212" s="325" t="s">
        <v>154</v>
      </c>
      <c r="B212" s="326"/>
      <c r="C212" s="93">
        <v>14965</v>
      </c>
      <c r="D212" s="326"/>
      <c r="E212" s="93">
        <v>1427947278</v>
      </c>
      <c r="F212" s="71"/>
      <c r="G212" s="93">
        <v>-877152726</v>
      </c>
      <c r="H212" s="326"/>
      <c r="I212" s="93">
        <f t="shared" si="6"/>
        <v>550794552</v>
      </c>
      <c r="J212" s="93"/>
      <c r="K212" s="71">
        <v>260673</v>
      </c>
      <c r="L212" s="93"/>
      <c r="M212" s="93">
        <v>15959755021</v>
      </c>
      <c r="N212" s="326"/>
      <c r="O212" s="93">
        <v>-14169022084</v>
      </c>
      <c r="P212" s="93"/>
      <c r="Q212" s="93">
        <f t="shared" si="7"/>
        <v>1790732937</v>
      </c>
    </row>
    <row r="213" spans="1:17" s="307" customFormat="1" ht="21">
      <c r="A213" s="325" t="s">
        <v>290</v>
      </c>
      <c r="B213" s="326"/>
      <c r="C213" s="93">
        <v>0</v>
      </c>
      <c r="D213" s="326"/>
      <c r="E213" s="93">
        <v>0</v>
      </c>
      <c r="F213" s="71"/>
      <c r="G213" s="93">
        <v>0</v>
      </c>
      <c r="H213" s="326"/>
      <c r="I213" s="93">
        <f t="shared" si="6"/>
        <v>0</v>
      </c>
      <c r="J213" s="93"/>
      <c r="K213" s="71">
        <v>907638</v>
      </c>
      <c r="L213" s="93"/>
      <c r="M213" s="93">
        <v>7972137677</v>
      </c>
      <c r="N213" s="326"/>
      <c r="O213" s="93">
        <v>-8817574565</v>
      </c>
      <c r="P213" s="93"/>
      <c r="Q213" s="93">
        <f t="shared" si="7"/>
        <v>-845436888</v>
      </c>
    </row>
    <row r="214" spans="1:17" s="307" customFormat="1" ht="21">
      <c r="A214" s="325" t="s">
        <v>352</v>
      </c>
      <c r="B214" s="326"/>
      <c r="C214" s="93">
        <v>0</v>
      </c>
      <c r="D214" s="326"/>
      <c r="E214" s="93">
        <v>0</v>
      </c>
      <c r="F214" s="71"/>
      <c r="G214" s="93">
        <v>0</v>
      </c>
      <c r="H214" s="326"/>
      <c r="I214" s="93">
        <f t="shared" si="6"/>
        <v>0</v>
      </c>
      <c r="J214" s="93"/>
      <c r="K214" s="71">
        <v>1818556</v>
      </c>
      <c r="L214" s="93"/>
      <c r="M214" s="93">
        <v>4710840882</v>
      </c>
      <c r="N214" s="326"/>
      <c r="O214" s="93">
        <v>-4746542496</v>
      </c>
      <c r="P214" s="93"/>
      <c r="Q214" s="93">
        <f t="shared" si="7"/>
        <v>-35701614</v>
      </c>
    </row>
    <row r="215" spans="1:17" s="307" customFormat="1" ht="21">
      <c r="A215" s="325" t="s">
        <v>309</v>
      </c>
      <c r="B215" s="326"/>
      <c r="C215" s="93">
        <v>40634</v>
      </c>
      <c r="D215" s="326"/>
      <c r="E215" s="93">
        <v>1315107134</v>
      </c>
      <c r="F215" s="71"/>
      <c r="G215" s="93">
        <v>-1203012399</v>
      </c>
      <c r="H215" s="326"/>
      <c r="I215" s="93">
        <f t="shared" si="6"/>
        <v>112094735</v>
      </c>
      <c r="J215" s="93"/>
      <c r="K215" s="71">
        <v>231293</v>
      </c>
      <c r="L215" s="93"/>
      <c r="M215" s="93">
        <v>6646819906</v>
      </c>
      <c r="N215" s="326"/>
      <c r="O215" s="93">
        <v>-6397881110</v>
      </c>
      <c r="P215" s="93"/>
      <c r="Q215" s="93">
        <f t="shared" si="7"/>
        <v>248938796</v>
      </c>
    </row>
    <row r="216" spans="1:17" s="307" customFormat="1" ht="21">
      <c r="A216" s="325" t="s">
        <v>116</v>
      </c>
      <c r="B216" s="326"/>
      <c r="C216" s="93">
        <v>0</v>
      </c>
      <c r="D216" s="326"/>
      <c r="E216" s="93">
        <v>0</v>
      </c>
      <c r="F216" s="71"/>
      <c r="G216" s="93">
        <v>0</v>
      </c>
      <c r="H216" s="326"/>
      <c r="I216" s="93">
        <f t="shared" si="6"/>
        <v>0</v>
      </c>
      <c r="J216" s="93"/>
      <c r="K216" s="71">
        <v>6054918</v>
      </c>
      <c r="L216" s="93"/>
      <c r="M216" s="93">
        <v>34115437836</v>
      </c>
      <c r="N216" s="326"/>
      <c r="O216" s="93">
        <v>-32140879214</v>
      </c>
      <c r="P216" s="93"/>
      <c r="Q216" s="93">
        <f t="shared" si="7"/>
        <v>1974558622</v>
      </c>
    </row>
    <row r="217" spans="1:17" s="307" customFormat="1" ht="21">
      <c r="A217" s="325" t="s">
        <v>314</v>
      </c>
      <c r="B217" s="326"/>
      <c r="C217" s="93">
        <v>0</v>
      </c>
      <c r="D217" s="326"/>
      <c r="E217" s="93">
        <v>0</v>
      </c>
      <c r="F217" s="71"/>
      <c r="G217" s="93">
        <v>0</v>
      </c>
      <c r="H217" s="326"/>
      <c r="I217" s="93">
        <f t="shared" si="6"/>
        <v>0</v>
      </c>
      <c r="J217" s="93"/>
      <c r="K217" s="71">
        <v>1761162</v>
      </c>
      <c r="L217" s="93"/>
      <c r="M217" s="93">
        <v>1847677153</v>
      </c>
      <c r="N217" s="326"/>
      <c r="O217" s="93">
        <v>-2198811872</v>
      </c>
      <c r="P217" s="93"/>
      <c r="Q217" s="93">
        <f t="shared" si="7"/>
        <v>-351134719</v>
      </c>
    </row>
    <row r="218" spans="1:17" s="307" customFormat="1" ht="21">
      <c r="A218" s="325" t="s">
        <v>322</v>
      </c>
      <c r="B218" s="326"/>
      <c r="C218" s="93">
        <v>0</v>
      </c>
      <c r="D218" s="326"/>
      <c r="E218" s="93">
        <v>0</v>
      </c>
      <c r="F218" s="71"/>
      <c r="G218" s="93">
        <v>0</v>
      </c>
      <c r="H218" s="326"/>
      <c r="I218" s="93">
        <f t="shared" si="6"/>
        <v>0</v>
      </c>
      <c r="J218" s="93"/>
      <c r="K218" s="71">
        <v>2684484</v>
      </c>
      <c r="L218" s="93"/>
      <c r="M218" s="93">
        <v>6008734717</v>
      </c>
      <c r="N218" s="326"/>
      <c r="O218" s="93">
        <v>-6418517222</v>
      </c>
      <c r="P218" s="93"/>
      <c r="Q218" s="93">
        <f t="shared" si="7"/>
        <v>-409782505</v>
      </c>
    </row>
    <row r="219" spans="1:17" s="307" customFormat="1" ht="21">
      <c r="A219" s="325" t="s">
        <v>80</v>
      </c>
      <c r="B219" s="326"/>
      <c r="C219" s="93">
        <v>0</v>
      </c>
      <c r="D219" s="326"/>
      <c r="E219" s="93">
        <v>0</v>
      </c>
      <c r="F219" s="71"/>
      <c r="G219" s="93">
        <v>0</v>
      </c>
      <c r="H219" s="326"/>
      <c r="I219" s="93">
        <f t="shared" si="6"/>
        <v>0</v>
      </c>
      <c r="J219" s="93"/>
      <c r="K219" s="71">
        <v>5561414</v>
      </c>
      <c r="L219" s="93"/>
      <c r="M219" s="93">
        <v>24082318246</v>
      </c>
      <c r="N219" s="326"/>
      <c r="O219" s="93">
        <v>-21408032427</v>
      </c>
      <c r="P219" s="93"/>
      <c r="Q219" s="93">
        <f t="shared" si="7"/>
        <v>2674285819</v>
      </c>
    </row>
    <row r="220" spans="1:17" s="307" customFormat="1" ht="21">
      <c r="A220" s="325" t="s">
        <v>135</v>
      </c>
      <c r="B220" s="326"/>
      <c r="C220" s="93">
        <v>0</v>
      </c>
      <c r="D220" s="326"/>
      <c r="E220" s="93">
        <v>0</v>
      </c>
      <c r="F220" s="71"/>
      <c r="G220" s="93">
        <v>0</v>
      </c>
      <c r="H220" s="326"/>
      <c r="I220" s="93">
        <f t="shared" si="6"/>
        <v>0</v>
      </c>
      <c r="J220" s="93"/>
      <c r="K220" s="71">
        <v>1924369</v>
      </c>
      <c r="L220" s="93"/>
      <c r="M220" s="93">
        <v>9125712513</v>
      </c>
      <c r="N220" s="326"/>
      <c r="O220" s="93">
        <v>-8014576523</v>
      </c>
      <c r="P220" s="93"/>
      <c r="Q220" s="93">
        <f t="shared" si="7"/>
        <v>1111135990</v>
      </c>
    </row>
    <row r="221" spans="1:17" s="307" customFormat="1" ht="21">
      <c r="A221" s="325" t="s">
        <v>248</v>
      </c>
      <c r="B221" s="326"/>
      <c r="C221" s="93">
        <v>0</v>
      </c>
      <c r="D221" s="326"/>
      <c r="E221" s="93">
        <v>0</v>
      </c>
      <c r="F221" s="71"/>
      <c r="G221" s="93">
        <v>0</v>
      </c>
      <c r="H221" s="326"/>
      <c r="I221" s="93">
        <f t="shared" si="6"/>
        <v>0</v>
      </c>
      <c r="J221" s="93"/>
      <c r="K221" s="71">
        <v>1042090</v>
      </c>
      <c r="L221" s="93"/>
      <c r="M221" s="93">
        <v>1793339777</v>
      </c>
      <c r="N221" s="326"/>
      <c r="O221" s="93">
        <v>-2105768581</v>
      </c>
      <c r="P221" s="93"/>
      <c r="Q221" s="93">
        <f t="shared" si="7"/>
        <v>-312428804</v>
      </c>
    </row>
    <row r="222" spans="1:17" s="307" customFormat="1" ht="21">
      <c r="A222" s="325" t="s">
        <v>181</v>
      </c>
      <c r="B222" s="326"/>
      <c r="C222" s="93">
        <v>111638</v>
      </c>
      <c r="D222" s="326"/>
      <c r="E222" s="93">
        <v>10028698151</v>
      </c>
      <c r="F222" s="71"/>
      <c r="G222" s="93">
        <v>-6335348290</v>
      </c>
      <c r="H222" s="326"/>
      <c r="I222" s="93">
        <f t="shared" si="6"/>
        <v>3693349861</v>
      </c>
      <c r="J222" s="93"/>
      <c r="K222" s="71">
        <v>1726798</v>
      </c>
      <c r="L222" s="93"/>
      <c r="M222" s="93">
        <v>111357643981</v>
      </c>
      <c r="N222" s="326"/>
      <c r="O222" s="93">
        <v>-90187323823</v>
      </c>
      <c r="P222" s="93"/>
      <c r="Q222" s="93">
        <f t="shared" si="7"/>
        <v>21170320158</v>
      </c>
    </row>
    <row r="223" spans="1:17" s="307" customFormat="1" ht="21">
      <c r="A223" s="325" t="s">
        <v>266</v>
      </c>
      <c r="B223" s="326"/>
      <c r="C223" s="93">
        <v>0</v>
      </c>
      <c r="D223" s="326"/>
      <c r="E223" s="93">
        <v>0</v>
      </c>
      <c r="F223" s="71"/>
      <c r="G223" s="93">
        <v>0</v>
      </c>
      <c r="H223" s="326"/>
      <c r="I223" s="93">
        <f t="shared" si="6"/>
        <v>0</v>
      </c>
      <c r="J223" s="93"/>
      <c r="K223" s="71">
        <v>495797</v>
      </c>
      <c r="L223" s="93"/>
      <c r="M223" s="93">
        <v>2194986274</v>
      </c>
      <c r="N223" s="326"/>
      <c r="O223" s="93">
        <v>-2117869981</v>
      </c>
      <c r="P223" s="93"/>
      <c r="Q223" s="93">
        <f t="shared" si="7"/>
        <v>77116293</v>
      </c>
    </row>
    <row r="224" spans="1:17" s="307" customFormat="1" ht="21">
      <c r="A224" s="325" t="s">
        <v>161</v>
      </c>
      <c r="B224" s="326"/>
      <c r="C224" s="93">
        <v>66777</v>
      </c>
      <c r="D224" s="326"/>
      <c r="E224" s="93">
        <v>1601831531</v>
      </c>
      <c r="F224" s="71"/>
      <c r="G224" s="93">
        <v>-1445157782</v>
      </c>
      <c r="H224" s="326"/>
      <c r="I224" s="93">
        <f t="shared" si="6"/>
        <v>156673749</v>
      </c>
      <c r="J224" s="93"/>
      <c r="K224" s="71">
        <v>536180</v>
      </c>
      <c r="L224" s="93"/>
      <c r="M224" s="93">
        <v>10845908256</v>
      </c>
      <c r="N224" s="326"/>
      <c r="O224" s="93">
        <v>-11901889050</v>
      </c>
      <c r="P224" s="93"/>
      <c r="Q224" s="93">
        <f t="shared" si="7"/>
        <v>-1055980794</v>
      </c>
    </row>
    <row r="225" spans="1:17" s="307" customFormat="1" ht="21">
      <c r="A225" s="325" t="s">
        <v>223</v>
      </c>
      <c r="B225" s="326"/>
      <c r="C225" s="93">
        <v>0</v>
      </c>
      <c r="D225" s="326"/>
      <c r="E225" s="93">
        <v>0</v>
      </c>
      <c r="F225" s="71"/>
      <c r="G225" s="93">
        <v>0</v>
      </c>
      <c r="H225" s="326"/>
      <c r="I225" s="93">
        <f t="shared" si="6"/>
        <v>0</v>
      </c>
      <c r="J225" s="93"/>
      <c r="K225" s="71">
        <v>4029852</v>
      </c>
      <c r="L225" s="93"/>
      <c r="M225" s="93">
        <v>9015493828</v>
      </c>
      <c r="N225" s="326"/>
      <c r="O225" s="93">
        <v>-8253517204</v>
      </c>
      <c r="P225" s="93"/>
      <c r="Q225" s="93">
        <f t="shared" si="7"/>
        <v>761976624</v>
      </c>
    </row>
    <row r="226" spans="1:17" s="307" customFormat="1" ht="21">
      <c r="A226" s="325" t="s">
        <v>304</v>
      </c>
      <c r="B226" s="326"/>
      <c r="C226" s="93">
        <v>0</v>
      </c>
      <c r="D226" s="326"/>
      <c r="E226" s="93">
        <v>0</v>
      </c>
      <c r="F226" s="71"/>
      <c r="G226" s="93">
        <v>0</v>
      </c>
      <c r="H226" s="326"/>
      <c r="I226" s="93">
        <f t="shared" si="6"/>
        <v>0</v>
      </c>
      <c r="J226" s="93"/>
      <c r="K226" s="71">
        <v>665959</v>
      </c>
      <c r="L226" s="93"/>
      <c r="M226" s="93">
        <v>8133501719</v>
      </c>
      <c r="N226" s="326"/>
      <c r="O226" s="93">
        <v>-6890749033</v>
      </c>
      <c r="P226" s="93"/>
      <c r="Q226" s="93">
        <f t="shared" si="7"/>
        <v>1242752686</v>
      </c>
    </row>
    <row r="227" spans="1:17" s="307" customFormat="1" ht="21">
      <c r="A227" s="325" t="s">
        <v>172</v>
      </c>
      <c r="B227" s="326"/>
      <c r="C227" s="93">
        <v>0</v>
      </c>
      <c r="D227" s="326"/>
      <c r="E227" s="93">
        <v>0</v>
      </c>
      <c r="F227" s="71"/>
      <c r="G227" s="93">
        <v>0</v>
      </c>
      <c r="H227" s="326"/>
      <c r="I227" s="93">
        <f t="shared" si="6"/>
        <v>0</v>
      </c>
      <c r="J227" s="93"/>
      <c r="K227" s="71">
        <v>1526697</v>
      </c>
      <c r="L227" s="93"/>
      <c r="M227" s="93">
        <v>12173046815</v>
      </c>
      <c r="N227" s="326"/>
      <c r="O227" s="93">
        <v>-11245513465</v>
      </c>
      <c r="P227" s="93"/>
      <c r="Q227" s="93">
        <f t="shared" si="7"/>
        <v>927533350</v>
      </c>
    </row>
    <row r="228" spans="1:17" s="307" customFormat="1" ht="21">
      <c r="A228" s="325" t="s">
        <v>327</v>
      </c>
      <c r="B228" s="326"/>
      <c r="C228" s="93">
        <v>0</v>
      </c>
      <c r="D228" s="326"/>
      <c r="E228" s="93">
        <v>0</v>
      </c>
      <c r="F228" s="71"/>
      <c r="G228" s="93">
        <v>0</v>
      </c>
      <c r="H228" s="326"/>
      <c r="I228" s="93">
        <f t="shared" si="6"/>
        <v>0</v>
      </c>
      <c r="J228" s="93"/>
      <c r="K228" s="71">
        <v>68427</v>
      </c>
      <c r="L228" s="93"/>
      <c r="M228" s="93">
        <v>3384397075</v>
      </c>
      <c r="N228" s="326"/>
      <c r="O228" s="93">
        <v>-3001716393</v>
      </c>
      <c r="P228" s="93"/>
      <c r="Q228" s="93">
        <f t="shared" si="7"/>
        <v>382680682</v>
      </c>
    </row>
    <row r="229" spans="1:17" s="307" customFormat="1" ht="21">
      <c r="A229" s="325" t="s">
        <v>313</v>
      </c>
      <c r="B229" s="326"/>
      <c r="C229" s="93">
        <v>0</v>
      </c>
      <c r="D229" s="326"/>
      <c r="E229" s="93">
        <v>0</v>
      </c>
      <c r="F229" s="71"/>
      <c r="G229" s="93">
        <v>0</v>
      </c>
      <c r="H229" s="326"/>
      <c r="I229" s="93">
        <f t="shared" si="6"/>
        <v>0</v>
      </c>
      <c r="J229" s="93"/>
      <c r="K229" s="71">
        <v>119171</v>
      </c>
      <c r="L229" s="93"/>
      <c r="M229" s="93">
        <v>743769038</v>
      </c>
      <c r="N229" s="326"/>
      <c r="O229" s="93">
        <v>-781848753</v>
      </c>
      <c r="P229" s="93"/>
      <c r="Q229" s="93">
        <f t="shared" si="7"/>
        <v>-38079715</v>
      </c>
    </row>
    <row r="230" spans="1:17" s="307" customFormat="1" ht="21">
      <c r="A230" s="325" t="s">
        <v>215</v>
      </c>
      <c r="B230" s="326"/>
      <c r="C230" s="93">
        <v>0</v>
      </c>
      <c r="D230" s="326"/>
      <c r="E230" s="93">
        <v>0</v>
      </c>
      <c r="F230" s="71"/>
      <c r="G230" s="93">
        <v>0</v>
      </c>
      <c r="H230" s="326"/>
      <c r="I230" s="93">
        <f t="shared" si="6"/>
        <v>0</v>
      </c>
      <c r="J230" s="93"/>
      <c r="K230" s="71">
        <v>114903</v>
      </c>
      <c r="L230" s="93"/>
      <c r="M230" s="93">
        <v>1023296493</v>
      </c>
      <c r="N230" s="326"/>
      <c r="O230" s="93">
        <v>-1072955634</v>
      </c>
      <c r="P230" s="93"/>
      <c r="Q230" s="93">
        <f t="shared" si="7"/>
        <v>-49659141</v>
      </c>
    </row>
    <row r="231" spans="1:17" s="307" customFormat="1" ht="21">
      <c r="A231" s="325" t="s">
        <v>237</v>
      </c>
      <c r="B231" s="326"/>
      <c r="C231" s="93">
        <v>255318</v>
      </c>
      <c r="D231" s="326"/>
      <c r="E231" s="93">
        <v>2746389529</v>
      </c>
      <c r="F231" s="71"/>
      <c r="G231" s="93">
        <v>-2443248486</v>
      </c>
      <c r="H231" s="326"/>
      <c r="I231" s="93">
        <f t="shared" si="6"/>
        <v>303141043</v>
      </c>
      <c r="J231" s="93"/>
      <c r="K231" s="71">
        <v>1820762</v>
      </c>
      <c r="L231" s="93"/>
      <c r="M231" s="93">
        <v>17605718605</v>
      </c>
      <c r="N231" s="326"/>
      <c r="O231" s="93">
        <v>-16574345479</v>
      </c>
      <c r="P231" s="93"/>
      <c r="Q231" s="93">
        <f t="shared" si="7"/>
        <v>1031373126</v>
      </c>
    </row>
    <row r="232" spans="1:17" s="307" customFormat="1" ht="21">
      <c r="A232" s="325" t="s">
        <v>263</v>
      </c>
      <c r="B232" s="326"/>
      <c r="C232" s="93">
        <v>0</v>
      </c>
      <c r="D232" s="326"/>
      <c r="E232" s="93">
        <v>0</v>
      </c>
      <c r="F232" s="71"/>
      <c r="G232" s="93">
        <v>0</v>
      </c>
      <c r="H232" s="326"/>
      <c r="I232" s="93">
        <f t="shared" si="6"/>
        <v>0</v>
      </c>
      <c r="J232" s="93"/>
      <c r="K232" s="71">
        <v>12043428</v>
      </c>
      <c r="L232" s="93"/>
      <c r="M232" s="93">
        <v>52991348780</v>
      </c>
      <c r="N232" s="326"/>
      <c r="O232" s="93">
        <v>-54463576462</v>
      </c>
      <c r="P232" s="93"/>
      <c r="Q232" s="93">
        <f t="shared" si="7"/>
        <v>-1472227682</v>
      </c>
    </row>
    <row r="233" spans="1:17" s="307" customFormat="1" ht="21">
      <c r="A233" s="325" t="s">
        <v>342</v>
      </c>
      <c r="B233" s="326"/>
      <c r="C233" s="93">
        <v>0</v>
      </c>
      <c r="D233" s="326"/>
      <c r="E233" s="93">
        <v>0</v>
      </c>
      <c r="F233" s="71"/>
      <c r="G233" s="93">
        <v>0</v>
      </c>
      <c r="H233" s="326"/>
      <c r="I233" s="93">
        <f t="shared" si="6"/>
        <v>0</v>
      </c>
      <c r="J233" s="93"/>
      <c r="K233" s="71">
        <v>354770</v>
      </c>
      <c r="L233" s="93"/>
      <c r="M233" s="93">
        <v>2343218248</v>
      </c>
      <c r="N233" s="326"/>
      <c r="O233" s="93">
        <v>-2481400880</v>
      </c>
      <c r="P233" s="93"/>
      <c r="Q233" s="93">
        <f t="shared" si="7"/>
        <v>-138182632</v>
      </c>
    </row>
    <row r="234" spans="1:17" s="307" customFormat="1" ht="21">
      <c r="A234" s="325" t="s">
        <v>195</v>
      </c>
      <c r="B234" s="326"/>
      <c r="C234" s="93">
        <v>29920</v>
      </c>
      <c r="D234" s="326"/>
      <c r="E234" s="93">
        <v>453237306</v>
      </c>
      <c r="F234" s="71"/>
      <c r="G234" s="93">
        <v>-255999525</v>
      </c>
      <c r="H234" s="326"/>
      <c r="I234" s="93">
        <f t="shared" si="6"/>
        <v>197237781</v>
      </c>
      <c r="J234" s="93"/>
      <c r="K234" s="71">
        <v>428069</v>
      </c>
      <c r="L234" s="93"/>
      <c r="M234" s="93">
        <v>3684366227</v>
      </c>
      <c r="N234" s="326"/>
      <c r="O234" s="93">
        <v>-3612214044</v>
      </c>
      <c r="P234" s="93"/>
      <c r="Q234" s="93">
        <f t="shared" si="7"/>
        <v>72152183</v>
      </c>
    </row>
    <row r="235" spans="1:17" s="307" customFormat="1" ht="21">
      <c r="A235" s="325" t="s">
        <v>275</v>
      </c>
      <c r="B235" s="326"/>
      <c r="C235" s="93">
        <v>0</v>
      </c>
      <c r="D235" s="326"/>
      <c r="E235" s="93">
        <v>0</v>
      </c>
      <c r="F235" s="71"/>
      <c r="G235" s="93">
        <v>0</v>
      </c>
      <c r="H235" s="326"/>
      <c r="I235" s="93">
        <f t="shared" si="6"/>
        <v>0</v>
      </c>
      <c r="J235" s="93"/>
      <c r="K235" s="71">
        <v>666304</v>
      </c>
      <c r="L235" s="93"/>
      <c r="M235" s="93">
        <v>2368966979</v>
      </c>
      <c r="N235" s="326"/>
      <c r="O235" s="93">
        <v>-2398934249</v>
      </c>
      <c r="P235" s="93"/>
      <c r="Q235" s="93">
        <f t="shared" si="7"/>
        <v>-29967270</v>
      </c>
    </row>
    <row r="236" spans="1:17" s="307" customFormat="1" ht="21">
      <c r="A236" s="325" t="s">
        <v>227</v>
      </c>
      <c r="B236" s="326"/>
      <c r="C236" s="93">
        <v>0</v>
      </c>
      <c r="D236" s="326"/>
      <c r="E236" s="93">
        <v>0</v>
      </c>
      <c r="F236" s="71"/>
      <c r="G236" s="93">
        <v>0</v>
      </c>
      <c r="H236" s="326"/>
      <c r="I236" s="93">
        <f t="shared" si="6"/>
        <v>0</v>
      </c>
      <c r="J236" s="93"/>
      <c r="K236" s="71">
        <v>531592</v>
      </c>
      <c r="L236" s="93"/>
      <c r="M236" s="93">
        <v>6048532530</v>
      </c>
      <c r="N236" s="326"/>
      <c r="O236" s="93">
        <v>-7440280713</v>
      </c>
      <c r="P236" s="93"/>
      <c r="Q236" s="93">
        <f t="shared" si="7"/>
        <v>-1391748183</v>
      </c>
    </row>
    <row r="237" spans="1:17" s="307" customFormat="1" ht="21">
      <c r="A237" s="325" t="s">
        <v>178</v>
      </c>
      <c r="B237" s="326"/>
      <c r="C237" s="93">
        <v>0</v>
      </c>
      <c r="D237" s="326"/>
      <c r="E237" s="93">
        <v>0</v>
      </c>
      <c r="F237" s="71"/>
      <c r="G237" s="93">
        <v>0</v>
      </c>
      <c r="H237" s="326"/>
      <c r="I237" s="93">
        <f t="shared" si="6"/>
        <v>0</v>
      </c>
      <c r="J237" s="93"/>
      <c r="K237" s="71">
        <v>2650243</v>
      </c>
      <c r="L237" s="93"/>
      <c r="M237" s="93">
        <v>11237679202</v>
      </c>
      <c r="N237" s="326"/>
      <c r="O237" s="93">
        <v>-10126444976</v>
      </c>
      <c r="P237" s="93"/>
      <c r="Q237" s="93">
        <f t="shared" si="7"/>
        <v>1111234226</v>
      </c>
    </row>
    <row r="238" spans="1:17" s="307" customFormat="1" ht="21">
      <c r="A238" s="325" t="s">
        <v>299</v>
      </c>
      <c r="B238" s="326"/>
      <c r="C238" s="93">
        <v>0</v>
      </c>
      <c r="D238" s="326"/>
      <c r="E238" s="93">
        <v>0</v>
      </c>
      <c r="F238" s="71"/>
      <c r="G238" s="93">
        <v>0</v>
      </c>
      <c r="H238" s="326"/>
      <c r="I238" s="93">
        <f t="shared" si="6"/>
        <v>0</v>
      </c>
      <c r="J238" s="93"/>
      <c r="K238" s="71">
        <v>234823</v>
      </c>
      <c r="L238" s="93"/>
      <c r="M238" s="93">
        <v>5174874547</v>
      </c>
      <c r="N238" s="326"/>
      <c r="O238" s="93">
        <v>-5644235922</v>
      </c>
      <c r="P238" s="93"/>
      <c r="Q238" s="93">
        <f t="shared" si="7"/>
        <v>-469361375</v>
      </c>
    </row>
    <row r="239" spans="1:17" s="307" customFormat="1" ht="21">
      <c r="A239" s="325" t="s">
        <v>348</v>
      </c>
      <c r="B239" s="326"/>
      <c r="C239" s="93">
        <v>0</v>
      </c>
      <c r="D239" s="326"/>
      <c r="E239" s="93">
        <v>0</v>
      </c>
      <c r="F239" s="71"/>
      <c r="G239" s="93">
        <v>0</v>
      </c>
      <c r="H239" s="326"/>
      <c r="I239" s="93">
        <f t="shared" si="6"/>
        <v>0</v>
      </c>
      <c r="J239" s="93"/>
      <c r="K239" s="71">
        <v>6238186</v>
      </c>
      <c r="L239" s="93"/>
      <c r="M239" s="93">
        <v>17287360958</v>
      </c>
      <c r="N239" s="326"/>
      <c r="O239" s="93">
        <v>-20520474107</v>
      </c>
      <c r="P239" s="93"/>
      <c r="Q239" s="93">
        <f t="shared" si="7"/>
        <v>-3233113149</v>
      </c>
    </row>
    <row r="240" spans="1:17" s="307" customFormat="1" ht="21">
      <c r="A240" s="325" t="s">
        <v>278</v>
      </c>
      <c r="B240" s="326"/>
      <c r="C240" s="93">
        <v>0</v>
      </c>
      <c r="D240" s="326"/>
      <c r="E240" s="93">
        <v>0</v>
      </c>
      <c r="F240" s="71"/>
      <c r="G240" s="93">
        <v>0</v>
      </c>
      <c r="H240" s="326"/>
      <c r="I240" s="93">
        <f t="shared" si="6"/>
        <v>0</v>
      </c>
      <c r="J240" s="93"/>
      <c r="K240" s="71">
        <v>2113367</v>
      </c>
      <c r="L240" s="93"/>
      <c r="M240" s="93">
        <v>6290590933</v>
      </c>
      <c r="N240" s="326"/>
      <c r="O240" s="93">
        <v>-5747346723</v>
      </c>
      <c r="P240" s="93"/>
      <c r="Q240" s="93">
        <f t="shared" si="7"/>
        <v>543244210</v>
      </c>
    </row>
    <row r="241" spans="1:17" s="307" customFormat="1" ht="21">
      <c r="A241" s="325" t="s">
        <v>337</v>
      </c>
      <c r="B241" s="326"/>
      <c r="C241" s="93">
        <v>27693</v>
      </c>
      <c r="D241" s="326"/>
      <c r="E241" s="93">
        <v>156360332</v>
      </c>
      <c r="F241" s="71"/>
      <c r="G241" s="93">
        <v>-156411784</v>
      </c>
      <c r="H241" s="326"/>
      <c r="I241" s="93">
        <f t="shared" si="6"/>
        <v>-51452</v>
      </c>
      <c r="J241" s="93"/>
      <c r="K241" s="71">
        <v>337450</v>
      </c>
      <c r="L241" s="93"/>
      <c r="M241" s="93">
        <v>1738909678</v>
      </c>
      <c r="N241" s="326"/>
      <c r="O241" s="93">
        <v>-1899222973</v>
      </c>
      <c r="P241" s="93"/>
      <c r="Q241" s="93">
        <f t="shared" si="7"/>
        <v>-160313295</v>
      </c>
    </row>
    <row r="242" spans="1:17" s="307" customFormat="1" ht="21">
      <c r="A242" s="325" t="s">
        <v>366</v>
      </c>
      <c r="B242" s="326"/>
      <c r="C242" s="93">
        <v>0</v>
      </c>
      <c r="D242" s="326"/>
      <c r="E242" s="93">
        <v>0</v>
      </c>
      <c r="F242" s="71"/>
      <c r="G242" s="93">
        <v>0</v>
      </c>
      <c r="H242" s="326"/>
      <c r="I242" s="93">
        <f t="shared" si="6"/>
        <v>0</v>
      </c>
      <c r="J242" s="93"/>
      <c r="K242" s="71">
        <v>303340</v>
      </c>
      <c r="L242" s="93"/>
      <c r="M242" s="93">
        <v>3090023218</v>
      </c>
      <c r="N242" s="326"/>
      <c r="O242" s="93">
        <v>-3621601817</v>
      </c>
      <c r="P242" s="93"/>
      <c r="Q242" s="93">
        <f t="shared" si="7"/>
        <v>-531578599</v>
      </c>
    </row>
    <row r="243" spans="1:17" s="307" customFormat="1" ht="21">
      <c r="A243" s="325" t="s">
        <v>332</v>
      </c>
      <c r="B243" s="326"/>
      <c r="C243" s="93">
        <v>20415</v>
      </c>
      <c r="D243" s="326"/>
      <c r="E243" s="93">
        <v>1256656060</v>
      </c>
      <c r="F243" s="71"/>
      <c r="G243" s="93">
        <v>-943844248</v>
      </c>
      <c r="H243" s="326"/>
      <c r="I243" s="93">
        <f t="shared" si="6"/>
        <v>312811812</v>
      </c>
      <c r="J243" s="93"/>
      <c r="K243" s="71">
        <v>239423</v>
      </c>
      <c r="L243" s="93"/>
      <c r="M243" s="93">
        <v>13139768291</v>
      </c>
      <c r="N243" s="326"/>
      <c r="O243" s="93">
        <v>-10631712410</v>
      </c>
      <c r="P243" s="93"/>
      <c r="Q243" s="93">
        <f t="shared" si="7"/>
        <v>2508055881</v>
      </c>
    </row>
    <row r="244" spans="1:17" s="307" customFormat="1" ht="21">
      <c r="A244" s="325" t="s">
        <v>101</v>
      </c>
      <c r="B244" s="326"/>
      <c r="C244" s="93">
        <v>0</v>
      </c>
      <c r="D244" s="326"/>
      <c r="E244" s="93">
        <v>0</v>
      </c>
      <c r="F244" s="71"/>
      <c r="G244" s="93">
        <v>0</v>
      </c>
      <c r="H244" s="326"/>
      <c r="I244" s="93">
        <f t="shared" si="6"/>
        <v>0</v>
      </c>
      <c r="J244" s="93"/>
      <c r="K244" s="71">
        <v>1968705</v>
      </c>
      <c r="L244" s="93"/>
      <c r="M244" s="93">
        <v>7069635057</v>
      </c>
      <c r="N244" s="326"/>
      <c r="O244" s="93">
        <v>-7640259843</v>
      </c>
      <c r="P244" s="93"/>
      <c r="Q244" s="93">
        <f t="shared" si="7"/>
        <v>-570624786</v>
      </c>
    </row>
    <row r="245" spans="1:17" s="307" customFormat="1" ht="21">
      <c r="A245" s="325" t="s">
        <v>190</v>
      </c>
      <c r="B245" s="326"/>
      <c r="C245" s="93">
        <v>0</v>
      </c>
      <c r="D245" s="326"/>
      <c r="E245" s="93">
        <v>0</v>
      </c>
      <c r="F245" s="71"/>
      <c r="G245" s="93">
        <v>0</v>
      </c>
      <c r="H245" s="326"/>
      <c r="I245" s="93">
        <f t="shared" si="6"/>
        <v>0</v>
      </c>
      <c r="J245" s="93"/>
      <c r="K245" s="71">
        <v>853289</v>
      </c>
      <c r="L245" s="93"/>
      <c r="M245" s="93">
        <v>2633223267</v>
      </c>
      <c r="N245" s="326"/>
      <c r="O245" s="93">
        <v>-3186100159</v>
      </c>
      <c r="P245" s="93"/>
      <c r="Q245" s="93">
        <f t="shared" si="7"/>
        <v>-552876892</v>
      </c>
    </row>
    <row r="246" spans="1:17" s="307" customFormat="1" ht="21">
      <c r="A246" s="325" t="s">
        <v>249</v>
      </c>
      <c r="B246" s="326"/>
      <c r="C246" s="93">
        <v>0</v>
      </c>
      <c r="D246" s="326"/>
      <c r="E246" s="93">
        <v>0</v>
      </c>
      <c r="F246" s="71"/>
      <c r="G246" s="93">
        <v>0</v>
      </c>
      <c r="H246" s="326"/>
      <c r="I246" s="93">
        <f t="shared" si="6"/>
        <v>0</v>
      </c>
      <c r="J246" s="93"/>
      <c r="K246" s="71">
        <v>124759</v>
      </c>
      <c r="L246" s="93"/>
      <c r="M246" s="93">
        <v>2961113838</v>
      </c>
      <c r="N246" s="326"/>
      <c r="O246" s="93">
        <v>-3513392655</v>
      </c>
      <c r="P246" s="93"/>
      <c r="Q246" s="93">
        <f t="shared" si="7"/>
        <v>-552278817</v>
      </c>
    </row>
    <row r="247" spans="1:17" s="307" customFormat="1" ht="21">
      <c r="A247" s="325" t="s">
        <v>274</v>
      </c>
      <c r="B247" s="326"/>
      <c r="C247" s="93">
        <v>0</v>
      </c>
      <c r="D247" s="326"/>
      <c r="E247" s="93">
        <v>0</v>
      </c>
      <c r="F247" s="71"/>
      <c r="G247" s="93">
        <v>0</v>
      </c>
      <c r="H247" s="326"/>
      <c r="I247" s="93">
        <f t="shared" si="6"/>
        <v>0</v>
      </c>
      <c r="J247" s="93"/>
      <c r="K247" s="71">
        <v>179914</v>
      </c>
      <c r="L247" s="93"/>
      <c r="M247" s="93">
        <v>6069949460</v>
      </c>
      <c r="N247" s="326"/>
      <c r="O247" s="93">
        <v>-6812235703</v>
      </c>
      <c r="P247" s="93"/>
      <c r="Q247" s="93">
        <f t="shared" si="7"/>
        <v>-742286243</v>
      </c>
    </row>
    <row r="248" spans="1:17" s="307" customFormat="1" ht="21">
      <c r="A248" s="325" t="s">
        <v>243</v>
      </c>
      <c r="B248" s="326"/>
      <c r="C248" s="93">
        <v>0</v>
      </c>
      <c r="D248" s="326"/>
      <c r="E248" s="93">
        <v>0</v>
      </c>
      <c r="F248" s="71"/>
      <c r="G248" s="93">
        <v>0</v>
      </c>
      <c r="H248" s="326"/>
      <c r="I248" s="93">
        <f t="shared" si="6"/>
        <v>0</v>
      </c>
      <c r="J248" s="93"/>
      <c r="K248" s="71">
        <v>1342400</v>
      </c>
      <c r="L248" s="93"/>
      <c r="M248" s="93">
        <v>2901615182</v>
      </c>
      <c r="N248" s="326"/>
      <c r="O248" s="93">
        <v>-3068676587</v>
      </c>
      <c r="P248" s="93"/>
      <c r="Q248" s="93">
        <f t="shared" si="7"/>
        <v>-167061405</v>
      </c>
    </row>
    <row r="249" spans="1:17" s="307" customFormat="1" ht="21">
      <c r="A249" s="325" t="s">
        <v>219</v>
      </c>
      <c r="B249" s="326"/>
      <c r="C249" s="93">
        <v>0</v>
      </c>
      <c r="D249" s="326"/>
      <c r="E249" s="93">
        <v>0</v>
      </c>
      <c r="F249" s="71"/>
      <c r="G249" s="93">
        <v>0</v>
      </c>
      <c r="H249" s="326"/>
      <c r="I249" s="93">
        <f t="shared" si="6"/>
        <v>0</v>
      </c>
      <c r="J249" s="93"/>
      <c r="K249" s="71">
        <v>2391225</v>
      </c>
      <c r="L249" s="93"/>
      <c r="M249" s="93">
        <v>4204400815</v>
      </c>
      <c r="N249" s="326"/>
      <c r="O249" s="93">
        <v>-4638936353</v>
      </c>
      <c r="P249" s="93"/>
      <c r="Q249" s="93">
        <f t="shared" si="7"/>
        <v>-434535538</v>
      </c>
    </row>
    <row r="250" spans="1:17" s="307" customFormat="1" ht="21">
      <c r="A250" s="325" t="s">
        <v>239</v>
      </c>
      <c r="B250" s="326"/>
      <c r="C250" s="93">
        <v>0</v>
      </c>
      <c r="D250" s="326"/>
      <c r="E250" s="93">
        <v>0</v>
      </c>
      <c r="F250" s="71"/>
      <c r="G250" s="93">
        <v>0</v>
      </c>
      <c r="H250" s="326"/>
      <c r="I250" s="93">
        <f t="shared" si="6"/>
        <v>0</v>
      </c>
      <c r="J250" s="93"/>
      <c r="K250" s="71">
        <v>2370697</v>
      </c>
      <c r="L250" s="93"/>
      <c r="M250" s="93">
        <v>7328763202</v>
      </c>
      <c r="N250" s="326"/>
      <c r="O250" s="93">
        <v>-8261359481</v>
      </c>
      <c r="P250" s="93"/>
      <c r="Q250" s="93">
        <f t="shared" si="7"/>
        <v>-932596279</v>
      </c>
    </row>
    <row r="251" spans="1:17" s="307" customFormat="1" ht="21">
      <c r="A251" s="325" t="s">
        <v>173</v>
      </c>
      <c r="B251" s="326"/>
      <c r="C251" s="93">
        <v>0</v>
      </c>
      <c r="D251" s="326"/>
      <c r="E251" s="93">
        <v>0</v>
      </c>
      <c r="F251" s="71"/>
      <c r="G251" s="93">
        <v>0</v>
      </c>
      <c r="H251" s="326"/>
      <c r="I251" s="93">
        <f t="shared" si="6"/>
        <v>0</v>
      </c>
      <c r="J251" s="93"/>
      <c r="K251" s="71">
        <v>5449229</v>
      </c>
      <c r="L251" s="93"/>
      <c r="M251" s="93">
        <v>35624836050</v>
      </c>
      <c r="N251" s="326"/>
      <c r="O251" s="93">
        <v>-19759161415</v>
      </c>
      <c r="P251" s="93"/>
      <c r="Q251" s="93">
        <f t="shared" si="7"/>
        <v>15865674635</v>
      </c>
    </row>
    <row r="252" spans="1:17" s="307" customFormat="1" ht="21">
      <c r="A252" s="325" t="s">
        <v>294</v>
      </c>
      <c r="B252" s="326"/>
      <c r="C252" s="93">
        <v>0</v>
      </c>
      <c r="D252" s="326"/>
      <c r="E252" s="93">
        <v>0</v>
      </c>
      <c r="F252" s="71"/>
      <c r="G252" s="93">
        <v>0</v>
      </c>
      <c r="H252" s="326"/>
      <c r="I252" s="93">
        <f t="shared" si="6"/>
        <v>0</v>
      </c>
      <c r="J252" s="93"/>
      <c r="K252" s="71">
        <v>864729</v>
      </c>
      <c r="L252" s="93"/>
      <c r="M252" s="93">
        <v>4477190162</v>
      </c>
      <c r="N252" s="326"/>
      <c r="O252" s="93">
        <v>-5025203332</v>
      </c>
      <c r="P252" s="93"/>
      <c r="Q252" s="93">
        <f t="shared" si="7"/>
        <v>-548013170</v>
      </c>
    </row>
    <row r="253" spans="1:17" s="307" customFormat="1" ht="21">
      <c r="A253" s="325" t="s">
        <v>198</v>
      </c>
      <c r="B253" s="326"/>
      <c r="C253" s="93">
        <v>150756</v>
      </c>
      <c r="D253" s="326"/>
      <c r="E253" s="93">
        <v>453789284</v>
      </c>
      <c r="F253" s="71"/>
      <c r="G253" s="93">
        <v>-396249336</v>
      </c>
      <c r="H253" s="326"/>
      <c r="I253" s="93">
        <f t="shared" si="6"/>
        <v>57539948</v>
      </c>
      <c r="J253" s="93"/>
      <c r="K253" s="71">
        <v>9736384</v>
      </c>
      <c r="L253" s="93"/>
      <c r="M253" s="93">
        <v>29579400910</v>
      </c>
      <c r="N253" s="326"/>
      <c r="O253" s="93">
        <v>-25704687953</v>
      </c>
      <c r="P253" s="93"/>
      <c r="Q253" s="93">
        <f t="shared" si="7"/>
        <v>3874712957</v>
      </c>
    </row>
    <row r="254" spans="1:17" s="307" customFormat="1" ht="21">
      <c r="A254" s="325" t="s">
        <v>365</v>
      </c>
      <c r="B254" s="326"/>
      <c r="C254" s="93">
        <v>0</v>
      </c>
      <c r="D254" s="326"/>
      <c r="E254" s="93">
        <v>0</v>
      </c>
      <c r="F254" s="71"/>
      <c r="G254" s="93">
        <v>0</v>
      </c>
      <c r="H254" s="326"/>
      <c r="I254" s="93">
        <f t="shared" si="6"/>
        <v>0</v>
      </c>
      <c r="J254" s="93"/>
      <c r="K254" s="71">
        <v>458393</v>
      </c>
      <c r="L254" s="93"/>
      <c r="M254" s="93">
        <v>2549040331</v>
      </c>
      <c r="N254" s="326"/>
      <c r="O254" s="93">
        <v>-2816109631</v>
      </c>
      <c r="P254" s="93"/>
      <c r="Q254" s="93">
        <f t="shared" si="7"/>
        <v>-267069300</v>
      </c>
    </row>
    <row r="255" spans="1:17" s="307" customFormat="1" ht="21">
      <c r="A255" s="325" t="s">
        <v>132</v>
      </c>
      <c r="B255" s="326"/>
      <c r="C255" s="93">
        <v>0</v>
      </c>
      <c r="D255" s="326"/>
      <c r="E255" s="93">
        <v>0</v>
      </c>
      <c r="F255" s="71"/>
      <c r="G255" s="93">
        <v>0</v>
      </c>
      <c r="H255" s="326"/>
      <c r="I255" s="93">
        <f t="shared" si="6"/>
        <v>0</v>
      </c>
      <c r="J255" s="93"/>
      <c r="K255" s="71">
        <v>495450</v>
      </c>
      <c r="L255" s="93"/>
      <c r="M255" s="93">
        <v>11725430871</v>
      </c>
      <c r="N255" s="326"/>
      <c r="O255" s="93">
        <v>-12098335926</v>
      </c>
      <c r="P255" s="93"/>
      <c r="Q255" s="93">
        <f t="shared" si="7"/>
        <v>-372905055</v>
      </c>
    </row>
    <row r="256" spans="1:17" s="307" customFormat="1" ht="21">
      <c r="A256" s="325" t="s">
        <v>375</v>
      </c>
      <c r="B256" s="326"/>
      <c r="C256" s="93">
        <v>0</v>
      </c>
      <c r="D256" s="326"/>
      <c r="E256" s="93">
        <v>0</v>
      </c>
      <c r="F256" s="71"/>
      <c r="G256" s="93">
        <v>0</v>
      </c>
      <c r="H256" s="326"/>
      <c r="I256" s="93">
        <f t="shared" si="6"/>
        <v>0</v>
      </c>
      <c r="J256" s="93"/>
      <c r="K256" s="71">
        <v>561601</v>
      </c>
      <c r="L256" s="93"/>
      <c r="M256" s="93">
        <v>5942189169</v>
      </c>
      <c r="N256" s="326"/>
      <c r="O256" s="93">
        <v>-6097307489</v>
      </c>
      <c r="P256" s="93"/>
      <c r="Q256" s="93">
        <f t="shared" si="7"/>
        <v>-155118320</v>
      </c>
    </row>
    <row r="257" spans="1:17" s="307" customFormat="1" ht="21">
      <c r="A257" s="325" t="s">
        <v>174</v>
      </c>
      <c r="B257" s="326"/>
      <c r="C257" s="93">
        <v>0</v>
      </c>
      <c r="D257" s="326"/>
      <c r="E257" s="93">
        <v>0</v>
      </c>
      <c r="F257" s="71"/>
      <c r="G257" s="93">
        <v>0</v>
      </c>
      <c r="H257" s="326"/>
      <c r="I257" s="93">
        <f t="shared" si="6"/>
        <v>0</v>
      </c>
      <c r="J257" s="93"/>
      <c r="K257" s="71">
        <v>29607577</v>
      </c>
      <c r="L257" s="93"/>
      <c r="M257" s="93">
        <v>76895973214</v>
      </c>
      <c r="N257" s="326"/>
      <c r="O257" s="93">
        <v>-67751110233</v>
      </c>
      <c r="P257" s="93"/>
      <c r="Q257" s="93">
        <f t="shared" si="7"/>
        <v>9144862981</v>
      </c>
    </row>
    <row r="258" spans="1:17" s="307" customFormat="1" ht="21">
      <c r="A258" s="325" t="s">
        <v>177</v>
      </c>
      <c r="B258" s="326"/>
      <c r="C258" s="93">
        <v>0</v>
      </c>
      <c r="D258" s="326"/>
      <c r="E258" s="93">
        <v>0</v>
      </c>
      <c r="F258" s="71"/>
      <c r="G258" s="93">
        <v>0</v>
      </c>
      <c r="H258" s="326"/>
      <c r="I258" s="93">
        <f t="shared" si="6"/>
        <v>0</v>
      </c>
      <c r="J258" s="93"/>
      <c r="K258" s="71">
        <v>7446126</v>
      </c>
      <c r="L258" s="93"/>
      <c r="M258" s="93">
        <v>11001180894</v>
      </c>
      <c r="N258" s="326"/>
      <c r="O258" s="93">
        <v>-11358091223</v>
      </c>
      <c r="P258" s="93"/>
      <c r="Q258" s="93">
        <f t="shared" si="7"/>
        <v>-356910329</v>
      </c>
    </row>
    <row r="259" spans="1:17" s="307" customFormat="1" ht="21">
      <c r="A259" s="325" t="s">
        <v>329</v>
      </c>
      <c r="B259" s="326"/>
      <c r="C259" s="93">
        <v>0</v>
      </c>
      <c r="D259" s="326"/>
      <c r="E259" s="93">
        <v>0</v>
      </c>
      <c r="F259" s="71"/>
      <c r="G259" s="93">
        <v>0</v>
      </c>
      <c r="H259" s="326"/>
      <c r="I259" s="93">
        <f t="shared" si="6"/>
        <v>0</v>
      </c>
      <c r="J259" s="93"/>
      <c r="K259" s="71">
        <v>5942853</v>
      </c>
      <c r="L259" s="93"/>
      <c r="M259" s="93">
        <v>36787497549</v>
      </c>
      <c r="N259" s="326"/>
      <c r="O259" s="93">
        <v>-32373061776</v>
      </c>
      <c r="P259" s="93"/>
      <c r="Q259" s="93">
        <f t="shared" si="7"/>
        <v>4414435773</v>
      </c>
    </row>
    <row r="260" spans="1:17" s="307" customFormat="1" ht="21">
      <c r="A260" s="325" t="s">
        <v>90</v>
      </c>
      <c r="B260" s="326"/>
      <c r="C260" s="93">
        <v>0</v>
      </c>
      <c r="D260" s="326"/>
      <c r="E260" s="93">
        <v>0</v>
      </c>
      <c r="F260" s="71"/>
      <c r="G260" s="93">
        <v>0</v>
      </c>
      <c r="H260" s="326"/>
      <c r="I260" s="93">
        <f t="shared" si="6"/>
        <v>0</v>
      </c>
      <c r="J260" s="93"/>
      <c r="K260" s="71">
        <v>56605430</v>
      </c>
      <c r="L260" s="93"/>
      <c r="M260" s="93">
        <v>208761749195</v>
      </c>
      <c r="N260" s="326"/>
      <c r="O260" s="93">
        <v>-166836481109</v>
      </c>
      <c r="P260" s="93"/>
      <c r="Q260" s="93">
        <f t="shared" si="7"/>
        <v>41925268086</v>
      </c>
    </row>
    <row r="261" spans="1:17" s="307" customFormat="1" ht="21">
      <c r="A261" s="325" t="s">
        <v>261</v>
      </c>
      <c r="B261" s="326"/>
      <c r="C261" s="93">
        <v>0</v>
      </c>
      <c r="D261" s="326"/>
      <c r="E261" s="93">
        <v>0</v>
      </c>
      <c r="F261" s="71"/>
      <c r="G261" s="93">
        <v>0</v>
      </c>
      <c r="H261" s="326"/>
      <c r="I261" s="93">
        <f t="shared" si="6"/>
        <v>0</v>
      </c>
      <c r="J261" s="93"/>
      <c r="K261" s="71">
        <v>4935058</v>
      </c>
      <c r="L261" s="93"/>
      <c r="M261" s="93">
        <v>3121599450</v>
      </c>
      <c r="N261" s="326"/>
      <c r="O261" s="93">
        <v>-3679270805</v>
      </c>
      <c r="P261" s="93"/>
      <c r="Q261" s="93">
        <f t="shared" si="7"/>
        <v>-557671355</v>
      </c>
    </row>
    <row r="262" spans="1:17" s="307" customFormat="1" ht="21">
      <c r="A262" s="325" t="s">
        <v>83</v>
      </c>
      <c r="B262" s="326"/>
      <c r="C262" s="93">
        <v>0</v>
      </c>
      <c r="D262" s="326"/>
      <c r="E262" s="93">
        <v>0</v>
      </c>
      <c r="F262" s="71"/>
      <c r="G262" s="93">
        <v>0</v>
      </c>
      <c r="H262" s="326"/>
      <c r="I262" s="93">
        <f t="shared" si="6"/>
        <v>0</v>
      </c>
      <c r="J262" s="93"/>
      <c r="K262" s="71">
        <v>2136566</v>
      </c>
      <c r="L262" s="93"/>
      <c r="M262" s="93">
        <v>5316899069</v>
      </c>
      <c r="N262" s="326"/>
      <c r="O262" s="93">
        <v>-5742899680</v>
      </c>
      <c r="P262" s="93"/>
      <c r="Q262" s="93">
        <f t="shared" si="7"/>
        <v>-426000611</v>
      </c>
    </row>
    <row r="263" spans="1:17" s="307" customFormat="1" ht="21">
      <c r="A263" s="325" t="s">
        <v>277</v>
      </c>
      <c r="B263" s="326"/>
      <c r="C263" s="93">
        <v>0</v>
      </c>
      <c r="D263" s="326"/>
      <c r="E263" s="93">
        <v>0</v>
      </c>
      <c r="F263" s="71"/>
      <c r="G263" s="93">
        <v>0</v>
      </c>
      <c r="H263" s="326"/>
      <c r="I263" s="93">
        <f t="shared" si="6"/>
        <v>0</v>
      </c>
      <c r="J263" s="93"/>
      <c r="K263" s="71">
        <v>1446808</v>
      </c>
      <c r="L263" s="93"/>
      <c r="M263" s="93">
        <v>8908017818</v>
      </c>
      <c r="N263" s="326"/>
      <c r="O263" s="93">
        <v>-8542904981</v>
      </c>
      <c r="P263" s="93"/>
      <c r="Q263" s="93">
        <f t="shared" si="7"/>
        <v>365112837</v>
      </c>
    </row>
    <row r="264" spans="1:17" s="307" customFormat="1" ht="21">
      <c r="A264" s="325" t="s">
        <v>166</v>
      </c>
      <c r="B264" s="326"/>
      <c r="C264" s="93">
        <v>0</v>
      </c>
      <c r="D264" s="326"/>
      <c r="E264" s="93">
        <v>0</v>
      </c>
      <c r="F264" s="71"/>
      <c r="G264" s="93">
        <v>0</v>
      </c>
      <c r="H264" s="326"/>
      <c r="I264" s="93">
        <f t="shared" si="6"/>
        <v>0</v>
      </c>
      <c r="J264" s="93"/>
      <c r="K264" s="71">
        <v>66403</v>
      </c>
      <c r="L264" s="93"/>
      <c r="M264" s="93">
        <v>3956969771</v>
      </c>
      <c r="N264" s="326"/>
      <c r="O264" s="93">
        <v>-3830662424</v>
      </c>
      <c r="P264" s="93"/>
      <c r="Q264" s="93">
        <f t="shared" si="7"/>
        <v>126307347</v>
      </c>
    </row>
    <row r="265" spans="1:17" s="307" customFormat="1" ht="21">
      <c r="A265" s="325" t="s">
        <v>146</v>
      </c>
      <c r="B265" s="326"/>
      <c r="C265" s="93">
        <v>383392</v>
      </c>
      <c r="D265" s="326"/>
      <c r="E265" s="93">
        <v>1614385515</v>
      </c>
      <c r="F265" s="71"/>
      <c r="G265" s="93">
        <v>-1623098052</v>
      </c>
      <c r="H265" s="326"/>
      <c r="I265" s="93">
        <f t="shared" ref="I265:I328" si="8">G265+E265</f>
        <v>-8712537</v>
      </c>
      <c r="J265" s="93"/>
      <c r="K265" s="71">
        <v>646374</v>
      </c>
      <c r="L265" s="93"/>
      <c r="M265" s="93">
        <v>2644241406</v>
      </c>
      <c r="N265" s="326"/>
      <c r="O265" s="93">
        <v>-2639401244</v>
      </c>
      <c r="P265" s="93"/>
      <c r="Q265" s="93">
        <f t="shared" ref="Q265:Q328" si="9">M265+O265</f>
        <v>4840162</v>
      </c>
    </row>
    <row r="266" spans="1:17" s="307" customFormat="1" ht="21">
      <c r="A266" s="325" t="s">
        <v>169</v>
      </c>
      <c r="B266" s="326"/>
      <c r="C266" s="93">
        <v>0</v>
      </c>
      <c r="D266" s="326"/>
      <c r="E266" s="93">
        <v>0</v>
      </c>
      <c r="F266" s="71"/>
      <c r="G266" s="93">
        <v>0</v>
      </c>
      <c r="H266" s="326"/>
      <c r="I266" s="93">
        <f t="shared" si="8"/>
        <v>0</v>
      </c>
      <c r="J266" s="93"/>
      <c r="K266" s="71">
        <v>3193390</v>
      </c>
      <c r="L266" s="93"/>
      <c r="M266" s="93">
        <v>12210680491</v>
      </c>
      <c r="N266" s="326"/>
      <c r="O266" s="93">
        <v>-11646317055</v>
      </c>
      <c r="P266" s="93"/>
      <c r="Q266" s="93">
        <f t="shared" si="9"/>
        <v>564363436</v>
      </c>
    </row>
    <row r="267" spans="1:17" s="307" customFormat="1" ht="21">
      <c r="A267" s="325" t="s">
        <v>241</v>
      </c>
      <c r="B267" s="326"/>
      <c r="C267" s="93">
        <v>0</v>
      </c>
      <c r="D267" s="326"/>
      <c r="E267" s="93">
        <v>0</v>
      </c>
      <c r="F267" s="71"/>
      <c r="G267" s="93">
        <v>0</v>
      </c>
      <c r="H267" s="326"/>
      <c r="I267" s="93">
        <f t="shared" si="8"/>
        <v>0</v>
      </c>
      <c r="J267" s="93"/>
      <c r="K267" s="71">
        <v>1675162</v>
      </c>
      <c r="L267" s="93"/>
      <c r="M267" s="93">
        <v>12948592547</v>
      </c>
      <c r="N267" s="326"/>
      <c r="O267" s="93">
        <v>-12389049211</v>
      </c>
      <c r="P267" s="93"/>
      <c r="Q267" s="93">
        <f t="shared" si="9"/>
        <v>559543336</v>
      </c>
    </row>
    <row r="268" spans="1:17" s="307" customFormat="1" ht="21">
      <c r="A268" s="325" t="s">
        <v>368</v>
      </c>
      <c r="B268" s="326"/>
      <c r="C268" s="93">
        <v>0</v>
      </c>
      <c r="D268" s="326"/>
      <c r="E268" s="93">
        <v>0</v>
      </c>
      <c r="F268" s="71"/>
      <c r="G268" s="93">
        <v>0</v>
      </c>
      <c r="H268" s="326"/>
      <c r="I268" s="93">
        <f t="shared" si="8"/>
        <v>0</v>
      </c>
      <c r="J268" s="93"/>
      <c r="K268" s="71">
        <v>1662037</v>
      </c>
      <c r="L268" s="93"/>
      <c r="M268" s="93">
        <v>10221228658</v>
      </c>
      <c r="N268" s="326"/>
      <c r="O268" s="93">
        <v>-10428610453</v>
      </c>
      <c r="P268" s="93"/>
      <c r="Q268" s="93">
        <f t="shared" si="9"/>
        <v>-207381795</v>
      </c>
    </row>
    <row r="269" spans="1:17" s="307" customFormat="1" ht="21">
      <c r="A269" s="325" t="s">
        <v>262</v>
      </c>
      <c r="B269" s="326"/>
      <c r="C269" s="93">
        <v>523576</v>
      </c>
      <c r="D269" s="326"/>
      <c r="E269" s="93">
        <v>2382986116</v>
      </c>
      <c r="F269" s="71"/>
      <c r="G269" s="93">
        <v>-1710147400</v>
      </c>
      <c r="H269" s="326"/>
      <c r="I269" s="93">
        <f t="shared" si="8"/>
        <v>672838716</v>
      </c>
      <c r="J269" s="93"/>
      <c r="K269" s="71">
        <v>785267</v>
      </c>
      <c r="L269" s="93"/>
      <c r="M269" s="93">
        <v>5780829869</v>
      </c>
      <c r="N269" s="326"/>
      <c r="O269" s="93">
        <v>-5399722173</v>
      </c>
      <c r="P269" s="93"/>
      <c r="Q269" s="93">
        <f t="shared" si="9"/>
        <v>381107696</v>
      </c>
    </row>
    <row r="270" spans="1:17" s="307" customFormat="1" ht="21">
      <c r="A270" s="325" t="s">
        <v>113</v>
      </c>
      <c r="B270" s="326"/>
      <c r="C270" s="93">
        <v>0</v>
      </c>
      <c r="D270" s="326"/>
      <c r="E270" s="93">
        <v>0</v>
      </c>
      <c r="F270" s="71"/>
      <c r="G270" s="93">
        <v>0</v>
      </c>
      <c r="H270" s="326"/>
      <c r="I270" s="93">
        <f t="shared" si="8"/>
        <v>0</v>
      </c>
      <c r="J270" s="93"/>
      <c r="K270" s="71">
        <v>1352799</v>
      </c>
      <c r="L270" s="93"/>
      <c r="M270" s="93">
        <v>9270820926</v>
      </c>
      <c r="N270" s="326"/>
      <c r="O270" s="93">
        <v>-8735110347</v>
      </c>
      <c r="P270" s="93"/>
      <c r="Q270" s="93">
        <f t="shared" si="9"/>
        <v>535710579</v>
      </c>
    </row>
    <row r="271" spans="1:17" s="307" customFormat="1" ht="21">
      <c r="A271" s="325" t="s">
        <v>165</v>
      </c>
      <c r="B271" s="326"/>
      <c r="C271" s="93">
        <v>0</v>
      </c>
      <c r="D271" s="326"/>
      <c r="E271" s="93">
        <v>0</v>
      </c>
      <c r="F271" s="71"/>
      <c r="G271" s="93">
        <v>0</v>
      </c>
      <c r="H271" s="326"/>
      <c r="I271" s="93">
        <f t="shared" si="8"/>
        <v>0</v>
      </c>
      <c r="J271" s="93"/>
      <c r="K271" s="71">
        <v>4511825</v>
      </c>
      <c r="L271" s="93"/>
      <c r="M271" s="93">
        <v>19625048066</v>
      </c>
      <c r="N271" s="326"/>
      <c r="O271" s="93">
        <v>-12647642591</v>
      </c>
      <c r="P271" s="93"/>
      <c r="Q271" s="93">
        <f t="shared" si="9"/>
        <v>6977405475</v>
      </c>
    </row>
    <row r="272" spans="1:17" s="307" customFormat="1" ht="21">
      <c r="A272" s="325" t="s">
        <v>127</v>
      </c>
      <c r="B272" s="326"/>
      <c r="C272" s="93">
        <v>0</v>
      </c>
      <c r="D272" s="326"/>
      <c r="E272" s="93">
        <v>0</v>
      </c>
      <c r="F272" s="71"/>
      <c r="G272" s="93">
        <v>0</v>
      </c>
      <c r="H272" s="326"/>
      <c r="I272" s="93">
        <f t="shared" si="8"/>
        <v>0</v>
      </c>
      <c r="J272" s="93"/>
      <c r="K272" s="71">
        <v>7526271</v>
      </c>
      <c r="L272" s="93"/>
      <c r="M272" s="93">
        <v>67101965590</v>
      </c>
      <c r="N272" s="326"/>
      <c r="O272" s="93">
        <v>-62694883585</v>
      </c>
      <c r="P272" s="93"/>
      <c r="Q272" s="93">
        <f t="shared" si="9"/>
        <v>4407082005</v>
      </c>
    </row>
    <row r="273" spans="1:17" s="307" customFormat="1" ht="21">
      <c r="A273" s="325" t="s">
        <v>92</v>
      </c>
      <c r="B273" s="326"/>
      <c r="C273" s="93">
        <v>0</v>
      </c>
      <c r="D273" s="326"/>
      <c r="E273" s="93">
        <v>0</v>
      </c>
      <c r="F273" s="71"/>
      <c r="G273" s="93">
        <v>0</v>
      </c>
      <c r="H273" s="326"/>
      <c r="I273" s="93">
        <f t="shared" si="8"/>
        <v>0</v>
      </c>
      <c r="J273" s="93"/>
      <c r="K273" s="71">
        <v>8241717</v>
      </c>
      <c r="L273" s="93"/>
      <c r="M273" s="93">
        <v>14428210971</v>
      </c>
      <c r="N273" s="326"/>
      <c r="O273" s="93">
        <v>-15557897010</v>
      </c>
      <c r="P273" s="93"/>
      <c r="Q273" s="93">
        <f t="shared" si="9"/>
        <v>-1129686039</v>
      </c>
    </row>
    <row r="274" spans="1:17" s="307" customFormat="1" ht="21">
      <c r="A274" s="325" t="s">
        <v>81</v>
      </c>
      <c r="B274" s="326"/>
      <c r="C274" s="93">
        <v>0</v>
      </c>
      <c r="D274" s="326"/>
      <c r="E274" s="93">
        <v>0</v>
      </c>
      <c r="F274" s="71"/>
      <c r="G274" s="93">
        <v>0</v>
      </c>
      <c r="H274" s="326"/>
      <c r="I274" s="93">
        <f t="shared" si="8"/>
        <v>0</v>
      </c>
      <c r="J274" s="93"/>
      <c r="K274" s="71">
        <v>9924938</v>
      </c>
      <c r="L274" s="93"/>
      <c r="M274" s="93">
        <v>11015167058</v>
      </c>
      <c r="N274" s="326"/>
      <c r="O274" s="93">
        <v>-11841898793</v>
      </c>
      <c r="P274" s="93"/>
      <c r="Q274" s="93">
        <f t="shared" si="9"/>
        <v>-826731735</v>
      </c>
    </row>
    <row r="275" spans="1:17" s="307" customFormat="1" ht="21">
      <c r="A275" s="325" t="s">
        <v>254</v>
      </c>
      <c r="B275" s="326"/>
      <c r="C275" s="93">
        <v>1357399</v>
      </c>
      <c r="D275" s="326"/>
      <c r="E275" s="93">
        <v>9069228594</v>
      </c>
      <c r="F275" s="71"/>
      <c r="G275" s="93">
        <v>-8866450834</v>
      </c>
      <c r="H275" s="326"/>
      <c r="I275" s="93">
        <f t="shared" si="8"/>
        <v>202777760</v>
      </c>
      <c r="J275" s="93"/>
      <c r="K275" s="71">
        <v>3027330</v>
      </c>
      <c r="L275" s="93"/>
      <c r="M275" s="93">
        <v>19461194145</v>
      </c>
      <c r="N275" s="326"/>
      <c r="O275" s="93">
        <v>-19249112026</v>
      </c>
      <c r="P275" s="93"/>
      <c r="Q275" s="93">
        <f t="shared" si="9"/>
        <v>212082119</v>
      </c>
    </row>
    <row r="276" spans="1:17" s="307" customFormat="1" ht="21">
      <c r="A276" s="325" t="s">
        <v>403</v>
      </c>
      <c r="B276" s="326"/>
      <c r="C276" s="93">
        <v>295493</v>
      </c>
      <c r="D276" s="326"/>
      <c r="E276" s="93">
        <v>623428692</v>
      </c>
      <c r="F276" s="71"/>
      <c r="G276" s="93">
        <v>-573788878</v>
      </c>
      <c r="H276" s="326"/>
      <c r="I276" s="93">
        <f t="shared" si="8"/>
        <v>49639814</v>
      </c>
      <c r="J276" s="93"/>
      <c r="K276" s="71">
        <v>1404478</v>
      </c>
      <c r="L276" s="93"/>
      <c r="M276" s="93">
        <v>3040086561</v>
      </c>
      <c r="N276" s="326"/>
      <c r="O276" s="93">
        <v>-2832394408</v>
      </c>
      <c r="P276" s="93"/>
      <c r="Q276" s="93">
        <f t="shared" si="9"/>
        <v>207692153</v>
      </c>
    </row>
    <row r="277" spans="1:17" s="307" customFormat="1" ht="21">
      <c r="A277" s="325" t="s">
        <v>326</v>
      </c>
      <c r="B277" s="326"/>
      <c r="C277" s="93">
        <v>98321</v>
      </c>
      <c r="D277" s="326"/>
      <c r="E277" s="93">
        <v>2996585489</v>
      </c>
      <c r="F277" s="71"/>
      <c r="G277" s="93">
        <v>-2967008739</v>
      </c>
      <c r="H277" s="326"/>
      <c r="I277" s="93">
        <f t="shared" si="8"/>
        <v>29576750</v>
      </c>
      <c r="J277" s="93"/>
      <c r="K277" s="71">
        <v>489864</v>
      </c>
      <c r="L277" s="93"/>
      <c r="M277" s="93">
        <v>11906926135</v>
      </c>
      <c r="N277" s="326"/>
      <c r="O277" s="93">
        <v>-14650064412</v>
      </c>
      <c r="P277" s="93"/>
      <c r="Q277" s="93">
        <f t="shared" si="9"/>
        <v>-2743138277</v>
      </c>
    </row>
    <row r="278" spans="1:17" s="307" customFormat="1" ht="21">
      <c r="A278" s="325" t="s">
        <v>405</v>
      </c>
      <c r="B278" s="326"/>
      <c r="C278" s="93">
        <v>0</v>
      </c>
      <c r="D278" s="326"/>
      <c r="E278" s="93">
        <v>0</v>
      </c>
      <c r="F278" s="71"/>
      <c r="G278" s="93">
        <v>0</v>
      </c>
      <c r="H278" s="326"/>
      <c r="I278" s="93">
        <f t="shared" si="8"/>
        <v>0</v>
      </c>
      <c r="J278" s="93"/>
      <c r="K278" s="71">
        <v>43748</v>
      </c>
      <c r="L278" s="93"/>
      <c r="M278" s="93">
        <v>2207972100</v>
      </c>
      <c r="N278" s="326"/>
      <c r="O278" s="93">
        <v>-2187948632</v>
      </c>
      <c r="P278" s="93"/>
      <c r="Q278" s="93">
        <f t="shared" si="9"/>
        <v>20023468</v>
      </c>
    </row>
    <row r="279" spans="1:17" s="307" customFormat="1" ht="21">
      <c r="A279" s="325" t="s">
        <v>402</v>
      </c>
      <c r="B279" s="326"/>
      <c r="C279" s="93">
        <v>0</v>
      </c>
      <c r="D279" s="326"/>
      <c r="E279" s="93">
        <v>0</v>
      </c>
      <c r="F279" s="71"/>
      <c r="G279" s="93">
        <v>0</v>
      </c>
      <c r="H279" s="326"/>
      <c r="I279" s="93">
        <f t="shared" si="8"/>
        <v>0</v>
      </c>
      <c r="J279" s="93"/>
      <c r="K279" s="71">
        <v>182597</v>
      </c>
      <c r="L279" s="93"/>
      <c r="M279" s="93">
        <v>595799466</v>
      </c>
      <c r="N279" s="326"/>
      <c r="O279" s="93">
        <v>-519069477</v>
      </c>
      <c r="P279" s="93"/>
      <c r="Q279" s="93">
        <f t="shared" si="9"/>
        <v>76729989</v>
      </c>
    </row>
    <row r="280" spans="1:17" s="307" customFormat="1" ht="21">
      <c r="A280" s="325" t="s">
        <v>404</v>
      </c>
      <c r="B280" s="326"/>
      <c r="C280" s="93">
        <v>0</v>
      </c>
      <c r="D280" s="326"/>
      <c r="E280" s="93">
        <v>0</v>
      </c>
      <c r="F280" s="71"/>
      <c r="G280" s="93">
        <v>0</v>
      </c>
      <c r="H280" s="326"/>
      <c r="I280" s="93">
        <f t="shared" si="8"/>
        <v>0</v>
      </c>
      <c r="J280" s="93"/>
      <c r="K280" s="71">
        <v>843170</v>
      </c>
      <c r="L280" s="93"/>
      <c r="M280" s="93">
        <v>25609302676</v>
      </c>
      <c r="N280" s="326"/>
      <c r="O280" s="93">
        <v>-29171624538</v>
      </c>
      <c r="P280" s="93"/>
      <c r="Q280" s="93">
        <f t="shared" si="9"/>
        <v>-3562321862</v>
      </c>
    </row>
    <row r="281" spans="1:17" s="307" customFormat="1" ht="21">
      <c r="A281" s="325" t="s">
        <v>234</v>
      </c>
      <c r="B281" s="326"/>
      <c r="C281" s="93">
        <v>0</v>
      </c>
      <c r="D281" s="326"/>
      <c r="E281" s="93">
        <v>0</v>
      </c>
      <c r="F281" s="71"/>
      <c r="G281" s="93">
        <v>0</v>
      </c>
      <c r="H281" s="326"/>
      <c r="I281" s="93">
        <f t="shared" si="8"/>
        <v>0</v>
      </c>
      <c r="J281" s="93"/>
      <c r="K281" s="71">
        <v>373021</v>
      </c>
      <c r="L281" s="93"/>
      <c r="M281" s="93">
        <v>2857213368</v>
      </c>
      <c r="N281" s="326"/>
      <c r="O281" s="93">
        <v>-2772649182</v>
      </c>
      <c r="P281" s="93"/>
      <c r="Q281" s="93">
        <f t="shared" si="9"/>
        <v>84564186</v>
      </c>
    </row>
    <row r="282" spans="1:17" s="307" customFormat="1" ht="21">
      <c r="A282" s="325" t="s">
        <v>240</v>
      </c>
      <c r="B282" s="326"/>
      <c r="C282" s="93">
        <v>0</v>
      </c>
      <c r="D282" s="326"/>
      <c r="E282" s="93">
        <v>0</v>
      </c>
      <c r="F282" s="71"/>
      <c r="G282" s="93">
        <v>0</v>
      </c>
      <c r="H282" s="326"/>
      <c r="I282" s="93">
        <f t="shared" si="8"/>
        <v>0</v>
      </c>
      <c r="J282" s="93"/>
      <c r="K282" s="71">
        <v>10710707</v>
      </c>
      <c r="L282" s="93"/>
      <c r="M282" s="93">
        <v>68856850448</v>
      </c>
      <c r="N282" s="326"/>
      <c r="O282" s="93">
        <v>-76977653064</v>
      </c>
      <c r="P282" s="93"/>
      <c r="Q282" s="93">
        <f t="shared" si="9"/>
        <v>-8120802616</v>
      </c>
    </row>
    <row r="283" spans="1:17" s="307" customFormat="1" ht="21">
      <c r="A283" s="325" t="s">
        <v>323</v>
      </c>
      <c r="B283" s="326"/>
      <c r="C283" s="93">
        <v>0</v>
      </c>
      <c r="D283" s="326"/>
      <c r="E283" s="93">
        <v>0</v>
      </c>
      <c r="F283" s="71"/>
      <c r="G283" s="93">
        <v>0</v>
      </c>
      <c r="H283" s="326"/>
      <c r="I283" s="93">
        <f t="shared" si="8"/>
        <v>0</v>
      </c>
      <c r="J283" s="93"/>
      <c r="K283" s="71">
        <v>12587339</v>
      </c>
      <c r="L283" s="93"/>
      <c r="M283" s="93">
        <v>44114052971</v>
      </c>
      <c r="N283" s="326"/>
      <c r="O283" s="93">
        <v>-46759004475</v>
      </c>
      <c r="P283" s="93"/>
      <c r="Q283" s="93">
        <f t="shared" si="9"/>
        <v>-2644951504</v>
      </c>
    </row>
    <row r="284" spans="1:17" s="307" customFormat="1" ht="21">
      <c r="A284" s="325" t="s">
        <v>421</v>
      </c>
      <c r="B284" s="326"/>
      <c r="C284" s="93">
        <v>0</v>
      </c>
      <c r="D284" s="326"/>
      <c r="E284" s="93">
        <v>0</v>
      </c>
      <c r="F284" s="71"/>
      <c r="G284" s="93">
        <v>0</v>
      </c>
      <c r="H284" s="326"/>
      <c r="I284" s="93">
        <f t="shared" si="8"/>
        <v>0</v>
      </c>
      <c r="J284" s="93"/>
      <c r="K284" s="71">
        <v>36197</v>
      </c>
      <c r="L284" s="93"/>
      <c r="M284" s="93">
        <v>880478429</v>
      </c>
      <c r="N284" s="326"/>
      <c r="O284" s="93">
        <v>-850564751</v>
      </c>
      <c r="P284" s="93"/>
      <c r="Q284" s="93">
        <f t="shared" si="9"/>
        <v>29913678</v>
      </c>
    </row>
    <row r="285" spans="1:17" s="307" customFormat="1" ht="21">
      <c r="A285" s="325" t="s">
        <v>416</v>
      </c>
      <c r="B285" s="326"/>
      <c r="C285" s="93">
        <v>13894</v>
      </c>
      <c r="D285" s="326"/>
      <c r="E285" s="93">
        <v>25308929</v>
      </c>
      <c r="F285" s="71"/>
      <c r="G285" s="93">
        <v>-22520910</v>
      </c>
      <c r="H285" s="326"/>
      <c r="I285" s="93">
        <f t="shared" si="8"/>
        <v>2788019</v>
      </c>
      <c r="J285" s="93"/>
      <c r="K285" s="71">
        <v>5295924</v>
      </c>
      <c r="L285" s="93"/>
      <c r="M285" s="93">
        <v>10598179664</v>
      </c>
      <c r="N285" s="326"/>
      <c r="O285" s="93">
        <v>-8529917335</v>
      </c>
      <c r="P285" s="93"/>
      <c r="Q285" s="93">
        <f t="shared" si="9"/>
        <v>2068262329</v>
      </c>
    </row>
    <row r="286" spans="1:17" s="307" customFormat="1" ht="21">
      <c r="A286" s="325" t="s">
        <v>423</v>
      </c>
      <c r="B286" s="326"/>
      <c r="C286" s="93">
        <v>0</v>
      </c>
      <c r="D286" s="326"/>
      <c r="E286" s="93">
        <v>0</v>
      </c>
      <c r="F286" s="71"/>
      <c r="G286" s="93">
        <v>0</v>
      </c>
      <c r="H286" s="326"/>
      <c r="I286" s="93">
        <f t="shared" si="8"/>
        <v>0</v>
      </c>
      <c r="J286" s="93"/>
      <c r="K286" s="71">
        <v>5200000</v>
      </c>
      <c r="L286" s="93"/>
      <c r="M286" s="93">
        <v>79401099132</v>
      </c>
      <c r="N286" s="326"/>
      <c r="O286" s="93">
        <v>-80378522112</v>
      </c>
      <c r="P286" s="93"/>
      <c r="Q286" s="93">
        <f t="shared" si="9"/>
        <v>-977422980</v>
      </c>
    </row>
    <row r="287" spans="1:17" s="307" customFormat="1" ht="21">
      <c r="A287" s="325" t="s">
        <v>445</v>
      </c>
      <c r="B287" s="326"/>
      <c r="C287" s="93">
        <v>0</v>
      </c>
      <c r="D287" s="326"/>
      <c r="E287" s="93">
        <v>0</v>
      </c>
      <c r="F287" s="71"/>
      <c r="G287" s="93">
        <v>0</v>
      </c>
      <c r="H287" s="326"/>
      <c r="I287" s="93">
        <f t="shared" si="8"/>
        <v>0</v>
      </c>
      <c r="J287" s="93"/>
      <c r="K287" s="71">
        <v>5681818</v>
      </c>
      <c r="L287" s="93"/>
      <c r="M287" s="93">
        <v>29803711699</v>
      </c>
      <c r="N287" s="326"/>
      <c r="O287" s="93">
        <v>-30027839034</v>
      </c>
      <c r="P287" s="93"/>
      <c r="Q287" s="93">
        <f t="shared" si="9"/>
        <v>-224127335</v>
      </c>
    </row>
    <row r="288" spans="1:17" s="307" customFormat="1" ht="21">
      <c r="A288" s="325" t="s">
        <v>442</v>
      </c>
      <c r="B288" s="326"/>
      <c r="C288" s="93">
        <v>0</v>
      </c>
      <c r="D288" s="326"/>
      <c r="E288" s="93">
        <v>0</v>
      </c>
      <c r="F288" s="71"/>
      <c r="G288" s="93">
        <v>0</v>
      </c>
      <c r="H288" s="326"/>
      <c r="I288" s="93">
        <f t="shared" si="8"/>
        <v>0</v>
      </c>
      <c r="J288" s="93"/>
      <c r="K288" s="71">
        <v>11848824</v>
      </c>
      <c r="L288" s="93"/>
      <c r="M288" s="93">
        <v>32219572940</v>
      </c>
      <c r="N288" s="326"/>
      <c r="O288" s="93">
        <v>-31522770899</v>
      </c>
      <c r="P288" s="93"/>
      <c r="Q288" s="93">
        <f t="shared" si="9"/>
        <v>696802041</v>
      </c>
    </row>
    <row r="289" spans="1:17" s="307" customFormat="1" ht="21">
      <c r="A289" s="325" t="s">
        <v>422</v>
      </c>
      <c r="B289" s="326"/>
      <c r="C289" s="93">
        <v>0</v>
      </c>
      <c r="D289" s="326"/>
      <c r="E289" s="93">
        <v>0</v>
      </c>
      <c r="F289" s="71"/>
      <c r="G289" s="93">
        <v>0</v>
      </c>
      <c r="H289" s="326"/>
      <c r="I289" s="93">
        <f t="shared" si="8"/>
        <v>0</v>
      </c>
      <c r="J289" s="93"/>
      <c r="K289" s="71">
        <v>167550</v>
      </c>
      <c r="L289" s="93"/>
      <c r="M289" s="93">
        <v>968248647</v>
      </c>
      <c r="N289" s="326"/>
      <c r="O289" s="93">
        <v>-872260538</v>
      </c>
      <c r="P289" s="93"/>
      <c r="Q289" s="93">
        <f t="shared" si="9"/>
        <v>95988109</v>
      </c>
    </row>
    <row r="290" spans="1:17" s="307" customFormat="1" ht="21">
      <c r="A290" s="325" t="s">
        <v>424</v>
      </c>
      <c r="B290" s="326"/>
      <c r="C290" s="93">
        <v>0</v>
      </c>
      <c r="D290" s="326"/>
      <c r="E290" s="93">
        <v>0</v>
      </c>
      <c r="F290" s="71"/>
      <c r="G290" s="93">
        <v>0</v>
      </c>
      <c r="H290" s="326"/>
      <c r="I290" s="93">
        <f t="shared" si="8"/>
        <v>0</v>
      </c>
      <c r="J290" s="93"/>
      <c r="K290" s="71">
        <v>491253</v>
      </c>
      <c r="L290" s="93"/>
      <c r="M290" s="93">
        <v>5374242477</v>
      </c>
      <c r="N290" s="326"/>
      <c r="O290" s="93">
        <v>-5106153830</v>
      </c>
      <c r="P290" s="93"/>
      <c r="Q290" s="93">
        <f t="shared" si="9"/>
        <v>268088647</v>
      </c>
    </row>
    <row r="291" spans="1:17" s="307" customFormat="1" ht="21">
      <c r="A291" s="325" t="s">
        <v>417</v>
      </c>
      <c r="B291" s="326"/>
      <c r="C291" s="93">
        <v>0</v>
      </c>
      <c r="D291" s="326"/>
      <c r="E291" s="93">
        <v>0</v>
      </c>
      <c r="F291" s="71"/>
      <c r="G291" s="93">
        <v>0</v>
      </c>
      <c r="H291" s="326"/>
      <c r="I291" s="93">
        <f t="shared" si="8"/>
        <v>0</v>
      </c>
      <c r="J291" s="93"/>
      <c r="K291" s="71">
        <v>454150</v>
      </c>
      <c r="L291" s="93"/>
      <c r="M291" s="93">
        <v>14774637368</v>
      </c>
      <c r="N291" s="326"/>
      <c r="O291" s="93">
        <v>-9617229095</v>
      </c>
      <c r="P291" s="93"/>
      <c r="Q291" s="93">
        <f t="shared" si="9"/>
        <v>5157408273</v>
      </c>
    </row>
    <row r="292" spans="1:17" s="307" customFormat="1" ht="21">
      <c r="A292" s="325" t="s">
        <v>333</v>
      </c>
      <c r="B292" s="326"/>
      <c r="C292" s="93">
        <v>364900</v>
      </c>
      <c r="D292" s="326"/>
      <c r="E292" s="93">
        <v>1263094393</v>
      </c>
      <c r="F292" s="71"/>
      <c r="G292" s="93">
        <v>-1004730992</v>
      </c>
      <c r="H292" s="326"/>
      <c r="I292" s="93">
        <f t="shared" si="8"/>
        <v>258363401</v>
      </c>
      <c r="J292" s="93"/>
      <c r="K292" s="71">
        <v>2596903</v>
      </c>
      <c r="L292" s="93"/>
      <c r="M292" s="93">
        <v>7816633353</v>
      </c>
      <c r="N292" s="326"/>
      <c r="O292" s="93">
        <v>-6962001130</v>
      </c>
      <c r="P292" s="93"/>
      <c r="Q292" s="93">
        <f t="shared" si="9"/>
        <v>854632223</v>
      </c>
    </row>
    <row r="293" spans="1:17" s="307" customFormat="1" ht="21">
      <c r="A293" s="325" t="s">
        <v>171</v>
      </c>
      <c r="B293" s="326"/>
      <c r="C293" s="93">
        <v>0</v>
      </c>
      <c r="D293" s="326"/>
      <c r="E293" s="93">
        <v>0</v>
      </c>
      <c r="F293" s="71"/>
      <c r="G293" s="93">
        <v>0</v>
      </c>
      <c r="H293" s="326"/>
      <c r="I293" s="93">
        <f t="shared" si="8"/>
        <v>0</v>
      </c>
      <c r="J293" s="93"/>
      <c r="K293" s="71">
        <v>588338</v>
      </c>
      <c r="L293" s="93"/>
      <c r="M293" s="93">
        <v>2429448559</v>
      </c>
      <c r="N293" s="326"/>
      <c r="O293" s="93">
        <v>-1994295493</v>
      </c>
      <c r="P293" s="93"/>
      <c r="Q293" s="93">
        <f t="shared" si="9"/>
        <v>435153066</v>
      </c>
    </row>
    <row r="294" spans="1:17" s="307" customFormat="1" ht="21">
      <c r="A294" s="325" t="s">
        <v>426</v>
      </c>
      <c r="B294" s="326"/>
      <c r="C294" s="93">
        <v>0</v>
      </c>
      <c r="D294" s="326"/>
      <c r="E294" s="93">
        <v>0</v>
      </c>
      <c r="F294" s="71"/>
      <c r="G294" s="93">
        <v>0</v>
      </c>
      <c r="H294" s="326"/>
      <c r="I294" s="93">
        <f t="shared" si="8"/>
        <v>0</v>
      </c>
      <c r="J294" s="93"/>
      <c r="K294" s="71">
        <v>9805</v>
      </c>
      <c r="L294" s="93"/>
      <c r="M294" s="93">
        <v>84150271</v>
      </c>
      <c r="N294" s="326"/>
      <c r="O294" s="93">
        <v>-89379039</v>
      </c>
      <c r="P294" s="93"/>
      <c r="Q294" s="93">
        <f t="shared" si="9"/>
        <v>-5228768</v>
      </c>
    </row>
    <row r="295" spans="1:17" s="307" customFormat="1" ht="21">
      <c r="A295" s="325" t="s">
        <v>415</v>
      </c>
      <c r="B295" s="326"/>
      <c r="C295" s="93">
        <v>3998692</v>
      </c>
      <c r="D295" s="326"/>
      <c r="E295" s="93">
        <v>31946196137</v>
      </c>
      <c r="F295" s="71"/>
      <c r="G295" s="93">
        <v>-20801506533</v>
      </c>
      <c r="H295" s="326"/>
      <c r="I295" s="93">
        <f t="shared" si="8"/>
        <v>11144689604</v>
      </c>
      <c r="J295" s="93"/>
      <c r="K295" s="71">
        <v>4980900</v>
      </c>
      <c r="L295" s="93"/>
      <c r="M295" s="93">
        <v>38284047056</v>
      </c>
      <c r="N295" s="326"/>
      <c r="O295" s="93">
        <v>-25642749354</v>
      </c>
      <c r="P295" s="93"/>
      <c r="Q295" s="93">
        <f t="shared" si="9"/>
        <v>12641297702</v>
      </c>
    </row>
    <row r="296" spans="1:17" s="307" customFormat="1" ht="21">
      <c r="A296" s="325" t="s">
        <v>444</v>
      </c>
      <c r="B296" s="326"/>
      <c r="C296" s="93">
        <v>0</v>
      </c>
      <c r="D296" s="326"/>
      <c r="E296" s="93">
        <v>0</v>
      </c>
      <c r="F296" s="71"/>
      <c r="G296" s="93">
        <v>0</v>
      </c>
      <c r="H296" s="326"/>
      <c r="I296" s="93">
        <f t="shared" si="8"/>
        <v>0</v>
      </c>
      <c r="J296" s="93"/>
      <c r="K296" s="71">
        <v>8695077</v>
      </c>
      <c r="L296" s="93"/>
      <c r="M296" s="93">
        <v>75497774786</v>
      </c>
      <c r="N296" s="326"/>
      <c r="O296" s="93">
        <v>-77456257187</v>
      </c>
      <c r="P296" s="93"/>
      <c r="Q296" s="93">
        <f t="shared" si="9"/>
        <v>-1958482401</v>
      </c>
    </row>
    <row r="297" spans="1:17" s="307" customFormat="1" ht="21">
      <c r="A297" s="325" t="s">
        <v>418</v>
      </c>
      <c r="B297" s="326"/>
      <c r="C297" s="93">
        <v>0</v>
      </c>
      <c r="D297" s="326"/>
      <c r="E297" s="93">
        <v>0</v>
      </c>
      <c r="F297" s="71"/>
      <c r="G297" s="93">
        <v>0</v>
      </c>
      <c r="H297" s="326"/>
      <c r="I297" s="93">
        <f t="shared" si="8"/>
        <v>0</v>
      </c>
      <c r="J297" s="93"/>
      <c r="K297" s="71">
        <v>548208</v>
      </c>
      <c r="L297" s="93"/>
      <c r="M297" s="93">
        <v>7595687938</v>
      </c>
      <c r="N297" s="326"/>
      <c r="O297" s="93">
        <v>-5635211823</v>
      </c>
      <c r="P297" s="93"/>
      <c r="Q297" s="93">
        <f t="shared" si="9"/>
        <v>1960476115</v>
      </c>
    </row>
    <row r="298" spans="1:17" s="307" customFormat="1" ht="21">
      <c r="A298" s="325" t="s">
        <v>448</v>
      </c>
      <c r="B298" s="326"/>
      <c r="C298" s="93">
        <v>496664</v>
      </c>
      <c r="D298" s="326"/>
      <c r="E298" s="93">
        <v>2820985364</v>
      </c>
      <c r="F298" s="71"/>
      <c r="G298" s="93">
        <v>-2900560930</v>
      </c>
      <c r="H298" s="326"/>
      <c r="I298" s="93">
        <f t="shared" si="8"/>
        <v>-79575566</v>
      </c>
      <c r="J298" s="93"/>
      <c r="K298" s="71">
        <v>1031517</v>
      </c>
      <c r="L298" s="93"/>
      <c r="M298" s="93">
        <v>6037691423</v>
      </c>
      <c r="N298" s="326"/>
      <c r="O298" s="93">
        <v>-5975004194</v>
      </c>
      <c r="P298" s="93"/>
      <c r="Q298" s="93">
        <f t="shared" si="9"/>
        <v>62687229</v>
      </c>
    </row>
    <row r="299" spans="1:17" s="307" customFormat="1" ht="21">
      <c r="A299" s="325" t="s">
        <v>429</v>
      </c>
      <c r="B299" s="326"/>
      <c r="C299" s="93">
        <v>0</v>
      </c>
      <c r="D299" s="326"/>
      <c r="E299" s="93">
        <v>0</v>
      </c>
      <c r="F299" s="71"/>
      <c r="G299" s="93">
        <v>0</v>
      </c>
      <c r="H299" s="326"/>
      <c r="I299" s="93">
        <f t="shared" si="8"/>
        <v>0</v>
      </c>
      <c r="J299" s="93"/>
      <c r="K299" s="71">
        <v>371407</v>
      </c>
      <c r="L299" s="93"/>
      <c r="M299" s="93">
        <v>724861860</v>
      </c>
      <c r="N299" s="326"/>
      <c r="O299" s="93">
        <v>-900477317</v>
      </c>
      <c r="P299" s="93"/>
      <c r="Q299" s="93">
        <f t="shared" si="9"/>
        <v>-175615457</v>
      </c>
    </row>
    <row r="300" spans="1:17" s="307" customFormat="1" ht="21">
      <c r="A300" s="325" t="s">
        <v>428</v>
      </c>
      <c r="B300" s="326"/>
      <c r="C300" s="93">
        <v>0</v>
      </c>
      <c r="D300" s="326"/>
      <c r="E300" s="93">
        <v>0</v>
      </c>
      <c r="F300" s="71"/>
      <c r="G300" s="93">
        <v>0</v>
      </c>
      <c r="H300" s="326"/>
      <c r="I300" s="93">
        <f t="shared" si="8"/>
        <v>0</v>
      </c>
      <c r="J300" s="93"/>
      <c r="K300" s="71">
        <v>72141</v>
      </c>
      <c r="L300" s="93"/>
      <c r="M300" s="93">
        <v>320863539</v>
      </c>
      <c r="N300" s="326"/>
      <c r="O300" s="93">
        <v>-454252098</v>
      </c>
      <c r="P300" s="93"/>
      <c r="Q300" s="93">
        <f t="shared" si="9"/>
        <v>-133388559</v>
      </c>
    </row>
    <row r="301" spans="1:17" s="307" customFormat="1" ht="21">
      <c r="A301" s="325" t="s">
        <v>456</v>
      </c>
      <c r="B301" s="326"/>
      <c r="C301" s="93">
        <v>0</v>
      </c>
      <c r="D301" s="326"/>
      <c r="E301" s="93">
        <v>0</v>
      </c>
      <c r="F301" s="71"/>
      <c r="G301" s="93">
        <v>0</v>
      </c>
      <c r="H301" s="326"/>
      <c r="I301" s="93">
        <f t="shared" si="8"/>
        <v>0</v>
      </c>
      <c r="J301" s="93"/>
      <c r="K301" s="71">
        <v>25548</v>
      </c>
      <c r="L301" s="93"/>
      <c r="M301" s="93">
        <v>916556635</v>
      </c>
      <c r="N301" s="326"/>
      <c r="O301" s="93">
        <v>-869076361</v>
      </c>
      <c r="P301" s="93"/>
      <c r="Q301" s="93">
        <f t="shared" si="9"/>
        <v>47480274</v>
      </c>
    </row>
    <row r="302" spans="1:17" s="307" customFormat="1" ht="21">
      <c r="A302" s="325" t="s">
        <v>140</v>
      </c>
      <c r="B302" s="326"/>
      <c r="C302" s="93">
        <v>0</v>
      </c>
      <c r="D302" s="326"/>
      <c r="E302" s="93">
        <v>0</v>
      </c>
      <c r="F302" s="71"/>
      <c r="G302" s="93">
        <v>0</v>
      </c>
      <c r="H302" s="326"/>
      <c r="I302" s="93">
        <f t="shared" si="8"/>
        <v>0</v>
      </c>
      <c r="J302" s="93"/>
      <c r="K302" s="71">
        <v>462178</v>
      </c>
      <c r="L302" s="93"/>
      <c r="M302" s="93">
        <v>517798887</v>
      </c>
      <c r="N302" s="326"/>
      <c r="O302" s="93">
        <v>-493429873</v>
      </c>
      <c r="P302" s="93"/>
      <c r="Q302" s="93">
        <f t="shared" si="9"/>
        <v>24369014</v>
      </c>
    </row>
    <row r="303" spans="1:17" s="307" customFormat="1" ht="21">
      <c r="A303" s="325" t="s">
        <v>419</v>
      </c>
      <c r="B303" s="326"/>
      <c r="C303" s="93">
        <v>0</v>
      </c>
      <c r="D303" s="326"/>
      <c r="E303" s="93">
        <v>0</v>
      </c>
      <c r="F303" s="71"/>
      <c r="G303" s="93">
        <v>0</v>
      </c>
      <c r="H303" s="326"/>
      <c r="I303" s="93">
        <f t="shared" si="8"/>
        <v>0</v>
      </c>
      <c r="J303" s="93"/>
      <c r="K303" s="71">
        <v>104561</v>
      </c>
      <c r="L303" s="93"/>
      <c r="M303" s="93">
        <v>512338067</v>
      </c>
      <c r="N303" s="326"/>
      <c r="O303" s="93">
        <v>-525398787</v>
      </c>
      <c r="P303" s="93"/>
      <c r="Q303" s="93">
        <f t="shared" si="9"/>
        <v>-13060720</v>
      </c>
    </row>
    <row r="304" spans="1:17" s="307" customFormat="1" ht="21">
      <c r="A304" s="325" t="s">
        <v>440</v>
      </c>
      <c r="B304" s="326"/>
      <c r="C304" s="93">
        <v>0</v>
      </c>
      <c r="D304" s="326"/>
      <c r="E304" s="93">
        <v>0</v>
      </c>
      <c r="F304" s="71"/>
      <c r="G304" s="93">
        <v>0</v>
      </c>
      <c r="H304" s="326"/>
      <c r="I304" s="93">
        <f t="shared" si="8"/>
        <v>0</v>
      </c>
      <c r="J304" s="93"/>
      <c r="K304" s="71">
        <v>248403</v>
      </c>
      <c r="L304" s="93"/>
      <c r="M304" s="93">
        <v>588317720</v>
      </c>
      <c r="N304" s="326"/>
      <c r="O304" s="93">
        <v>-518400880</v>
      </c>
      <c r="P304" s="93"/>
      <c r="Q304" s="93">
        <f t="shared" si="9"/>
        <v>69916840</v>
      </c>
    </row>
    <row r="305" spans="1:17" s="307" customFormat="1" ht="21">
      <c r="A305" s="325" t="s">
        <v>441</v>
      </c>
      <c r="B305" s="326"/>
      <c r="C305" s="93">
        <v>465994</v>
      </c>
      <c r="D305" s="326"/>
      <c r="E305" s="93">
        <v>2723741509</v>
      </c>
      <c r="F305" s="71"/>
      <c r="G305" s="93">
        <v>-1884101372</v>
      </c>
      <c r="H305" s="326"/>
      <c r="I305" s="93">
        <f t="shared" si="8"/>
        <v>839640137</v>
      </c>
      <c r="J305" s="93"/>
      <c r="K305" s="71">
        <v>2008904</v>
      </c>
      <c r="L305" s="93"/>
      <c r="M305" s="93">
        <v>8934490883</v>
      </c>
      <c r="N305" s="326"/>
      <c r="O305" s="93">
        <v>-7751055947</v>
      </c>
      <c r="P305" s="93"/>
      <c r="Q305" s="93">
        <f t="shared" si="9"/>
        <v>1183434936</v>
      </c>
    </row>
    <row r="306" spans="1:17" s="307" customFormat="1" ht="21">
      <c r="A306" s="325" t="s">
        <v>430</v>
      </c>
      <c r="B306" s="326"/>
      <c r="C306" s="93">
        <v>0</v>
      </c>
      <c r="D306" s="326"/>
      <c r="E306" s="93">
        <v>0</v>
      </c>
      <c r="F306" s="71"/>
      <c r="G306" s="93">
        <v>0</v>
      </c>
      <c r="H306" s="326"/>
      <c r="I306" s="93">
        <f t="shared" si="8"/>
        <v>0</v>
      </c>
      <c r="J306" s="93"/>
      <c r="K306" s="71">
        <v>198770</v>
      </c>
      <c r="L306" s="93"/>
      <c r="M306" s="93">
        <v>423001528</v>
      </c>
      <c r="N306" s="326"/>
      <c r="O306" s="93">
        <v>-421866399</v>
      </c>
      <c r="P306" s="93"/>
      <c r="Q306" s="93">
        <f t="shared" si="9"/>
        <v>1135129</v>
      </c>
    </row>
    <row r="307" spans="1:17" s="307" customFormat="1" ht="21">
      <c r="A307" s="325" t="s">
        <v>425</v>
      </c>
      <c r="B307" s="326"/>
      <c r="C307" s="93">
        <v>0</v>
      </c>
      <c r="D307" s="326"/>
      <c r="E307" s="93">
        <v>0</v>
      </c>
      <c r="F307" s="71"/>
      <c r="G307" s="93">
        <v>0</v>
      </c>
      <c r="H307" s="326"/>
      <c r="I307" s="93">
        <f t="shared" si="8"/>
        <v>0</v>
      </c>
      <c r="J307" s="93"/>
      <c r="K307" s="71">
        <v>39058</v>
      </c>
      <c r="L307" s="93"/>
      <c r="M307" s="93">
        <v>167038025</v>
      </c>
      <c r="N307" s="326"/>
      <c r="O307" s="93">
        <v>-162429835</v>
      </c>
      <c r="P307" s="93"/>
      <c r="Q307" s="93">
        <f t="shared" si="9"/>
        <v>4608190</v>
      </c>
    </row>
    <row r="308" spans="1:17" s="307" customFormat="1" ht="21">
      <c r="A308" s="325" t="s">
        <v>447</v>
      </c>
      <c r="B308" s="326"/>
      <c r="C308" s="93">
        <v>0</v>
      </c>
      <c r="D308" s="326"/>
      <c r="E308" s="93">
        <v>0</v>
      </c>
      <c r="F308" s="71"/>
      <c r="G308" s="93">
        <v>0</v>
      </c>
      <c r="H308" s="326"/>
      <c r="I308" s="93">
        <f t="shared" si="8"/>
        <v>0</v>
      </c>
      <c r="J308" s="93"/>
      <c r="K308" s="71">
        <v>1837049</v>
      </c>
      <c r="L308" s="93"/>
      <c r="M308" s="93">
        <v>753748768</v>
      </c>
      <c r="N308" s="326"/>
      <c r="O308" s="93">
        <v>-784759091</v>
      </c>
      <c r="P308" s="93"/>
      <c r="Q308" s="93">
        <f t="shared" si="9"/>
        <v>-31010323</v>
      </c>
    </row>
    <row r="309" spans="1:17" s="307" customFormat="1" ht="21">
      <c r="A309" s="325" t="s">
        <v>443</v>
      </c>
      <c r="B309" s="326"/>
      <c r="C309" s="93">
        <v>57087</v>
      </c>
      <c r="D309" s="326"/>
      <c r="E309" s="93">
        <v>2828604555</v>
      </c>
      <c r="F309" s="71"/>
      <c r="G309" s="93">
        <v>-1984507148</v>
      </c>
      <c r="H309" s="326"/>
      <c r="I309" s="93">
        <f t="shared" si="8"/>
        <v>844097407</v>
      </c>
      <c r="J309" s="93"/>
      <c r="K309" s="71">
        <v>131898</v>
      </c>
      <c r="L309" s="93"/>
      <c r="M309" s="93">
        <v>5218556952</v>
      </c>
      <c r="N309" s="326"/>
      <c r="O309" s="93">
        <v>-4182744262</v>
      </c>
      <c r="P309" s="93"/>
      <c r="Q309" s="93">
        <f t="shared" si="9"/>
        <v>1035812690</v>
      </c>
    </row>
    <row r="310" spans="1:17" s="307" customFormat="1" ht="21">
      <c r="A310" s="325" t="s">
        <v>458</v>
      </c>
      <c r="B310" s="326"/>
      <c r="C310" s="93">
        <v>0</v>
      </c>
      <c r="D310" s="326"/>
      <c r="E310" s="93">
        <v>0</v>
      </c>
      <c r="F310" s="71"/>
      <c r="G310" s="93">
        <v>0</v>
      </c>
      <c r="H310" s="326"/>
      <c r="I310" s="93">
        <f t="shared" si="8"/>
        <v>0</v>
      </c>
      <c r="J310" s="93"/>
      <c r="K310" s="71">
        <v>3752</v>
      </c>
      <c r="L310" s="93"/>
      <c r="M310" s="93">
        <v>498932309</v>
      </c>
      <c r="N310" s="326"/>
      <c r="O310" s="93">
        <v>-431355429</v>
      </c>
      <c r="P310" s="93"/>
      <c r="Q310" s="93">
        <f t="shared" si="9"/>
        <v>67576880</v>
      </c>
    </row>
    <row r="311" spans="1:17" s="307" customFormat="1" ht="21">
      <c r="A311" s="325" t="s">
        <v>427</v>
      </c>
      <c r="B311" s="326"/>
      <c r="C311" s="93">
        <v>0</v>
      </c>
      <c r="D311" s="326"/>
      <c r="E311" s="93">
        <v>0</v>
      </c>
      <c r="F311" s="71"/>
      <c r="G311" s="93">
        <v>0</v>
      </c>
      <c r="H311" s="326"/>
      <c r="I311" s="93">
        <f t="shared" si="8"/>
        <v>0</v>
      </c>
      <c r="J311" s="93"/>
      <c r="K311" s="71">
        <v>801658</v>
      </c>
      <c r="L311" s="93"/>
      <c r="M311" s="93">
        <v>2841507842</v>
      </c>
      <c r="N311" s="326"/>
      <c r="O311" s="93">
        <v>-2719431841</v>
      </c>
      <c r="P311" s="93"/>
      <c r="Q311" s="93">
        <f t="shared" si="9"/>
        <v>122076001</v>
      </c>
    </row>
    <row r="312" spans="1:17" s="307" customFormat="1" ht="21">
      <c r="A312" s="325" t="s">
        <v>420</v>
      </c>
      <c r="B312" s="326"/>
      <c r="C312" s="93">
        <v>0</v>
      </c>
      <c r="D312" s="326"/>
      <c r="E312" s="93">
        <v>0</v>
      </c>
      <c r="F312" s="71"/>
      <c r="G312" s="93">
        <v>0</v>
      </c>
      <c r="H312" s="326"/>
      <c r="I312" s="93">
        <f t="shared" si="8"/>
        <v>0</v>
      </c>
      <c r="J312" s="93"/>
      <c r="K312" s="71">
        <v>122966</v>
      </c>
      <c r="L312" s="93"/>
      <c r="M312" s="93">
        <v>213913816</v>
      </c>
      <c r="N312" s="326"/>
      <c r="O312" s="93">
        <v>-211850311</v>
      </c>
      <c r="P312" s="93"/>
      <c r="Q312" s="93">
        <f t="shared" si="9"/>
        <v>2063505</v>
      </c>
    </row>
    <row r="313" spans="1:17" s="307" customFormat="1" ht="21">
      <c r="A313" s="325" t="s">
        <v>431</v>
      </c>
      <c r="B313" s="326"/>
      <c r="C313" s="93">
        <v>0</v>
      </c>
      <c r="D313" s="326"/>
      <c r="E313" s="93">
        <v>0</v>
      </c>
      <c r="F313" s="71"/>
      <c r="G313" s="93">
        <v>0</v>
      </c>
      <c r="H313" s="326"/>
      <c r="I313" s="93">
        <f t="shared" si="8"/>
        <v>0</v>
      </c>
      <c r="J313" s="93"/>
      <c r="K313" s="71">
        <v>2945</v>
      </c>
      <c r="L313" s="93"/>
      <c r="M313" s="93">
        <v>110951094</v>
      </c>
      <c r="N313" s="326"/>
      <c r="O313" s="93">
        <v>-108877434</v>
      </c>
      <c r="P313" s="93"/>
      <c r="Q313" s="93">
        <f t="shared" si="9"/>
        <v>2073660</v>
      </c>
    </row>
    <row r="314" spans="1:17" s="307" customFormat="1" ht="21">
      <c r="A314" s="325" t="s">
        <v>446</v>
      </c>
      <c r="B314" s="326"/>
      <c r="C314" s="93">
        <v>0</v>
      </c>
      <c r="D314" s="326"/>
      <c r="E314" s="93">
        <v>0</v>
      </c>
      <c r="F314" s="71"/>
      <c r="G314" s="93">
        <v>0</v>
      </c>
      <c r="H314" s="326"/>
      <c r="I314" s="93">
        <f t="shared" si="8"/>
        <v>0</v>
      </c>
      <c r="J314" s="93"/>
      <c r="K314" s="71">
        <v>13020</v>
      </c>
      <c r="L314" s="93"/>
      <c r="M314" s="93">
        <v>583974658</v>
      </c>
      <c r="N314" s="326"/>
      <c r="O314" s="93">
        <v>-492873362</v>
      </c>
      <c r="P314" s="93"/>
      <c r="Q314" s="93">
        <f t="shared" si="9"/>
        <v>91101296</v>
      </c>
    </row>
    <row r="315" spans="1:17" s="307" customFormat="1" ht="21">
      <c r="A315" s="325" t="s">
        <v>459</v>
      </c>
      <c r="B315" s="326"/>
      <c r="C315" s="93">
        <v>228528</v>
      </c>
      <c r="D315" s="326"/>
      <c r="E315" s="93">
        <v>2447685654</v>
      </c>
      <c r="F315" s="71"/>
      <c r="G315" s="93">
        <v>-1847642352</v>
      </c>
      <c r="H315" s="326"/>
      <c r="I315" s="93">
        <f t="shared" si="8"/>
        <v>600043302</v>
      </c>
      <c r="J315" s="93"/>
      <c r="K315" s="71">
        <v>243535</v>
      </c>
      <c r="L315" s="93"/>
      <c r="M315" s="93">
        <v>2556263487</v>
      </c>
      <c r="N315" s="326"/>
      <c r="O315" s="93">
        <v>-1957561303</v>
      </c>
      <c r="P315" s="93"/>
      <c r="Q315" s="93">
        <f t="shared" si="9"/>
        <v>598702184</v>
      </c>
    </row>
    <row r="316" spans="1:17" s="307" customFormat="1" ht="21">
      <c r="A316" s="325" t="s">
        <v>432</v>
      </c>
      <c r="B316" s="326"/>
      <c r="C316" s="93">
        <v>0</v>
      </c>
      <c r="D316" s="326"/>
      <c r="E316" s="93">
        <v>0</v>
      </c>
      <c r="F316" s="71"/>
      <c r="G316" s="93">
        <v>0</v>
      </c>
      <c r="H316" s="326"/>
      <c r="I316" s="93">
        <f t="shared" si="8"/>
        <v>0</v>
      </c>
      <c r="J316" s="93"/>
      <c r="K316" s="71">
        <v>478129</v>
      </c>
      <c r="L316" s="93"/>
      <c r="M316" s="93">
        <v>756136012</v>
      </c>
      <c r="N316" s="326"/>
      <c r="O316" s="93">
        <v>-670515093</v>
      </c>
      <c r="P316" s="93"/>
      <c r="Q316" s="93">
        <f t="shared" si="9"/>
        <v>85620919</v>
      </c>
    </row>
    <row r="317" spans="1:17" s="307" customFormat="1" ht="21">
      <c r="A317" s="325" t="s">
        <v>457</v>
      </c>
      <c r="B317" s="326"/>
      <c r="C317" s="93">
        <v>0</v>
      </c>
      <c r="D317" s="326"/>
      <c r="E317" s="93">
        <v>0</v>
      </c>
      <c r="F317" s="71"/>
      <c r="G317" s="93">
        <v>0</v>
      </c>
      <c r="H317" s="326"/>
      <c r="I317" s="93">
        <f t="shared" si="8"/>
        <v>0</v>
      </c>
      <c r="J317" s="93"/>
      <c r="K317" s="71">
        <v>99298</v>
      </c>
      <c r="L317" s="93"/>
      <c r="M317" s="93">
        <v>160749910</v>
      </c>
      <c r="N317" s="326"/>
      <c r="O317" s="93">
        <v>-160427348</v>
      </c>
      <c r="P317" s="93"/>
      <c r="Q317" s="93">
        <f t="shared" si="9"/>
        <v>322562</v>
      </c>
    </row>
    <row r="318" spans="1:17" s="307" customFormat="1" ht="21">
      <c r="A318" s="325" t="s">
        <v>439</v>
      </c>
      <c r="B318" s="326"/>
      <c r="C318" s="93">
        <v>0</v>
      </c>
      <c r="D318" s="326"/>
      <c r="E318" s="93">
        <v>0</v>
      </c>
      <c r="F318" s="71"/>
      <c r="G318" s="93">
        <v>0</v>
      </c>
      <c r="H318" s="326"/>
      <c r="I318" s="93">
        <f t="shared" si="8"/>
        <v>0</v>
      </c>
      <c r="J318" s="93"/>
      <c r="K318" s="71">
        <v>47131</v>
      </c>
      <c r="L318" s="93"/>
      <c r="M318" s="93">
        <v>236652243</v>
      </c>
      <c r="N318" s="326"/>
      <c r="O318" s="93">
        <v>-236765277</v>
      </c>
      <c r="P318" s="93"/>
      <c r="Q318" s="93">
        <f t="shared" si="9"/>
        <v>-113034</v>
      </c>
    </row>
    <row r="319" spans="1:17" s="307" customFormat="1" ht="21">
      <c r="A319" s="325" t="s">
        <v>460</v>
      </c>
      <c r="B319" s="326"/>
      <c r="C319" s="93">
        <v>0</v>
      </c>
      <c r="D319" s="326"/>
      <c r="E319" s="93">
        <v>0</v>
      </c>
      <c r="F319" s="71"/>
      <c r="G319" s="93">
        <v>0</v>
      </c>
      <c r="H319" s="326"/>
      <c r="I319" s="93">
        <f t="shared" si="8"/>
        <v>0</v>
      </c>
      <c r="J319" s="93"/>
      <c r="K319" s="71">
        <v>7965618</v>
      </c>
      <c r="L319" s="93"/>
      <c r="M319" s="93">
        <v>54871265666</v>
      </c>
      <c r="N319" s="326"/>
      <c r="O319" s="93">
        <v>-50966347856</v>
      </c>
      <c r="P319" s="93"/>
      <c r="Q319" s="93">
        <f t="shared" si="9"/>
        <v>3904917810</v>
      </c>
    </row>
    <row r="320" spans="1:17" s="307" customFormat="1" ht="21">
      <c r="A320" s="325" t="s">
        <v>449</v>
      </c>
      <c r="B320" s="326"/>
      <c r="C320" s="93">
        <v>0</v>
      </c>
      <c r="D320" s="326"/>
      <c r="E320" s="93">
        <v>0</v>
      </c>
      <c r="F320" s="71"/>
      <c r="G320" s="93">
        <v>0</v>
      </c>
      <c r="H320" s="326"/>
      <c r="I320" s="93">
        <f t="shared" si="8"/>
        <v>0</v>
      </c>
      <c r="J320" s="93"/>
      <c r="K320" s="71">
        <v>46025</v>
      </c>
      <c r="L320" s="93"/>
      <c r="M320" s="93">
        <v>72195392</v>
      </c>
      <c r="N320" s="326"/>
      <c r="O320" s="93">
        <v>-69349119</v>
      </c>
      <c r="P320" s="93"/>
      <c r="Q320" s="93">
        <f t="shared" si="9"/>
        <v>2846273</v>
      </c>
    </row>
    <row r="321" spans="1:17" s="307" customFormat="1" ht="21">
      <c r="A321" s="325" t="s">
        <v>474</v>
      </c>
      <c r="B321" s="326"/>
      <c r="C321" s="93">
        <v>0</v>
      </c>
      <c r="D321" s="326"/>
      <c r="E321" s="93">
        <v>0</v>
      </c>
      <c r="F321" s="71"/>
      <c r="G321" s="93">
        <v>0</v>
      </c>
      <c r="H321" s="326"/>
      <c r="I321" s="93">
        <f t="shared" si="8"/>
        <v>0</v>
      </c>
      <c r="J321" s="93"/>
      <c r="K321" s="71">
        <v>9907</v>
      </c>
      <c r="L321" s="93"/>
      <c r="M321" s="93">
        <v>156091650</v>
      </c>
      <c r="N321" s="326"/>
      <c r="O321" s="93">
        <v>-146739615</v>
      </c>
      <c r="P321" s="93"/>
      <c r="Q321" s="93">
        <f t="shared" si="9"/>
        <v>9352035</v>
      </c>
    </row>
    <row r="322" spans="1:17" s="307" customFormat="1" ht="21">
      <c r="A322" s="325" t="s">
        <v>472</v>
      </c>
      <c r="B322" s="326"/>
      <c r="C322" s="93">
        <v>1162291</v>
      </c>
      <c r="D322" s="326"/>
      <c r="E322" s="93">
        <v>2882202701</v>
      </c>
      <c r="F322" s="71"/>
      <c r="G322" s="93">
        <v>-2718445755</v>
      </c>
      <c r="H322" s="326"/>
      <c r="I322" s="93">
        <f t="shared" si="8"/>
        <v>163756946</v>
      </c>
      <c r="J322" s="93"/>
      <c r="K322" s="71">
        <v>1241686</v>
      </c>
      <c r="L322" s="93"/>
      <c r="M322" s="93">
        <v>3060489664</v>
      </c>
      <c r="N322" s="326"/>
      <c r="O322" s="93">
        <v>-2893097788</v>
      </c>
      <c r="P322" s="93"/>
      <c r="Q322" s="93">
        <f t="shared" si="9"/>
        <v>167391876</v>
      </c>
    </row>
    <row r="323" spans="1:17" s="307" customFormat="1" ht="21">
      <c r="A323" s="325" t="s">
        <v>483</v>
      </c>
      <c r="B323" s="326"/>
      <c r="C323" s="93">
        <v>0</v>
      </c>
      <c r="D323" s="326"/>
      <c r="E323" s="93">
        <v>0</v>
      </c>
      <c r="F323" s="71"/>
      <c r="G323" s="93">
        <v>0</v>
      </c>
      <c r="H323" s="326"/>
      <c r="I323" s="93">
        <f t="shared" si="8"/>
        <v>0</v>
      </c>
      <c r="J323" s="93"/>
      <c r="K323" s="71">
        <v>14608</v>
      </c>
      <c r="L323" s="93"/>
      <c r="M323" s="93">
        <v>34672093</v>
      </c>
      <c r="N323" s="326"/>
      <c r="O323" s="93">
        <v>-35983650</v>
      </c>
      <c r="P323" s="93"/>
      <c r="Q323" s="93">
        <f t="shared" si="9"/>
        <v>-1311557</v>
      </c>
    </row>
    <row r="324" spans="1:17" s="307" customFormat="1" ht="21">
      <c r="A324" s="325" t="s">
        <v>482</v>
      </c>
      <c r="B324" s="326"/>
      <c r="C324" s="93">
        <v>152766</v>
      </c>
      <c r="D324" s="326"/>
      <c r="E324" s="93">
        <v>6528592653</v>
      </c>
      <c r="F324" s="71"/>
      <c r="G324" s="93">
        <v>-5963674884</v>
      </c>
      <c r="H324" s="326"/>
      <c r="I324" s="93">
        <f t="shared" si="8"/>
        <v>564917769</v>
      </c>
      <c r="J324" s="93"/>
      <c r="K324" s="71">
        <v>153119</v>
      </c>
      <c r="L324" s="93"/>
      <c r="M324" s="93">
        <v>6540461209</v>
      </c>
      <c r="N324" s="326"/>
      <c r="O324" s="93">
        <v>-5975781254</v>
      </c>
      <c r="P324" s="93"/>
      <c r="Q324" s="93">
        <f t="shared" si="9"/>
        <v>564679955</v>
      </c>
    </row>
    <row r="325" spans="1:17" s="307" customFormat="1" ht="21">
      <c r="A325" s="325" t="s">
        <v>503</v>
      </c>
      <c r="B325" s="326"/>
      <c r="C325" s="93">
        <v>250000</v>
      </c>
      <c r="D325" s="326"/>
      <c r="E325" s="93">
        <v>2329628865</v>
      </c>
      <c r="F325" s="71"/>
      <c r="G325" s="93">
        <v>-1676520896</v>
      </c>
      <c r="H325" s="326"/>
      <c r="I325" s="93">
        <f t="shared" si="8"/>
        <v>653107969</v>
      </c>
      <c r="J325" s="93"/>
      <c r="K325" s="71">
        <v>250000</v>
      </c>
      <c r="L325" s="93"/>
      <c r="M325" s="93">
        <v>2329628865</v>
      </c>
      <c r="N325" s="326"/>
      <c r="O325" s="93">
        <v>-1676520896</v>
      </c>
      <c r="P325" s="93"/>
      <c r="Q325" s="93">
        <f t="shared" si="9"/>
        <v>653107969</v>
      </c>
    </row>
    <row r="326" spans="1:17" s="307" customFormat="1" ht="21">
      <c r="A326" s="325" t="s">
        <v>475</v>
      </c>
      <c r="B326" s="326"/>
      <c r="C326" s="93">
        <v>1000000</v>
      </c>
      <c r="D326" s="326"/>
      <c r="E326" s="93">
        <v>7549632334</v>
      </c>
      <c r="F326" s="71"/>
      <c r="G326" s="93">
        <v>-5805266400</v>
      </c>
      <c r="H326" s="326"/>
      <c r="I326" s="93">
        <f t="shared" si="8"/>
        <v>1744365934</v>
      </c>
      <c r="J326" s="93"/>
      <c r="K326" s="71">
        <v>1000000</v>
      </c>
      <c r="L326" s="93"/>
      <c r="M326" s="93">
        <v>7549632334</v>
      </c>
      <c r="N326" s="326"/>
      <c r="O326" s="93">
        <v>-5805266400</v>
      </c>
      <c r="P326" s="93"/>
      <c r="Q326" s="93">
        <f t="shared" si="9"/>
        <v>1744365934</v>
      </c>
    </row>
    <row r="327" spans="1:17" s="307" customFormat="1" ht="21">
      <c r="A327" s="325" t="s">
        <v>510</v>
      </c>
      <c r="B327" s="326"/>
      <c r="C327" s="93">
        <v>115209</v>
      </c>
      <c r="D327" s="326"/>
      <c r="E327" s="93">
        <v>334182286</v>
      </c>
      <c r="F327" s="71"/>
      <c r="G327" s="93">
        <v>-345275908</v>
      </c>
      <c r="H327" s="326"/>
      <c r="I327" s="93">
        <f t="shared" si="8"/>
        <v>-11093622</v>
      </c>
      <c r="J327" s="93"/>
      <c r="K327" s="71">
        <v>115209</v>
      </c>
      <c r="L327" s="93"/>
      <c r="M327" s="93">
        <v>334182286</v>
      </c>
      <c r="N327" s="326"/>
      <c r="O327" s="93">
        <v>-345275908</v>
      </c>
      <c r="P327" s="93"/>
      <c r="Q327" s="93">
        <f t="shared" si="9"/>
        <v>-11093622</v>
      </c>
    </row>
    <row r="328" spans="1:17" s="307" customFormat="1" ht="21">
      <c r="A328" s="325" t="s">
        <v>479</v>
      </c>
      <c r="B328" s="326"/>
      <c r="C328" s="93">
        <v>224550</v>
      </c>
      <c r="D328" s="326"/>
      <c r="E328" s="93">
        <v>1535405989</v>
      </c>
      <c r="F328" s="71"/>
      <c r="G328" s="93">
        <v>-1528825835</v>
      </c>
      <c r="H328" s="326"/>
      <c r="I328" s="93">
        <f t="shared" si="8"/>
        <v>6580154</v>
      </c>
      <c r="J328" s="93"/>
      <c r="K328" s="71">
        <v>224550</v>
      </c>
      <c r="L328" s="93"/>
      <c r="M328" s="93">
        <v>1535405989</v>
      </c>
      <c r="N328" s="326"/>
      <c r="O328" s="93">
        <v>-1528825835</v>
      </c>
      <c r="P328" s="93"/>
      <c r="Q328" s="93">
        <f t="shared" si="9"/>
        <v>6580154</v>
      </c>
    </row>
    <row r="329" spans="1:17" s="307" customFormat="1" ht="21">
      <c r="A329" s="325" t="s">
        <v>481</v>
      </c>
      <c r="B329" s="326"/>
      <c r="C329" s="93">
        <v>64959</v>
      </c>
      <c r="D329" s="326"/>
      <c r="E329" s="93">
        <v>2713513305</v>
      </c>
      <c r="F329" s="71"/>
      <c r="G329" s="93">
        <v>-2362412489</v>
      </c>
      <c r="H329" s="326"/>
      <c r="I329" s="93">
        <f t="shared" ref="I329:I342" si="10">G329+E329</f>
        <v>351100816</v>
      </c>
      <c r="J329" s="93"/>
      <c r="K329" s="71">
        <v>64959</v>
      </c>
      <c r="L329" s="93"/>
      <c r="M329" s="93">
        <v>2713513305</v>
      </c>
      <c r="N329" s="326"/>
      <c r="O329" s="93">
        <v>-2362412489</v>
      </c>
      <c r="P329" s="93"/>
      <c r="Q329" s="93">
        <f t="shared" ref="Q329:Q342" si="11">M329+O329</f>
        <v>351100816</v>
      </c>
    </row>
    <row r="330" spans="1:17" s="307" customFormat="1" ht="21">
      <c r="A330" s="325" t="s">
        <v>476</v>
      </c>
      <c r="B330" s="326"/>
      <c r="C330" s="93">
        <v>389267</v>
      </c>
      <c r="D330" s="326"/>
      <c r="E330" s="93">
        <v>2783395890</v>
      </c>
      <c r="F330" s="71"/>
      <c r="G330" s="93">
        <v>-2725578038</v>
      </c>
      <c r="H330" s="326"/>
      <c r="I330" s="93">
        <f t="shared" si="10"/>
        <v>57817852</v>
      </c>
      <c r="J330" s="93"/>
      <c r="K330" s="71">
        <v>389267</v>
      </c>
      <c r="L330" s="93"/>
      <c r="M330" s="93">
        <v>2783395890</v>
      </c>
      <c r="N330" s="326"/>
      <c r="O330" s="93">
        <v>-2725578038</v>
      </c>
      <c r="P330" s="93"/>
      <c r="Q330" s="93">
        <f t="shared" si="11"/>
        <v>57817852</v>
      </c>
    </row>
    <row r="331" spans="1:17" s="307" customFormat="1" ht="21">
      <c r="A331" s="325" t="s">
        <v>480</v>
      </c>
      <c r="B331" s="326"/>
      <c r="C331" s="93">
        <v>819819</v>
      </c>
      <c r="D331" s="326"/>
      <c r="E331" s="93">
        <v>2225604099</v>
      </c>
      <c r="F331" s="71"/>
      <c r="G331" s="93">
        <v>-2240602338</v>
      </c>
      <c r="H331" s="326"/>
      <c r="I331" s="93">
        <f t="shared" si="10"/>
        <v>-14998239</v>
      </c>
      <c r="J331" s="93"/>
      <c r="K331" s="71">
        <v>819819</v>
      </c>
      <c r="L331" s="93"/>
      <c r="M331" s="93">
        <v>2225604099</v>
      </c>
      <c r="N331" s="326"/>
      <c r="O331" s="93">
        <v>-2240602338</v>
      </c>
      <c r="P331" s="93"/>
      <c r="Q331" s="93">
        <f t="shared" si="11"/>
        <v>-14998239</v>
      </c>
    </row>
    <row r="332" spans="1:17" s="307" customFormat="1" ht="21">
      <c r="A332" s="325" t="s">
        <v>511</v>
      </c>
      <c r="B332" s="326"/>
      <c r="C332" s="93">
        <v>13562</v>
      </c>
      <c r="D332" s="326"/>
      <c r="E332" s="93">
        <v>621488219</v>
      </c>
      <c r="F332" s="71"/>
      <c r="G332" s="93">
        <v>-610844143</v>
      </c>
      <c r="H332" s="326"/>
      <c r="I332" s="93">
        <f t="shared" si="10"/>
        <v>10644076</v>
      </c>
      <c r="J332" s="93"/>
      <c r="K332" s="71">
        <v>13562</v>
      </c>
      <c r="L332" s="93"/>
      <c r="M332" s="93">
        <v>621488219</v>
      </c>
      <c r="N332" s="326"/>
      <c r="O332" s="93">
        <v>-610844143</v>
      </c>
      <c r="P332" s="93"/>
      <c r="Q332" s="93">
        <f t="shared" si="11"/>
        <v>10644076</v>
      </c>
    </row>
    <row r="333" spans="1:17" s="307" customFormat="1" ht="21">
      <c r="A333" s="325" t="s">
        <v>473</v>
      </c>
      <c r="B333" s="326"/>
      <c r="C333" s="93">
        <v>279670</v>
      </c>
      <c r="D333" s="326"/>
      <c r="E333" s="93">
        <v>1943899921</v>
      </c>
      <c r="F333" s="71"/>
      <c r="G333" s="93">
        <v>-1576609899</v>
      </c>
      <c r="H333" s="326"/>
      <c r="I333" s="93">
        <f t="shared" si="10"/>
        <v>367290022</v>
      </c>
      <c r="J333" s="93"/>
      <c r="K333" s="71">
        <v>279670</v>
      </c>
      <c r="L333" s="93"/>
      <c r="M333" s="93">
        <v>1943899921</v>
      </c>
      <c r="N333" s="326"/>
      <c r="O333" s="93">
        <v>-1576609899</v>
      </c>
      <c r="P333" s="93"/>
      <c r="Q333" s="93">
        <f t="shared" si="11"/>
        <v>367290022</v>
      </c>
    </row>
    <row r="334" spans="1:17" s="307" customFormat="1" ht="21">
      <c r="A334" s="325" t="s">
        <v>508</v>
      </c>
      <c r="B334" s="326"/>
      <c r="C334" s="93">
        <v>34022</v>
      </c>
      <c r="D334" s="326"/>
      <c r="E334" s="93">
        <v>1183684925</v>
      </c>
      <c r="F334" s="71"/>
      <c r="G334" s="93">
        <v>-948014199</v>
      </c>
      <c r="H334" s="326"/>
      <c r="I334" s="93">
        <f t="shared" si="10"/>
        <v>235670726</v>
      </c>
      <c r="J334" s="93"/>
      <c r="K334" s="71">
        <v>34022</v>
      </c>
      <c r="L334" s="93"/>
      <c r="M334" s="93">
        <v>1183684925</v>
      </c>
      <c r="N334" s="326"/>
      <c r="O334" s="93">
        <v>-948014199</v>
      </c>
      <c r="P334" s="93"/>
      <c r="Q334" s="93">
        <f t="shared" si="11"/>
        <v>235670726</v>
      </c>
    </row>
    <row r="335" spans="1:17" s="307" customFormat="1" ht="21">
      <c r="A335" s="325" t="s">
        <v>499</v>
      </c>
      <c r="B335" s="326"/>
      <c r="C335" s="93">
        <v>192903</v>
      </c>
      <c r="D335" s="326"/>
      <c r="E335" s="93">
        <v>631833554</v>
      </c>
      <c r="F335" s="71"/>
      <c r="G335" s="93">
        <v>-615622298</v>
      </c>
      <c r="H335" s="326"/>
      <c r="I335" s="93">
        <f t="shared" si="10"/>
        <v>16211256</v>
      </c>
      <c r="J335" s="93"/>
      <c r="K335" s="71">
        <v>192903</v>
      </c>
      <c r="L335" s="93"/>
      <c r="M335" s="93">
        <v>631833554</v>
      </c>
      <c r="N335" s="326"/>
      <c r="O335" s="93">
        <v>-615622298</v>
      </c>
      <c r="P335" s="93"/>
      <c r="Q335" s="93">
        <f t="shared" si="11"/>
        <v>16211256</v>
      </c>
    </row>
    <row r="336" spans="1:17" s="307" customFormat="1" ht="21">
      <c r="A336" s="325" t="s">
        <v>371</v>
      </c>
      <c r="B336" s="326"/>
      <c r="C336" s="93">
        <v>0</v>
      </c>
      <c r="D336" s="326"/>
      <c r="E336" s="93">
        <v>0</v>
      </c>
      <c r="F336" s="71"/>
      <c r="G336" s="93">
        <v>0</v>
      </c>
      <c r="H336" s="326"/>
      <c r="I336" s="93">
        <f t="shared" si="10"/>
        <v>0</v>
      </c>
      <c r="J336" s="93"/>
      <c r="K336" s="71">
        <v>17160</v>
      </c>
      <c r="L336" s="93"/>
      <c r="M336" s="93">
        <v>31188528</v>
      </c>
      <c r="N336" s="326"/>
      <c r="O336" s="93">
        <v>-45072520</v>
      </c>
      <c r="P336" s="93"/>
      <c r="Q336" s="93">
        <f t="shared" si="11"/>
        <v>-13883992</v>
      </c>
    </row>
    <row r="337" spans="1:17 16356:16378" s="307" customFormat="1" ht="21">
      <c r="A337" s="325" t="s">
        <v>380</v>
      </c>
      <c r="B337" s="326"/>
      <c r="C337" s="93">
        <v>0</v>
      </c>
      <c r="D337" s="326"/>
      <c r="E337" s="93">
        <v>0</v>
      </c>
      <c r="F337" s="71"/>
      <c r="G337" s="93">
        <v>0</v>
      </c>
      <c r="H337" s="326"/>
      <c r="I337" s="93">
        <f t="shared" si="10"/>
        <v>0</v>
      </c>
      <c r="J337" s="93"/>
      <c r="K337" s="71">
        <v>33380</v>
      </c>
      <c r="L337" s="93"/>
      <c r="M337" s="93">
        <v>12243935</v>
      </c>
      <c r="N337" s="326"/>
      <c r="O337" s="93">
        <v>-48774350</v>
      </c>
      <c r="P337" s="93"/>
      <c r="Q337" s="93">
        <f t="shared" si="11"/>
        <v>-36530415</v>
      </c>
    </row>
    <row r="338" spans="1:17 16356:16378" s="307" customFormat="1" ht="21">
      <c r="A338" s="325" t="s">
        <v>490</v>
      </c>
      <c r="B338" s="326"/>
      <c r="C338" s="93"/>
      <c r="D338" s="326"/>
      <c r="E338" s="93">
        <v>0</v>
      </c>
      <c r="F338" s="71"/>
      <c r="G338" s="93">
        <v>0</v>
      </c>
      <c r="H338" s="326"/>
      <c r="I338" s="93">
        <f t="shared" si="10"/>
        <v>0</v>
      </c>
      <c r="J338" s="93"/>
      <c r="K338" s="71"/>
      <c r="L338" s="93"/>
      <c r="M338" s="93">
        <v>0</v>
      </c>
      <c r="N338" s="326"/>
      <c r="O338" s="93">
        <v>-1113463</v>
      </c>
      <c r="P338" s="93"/>
      <c r="Q338" s="93">
        <f t="shared" si="11"/>
        <v>-1113463</v>
      </c>
    </row>
    <row r="339" spans="1:17 16356:16378" s="307" customFormat="1" ht="21">
      <c r="A339" s="325" t="s">
        <v>379</v>
      </c>
      <c r="B339" s="326"/>
      <c r="C339" s="93">
        <v>0</v>
      </c>
      <c r="D339" s="326"/>
      <c r="E339" s="93">
        <v>0</v>
      </c>
      <c r="F339" s="71"/>
      <c r="G339" s="93">
        <v>0</v>
      </c>
      <c r="H339" s="326"/>
      <c r="I339" s="93">
        <f t="shared" si="10"/>
        <v>0</v>
      </c>
      <c r="J339" s="93"/>
      <c r="K339" s="71">
        <v>1</v>
      </c>
      <c r="L339" s="93"/>
      <c r="M339" s="93">
        <v>1</v>
      </c>
      <c r="N339" s="326"/>
      <c r="O339" s="93">
        <v>-1537</v>
      </c>
      <c r="P339" s="93"/>
      <c r="Q339" s="93">
        <f t="shared" si="11"/>
        <v>-1536</v>
      </c>
    </row>
    <row r="340" spans="1:17 16356:16378" s="307" customFormat="1" ht="21">
      <c r="A340" s="325" t="s">
        <v>336</v>
      </c>
      <c r="B340" s="326"/>
      <c r="C340" s="93">
        <v>0</v>
      </c>
      <c r="D340" s="326"/>
      <c r="E340" s="93">
        <v>0</v>
      </c>
      <c r="F340" s="71"/>
      <c r="G340" s="93">
        <v>0</v>
      </c>
      <c r="H340" s="326"/>
      <c r="I340" s="93">
        <f t="shared" si="10"/>
        <v>0</v>
      </c>
      <c r="J340" s="93"/>
      <c r="K340" s="71">
        <v>1</v>
      </c>
      <c r="L340" s="93"/>
      <c r="M340" s="93">
        <v>728</v>
      </c>
      <c r="N340" s="326"/>
      <c r="O340" s="93">
        <v>-1691</v>
      </c>
      <c r="P340" s="93"/>
      <c r="Q340" s="93">
        <f t="shared" si="11"/>
        <v>-963</v>
      </c>
    </row>
    <row r="341" spans="1:17 16356:16378" s="307" customFormat="1" ht="21">
      <c r="A341" s="325" t="s">
        <v>378</v>
      </c>
      <c r="B341" s="326"/>
      <c r="C341" s="93">
        <v>0</v>
      </c>
      <c r="D341" s="326"/>
      <c r="E341" s="93">
        <v>0</v>
      </c>
      <c r="F341" s="71"/>
      <c r="G341" s="93">
        <v>0</v>
      </c>
      <c r="H341" s="326"/>
      <c r="I341" s="93">
        <f t="shared" si="10"/>
        <v>0</v>
      </c>
      <c r="J341" s="93"/>
      <c r="K341" s="71">
        <v>996722</v>
      </c>
      <c r="L341" s="93"/>
      <c r="M341" s="93">
        <v>4480640230</v>
      </c>
      <c r="N341" s="326"/>
      <c r="O341" s="93">
        <v>-2938465144</v>
      </c>
      <c r="P341" s="93"/>
      <c r="Q341" s="93">
        <f t="shared" si="11"/>
        <v>1542175086</v>
      </c>
    </row>
    <row r="342" spans="1:17 16356:16378" s="307" customFormat="1" ht="21">
      <c r="A342" s="325" t="s">
        <v>335</v>
      </c>
      <c r="B342" s="326"/>
      <c r="C342" s="93">
        <v>0</v>
      </c>
      <c r="D342" s="326"/>
      <c r="E342" s="93">
        <v>0</v>
      </c>
      <c r="F342" s="71"/>
      <c r="G342" s="93">
        <v>0</v>
      </c>
      <c r="H342" s="326"/>
      <c r="I342" s="93">
        <f t="shared" si="10"/>
        <v>0</v>
      </c>
      <c r="J342" s="93"/>
      <c r="K342" s="71">
        <v>2074675</v>
      </c>
      <c r="L342" s="93"/>
      <c r="M342" s="93">
        <v>4433580475</v>
      </c>
      <c r="N342" s="326"/>
      <c r="O342" s="93">
        <v>-5858365296</v>
      </c>
      <c r="P342" s="93"/>
      <c r="Q342" s="93">
        <f t="shared" si="11"/>
        <v>-1424784821</v>
      </c>
    </row>
    <row r="343" spans="1:17 16356:16378" s="307" customFormat="1" ht="21.6" thickBot="1">
      <c r="A343" s="325" t="s">
        <v>2</v>
      </c>
      <c r="B343" s="326"/>
      <c r="C343" s="327"/>
      <c r="D343" s="326"/>
      <c r="E343" s="94">
        <f>SUM(E8:E342)</f>
        <v>519926381944</v>
      </c>
      <c r="F343" s="71"/>
      <c r="G343" s="94">
        <f>SUM(G8:G342)</f>
        <v>-400633643881</v>
      </c>
      <c r="H343" s="326"/>
      <c r="I343" s="94">
        <f>SUM(I8:I342)</f>
        <v>119292738063</v>
      </c>
      <c r="J343" s="93"/>
      <c r="K343" s="95"/>
      <c r="L343" s="93"/>
      <c r="M343" s="94">
        <f>SUM(M8:M342)</f>
        <v>5906734587550</v>
      </c>
      <c r="N343" s="71"/>
      <c r="O343" s="94">
        <f>SUM(O8:O342)</f>
        <v>-5523110020055</v>
      </c>
      <c r="P343" s="326"/>
      <c r="Q343" s="94">
        <f>SUM(Q8:Q342)</f>
        <v>383624567495</v>
      </c>
      <c r="XEB343" s="328">
        <f>SUM(C343:XEA343)</f>
        <v>1005834611116</v>
      </c>
      <c r="XEX343" s="328">
        <f>SUM(E343:XEW343)</f>
        <v>2011669222232</v>
      </c>
    </row>
    <row r="344" spans="1:17 16356:16378" s="13" customFormat="1" ht="24.75" customHeight="1" thickTop="1">
      <c r="A344" s="306"/>
      <c r="B344" s="306"/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</row>
    <row r="345" spans="1:17 16356:16378" s="13" customFormat="1" ht="24.6">
      <c r="A345" s="321"/>
      <c r="B345" s="321"/>
      <c r="C345" s="321"/>
      <c r="D345" s="321"/>
      <c r="E345" s="96"/>
      <c r="F345" s="96"/>
      <c r="G345" s="96"/>
      <c r="H345" s="96"/>
      <c r="I345" s="86"/>
      <c r="J345" s="86"/>
      <c r="K345" s="86"/>
      <c r="L345" s="86"/>
      <c r="M345" s="86"/>
      <c r="N345" s="86"/>
      <c r="O345" s="329"/>
      <c r="P345" s="86"/>
      <c r="Q345" s="86"/>
    </row>
    <row r="346" spans="1:17 16356:16378" s="13" customFormat="1" ht="24.6">
      <c r="A346" s="330" t="s">
        <v>38</v>
      </c>
      <c r="B346" s="331"/>
      <c r="C346" s="331"/>
      <c r="D346" s="331"/>
      <c r="E346" s="331"/>
      <c r="F346" s="331"/>
      <c r="G346" s="331"/>
      <c r="H346" s="331"/>
      <c r="I346" s="331"/>
      <c r="J346" s="331"/>
      <c r="K346" s="331"/>
      <c r="L346" s="331"/>
      <c r="M346" s="331"/>
      <c r="N346" s="331"/>
      <c r="O346" s="331"/>
      <c r="P346" s="331"/>
      <c r="Q346" s="332"/>
    </row>
    <row r="347" spans="1:17 16356:16378" s="13" customFormat="1" ht="24.6">
      <c r="A347" s="333"/>
      <c r="B347" s="333"/>
      <c r="C347" s="333"/>
      <c r="D347" s="333"/>
      <c r="E347" s="333"/>
      <c r="F347" s="333"/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</row>
    <row r="348" spans="1:17 16356:16378">
      <c r="I348" s="11"/>
    </row>
    <row r="349" spans="1:17 16356:16378">
      <c r="I349" s="11"/>
    </row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346:Q346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ET342"/>
  <sheetViews>
    <sheetView rightToLeft="1" view="pageBreakPreview" topLeftCell="A330" zoomScale="80" zoomScaleNormal="100" zoomScaleSheetLayoutView="80" workbookViewId="0">
      <selection activeCell="K344" sqref="K344"/>
    </sheetView>
  </sheetViews>
  <sheetFormatPr defaultColWidth="9.109375" defaultRowHeight="21"/>
  <cols>
    <col min="1" max="1" width="31.109375" style="11" bestFit="1" customWidth="1"/>
    <col min="2" max="2" width="0.5546875" style="11" customWidth="1"/>
    <col min="3" max="3" width="17" style="194" bestFit="1" customWidth="1"/>
    <col min="4" max="4" width="0.88671875" style="194" customWidth="1"/>
    <col min="5" max="5" width="26.5546875" style="194" bestFit="1" customWidth="1"/>
    <col min="6" max="6" width="1.109375" style="194" customWidth="1"/>
    <col min="7" max="7" width="27.33203125" style="194" bestFit="1" customWidth="1"/>
    <col min="8" max="8" width="1" style="194" customWidth="1"/>
    <col min="9" max="9" width="26.6640625" style="193" bestFit="1" customWidth="1"/>
    <col min="10" max="10" width="1.109375" style="193" customWidth="1"/>
    <col min="11" max="11" width="18.88671875" style="194" bestFit="1" customWidth="1"/>
    <col min="12" max="12" width="1.109375" style="194" customWidth="1"/>
    <col min="13" max="13" width="26" style="194" bestFit="1" customWidth="1"/>
    <col min="14" max="14" width="1" style="194" customWidth="1"/>
    <col min="15" max="15" width="26.6640625" style="194" bestFit="1" customWidth="1"/>
    <col min="16" max="16" width="1.109375" style="194" customWidth="1"/>
    <col min="17" max="17" width="24.6640625" style="194" bestFit="1" customWidth="1"/>
    <col min="18" max="16384" width="9.109375" style="11"/>
  </cols>
  <sheetData>
    <row r="1" spans="1:17" s="307" customFormat="1" ht="21.6">
      <c r="A1" s="334" t="s">
        <v>77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s="307" customFormat="1" ht="21.6">
      <c r="A2" s="334" t="s">
        <v>49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s="307" customFormat="1" ht="21.6">
      <c r="A3" s="334" t="s">
        <v>466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17" s="307" customFormat="1" ht="21.6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</row>
    <row r="5" spans="1:17" s="307" customFormat="1">
      <c r="A5" s="336" t="s">
        <v>362</v>
      </c>
      <c r="B5" s="336"/>
      <c r="C5" s="336"/>
      <c r="D5" s="336"/>
      <c r="E5" s="336"/>
      <c r="F5" s="336"/>
      <c r="G5" s="336"/>
      <c r="H5" s="337"/>
      <c r="I5" s="193"/>
      <c r="J5" s="193"/>
      <c r="K5" s="194"/>
      <c r="L5" s="194"/>
      <c r="M5" s="194"/>
      <c r="N5" s="194"/>
      <c r="O5" s="194"/>
      <c r="P5" s="194"/>
      <c r="Q5" s="194"/>
    </row>
    <row r="6" spans="1:17" s="307" customFormat="1" ht="22.2" thickBot="1">
      <c r="A6" s="338"/>
      <c r="B6" s="338"/>
      <c r="C6" s="263" t="s">
        <v>496</v>
      </c>
      <c r="D6" s="263"/>
      <c r="E6" s="263"/>
      <c r="F6" s="263"/>
      <c r="G6" s="263"/>
      <c r="H6" s="263"/>
      <c r="I6" s="263"/>
      <c r="J6" s="195"/>
      <c r="K6" s="264" t="s">
        <v>495</v>
      </c>
      <c r="L6" s="264"/>
      <c r="M6" s="264"/>
      <c r="N6" s="264"/>
      <c r="O6" s="264"/>
      <c r="P6" s="264"/>
      <c r="Q6" s="264"/>
    </row>
    <row r="7" spans="1:17" s="307" customFormat="1" ht="42.6" thickBot="1">
      <c r="A7" s="339" t="s">
        <v>33</v>
      </c>
      <c r="B7" s="339"/>
      <c r="C7" s="196" t="s">
        <v>3</v>
      </c>
      <c r="D7" s="193"/>
      <c r="E7" s="197" t="s">
        <v>18</v>
      </c>
      <c r="F7" s="193"/>
      <c r="G7" s="196" t="s">
        <v>37</v>
      </c>
      <c r="H7" s="193"/>
      <c r="I7" s="197" t="s">
        <v>209</v>
      </c>
      <c r="J7" s="197"/>
      <c r="K7" s="196" t="s">
        <v>3</v>
      </c>
      <c r="L7" s="193"/>
      <c r="M7" s="197" t="s">
        <v>18</v>
      </c>
      <c r="N7" s="193"/>
      <c r="O7" s="196" t="s">
        <v>37</v>
      </c>
      <c r="P7" s="193"/>
      <c r="Q7" s="197" t="s">
        <v>209</v>
      </c>
    </row>
    <row r="8" spans="1:17" s="307" customFormat="1">
      <c r="A8" s="340" t="s">
        <v>246</v>
      </c>
      <c r="C8" s="198">
        <v>2556621</v>
      </c>
      <c r="D8" s="198"/>
      <c r="E8" s="198">
        <v>66254535371</v>
      </c>
      <c r="F8" s="198"/>
      <c r="G8" s="198">
        <v>-49785329018</v>
      </c>
      <c r="H8" s="198"/>
      <c r="I8" s="199">
        <f t="shared" ref="I8:I39" si="0">E8+G8</f>
        <v>16469206353</v>
      </c>
      <c r="J8" s="199"/>
      <c r="K8" s="198">
        <v>2556621</v>
      </c>
      <c r="L8" s="198"/>
      <c r="M8" s="198">
        <v>66254535371</v>
      </c>
      <c r="N8" s="198"/>
      <c r="O8" s="198">
        <v>-43764649454</v>
      </c>
      <c r="P8" s="198"/>
      <c r="Q8" s="198">
        <f>M8+O8</f>
        <v>22489885917</v>
      </c>
    </row>
    <row r="9" spans="1:17" s="307" customFormat="1">
      <c r="A9" s="340" t="s">
        <v>326</v>
      </c>
      <c r="C9" s="198">
        <v>1973229</v>
      </c>
      <c r="D9" s="198"/>
      <c r="E9" s="198">
        <v>58373891439</v>
      </c>
      <c r="F9" s="198"/>
      <c r="G9" s="198">
        <v>-62395626808</v>
      </c>
      <c r="H9" s="198"/>
      <c r="I9" s="199">
        <f t="shared" si="0"/>
        <v>-4021735369</v>
      </c>
      <c r="J9" s="199"/>
      <c r="K9" s="198">
        <v>1973229</v>
      </c>
      <c r="L9" s="198"/>
      <c r="M9" s="198">
        <v>58373891439</v>
      </c>
      <c r="N9" s="198"/>
      <c r="O9" s="198">
        <v>-59545648329</v>
      </c>
      <c r="P9" s="198"/>
      <c r="Q9" s="198">
        <f t="shared" ref="Q9:Q72" si="1">M9+O9</f>
        <v>-1171756890</v>
      </c>
    </row>
    <row r="10" spans="1:17" s="307" customFormat="1">
      <c r="A10" s="340" t="s">
        <v>229</v>
      </c>
      <c r="C10" s="198">
        <v>6270097</v>
      </c>
      <c r="D10" s="198"/>
      <c r="E10" s="198">
        <v>116677827359</v>
      </c>
      <c r="F10" s="198"/>
      <c r="G10" s="198">
        <v>-95274549794</v>
      </c>
      <c r="H10" s="198"/>
      <c r="I10" s="199">
        <f t="shared" si="0"/>
        <v>21403277565</v>
      </c>
      <c r="J10" s="199"/>
      <c r="K10" s="198">
        <v>6270097</v>
      </c>
      <c r="L10" s="198"/>
      <c r="M10" s="198">
        <v>116677827359</v>
      </c>
      <c r="N10" s="198"/>
      <c r="O10" s="198">
        <v>-86995867104</v>
      </c>
      <c r="P10" s="198"/>
      <c r="Q10" s="198">
        <f t="shared" si="1"/>
        <v>29681960255</v>
      </c>
    </row>
    <row r="11" spans="1:17" s="307" customFormat="1">
      <c r="A11" s="340" t="s">
        <v>304</v>
      </c>
      <c r="C11" s="198">
        <v>2036153</v>
      </c>
      <c r="D11" s="198"/>
      <c r="E11" s="198">
        <v>25138550592</v>
      </c>
      <c r="F11" s="198"/>
      <c r="G11" s="198">
        <v>-25138550592</v>
      </c>
      <c r="H11" s="198"/>
      <c r="I11" s="199">
        <f t="shared" si="0"/>
        <v>0</v>
      </c>
      <c r="J11" s="199"/>
      <c r="K11" s="198">
        <v>2036153</v>
      </c>
      <c r="L11" s="198"/>
      <c r="M11" s="198">
        <v>25138550592</v>
      </c>
      <c r="N11" s="198"/>
      <c r="O11" s="198">
        <v>-21068292963</v>
      </c>
      <c r="P11" s="198"/>
      <c r="Q11" s="198">
        <f t="shared" si="1"/>
        <v>4070257629</v>
      </c>
    </row>
    <row r="12" spans="1:17" s="307" customFormat="1">
      <c r="A12" s="340" t="s">
        <v>239</v>
      </c>
      <c r="C12" s="198">
        <v>13294318</v>
      </c>
      <c r="D12" s="198"/>
      <c r="E12" s="198">
        <v>58146953960</v>
      </c>
      <c r="F12" s="198"/>
      <c r="G12" s="198">
        <v>-55159715907</v>
      </c>
      <c r="H12" s="198"/>
      <c r="I12" s="199">
        <f t="shared" si="0"/>
        <v>2987238053</v>
      </c>
      <c r="J12" s="199"/>
      <c r="K12" s="198">
        <v>13294318</v>
      </c>
      <c r="L12" s="198"/>
      <c r="M12" s="198">
        <v>58146953960</v>
      </c>
      <c r="N12" s="198"/>
      <c r="O12" s="198">
        <v>-49915788024</v>
      </c>
      <c r="P12" s="198"/>
      <c r="Q12" s="198">
        <f t="shared" si="1"/>
        <v>8231165936</v>
      </c>
    </row>
    <row r="13" spans="1:17" s="307" customFormat="1">
      <c r="A13" s="340" t="s">
        <v>221</v>
      </c>
      <c r="C13" s="198">
        <v>13647339</v>
      </c>
      <c r="D13" s="198"/>
      <c r="E13" s="198">
        <v>64832570319</v>
      </c>
      <c r="F13" s="198"/>
      <c r="G13" s="198">
        <v>-57644788347</v>
      </c>
      <c r="H13" s="198"/>
      <c r="I13" s="199">
        <f t="shared" si="0"/>
        <v>7187781972</v>
      </c>
      <c r="J13" s="199"/>
      <c r="K13" s="198">
        <v>13647339</v>
      </c>
      <c r="L13" s="198"/>
      <c r="M13" s="198">
        <v>64832570319</v>
      </c>
      <c r="N13" s="198"/>
      <c r="O13" s="198">
        <v>-54338588529</v>
      </c>
      <c r="P13" s="198"/>
      <c r="Q13" s="198">
        <f t="shared" si="1"/>
        <v>10493981790</v>
      </c>
    </row>
    <row r="14" spans="1:17" s="307" customFormat="1">
      <c r="A14" s="340" t="s">
        <v>129</v>
      </c>
      <c r="C14" s="198">
        <v>9005772</v>
      </c>
      <c r="D14" s="198"/>
      <c r="E14" s="198">
        <v>63291966735</v>
      </c>
      <c r="F14" s="198"/>
      <c r="G14" s="198">
        <v>-55957106510</v>
      </c>
      <c r="H14" s="198"/>
      <c r="I14" s="199">
        <f t="shared" si="0"/>
        <v>7334860225</v>
      </c>
      <c r="J14" s="199"/>
      <c r="K14" s="198">
        <v>9005772</v>
      </c>
      <c r="L14" s="198"/>
      <c r="M14" s="198">
        <v>63291966735</v>
      </c>
      <c r="N14" s="198"/>
      <c r="O14" s="198">
        <v>-42098595158</v>
      </c>
      <c r="P14" s="198"/>
      <c r="Q14" s="198">
        <f t="shared" si="1"/>
        <v>21193371577</v>
      </c>
    </row>
    <row r="15" spans="1:17" s="307" customFormat="1">
      <c r="A15" s="340" t="s">
        <v>363</v>
      </c>
      <c r="C15" s="198">
        <v>13315024</v>
      </c>
      <c r="D15" s="198"/>
      <c r="E15" s="198">
        <v>61493524977</v>
      </c>
      <c r="F15" s="198"/>
      <c r="G15" s="198">
        <v>-57724155310</v>
      </c>
      <c r="H15" s="198"/>
      <c r="I15" s="199">
        <f t="shared" si="0"/>
        <v>3769369667</v>
      </c>
      <c r="J15" s="199"/>
      <c r="K15" s="198">
        <v>13315024</v>
      </c>
      <c r="L15" s="198"/>
      <c r="M15" s="198">
        <v>61493524977</v>
      </c>
      <c r="N15" s="198"/>
      <c r="O15" s="198">
        <v>-56334286116</v>
      </c>
      <c r="P15" s="198"/>
      <c r="Q15" s="198">
        <f t="shared" si="1"/>
        <v>5159238861</v>
      </c>
    </row>
    <row r="16" spans="1:17" s="307" customFormat="1">
      <c r="A16" s="340" t="s">
        <v>114</v>
      </c>
      <c r="C16" s="198">
        <v>18816076</v>
      </c>
      <c r="D16" s="198"/>
      <c r="E16" s="198">
        <v>86693597815</v>
      </c>
      <c r="F16" s="198"/>
      <c r="G16" s="198">
        <v>-90337800245</v>
      </c>
      <c r="H16" s="198"/>
      <c r="I16" s="199">
        <f t="shared" si="0"/>
        <v>-3644202430</v>
      </c>
      <c r="J16" s="199"/>
      <c r="K16" s="198">
        <v>18816076</v>
      </c>
      <c r="L16" s="198"/>
      <c r="M16" s="198">
        <v>86693597815</v>
      </c>
      <c r="N16" s="198"/>
      <c r="O16" s="198">
        <v>-78635734179</v>
      </c>
      <c r="P16" s="198"/>
      <c r="Q16" s="198">
        <f t="shared" si="1"/>
        <v>8057863636</v>
      </c>
    </row>
    <row r="17" spans="1:17" s="307" customFormat="1">
      <c r="A17" s="340" t="s">
        <v>196</v>
      </c>
      <c r="C17" s="198">
        <v>8411523</v>
      </c>
      <c r="D17" s="198"/>
      <c r="E17" s="198">
        <v>98832627861</v>
      </c>
      <c r="F17" s="198"/>
      <c r="G17" s="198">
        <v>-100797070570</v>
      </c>
      <c r="H17" s="198"/>
      <c r="I17" s="199">
        <f t="shared" si="0"/>
        <v>-1964442709</v>
      </c>
      <c r="J17" s="199"/>
      <c r="K17" s="198">
        <v>8411523</v>
      </c>
      <c r="L17" s="198"/>
      <c r="M17" s="198">
        <v>98832627861</v>
      </c>
      <c r="N17" s="198"/>
      <c r="O17" s="198">
        <v>-72643732393</v>
      </c>
      <c r="P17" s="198"/>
      <c r="Q17" s="198">
        <f t="shared" si="1"/>
        <v>26188895468</v>
      </c>
    </row>
    <row r="18" spans="1:17" s="307" customFormat="1">
      <c r="A18" s="340" t="s">
        <v>312</v>
      </c>
      <c r="C18" s="198">
        <v>5528379</v>
      </c>
      <c r="D18" s="198"/>
      <c r="E18" s="198">
        <v>45117933045</v>
      </c>
      <c r="F18" s="198"/>
      <c r="G18" s="198">
        <v>-39459552402</v>
      </c>
      <c r="H18" s="198"/>
      <c r="I18" s="199">
        <f t="shared" si="0"/>
        <v>5658380643</v>
      </c>
      <c r="J18" s="199"/>
      <c r="K18" s="198">
        <v>5528379</v>
      </c>
      <c r="L18" s="198"/>
      <c r="M18" s="198">
        <v>45117933045</v>
      </c>
      <c r="N18" s="198"/>
      <c r="O18" s="198">
        <v>-30400499808</v>
      </c>
      <c r="P18" s="198"/>
      <c r="Q18" s="198">
        <f t="shared" si="1"/>
        <v>14717433237</v>
      </c>
    </row>
    <row r="19" spans="1:17" s="307" customFormat="1">
      <c r="A19" s="340" t="s">
        <v>84</v>
      </c>
      <c r="C19" s="198">
        <v>6610784</v>
      </c>
      <c r="D19" s="198"/>
      <c r="E19" s="198">
        <v>124923261369</v>
      </c>
      <c r="F19" s="198"/>
      <c r="G19" s="198">
        <v>-107152595788</v>
      </c>
      <c r="H19" s="198"/>
      <c r="I19" s="199">
        <f t="shared" si="0"/>
        <v>17770665581</v>
      </c>
      <c r="J19" s="199"/>
      <c r="K19" s="198">
        <v>6610784</v>
      </c>
      <c r="L19" s="198"/>
      <c r="M19" s="198">
        <v>124923261369</v>
      </c>
      <c r="N19" s="198"/>
      <c r="O19" s="198">
        <v>-92107863779</v>
      </c>
      <c r="P19" s="198"/>
      <c r="Q19" s="198">
        <f t="shared" si="1"/>
        <v>32815397590</v>
      </c>
    </row>
    <row r="20" spans="1:17" s="307" customFormat="1">
      <c r="A20" s="340" t="s">
        <v>333</v>
      </c>
      <c r="C20" s="198">
        <v>7323266</v>
      </c>
      <c r="D20" s="198"/>
      <c r="E20" s="198">
        <v>26112257243</v>
      </c>
      <c r="F20" s="198"/>
      <c r="G20" s="198">
        <v>-23579945099</v>
      </c>
      <c r="H20" s="198"/>
      <c r="I20" s="199">
        <f t="shared" si="0"/>
        <v>2532312144</v>
      </c>
      <c r="J20" s="199"/>
      <c r="K20" s="198">
        <v>7323266</v>
      </c>
      <c r="L20" s="198"/>
      <c r="M20" s="198">
        <v>26112257243</v>
      </c>
      <c r="N20" s="198"/>
      <c r="O20" s="198">
        <v>-20164188294</v>
      </c>
      <c r="P20" s="198"/>
      <c r="Q20" s="198">
        <f t="shared" si="1"/>
        <v>5948068949</v>
      </c>
    </row>
    <row r="21" spans="1:17" s="307" customFormat="1">
      <c r="A21" s="340" t="s">
        <v>108</v>
      </c>
      <c r="C21" s="198">
        <v>3411508</v>
      </c>
      <c r="D21" s="198"/>
      <c r="E21" s="198">
        <v>74810082179</v>
      </c>
      <c r="F21" s="198"/>
      <c r="G21" s="198">
        <v>-74413356046</v>
      </c>
      <c r="H21" s="198"/>
      <c r="I21" s="199">
        <f t="shared" si="0"/>
        <v>396726133</v>
      </c>
      <c r="J21" s="199"/>
      <c r="K21" s="198">
        <v>3411508</v>
      </c>
      <c r="L21" s="198"/>
      <c r="M21" s="198">
        <v>74810082179</v>
      </c>
      <c r="N21" s="198"/>
      <c r="O21" s="198">
        <v>-57566813140</v>
      </c>
      <c r="P21" s="198"/>
      <c r="Q21" s="198">
        <f t="shared" si="1"/>
        <v>17243269039</v>
      </c>
    </row>
    <row r="22" spans="1:17" s="307" customFormat="1">
      <c r="A22" s="340" t="s">
        <v>143</v>
      </c>
      <c r="C22" s="198">
        <v>90077538</v>
      </c>
      <c r="D22" s="198"/>
      <c r="E22" s="198">
        <v>79512920068</v>
      </c>
      <c r="F22" s="198"/>
      <c r="G22" s="198">
        <v>-82626122725</v>
      </c>
      <c r="H22" s="198"/>
      <c r="I22" s="199">
        <f t="shared" si="0"/>
        <v>-3113202657</v>
      </c>
      <c r="J22" s="199"/>
      <c r="K22" s="198">
        <v>90077538</v>
      </c>
      <c r="L22" s="198"/>
      <c r="M22" s="198">
        <v>79512920068</v>
      </c>
      <c r="N22" s="198"/>
      <c r="O22" s="198">
        <v>-83685425647</v>
      </c>
      <c r="P22" s="198"/>
      <c r="Q22" s="198">
        <f t="shared" si="1"/>
        <v>-4172505579</v>
      </c>
    </row>
    <row r="23" spans="1:17" s="307" customFormat="1">
      <c r="A23" s="340" t="s">
        <v>339</v>
      </c>
      <c r="C23" s="198">
        <v>1191050</v>
      </c>
      <c r="D23" s="198"/>
      <c r="E23" s="198">
        <v>70291898304</v>
      </c>
      <c r="F23" s="198"/>
      <c r="G23" s="198">
        <v>-77390344315</v>
      </c>
      <c r="H23" s="198"/>
      <c r="I23" s="199">
        <f t="shared" si="0"/>
        <v>-7098446011</v>
      </c>
      <c r="J23" s="199"/>
      <c r="K23" s="198">
        <v>1191050</v>
      </c>
      <c r="L23" s="198"/>
      <c r="M23" s="198">
        <v>70291898304</v>
      </c>
      <c r="N23" s="198"/>
      <c r="O23" s="198">
        <v>-69642121236</v>
      </c>
      <c r="P23" s="198"/>
      <c r="Q23" s="198">
        <f t="shared" si="1"/>
        <v>649777068</v>
      </c>
    </row>
    <row r="24" spans="1:17" s="307" customFormat="1">
      <c r="A24" s="340" t="s">
        <v>103</v>
      </c>
      <c r="C24" s="198">
        <v>1200930</v>
      </c>
      <c r="D24" s="198"/>
      <c r="E24" s="198">
        <v>97591880141</v>
      </c>
      <c r="F24" s="198"/>
      <c r="G24" s="198">
        <v>-87649119321</v>
      </c>
      <c r="H24" s="198"/>
      <c r="I24" s="199">
        <f t="shared" si="0"/>
        <v>9942760820</v>
      </c>
      <c r="J24" s="199"/>
      <c r="K24" s="198">
        <v>1200930</v>
      </c>
      <c r="L24" s="198"/>
      <c r="M24" s="198">
        <v>97591880141</v>
      </c>
      <c r="N24" s="198"/>
      <c r="O24" s="198">
        <v>-80928592362</v>
      </c>
      <c r="P24" s="198"/>
      <c r="Q24" s="198">
        <f t="shared" si="1"/>
        <v>16663287779</v>
      </c>
    </row>
    <row r="25" spans="1:17" s="307" customFormat="1">
      <c r="A25" s="340" t="s">
        <v>322</v>
      </c>
      <c r="C25" s="198">
        <v>20398096</v>
      </c>
      <c r="D25" s="198"/>
      <c r="E25" s="198">
        <v>58396974710</v>
      </c>
      <c r="F25" s="198"/>
      <c r="G25" s="198">
        <v>-58559913402</v>
      </c>
      <c r="H25" s="198"/>
      <c r="I25" s="199">
        <f t="shared" si="0"/>
        <v>-162938692</v>
      </c>
      <c r="J25" s="199"/>
      <c r="K25" s="198">
        <v>20398096</v>
      </c>
      <c r="L25" s="198"/>
      <c r="M25" s="198">
        <v>58396974710</v>
      </c>
      <c r="N25" s="198"/>
      <c r="O25" s="198">
        <v>-53383982164</v>
      </c>
      <c r="P25" s="198"/>
      <c r="Q25" s="198">
        <f t="shared" si="1"/>
        <v>5012992546</v>
      </c>
    </row>
    <row r="26" spans="1:17" s="307" customFormat="1">
      <c r="A26" s="340" t="s">
        <v>218</v>
      </c>
      <c r="C26" s="198">
        <v>4945172</v>
      </c>
      <c r="D26" s="198"/>
      <c r="E26" s="198">
        <v>55400482517</v>
      </c>
      <c r="F26" s="198"/>
      <c r="G26" s="198">
        <v>-55288607341</v>
      </c>
      <c r="H26" s="198"/>
      <c r="I26" s="199">
        <f t="shared" si="0"/>
        <v>111875176</v>
      </c>
      <c r="J26" s="199"/>
      <c r="K26" s="198">
        <v>4945172</v>
      </c>
      <c r="L26" s="198"/>
      <c r="M26" s="198">
        <v>55400482517</v>
      </c>
      <c r="N26" s="198"/>
      <c r="O26" s="198">
        <v>-51218277004</v>
      </c>
      <c r="P26" s="198"/>
      <c r="Q26" s="198">
        <f t="shared" si="1"/>
        <v>4182205513</v>
      </c>
    </row>
    <row r="27" spans="1:17" s="307" customFormat="1">
      <c r="A27" s="340" t="s">
        <v>164</v>
      </c>
      <c r="C27" s="198">
        <v>15894832</v>
      </c>
      <c r="D27" s="198"/>
      <c r="E27" s="198">
        <v>63864641827</v>
      </c>
      <c r="F27" s="198"/>
      <c r="G27" s="198">
        <v>-58631365521</v>
      </c>
      <c r="H27" s="198"/>
      <c r="I27" s="199">
        <f t="shared" si="0"/>
        <v>5233276306</v>
      </c>
      <c r="J27" s="199"/>
      <c r="K27" s="198">
        <v>15894832</v>
      </c>
      <c r="L27" s="198"/>
      <c r="M27" s="198">
        <v>63864641827</v>
      </c>
      <c r="N27" s="198"/>
      <c r="O27" s="198">
        <v>-57536276418</v>
      </c>
      <c r="P27" s="198"/>
      <c r="Q27" s="198">
        <f t="shared" si="1"/>
        <v>6328365409</v>
      </c>
    </row>
    <row r="28" spans="1:17" s="307" customFormat="1">
      <c r="A28" s="340" t="s">
        <v>150</v>
      </c>
      <c r="C28" s="198">
        <v>2336994</v>
      </c>
      <c r="D28" s="198"/>
      <c r="E28" s="198">
        <v>91878165433</v>
      </c>
      <c r="F28" s="198"/>
      <c r="G28" s="198">
        <v>-73256628493</v>
      </c>
      <c r="H28" s="198"/>
      <c r="I28" s="199">
        <f t="shared" si="0"/>
        <v>18621536940</v>
      </c>
      <c r="J28" s="199"/>
      <c r="K28" s="198">
        <v>2336994</v>
      </c>
      <c r="L28" s="198"/>
      <c r="M28" s="198">
        <v>91878165433</v>
      </c>
      <c r="N28" s="198"/>
      <c r="O28" s="198">
        <v>-62013936587</v>
      </c>
      <c r="P28" s="198"/>
      <c r="Q28" s="198">
        <f t="shared" si="1"/>
        <v>29864228846</v>
      </c>
    </row>
    <row r="29" spans="1:17" s="307" customFormat="1">
      <c r="A29" s="340" t="s">
        <v>345</v>
      </c>
      <c r="C29" s="198">
        <v>15669713</v>
      </c>
      <c r="D29" s="198"/>
      <c r="E29" s="198">
        <v>95639576197</v>
      </c>
      <c r="F29" s="198"/>
      <c r="G29" s="198">
        <v>-85191803354</v>
      </c>
      <c r="H29" s="198"/>
      <c r="I29" s="199">
        <f t="shared" si="0"/>
        <v>10447772843</v>
      </c>
      <c r="J29" s="199"/>
      <c r="K29" s="198">
        <v>15669713</v>
      </c>
      <c r="L29" s="198"/>
      <c r="M29" s="198">
        <v>95639576197</v>
      </c>
      <c r="N29" s="198"/>
      <c r="O29" s="198">
        <v>-84989977560</v>
      </c>
      <c r="P29" s="198"/>
      <c r="Q29" s="198">
        <f t="shared" si="1"/>
        <v>10649598637</v>
      </c>
    </row>
    <row r="30" spans="1:17" s="307" customFormat="1">
      <c r="A30" s="340" t="s">
        <v>283</v>
      </c>
      <c r="C30" s="198">
        <v>21439424</v>
      </c>
      <c r="D30" s="198"/>
      <c r="E30" s="198">
        <v>38787584160</v>
      </c>
      <c r="F30" s="198"/>
      <c r="G30" s="198">
        <v>-41388272421</v>
      </c>
      <c r="H30" s="198"/>
      <c r="I30" s="199">
        <f t="shared" si="0"/>
        <v>-2600688261</v>
      </c>
      <c r="J30" s="199"/>
      <c r="K30" s="198">
        <v>21439424</v>
      </c>
      <c r="L30" s="198"/>
      <c r="M30" s="198">
        <v>38787584160</v>
      </c>
      <c r="N30" s="198"/>
      <c r="O30" s="198">
        <v>-33513830718</v>
      </c>
      <c r="P30" s="198"/>
      <c r="Q30" s="198">
        <f t="shared" si="1"/>
        <v>5273753442</v>
      </c>
    </row>
    <row r="31" spans="1:17" s="307" customFormat="1">
      <c r="A31" s="340" t="s">
        <v>135</v>
      </c>
      <c r="C31" s="198">
        <v>25419938</v>
      </c>
      <c r="D31" s="198"/>
      <c r="E31" s="198">
        <v>162730359538</v>
      </c>
      <c r="F31" s="198"/>
      <c r="G31" s="198">
        <v>-137884002118</v>
      </c>
      <c r="H31" s="198"/>
      <c r="I31" s="199">
        <f t="shared" si="0"/>
        <v>24846357420</v>
      </c>
      <c r="J31" s="199"/>
      <c r="K31" s="198">
        <v>25419938</v>
      </c>
      <c r="L31" s="198"/>
      <c r="M31" s="198">
        <v>162730359538</v>
      </c>
      <c r="N31" s="198"/>
      <c r="O31" s="198">
        <v>-124047200275</v>
      </c>
      <c r="P31" s="198"/>
      <c r="Q31" s="198">
        <f t="shared" si="1"/>
        <v>38683159263</v>
      </c>
    </row>
    <row r="32" spans="1:17" s="307" customFormat="1">
      <c r="A32" s="340" t="s">
        <v>266</v>
      </c>
      <c r="C32" s="198">
        <v>16196285</v>
      </c>
      <c r="D32" s="198"/>
      <c r="E32" s="198">
        <v>98692491853</v>
      </c>
      <c r="F32" s="198"/>
      <c r="G32" s="198">
        <v>-84917683707</v>
      </c>
      <c r="H32" s="198"/>
      <c r="I32" s="199">
        <f t="shared" si="0"/>
        <v>13774808146</v>
      </c>
      <c r="J32" s="199"/>
      <c r="K32" s="198">
        <v>16196285</v>
      </c>
      <c r="L32" s="198"/>
      <c r="M32" s="198">
        <v>98692491853</v>
      </c>
      <c r="N32" s="198"/>
      <c r="O32" s="198">
        <v>-74591350185</v>
      </c>
      <c r="P32" s="198"/>
      <c r="Q32" s="198">
        <f t="shared" si="1"/>
        <v>24101141668</v>
      </c>
    </row>
    <row r="33" spans="1:17" s="307" customFormat="1">
      <c r="A33" s="340" t="s">
        <v>474</v>
      </c>
      <c r="C33" s="198">
        <v>4704892</v>
      </c>
      <c r="D33" s="198"/>
      <c r="E33" s="198">
        <v>75812514844</v>
      </c>
      <c r="F33" s="198"/>
      <c r="G33" s="198">
        <v>-77529692786</v>
      </c>
      <c r="H33" s="198"/>
      <c r="I33" s="199">
        <f t="shared" si="0"/>
        <v>-1717177942</v>
      </c>
      <c r="J33" s="199"/>
      <c r="K33" s="198">
        <v>4704892</v>
      </c>
      <c r="L33" s="198"/>
      <c r="M33" s="198">
        <v>75812514844</v>
      </c>
      <c r="N33" s="198"/>
      <c r="O33" s="198">
        <v>-75822762789</v>
      </c>
      <c r="P33" s="198"/>
      <c r="Q33" s="198">
        <f t="shared" si="1"/>
        <v>-10247945</v>
      </c>
    </row>
    <row r="34" spans="1:17" s="307" customFormat="1">
      <c r="A34" s="340" t="s">
        <v>430</v>
      </c>
      <c r="C34" s="198">
        <v>20945214</v>
      </c>
      <c r="D34" s="198"/>
      <c r="E34" s="198">
        <v>52988401493</v>
      </c>
      <c r="F34" s="198"/>
      <c r="G34" s="198">
        <v>-51927378997</v>
      </c>
      <c r="H34" s="198"/>
      <c r="I34" s="199">
        <f t="shared" si="0"/>
        <v>1061022496</v>
      </c>
      <c r="J34" s="199"/>
      <c r="K34" s="198">
        <v>20945214</v>
      </c>
      <c r="L34" s="198"/>
      <c r="M34" s="198">
        <v>52988401493</v>
      </c>
      <c r="N34" s="198"/>
      <c r="O34" s="198">
        <v>-51263661309</v>
      </c>
      <c r="P34" s="198"/>
      <c r="Q34" s="198">
        <f t="shared" si="1"/>
        <v>1724740184</v>
      </c>
    </row>
    <row r="35" spans="1:17" s="307" customFormat="1">
      <c r="A35" s="340" t="s">
        <v>432</v>
      </c>
      <c r="C35" s="198">
        <v>27746181</v>
      </c>
      <c r="D35" s="198"/>
      <c r="E35" s="198">
        <v>58830467581</v>
      </c>
      <c r="F35" s="198"/>
      <c r="G35" s="198">
        <v>-52426608989</v>
      </c>
      <c r="H35" s="198"/>
      <c r="I35" s="199">
        <f t="shared" si="0"/>
        <v>6403858592</v>
      </c>
      <c r="J35" s="199"/>
      <c r="K35" s="198">
        <v>27746181</v>
      </c>
      <c r="L35" s="198"/>
      <c r="M35" s="198">
        <v>58830467581</v>
      </c>
      <c r="N35" s="198"/>
      <c r="O35" s="198">
        <v>-43265907097</v>
      </c>
      <c r="P35" s="198"/>
      <c r="Q35" s="198">
        <f t="shared" si="1"/>
        <v>15564560484</v>
      </c>
    </row>
    <row r="36" spans="1:17" s="307" customFormat="1">
      <c r="A36" s="340" t="s">
        <v>79</v>
      </c>
      <c r="C36" s="198">
        <v>571043</v>
      </c>
      <c r="D36" s="198"/>
      <c r="E36" s="198">
        <v>34927214953</v>
      </c>
      <c r="F36" s="198"/>
      <c r="G36" s="198">
        <v>-35103705326</v>
      </c>
      <c r="H36" s="198"/>
      <c r="I36" s="199">
        <f t="shared" si="0"/>
        <v>-176490373</v>
      </c>
      <c r="J36" s="199"/>
      <c r="K36" s="198">
        <v>571043</v>
      </c>
      <c r="L36" s="198"/>
      <c r="M36" s="198">
        <v>34927214953</v>
      </c>
      <c r="N36" s="198"/>
      <c r="O36" s="198">
        <v>-21543866057</v>
      </c>
      <c r="P36" s="198"/>
      <c r="Q36" s="198">
        <f t="shared" si="1"/>
        <v>13383348896</v>
      </c>
    </row>
    <row r="37" spans="1:17" s="307" customFormat="1">
      <c r="A37" s="340" t="s">
        <v>365</v>
      </c>
      <c r="C37" s="198">
        <v>17715045</v>
      </c>
      <c r="D37" s="198"/>
      <c r="E37" s="198">
        <v>167115488180</v>
      </c>
      <c r="F37" s="198"/>
      <c r="G37" s="198">
        <v>-147710619610</v>
      </c>
      <c r="H37" s="198"/>
      <c r="I37" s="199">
        <f t="shared" si="0"/>
        <v>19404868570</v>
      </c>
      <c r="J37" s="199"/>
      <c r="K37" s="198">
        <v>17715045</v>
      </c>
      <c r="L37" s="198"/>
      <c r="M37" s="198">
        <v>167115488180</v>
      </c>
      <c r="N37" s="198"/>
      <c r="O37" s="198">
        <v>-143761261653</v>
      </c>
      <c r="P37" s="198"/>
      <c r="Q37" s="198">
        <f t="shared" si="1"/>
        <v>23354226527</v>
      </c>
    </row>
    <row r="38" spans="1:17" s="307" customFormat="1">
      <c r="A38" s="340" t="s">
        <v>307</v>
      </c>
      <c r="C38" s="198">
        <v>5228031</v>
      </c>
      <c r="D38" s="198"/>
      <c r="E38" s="198">
        <v>55243304414</v>
      </c>
      <c r="F38" s="198"/>
      <c r="G38" s="198">
        <v>-59309305351</v>
      </c>
      <c r="H38" s="198"/>
      <c r="I38" s="199">
        <f t="shared" si="0"/>
        <v>-4066000937</v>
      </c>
      <c r="J38" s="199"/>
      <c r="K38" s="198">
        <v>5228031</v>
      </c>
      <c r="L38" s="198"/>
      <c r="M38" s="198">
        <v>55243304414</v>
      </c>
      <c r="N38" s="198"/>
      <c r="O38" s="198">
        <v>-54978828863</v>
      </c>
      <c r="P38" s="198"/>
      <c r="Q38" s="198">
        <f t="shared" si="1"/>
        <v>264475551</v>
      </c>
    </row>
    <row r="39" spans="1:17" s="307" customFormat="1">
      <c r="A39" s="340" t="s">
        <v>469</v>
      </c>
      <c r="C39" s="198">
        <v>6389023</v>
      </c>
      <c r="D39" s="198"/>
      <c r="E39" s="198">
        <v>55825363076</v>
      </c>
      <c r="F39" s="198"/>
      <c r="G39" s="198">
        <v>-63758176484</v>
      </c>
      <c r="H39" s="198"/>
      <c r="I39" s="199">
        <f t="shared" si="0"/>
        <v>-7932813408</v>
      </c>
      <c r="J39" s="199"/>
      <c r="K39" s="198">
        <v>6389023</v>
      </c>
      <c r="L39" s="198"/>
      <c r="M39" s="198">
        <v>55825363076</v>
      </c>
      <c r="N39" s="198"/>
      <c r="O39" s="198">
        <v>-62834021260</v>
      </c>
      <c r="P39" s="198"/>
      <c r="Q39" s="198">
        <f t="shared" si="1"/>
        <v>-7008658184</v>
      </c>
    </row>
    <row r="40" spans="1:17" s="307" customFormat="1">
      <c r="A40" s="340" t="s">
        <v>324</v>
      </c>
      <c r="C40" s="198">
        <v>11447157</v>
      </c>
      <c r="D40" s="198"/>
      <c r="E40" s="198">
        <v>40759744266</v>
      </c>
      <c r="F40" s="198"/>
      <c r="G40" s="198">
        <v>-34782693906</v>
      </c>
      <c r="H40" s="198"/>
      <c r="I40" s="199">
        <f t="shared" ref="I40:I71" si="2">E40+G40</f>
        <v>5977050360</v>
      </c>
      <c r="J40" s="199"/>
      <c r="K40" s="198">
        <v>11447157</v>
      </c>
      <c r="L40" s="198"/>
      <c r="M40" s="198">
        <v>40759744266</v>
      </c>
      <c r="N40" s="198"/>
      <c r="O40" s="198">
        <v>-26490040837</v>
      </c>
      <c r="P40" s="198"/>
      <c r="Q40" s="198">
        <f t="shared" si="1"/>
        <v>14269703429</v>
      </c>
    </row>
    <row r="41" spans="1:17" s="307" customFormat="1">
      <c r="A41" s="340" t="s">
        <v>300</v>
      </c>
      <c r="C41" s="198">
        <v>846153</v>
      </c>
      <c r="D41" s="198"/>
      <c r="E41" s="198">
        <v>48339073857</v>
      </c>
      <c r="F41" s="198"/>
      <c r="G41" s="198">
        <v>-36732315372</v>
      </c>
      <c r="H41" s="198"/>
      <c r="I41" s="199">
        <f t="shared" si="2"/>
        <v>11606758485</v>
      </c>
      <c r="J41" s="199"/>
      <c r="K41" s="198">
        <v>846153</v>
      </c>
      <c r="L41" s="198"/>
      <c r="M41" s="198">
        <v>48339073857</v>
      </c>
      <c r="N41" s="198"/>
      <c r="O41" s="198">
        <v>-25345331447</v>
      </c>
      <c r="P41" s="198"/>
      <c r="Q41" s="198">
        <f t="shared" si="1"/>
        <v>22993742410</v>
      </c>
    </row>
    <row r="42" spans="1:17" s="307" customFormat="1">
      <c r="A42" s="340" t="s">
        <v>199</v>
      </c>
      <c r="C42" s="198">
        <v>54133039</v>
      </c>
      <c r="D42" s="198"/>
      <c r="E42" s="198">
        <v>95675864513</v>
      </c>
      <c r="F42" s="198"/>
      <c r="G42" s="198">
        <v>-105207696186</v>
      </c>
      <c r="H42" s="198"/>
      <c r="I42" s="199">
        <f t="shared" si="2"/>
        <v>-9531831673</v>
      </c>
      <c r="J42" s="199"/>
      <c r="K42" s="198">
        <v>54133039</v>
      </c>
      <c r="L42" s="198"/>
      <c r="M42" s="198">
        <v>95675864513</v>
      </c>
      <c r="N42" s="198"/>
      <c r="O42" s="198">
        <v>-100193974675</v>
      </c>
      <c r="P42" s="198"/>
      <c r="Q42" s="198">
        <f t="shared" si="1"/>
        <v>-4518110162</v>
      </c>
    </row>
    <row r="43" spans="1:17" s="307" customFormat="1">
      <c r="A43" s="340" t="s">
        <v>299</v>
      </c>
      <c r="C43" s="198">
        <v>974318</v>
      </c>
      <c r="D43" s="198"/>
      <c r="E43" s="198">
        <v>22024163176</v>
      </c>
      <c r="F43" s="198"/>
      <c r="G43" s="198">
        <v>-23259085455</v>
      </c>
      <c r="H43" s="198"/>
      <c r="I43" s="199">
        <f t="shared" si="2"/>
        <v>-1234922279</v>
      </c>
      <c r="J43" s="199"/>
      <c r="K43" s="198">
        <v>974318</v>
      </c>
      <c r="L43" s="198"/>
      <c r="M43" s="198">
        <v>22024163176</v>
      </c>
      <c r="N43" s="198"/>
      <c r="O43" s="198">
        <v>-23366547109</v>
      </c>
      <c r="P43" s="198"/>
      <c r="Q43" s="198">
        <f t="shared" si="1"/>
        <v>-1342383933</v>
      </c>
    </row>
    <row r="44" spans="1:17" s="307" customFormat="1">
      <c r="A44" s="340" t="s">
        <v>422</v>
      </c>
      <c r="C44" s="198">
        <v>14742018</v>
      </c>
      <c r="D44" s="198"/>
      <c r="E44" s="198">
        <v>113717391229</v>
      </c>
      <c r="F44" s="198"/>
      <c r="G44" s="198">
        <v>-108618868139</v>
      </c>
      <c r="H44" s="198"/>
      <c r="I44" s="199">
        <f t="shared" si="2"/>
        <v>5098523090</v>
      </c>
      <c r="J44" s="199"/>
      <c r="K44" s="198">
        <v>14742018</v>
      </c>
      <c r="L44" s="198"/>
      <c r="M44" s="198">
        <v>113717391229</v>
      </c>
      <c r="N44" s="198"/>
      <c r="O44" s="198">
        <v>-100370929178</v>
      </c>
      <c r="P44" s="198"/>
      <c r="Q44" s="198">
        <f t="shared" si="1"/>
        <v>13346462051</v>
      </c>
    </row>
    <row r="45" spans="1:17" s="307" customFormat="1">
      <c r="A45" s="340" t="s">
        <v>294</v>
      </c>
      <c r="C45" s="198">
        <v>10936130</v>
      </c>
      <c r="D45" s="198"/>
      <c r="E45" s="198">
        <v>63813122359</v>
      </c>
      <c r="F45" s="198"/>
      <c r="G45" s="198">
        <v>-65848427292</v>
      </c>
      <c r="H45" s="198"/>
      <c r="I45" s="199">
        <f t="shared" si="2"/>
        <v>-2035304933</v>
      </c>
      <c r="J45" s="199"/>
      <c r="K45" s="198">
        <v>10936130</v>
      </c>
      <c r="L45" s="198"/>
      <c r="M45" s="198">
        <v>63813122359</v>
      </c>
      <c r="N45" s="198"/>
      <c r="O45" s="198">
        <v>-61608626126</v>
      </c>
      <c r="P45" s="198"/>
      <c r="Q45" s="198">
        <f t="shared" si="1"/>
        <v>2204496233</v>
      </c>
    </row>
    <row r="46" spans="1:17" s="307" customFormat="1">
      <c r="A46" s="340" t="s">
        <v>321</v>
      </c>
      <c r="C46" s="198">
        <v>32238840</v>
      </c>
      <c r="D46" s="198"/>
      <c r="E46" s="198">
        <v>63645379541</v>
      </c>
      <c r="F46" s="198"/>
      <c r="G46" s="198">
        <v>-66497906746</v>
      </c>
      <c r="H46" s="198"/>
      <c r="I46" s="199">
        <f t="shared" si="2"/>
        <v>-2852527205</v>
      </c>
      <c r="J46" s="199"/>
      <c r="K46" s="198">
        <v>32238840</v>
      </c>
      <c r="L46" s="198"/>
      <c r="M46" s="198">
        <v>63645379541</v>
      </c>
      <c r="N46" s="198"/>
      <c r="O46" s="198">
        <v>-53713216100</v>
      </c>
      <c r="P46" s="198"/>
      <c r="Q46" s="198">
        <f t="shared" si="1"/>
        <v>9932163441</v>
      </c>
    </row>
    <row r="47" spans="1:17" s="307" customFormat="1">
      <c r="A47" s="340" t="s">
        <v>260</v>
      </c>
      <c r="C47" s="198">
        <v>13900555</v>
      </c>
      <c r="D47" s="198"/>
      <c r="E47" s="198">
        <v>64943879483</v>
      </c>
      <c r="F47" s="198"/>
      <c r="G47" s="198">
        <v>-64809095865</v>
      </c>
      <c r="H47" s="198"/>
      <c r="I47" s="199">
        <f t="shared" si="2"/>
        <v>134783618</v>
      </c>
      <c r="J47" s="199"/>
      <c r="K47" s="198">
        <v>13900555</v>
      </c>
      <c r="L47" s="198"/>
      <c r="M47" s="198">
        <v>64943879483</v>
      </c>
      <c r="N47" s="198"/>
      <c r="O47" s="198">
        <v>-68768969220</v>
      </c>
      <c r="P47" s="198"/>
      <c r="Q47" s="198">
        <f t="shared" si="1"/>
        <v>-3825089737</v>
      </c>
    </row>
    <row r="48" spans="1:17" s="307" customFormat="1">
      <c r="A48" s="340" t="s">
        <v>134</v>
      </c>
      <c r="C48" s="198">
        <v>9371481</v>
      </c>
      <c r="D48" s="198"/>
      <c r="E48" s="198">
        <v>52633821889</v>
      </c>
      <c r="F48" s="198"/>
      <c r="G48" s="198">
        <v>-38824012311</v>
      </c>
      <c r="H48" s="198"/>
      <c r="I48" s="199">
        <f t="shared" si="2"/>
        <v>13809809578</v>
      </c>
      <c r="J48" s="199"/>
      <c r="K48" s="198">
        <v>9371481</v>
      </c>
      <c r="L48" s="198"/>
      <c r="M48" s="198">
        <v>52633821889</v>
      </c>
      <c r="N48" s="198"/>
      <c r="O48" s="198">
        <v>-36134427680</v>
      </c>
      <c r="P48" s="198"/>
      <c r="Q48" s="198">
        <f t="shared" si="1"/>
        <v>16499394209</v>
      </c>
    </row>
    <row r="49" spans="1:17" s="307" customFormat="1">
      <c r="A49" s="340" t="s">
        <v>279</v>
      </c>
      <c r="C49" s="198">
        <v>2921573</v>
      </c>
      <c r="D49" s="198"/>
      <c r="E49" s="198">
        <v>56312237134</v>
      </c>
      <c r="F49" s="198"/>
      <c r="G49" s="198">
        <v>-46888518616</v>
      </c>
      <c r="H49" s="198"/>
      <c r="I49" s="199">
        <f t="shared" si="2"/>
        <v>9423718518</v>
      </c>
      <c r="J49" s="199"/>
      <c r="K49" s="198">
        <v>2921573</v>
      </c>
      <c r="L49" s="198"/>
      <c r="M49" s="198">
        <v>56312237134</v>
      </c>
      <c r="N49" s="198"/>
      <c r="O49" s="198">
        <v>-42266202811</v>
      </c>
      <c r="P49" s="198"/>
      <c r="Q49" s="198">
        <f t="shared" si="1"/>
        <v>14046034323</v>
      </c>
    </row>
    <row r="50" spans="1:17" s="307" customFormat="1">
      <c r="A50" s="340" t="s">
        <v>181</v>
      </c>
      <c r="C50" s="198">
        <v>220668</v>
      </c>
      <c r="D50" s="198"/>
      <c r="E50" s="198">
        <v>19943758912</v>
      </c>
      <c r="F50" s="198"/>
      <c r="G50" s="198">
        <v>-19801537888</v>
      </c>
      <c r="H50" s="198"/>
      <c r="I50" s="199">
        <f t="shared" si="2"/>
        <v>142221024</v>
      </c>
      <c r="J50" s="199"/>
      <c r="K50" s="198">
        <v>220668</v>
      </c>
      <c r="L50" s="198"/>
      <c r="M50" s="198">
        <v>19943758912</v>
      </c>
      <c r="N50" s="198"/>
      <c r="O50" s="198">
        <v>-12522695106</v>
      </c>
      <c r="P50" s="198"/>
      <c r="Q50" s="198">
        <f t="shared" si="1"/>
        <v>7421063806</v>
      </c>
    </row>
    <row r="51" spans="1:17" s="307" customFormat="1">
      <c r="A51" s="340" t="s">
        <v>291</v>
      </c>
      <c r="C51" s="198">
        <v>50784123</v>
      </c>
      <c r="D51" s="198"/>
      <c r="E51" s="198">
        <v>59922083517</v>
      </c>
      <c r="F51" s="198"/>
      <c r="G51" s="198">
        <v>-51156406274</v>
      </c>
      <c r="H51" s="198"/>
      <c r="I51" s="199">
        <f t="shared" si="2"/>
        <v>8765677243</v>
      </c>
      <c r="J51" s="199"/>
      <c r="K51" s="198">
        <v>50784123</v>
      </c>
      <c r="L51" s="198"/>
      <c r="M51" s="198">
        <v>59922083517</v>
      </c>
      <c r="N51" s="198"/>
      <c r="O51" s="198">
        <v>-58307676788</v>
      </c>
      <c r="P51" s="198"/>
      <c r="Q51" s="198">
        <f t="shared" si="1"/>
        <v>1614406729</v>
      </c>
    </row>
    <row r="52" spans="1:17" s="307" customFormat="1">
      <c r="A52" s="340" t="s">
        <v>109</v>
      </c>
      <c r="C52" s="198">
        <v>17960335</v>
      </c>
      <c r="D52" s="198"/>
      <c r="E52" s="198">
        <v>59130695979</v>
      </c>
      <c r="F52" s="198"/>
      <c r="G52" s="198">
        <v>-56452761130</v>
      </c>
      <c r="H52" s="198"/>
      <c r="I52" s="199">
        <f t="shared" si="2"/>
        <v>2677934849</v>
      </c>
      <c r="J52" s="199"/>
      <c r="K52" s="198">
        <v>17960335</v>
      </c>
      <c r="L52" s="198"/>
      <c r="M52" s="198">
        <v>59130695979</v>
      </c>
      <c r="N52" s="198"/>
      <c r="O52" s="198">
        <v>-55885344092</v>
      </c>
      <c r="P52" s="198"/>
      <c r="Q52" s="198">
        <f t="shared" si="1"/>
        <v>3245351887</v>
      </c>
    </row>
    <row r="53" spans="1:17" s="307" customFormat="1">
      <c r="A53" s="340" t="s">
        <v>118</v>
      </c>
      <c r="C53" s="198">
        <v>16421384</v>
      </c>
      <c r="D53" s="198"/>
      <c r="E53" s="198">
        <v>79496305850</v>
      </c>
      <c r="F53" s="198"/>
      <c r="G53" s="198">
        <v>-71683090295</v>
      </c>
      <c r="H53" s="198"/>
      <c r="I53" s="199">
        <f t="shared" si="2"/>
        <v>7813215555</v>
      </c>
      <c r="J53" s="199"/>
      <c r="K53" s="198">
        <v>16421384</v>
      </c>
      <c r="L53" s="198"/>
      <c r="M53" s="198">
        <v>79496305850</v>
      </c>
      <c r="N53" s="198"/>
      <c r="O53" s="198">
        <v>-63772568418</v>
      </c>
      <c r="P53" s="198"/>
      <c r="Q53" s="198">
        <f t="shared" si="1"/>
        <v>15723737432</v>
      </c>
    </row>
    <row r="54" spans="1:17" s="307" customFormat="1">
      <c r="A54" s="340" t="s">
        <v>262</v>
      </c>
      <c r="C54" s="198">
        <v>10585317</v>
      </c>
      <c r="D54" s="198"/>
      <c r="E54" s="198">
        <v>48823631451</v>
      </c>
      <c r="F54" s="198"/>
      <c r="G54" s="198">
        <v>-33754162999</v>
      </c>
      <c r="H54" s="198"/>
      <c r="I54" s="199">
        <f t="shared" si="2"/>
        <v>15069468452</v>
      </c>
      <c r="J54" s="199"/>
      <c r="K54" s="198">
        <v>10585317</v>
      </c>
      <c r="L54" s="198"/>
      <c r="M54" s="198">
        <v>48823631451</v>
      </c>
      <c r="N54" s="198"/>
      <c r="O54" s="198">
        <v>-34574641186</v>
      </c>
      <c r="P54" s="198"/>
      <c r="Q54" s="198">
        <f t="shared" si="1"/>
        <v>14248990265</v>
      </c>
    </row>
    <row r="55" spans="1:17" s="307" customFormat="1">
      <c r="A55" s="340" t="s">
        <v>206</v>
      </c>
      <c r="C55" s="198">
        <v>21160487</v>
      </c>
      <c r="D55" s="198"/>
      <c r="E55" s="198">
        <v>66069622387</v>
      </c>
      <c r="F55" s="198"/>
      <c r="G55" s="198">
        <v>-68740583581</v>
      </c>
      <c r="H55" s="198"/>
      <c r="I55" s="199">
        <f t="shared" si="2"/>
        <v>-2670961194</v>
      </c>
      <c r="J55" s="199"/>
      <c r="K55" s="198">
        <v>21160487</v>
      </c>
      <c r="L55" s="198"/>
      <c r="M55" s="198">
        <v>66069622387</v>
      </c>
      <c r="N55" s="198"/>
      <c r="O55" s="198">
        <v>-57655014610</v>
      </c>
      <c r="P55" s="198"/>
      <c r="Q55" s="198">
        <f t="shared" si="1"/>
        <v>8414607777</v>
      </c>
    </row>
    <row r="56" spans="1:17" s="307" customFormat="1">
      <c r="A56" s="340" t="s">
        <v>178</v>
      </c>
      <c r="C56" s="198">
        <v>7256587</v>
      </c>
      <c r="D56" s="198"/>
      <c r="E56" s="198">
        <v>51792286012</v>
      </c>
      <c r="F56" s="198"/>
      <c r="G56" s="198">
        <v>-42829917144</v>
      </c>
      <c r="H56" s="198"/>
      <c r="I56" s="199">
        <f t="shared" si="2"/>
        <v>8962368868</v>
      </c>
      <c r="J56" s="199"/>
      <c r="K56" s="198">
        <v>7256587</v>
      </c>
      <c r="L56" s="198"/>
      <c r="M56" s="198">
        <v>51792286012</v>
      </c>
      <c r="N56" s="198"/>
      <c r="O56" s="198">
        <v>-31117534558</v>
      </c>
      <c r="P56" s="198"/>
      <c r="Q56" s="198">
        <f t="shared" si="1"/>
        <v>20674751454</v>
      </c>
    </row>
    <row r="57" spans="1:17" s="307" customFormat="1">
      <c r="A57" s="340" t="s">
        <v>506</v>
      </c>
      <c r="C57" s="198">
        <v>733963</v>
      </c>
      <c r="D57" s="198"/>
      <c r="E57" s="198">
        <v>9616074233</v>
      </c>
      <c r="F57" s="198"/>
      <c r="G57" s="198">
        <v>-8320168456</v>
      </c>
      <c r="H57" s="198"/>
      <c r="I57" s="199">
        <f t="shared" si="2"/>
        <v>1295905777</v>
      </c>
      <c r="J57" s="199"/>
      <c r="K57" s="198">
        <v>733963</v>
      </c>
      <c r="L57" s="198"/>
      <c r="M57" s="198">
        <v>9616074233</v>
      </c>
      <c r="N57" s="198"/>
      <c r="O57" s="198">
        <v>-8320168456</v>
      </c>
      <c r="P57" s="198"/>
      <c r="Q57" s="198">
        <f t="shared" si="1"/>
        <v>1295905777</v>
      </c>
    </row>
    <row r="58" spans="1:17" s="307" customFormat="1">
      <c r="A58" s="340" t="s">
        <v>298</v>
      </c>
      <c r="C58" s="198">
        <v>17040938</v>
      </c>
      <c r="D58" s="198"/>
      <c r="E58" s="198">
        <v>22563473170</v>
      </c>
      <c r="F58" s="198"/>
      <c r="G58" s="198">
        <v>-24421686665</v>
      </c>
      <c r="H58" s="198"/>
      <c r="I58" s="199">
        <f t="shared" si="2"/>
        <v>-1858213495</v>
      </c>
      <c r="J58" s="199"/>
      <c r="K58" s="198">
        <v>17040938</v>
      </c>
      <c r="L58" s="198"/>
      <c r="M58" s="198">
        <v>22563473170</v>
      </c>
      <c r="N58" s="198"/>
      <c r="O58" s="198">
        <v>-21003369093</v>
      </c>
      <c r="P58" s="198"/>
      <c r="Q58" s="198">
        <f t="shared" si="1"/>
        <v>1560104077</v>
      </c>
    </row>
    <row r="59" spans="1:17" s="307" customFormat="1">
      <c r="A59" s="340" t="s">
        <v>364</v>
      </c>
      <c r="C59" s="198">
        <v>4693510</v>
      </c>
      <c r="D59" s="198"/>
      <c r="E59" s="198">
        <v>66531222361</v>
      </c>
      <c r="F59" s="198"/>
      <c r="G59" s="198">
        <v>-62713143904</v>
      </c>
      <c r="H59" s="198"/>
      <c r="I59" s="199">
        <f t="shared" si="2"/>
        <v>3818078457</v>
      </c>
      <c r="J59" s="199"/>
      <c r="K59" s="198">
        <v>4693510</v>
      </c>
      <c r="L59" s="198"/>
      <c r="M59" s="198">
        <v>66531222361</v>
      </c>
      <c r="N59" s="198"/>
      <c r="O59" s="198">
        <v>-61347897839</v>
      </c>
      <c r="P59" s="198"/>
      <c r="Q59" s="198">
        <f t="shared" si="1"/>
        <v>5183324522</v>
      </c>
    </row>
    <row r="60" spans="1:17" s="307" customFormat="1">
      <c r="A60" s="340" t="s">
        <v>146</v>
      </c>
      <c r="C60" s="198">
        <v>13109200</v>
      </c>
      <c r="D60" s="198"/>
      <c r="E60" s="198">
        <v>53701576274</v>
      </c>
      <c r="F60" s="198"/>
      <c r="G60" s="198">
        <v>-59478436308</v>
      </c>
      <c r="H60" s="198"/>
      <c r="I60" s="199">
        <f t="shared" si="2"/>
        <v>-5776860034</v>
      </c>
      <c r="J60" s="199"/>
      <c r="K60" s="198">
        <v>13109200</v>
      </c>
      <c r="L60" s="198"/>
      <c r="M60" s="198">
        <v>53701576274</v>
      </c>
      <c r="N60" s="198"/>
      <c r="O60" s="198">
        <v>-55498072434</v>
      </c>
      <c r="P60" s="198"/>
      <c r="Q60" s="198">
        <f t="shared" si="1"/>
        <v>-1796496160</v>
      </c>
    </row>
    <row r="61" spans="1:17" s="307" customFormat="1">
      <c r="A61" s="340" t="s">
        <v>264</v>
      </c>
      <c r="C61" s="198">
        <v>15737000</v>
      </c>
      <c r="D61" s="198"/>
      <c r="E61" s="198">
        <v>46883164459</v>
      </c>
      <c r="F61" s="198"/>
      <c r="G61" s="198">
        <v>-42592823494</v>
      </c>
      <c r="H61" s="198"/>
      <c r="I61" s="199">
        <f t="shared" si="2"/>
        <v>4290340965</v>
      </c>
      <c r="J61" s="199"/>
      <c r="K61" s="198">
        <v>15737000</v>
      </c>
      <c r="L61" s="198"/>
      <c r="M61" s="198">
        <v>46883164459</v>
      </c>
      <c r="N61" s="198"/>
      <c r="O61" s="198">
        <v>-34146438404</v>
      </c>
      <c r="P61" s="198"/>
      <c r="Q61" s="198">
        <f t="shared" si="1"/>
        <v>12736726055</v>
      </c>
    </row>
    <row r="62" spans="1:17" s="307" customFormat="1">
      <c r="A62" s="340" t="s">
        <v>245</v>
      </c>
      <c r="C62" s="198">
        <v>2268761</v>
      </c>
      <c r="D62" s="198"/>
      <c r="E62" s="198">
        <v>63305200752</v>
      </c>
      <c r="F62" s="198"/>
      <c r="G62" s="198">
        <v>-54705073642</v>
      </c>
      <c r="H62" s="198"/>
      <c r="I62" s="199">
        <f t="shared" si="2"/>
        <v>8600127110</v>
      </c>
      <c r="J62" s="199"/>
      <c r="K62" s="198">
        <v>2268761</v>
      </c>
      <c r="L62" s="198"/>
      <c r="M62" s="198">
        <v>63305200752</v>
      </c>
      <c r="N62" s="198"/>
      <c r="O62" s="198">
        <v>-44236106762</v>
      </c>
      <c r="P62" s="198"/>
      <c r="Q62" s="198">
        <f t="shared" si="1"/>
        <v>19069093990</v>
      </c>
    </row>
    <row r="63" spans="1:17" s="307" customFormat="1">
      <c r="A63" s="340" t="s">
        <v>170</v>
      </c>
      <c r="C63" s="198">
        <v>3673644</v>
      </c>
      <c r="D63" s="198"/>
      <c r="E63" s="198">
        <v>51855358621</v>
      </c>
      <c r="F63" s="198"/>
      <c r="G63" s="198">
        <v>-46689718812</v>
      </c>
      <c r="H63" s="198"/>
      <c r="I63" s="199">
        <f t="shared" si="2"/>
        <v>5165639809</v>
      </c>
      <c r="J63" s="199"/>
      <c r="K63" s="198">
        <v>3673644</v>
      </c>
      <c r="L63" s="198"/>
      <c r="M63" s="198">
        <v>51855358621</v>
      </c>
      <c r="N63" s="198"/>
      <c r="O63" s="198">
        <v>-42537716845</v>
      </c>
      <c r="P63" s="198"/>
      <c r="Q63" s="198">
        <f t="shared" si="1"/>
        <v>9317641776</v>
      </c>
    </row>
    <row r="64" spans="1:17" s="307" customFormat="1">
      <c r="A64" s="340" t="s">
        <v>473</v>
      </c>
      <c r="C64" s="198">
        <v>5612752</v>
      </c>
      <c r="D64" s="198"/>
      <c r="E64" s="198">
        <v>40785093281</v>
      </c>
      <c r="F64" s="198"/>
      <c r="G64" s="198">
        <v>-31298433898</v>
      </c>
      <c r="H64" s="198"/>
      <c r="I64" s="199">
        <f t="shared" si="2"/>
        <v>9486659383</v>
      </c>
      <c r="J64" s="199"/>
      <c r="K64" s="198">
        <v>5612752</v>
      </c>
      <c r="L64" s="198"/>
      <c r="M64" s="198">
        <v>40785093281</v>
      </c>
      <c r="N64" s="198"/>
      <c r="O64" s="198">
        <v>-31641292828</v>
      </c>
      <c r="P64" s="198"/>
      <c r="Q64" s="198">
        <f t="shared" si="1"/>
        <v>9143800453</v>
      </c>
    </row>
    <row r="65" spans="1:17" s="307" customFormat="1">
      <c r="A65" s="340" t="s">
        <v>350</v>
      </c>
      <c r="C65" s="198">
        <v>25538171</v>
      </c>
      <c r="D65" s="198"/>
      <c r="E65" s="198">
        <v>64277906215</v>
      </c>
      <c r="F65" s="198"/>
      <c r="G65" s="198">
        <v>-60867123551</v>
      </c>
      <c r="H65" s="198"/>
      <c r="I65" s="199">
        <f t="shared" si="2"/>
        <v>3410782664</v>
      </c>
      <c r="J65" s="199"/>
      <c r="K65" s="198">
        <v>25538171</v>
      </c>
      <c r="L65" s="198"/>
      <c r="M65" s="198">
        <v>64277906215</v>
      </c>
      <c r="N65" s="198"/>
      <c r="O65" s="198">
        <v>-53793168230</v>
      </c>
      <c r="P65" s="198"/>
      <c r="Q65" s="198">
        <f t="shared" si="1"/>
        <v>10484737985</v>
      </c>
    </row>
    <row r="66" spans="1:17" s="307" customFormat="1">
      <c r="A66" s="340" t="s">
        <v>132</v>
      </c>
      <c r="C66" s="198">
        <v>2964478</v>
      </c>
      <c r="D66" s="198"/>
      <c r="E66" s="198">
        <v>82334691608</v>
      </c>
      <c r="F66" s="198"/>
      <c r="G66" s="198">
        <v>-77056783456</v>
      </c>
      <c r="H66" s="198"/>
      <c r="I66" s="199">
        <f t="shared" si="2"/>
        <v>5277908152</v>
      </c>
      <c r="J66" s="199"/>
      <c r="K66" s="198">
        <v>2964478</v>
      </c>
      <c r="L66" s="198"/>
      <c r="M66" s="198">
        <v>82334691608</v>
      </c>
      <c r="N66" s="198"/>
      <c r="O66" s="198">
        <v>-68306461710</v>
      </c>
      <c r="P66" s="198"/>
      <c r="Q66" s="198">
        <f t="shared" si="1"/>
        <v>14028229898</v>
      </c>
    </row>
    <row r="67" spans="1:17" s="307" customFormat="1">
      <c r="A67" s="340" t="s">
        <v>332</v>
      </c>
      <c r="C67" s="198">
        <v>409727</v>
      </c>
      <c r="D67" s="198"/>
      <c r="E67" s="198">
        <v>25064572718</v>
      </c>
      <c r="F67" s="198"/>
      <c r="G67" s="198">
        <v>-27115601878</v>
      </c>
      <c r="H67" s="198"/>
      <c r="I67" s="199">
        <f t="shared" si="2"/>
        <v>-2051029160</v>
      </c>
      <c r="J67" s="199"/>
      <c r="K67" s="198">
        <v>409727</v>
      </c>
      <c r="L67" s="198"/>
      <c r="M67" s="198">
        <v>25064572718</v>
      </c>
      <c r="N67" s="198"/>
      <c r="O67" s="198">
        <v>-18942859267</v>
      </c>
      <c r="P67" s="198"/>
      <c r="Q67" s="198">
        <f t="shared" si="1"/>
        <v>6121713451</v>
      </c>
    </row>
    <row r="68" spans="1:17" s="307" customFormat="1">
      <c r="A68" s="340" t="s">
        <v>81</v>
      </c>
      <c r="C68" s="198">
        <v>41747702</v>
      </c>
      <c r="D68" s="198"/>
      <c r="E68" s="198">
        <v>77603696936</v>
      </c>
      <c r="F68" s="198"/>
      <c r="G68" s="198">
        <v>-64951260624</v>
      </c>
      <c r="H68" s="198"/>
      <c r="I68" s="199">
        <f t="shared" si="2"/>
        <v>12652436312</v>
      </c>
      <c r="J68" s="199"/>
      <c r="K68" s="198">
        <v>41747702</v>
      </c>
      <c r="L68" s="198"/>
      <c r="M68" s="198">
        <v>77603696936</v>
      </c>
      <c r="N68" s="198"/>
      <c r="O68" s="198">
        <v>-57034248372</v>
      </c>
      <c r="P68" s="198"/>
      <c r="Q68" s="198">
        <f t="shared" si="1"/>
        <v>20569448564</v>
      </c>
    </row>
    <row r="69" spans="1:17" s="307" customFormat="1">
      <c r="A69" s="340" t="s">
        <v>278</v>
      </c>
      <c r="C69" s="198">
        <v>16443808</v>
      </c>
      <c r="D69" s="198"/>
      <c r="E69" s="198">
        <v>57701264721</v>
      </c>
      <c r="F69" s="198"/>
      <c r="G69" s="198">
        <v>-57662555471</v>
      </c>
      <c r="H69" s="198"/>
      <c r="I69" s="199">
        <f t="shared" si="2"/>
        <v>38709250</v>
      </c>
      <c r="J69" s="199"/>
      <c r="K69" s="198">
        <v>16443808</v>
      </c>
      <c r="L69" s="198"/>
      <c r="M69" s="198">
        <v>57701264721</v>
      </c>
      <c r="N69" s="198"/>
      <c r="O69" s="198">
        <v>-48726318443</v>
      </c>
      <c r="P69" s="198"/>
      <c r="Q69" s="198">
        <f t="shared" si="1"/>
        <v>8974946278</v>
      </c>
    </row>
    <row r="70" spans="1:17" s="307" customFormat="1">
      <c r="A70" s="340" t="s">
        <v>157</v>
      </c>
      <c r="C70" s="198">
        <v>10387438</v>
      </c>
      <c r="D70" s="198"/>
      <c r="E70" s="198">
        <v>58752850316</v>
      </c>
      <c r="F70" s="198"/>
      <c r="G70" s="198">
        <v>-60024396835</v>
      </c>
      <c r="H70" s="198"/>
      <c r="I70" s="199">
        <f t="shared" si="2"/>
        <v>-1271546519</v>
      </c>
      <c r="J70" s="199"/>
      <c r="K70" s="198">
        <v>10387438</v>
      </c>
      <c r="L70" s="198"/>
      <c r="M70" s="198">
        <v>58752850316</v>
      </c>
      <c r="N70" s="198"/>
      <c r="O70" s="198">
        <v>-48809846357</v>
      </c>
      <c r="P70" s="198"/>
      <c r="Q70" s="198">
        <f t="shared" si="1"/>
        <v>9943003959</v>
      </c>
    </row>
    <row r="71" spans="1:17" s="307" customFormat="1">
      <c r="A71" s="340" t="s">
        <v>186</v>
      </c>
      <c r="C71" s="198">
        <v>19002780</v>
      </c>
      <c r="D71" s="198"/>
      <c r="E71" s="198">
        <v>57235831784</v>
      </c>
      <c r="F71" s="198"/>
      <c r="G71" s="198">
        <v>-59824351592</v>
      </c>
      <c r="H71" s="198"/>
      <c r="I71" s="199">
        <f t="shared" si="2"/>
        <v>-2588519808</v>
      </c>
      <c r="J71" s="199"/>
      <c r="K71" s="198">
        <v>19002780</v>
      </c>
      <c r="L71" s="198"/>
      <c r="M71" s="198">
        <v>57235831784</v>
      </c>
      <c r="N71" s="198"/>
      <c r="O71" s="198">
        <v>-50497166185</v>
      </c>
      <c r="P71" s="198"/>
      <c r="Q71" s="198">
        <f t="shared" si="1"/>
        <v>6738665599</v>
      </c>
    </row>
    <row r="72" spans="1:17" s="307" customFormat="1">
      <c r="A72" s="340" t="s">
        <v>241</v>
      </c>
      <c r="C72" s="198">
        <v>10302284</v>
      </c>
      <c r="D72" s="198"/>
      <c r="E72" s="198">
        <v>123506284050</v>
      </c>
      <c r="F72" s="198"/>
      <c r="G72" s="198">
        <v>-114684115207</v>
      </c>
      <c r="H72" s="198"/>
      <c r="I72" s="199">
        <f t="shared" ref="I72:I99" si="3">E72+G72</f>
        <v>8822168843</v>
      </c>
      <c r="J72" s="199"/>
      <c r="K72" s="198">
        <v>10302284</v>
      </c>
      <c r="L72" s="198"/>
      <c r="M72" s="198">
        <v>123506284050</v>
      </c>
      <c r="N72" s="198"/>
      <c r="O72" s="198">
        <v>-102168401715</v>
      </c>
      <c r="P72" s="198"/>
      <c r="Q72" s="198">
        <f t="shared" si="1"/>
        <v>21337882335</v>
      </c>
    </row>
    <row r="73" spans="1:17" s="307" customFormat="1">
      <c r="A73" s="340" t="s">
        <v>95</v>
      </c>
      <c r="C73" s="198">
        <v>26132416</v>
      </c>
      <c r="D73" s="198"/>
      <c r="E73" s="198">
        <v>47693640042</v>
      </c>
      <c r="F73" s="198"/>
      <c r="G73" s="198">
        <v>-51095158896</v>
      </c>
      <c r="H73" s="198"/>
      <c r="I73" s="199">
        <f t="shared" si="3"/>
        <v>-3401518854</v>
      </c>
      <c r="J73" s="199"/>
      <c r="K73" s="198">
        <v>26132416</v>
      </c>
      <c r="L73" s="198"/>
      <c r="M73" s="198">
        <v>47693640042</v>
      </c>
      <c r="N73" s="198"/>
      <c r="O73" s="198">
        <v>-48641254635</v>
      </c>
      <c r="P73" s="198"/>
      <c r="Q73" s="198">
        <f t="shared" ref="Q73:Q136" si="4">M73+O73</f>
        <v>-947614593</v>
      </c>
    </row>
    <row r="74" spans="1:17" s="307" customFormat="1">
      <c r="A74" s="340" t="s">
        <v>120</v>
      </c>
      <c r="C74" s="198">
        <v>16958784</v>
      </c>
      <c r="D74" s="198"/>
      <c r="E74" s="198">
        <v>88841023574</v>
      </c>
      <c r="F74" s="198"/>
      <c r="G74" s="198">
        <v>-89366818122</v>
      </c>
      <c r="H74" s="198"/>
      <c r="I74" s="199">
        <f t="shared" si="3"/>
        <v>-525794548</v>
      </c>
      <c r="J74" s="199"/>
      <c r="K74" s="198">
        <v>16958784</v>
      </c>
      <c r="L74" s="198"/>
      <c r="M74" s="198">
        <v>88841023574</v>
      </c>
      <c r="N74" s="198"/>
      <c r="O74" s="198">
        <v>-83995777512</v>
      </c>
      <c r="P74" s="198"/>
      <c r="Q74" s="198">
        <f t="shared" si="4"/>
        <v>4845246062</v>
      </c>
    </row>
    <row r="75" spans="1:17" s="307" customFormat="1">
      <c r="A75" s="340" t="s">
        <v>198</v>
      </c>
      <c r="C75" s="198">
        <v>3025560</v>
      </c>
      <c r="D75" s="198"/>
      <c r="E75" s="198">
        <v>9371550476</v>
      </c>
      <c r="F75" s="198"/>
      <c r="G75" s="198">
        <v>-9069686594</v>
      </c>
      <c r="H75" s="198"/>
      <c r="I75" s="199">
        <f t="shared" si="3"/>
        <v>301863882</v>
      </c>
      <c r="J75" s="199"/>
      <c r="K75" s="198">
        <v>3025560</v>
      </c>
      <c r="L75" s="198"/>
      <c r="M75" s="198">
        <v>9371550476</v>
      </c>
      <c r="N75" s="198"/>
      <c r="O75" s="198">
        <v>-7952427357</v>
      </c>
      <c r="P75" s="198"/>
      <c r="Q75" s="198">
        <f t="shared" si="4"/>
        <v>1419123119</v>
      </c>
    </row>
    <row r="76" spans="1:17" s="307" customFormat="1">
      <c r="A76" s="340" t="s">
        <v>138</v>
      </c>
      <c r="C76" s="198">
        <v>1637312</v>
      </c>
      <c r="D76" s="198"/>
      <c r="E76" s="198">
        <v>24852993805</v>
      </c>
      <c r="F76" s="198"/>
      <c r="G76" s="198">
        <v>-22019782665</v>
      </c>
      <c r="H76" s="198"/>
      <c r="I76" s="199">
        <f t="shared" si="3"/>
        <v>2833211140</v>
      </c>
      <c r="J76" s="199"/>
      <c r="K76" s="198">
        <v>1637312</v>
      </c>
      <c r="L76" s="198"/>
      <c r="M76" s="198">
        <v>24852993805</v>
      </c>
      <c r="N76" s="198"/>
      <c r="O76" s="198">
        <v>-22200557352</v>
      </c>
      <c r="P76" s="198"/>
      <c r="Q76" s="198">
        <f t="shared" si="4"/>
        <v>2652436453</v>
      </c>
    </row>
    <row r="77" spans="1:17" s="307" customFormat="1">
      <c r="A77" s="340" t="s">
        <v>306</v>
      </c>
      <c r="C77" s="198">
        <v>16529555</v>
      </c>
      <c r="D77" s="198"/>
      <c r="E77" s="198">
        <v>55537470024</v>
      </c>
      <c r="F77" s="198"/>
      <c r="G77" s="198">
        <v>-57221583401</v>
      </c>
      <c r="H77" s="198"/>
      <c r="I77" s="199">
        <f t="shared" si="3"/>
        <v>-1684113377</v>
      </c>
      <c r="J77" s="199"/>
      <c r="K77" s="198">
        <v>16529555</v>
      </c>
      <c r="L77" s="198"/>
      <c r="M77" s="198">
        <v>55537470024</v>
      </c>
      <c r="N77" s="198"/>
      <c r="O77" s="198">
        <v>-56890084031</v>
      </c>
      <c r="P77" s="198"/>
      <c r="Q77" s="198">
        <f t="shared" si="4"/>
        <v>-1352614007</v>
      </c>
    </row>
    <row r="78" spans="1:17" s="307" customFormat="1">
      <c r="A78" s="340" t="s">
        <v>189</v>
      </c>
      <c r="C78" s="198">
        <v>10265320</v>
      </c>
      <c r="D78" s="198"/>
      <c r="E78" s="198">
        <v>74797089071</v>
      </c>
      <c r="F78" s="198"/>
      <c r="G78" s="198">
        <v>-71063954787</v>
      </c>
      <c r="H78" s="198"/>
      <c r="I78" s="199">
        <f t="shared" si="3"/>
        <v>3733134284</v>
      </c>
      <c r="J78" s="199"/>
      <c r="K78" s="198">
        <v>10265320</v>
      </c>
      <c r="L78" s="198"/>
      <c r="M78" s="198">
        <v>74797089071</v>
      </c>
      <c r="N78" s="198"/>
      <c r="O78" s="198">
        <v>-69411400265</v>
      </c>
      <c r="P78" s="198"/>
      <c r="Q78" s="198">
        <f t="shared" si="4"/>
        <v>5385688806</v>
      </c>
    </row>
    <row r="79" spans="1:17" s="307" customFormat="1">
      <c r="A79" s="340" t="s">
        <v>340</v>
      </c>
      <c r="C79" s="198">
        <v>2014980</v>
      </c>
      <c r="D79" s="198"/>
      <c r="E79" s="198">
        <v>55102278811</v>
      </c>
      <c r="F79" s="198"/>
      <c r="G79" s="198">
        <v>-58873836562</v>
      </c>
      <c r="H79" s="198"/>
      <c r="I79" s="199">
        <f t="shared" si="3"/>
        <v>-3771557751</v>
      </c>
      <c r="J79" s="199"/>
      <c r="K79" s="198">
        <v>2014980</v>
      </c>
      <c r="L79" s="198"/>
      <c r="M79" s="198">
        <v>55102278811</v>
      </c>
      <c r="N79" s="198"/>
      <c r="O79" s="198">
        <v>-53293071372</v>
      </c>
      <c r="P79" s="198"/>
      <c r="Q79" s="198">
        <f t="shared" si="4"/>
        <v>1809207439</v>
      </c>
    </row>
    <row r="80" spans="1:17" s="307" customFormat="1">
      <c r="A80" s="340" t="s">
        <v>126</v>
      </c>
      <c r="C80" s="198">
        <v>22758866</v>
      </c>
      <c r="D80" s="198"/>
      <c r="E80" s="198">
        <v>51875572567</v>
      </c>
      <c r="F80" s="198"/>
      <c r="G80" s="198">
        <v>-54546580786</v>
      </c>
      <c r="H80" s="198"/>
      <c r="I80" s="199">
        <f t="shared" si="3"/>
        <v>-2671008219</v>
      </c>
      <c r="J80" s="199"/>
      <c r="K80" s="198">
        <v>22758866</v>
      </c>
      <c r="L80" s="198"/>
      <c r="M80" s="198">
        <v>51875572567</v>
      </c>
      <c r="N80" s="198"/>
      <c r="O80" s="198">
        <v>-53273978011</v>
      </c>
      <c r="P80" s="198"/>
      <c r="Q80" s="198">
        <f t="shared" si="4"/>
        <v>-1398405444</v>
      </c>
    </row>
    <row r="81" spans="1:17" s="307" customFormat="1">
      <c r="A81" s="340" t="s">
        <v>402</v>
      </c>
      <c r="C81" s="198">
        <v>5293127</v>
      </c>
      <c r="D81" s="198"/>
      <c r="E81" s="198">
        <v>22098858158</v>
      </c>
      <c r="F81" s="198"/>
      <c r="G81" s="198">
        <v>-23397763905</v>
      </c>
      <c r="H81" s="198"/>
      <c r="I81" s="199">
        <f t="shared" si="3"/>
        <v>-1298905747</v>
      </c>
      <c r="J81" s="199"/>
      <c r="K81" s="198">
        <v>5293127</v>
      </c>
      <c r="L81" s="198"/>
      <c r="M81" s="198">
        <v>22098858158</v>
      </c>
      <c r="N81" s="198"/>
      <c r="O81" s="198">
        <v>-20721894200</v>
      </c>
      <c r="P81" s="198"/>
      <c r="Q81" s="198">
        <f t="shared" si="4"/>
        <v>1376963958</v>
      </c>
    </row>
    <row r="82" spans="1:17" s="307" customFormat="1">
      <c r="A82" s="340" t="s">
        <v>346</v>
      </c>
      <c r="C82" s="198">
        <v>5928384</v>
      </c>
      <c r="D82" s="198"/>
      <c r="E82" s="198">
        <v>49561056071</v>
      </c>
      <c r="F82" s="198"/>
      <c r="G82" s="198">
        <v>-45669151000</v>
      </c>
      <c r="H82" s="198"/>
      <c r="I82" s="199">
        <f t="shared" si="3"/>
        <v>3891905071</v>
      </c>
      <c r="J82" s="199"/>
      <c r="K82" s="198">
        <v>5928384</v>
      </c>
      <c r="L82" s="198"/>
      <c r="M82" s="198">
        <v>49561056071</v>
      </c>
      <c r="N82" s="198"/>
      <c r="O82" s="198">
        <v>-38765548980</v>
      </c>
      <c r="P82" s="198"/>
      <c r="Q82" s="198">
        <f t="shared" si="4"/>
        <v>10795507091</v>
      </c>
    </row>
    <row r="83" spans="1:17" s="307" customFormat="1">
      <c r="A83" s="340" t="s">
        <v>352</v>
      </c>
      <c r="C83" s="198">
        <v>23087953</v>
      </c>
      <c r="D83" s="198"/>
      <c r="E83" s="198">
        <v>60796085575</v>
      </c>
      <c r="F83" s="198"/>
      <c r="G83" s="198">
        <v>-64412870501</v>
      </c>
      <c r="H83" s="198"/>
      <c r="I83" s="199">
        <f t="shared" si="3"/>
        <v>-3616784926</v>
      </c>
      <c r="J83" s="199"/>
      <c r="K83" s="198">
        <v>23087953</v>
      </c>
      <c r="L83" s="198"/>
      <c r="M83" s="198">
        <v>60796085575</v>
      </c>
      <c r="N83" s="198"/>
      <c r="O83" s="198">
        <v>-61699931871</v>
      </c>
      <c r="P83" s="198"/>
      <c r="Q83" s="198">
        <f t="shared" si="4"/>
        <v>-903846296</v>
      </c>
    </row>
    <row r="84" spans="1:17" s="307" customFormat="1">
      <c r="A84" s="340" t="s">
        <v>203</v>
      </c>
      <c r="C84" s="198">
        <v>7496102</v>
      </c>
      <c r="D84" s="198"/>
      <c r="E84" s="198">
        <v>60282636568</v>
      </c>
      <c r="F84" s="198"/>
      <c r="G84" s="198">
        <v>-54411437450</v>
      </c>
      <c r="H84" s="198"/>
      <c r="I84" s="199">
        <f t="shared" si="3"/>
        <v>5871199118</v>
      </c>
      <c r="J84" s="199"/>
      <c r="K84" s="198">
        <v>7496102</v>
      </c>
      <c r="L84" s="198"/>
      <c r="M84" s="198">
        <v>60282636568</v>
      </c>
      <c r="N84" s="198"/>
      <c r="O84" s="198">
        <v>-40542904675</v>
      </c>
      <c r="P84" s="198"/>
      <c r="Q84" s="198">
        <f t="shared" si="4"/>
        <v>19739731893</v>
      </c>
    </row>
    <row r="85" spans="1:17" s="307" customFormat="1">
      <c r="A85" s="340" t="s">
        <v>325</v>
      </c>
      <c r="C85" s="194">
        <v>7804240</v>
      </c>
      <c r="D85" s="198"/>
      <c r="E85" s="198">
        <v>34910121477</v>
      </c>
      <c r="F85" s="198"/>
      <c r="G85" s="198">
        <v>-33539273046</v>
      </c>
      <c r="H85" s="198"/>
      <c r="I85" s="199">
        <f t="shared" si="3"/>
        <v>1370848431</v>
      </c>
      <c r="J85" s="199"/>
      <c r="K85" s="198">
        <v>7804240</v>
      </c>
      <c r="L85" s="198"/>
      <c r="M85" s="198">
        <v>34910121477</v>
      </c>
      <c r="N85" s="198"/>
      <c r="O85" s="198">
        <v>-24512241373</v>
      </c>
      <c r="P85" s="198"/>
      <c r="Q85" s="198">
        <f t="shared" si="4"/>
        <v>10397880104</v>
      </c>
    </row>
    <row r="86" spans="1:17" s="307" customFormat="1">
      <c r="A86" s="340" t="s">
        <v>319</v>
      </c>
      <c r="C86" s="198">
        <v>8001560</v>
      </c>
      <c r="D86" s="198"/>
      <c r="E86" s="198">
        <v>48678178397</v>
      </c>
      <c r="F86" s="198"/>
      <c r="G86" s="198">
        <v>-48933951527</v>
      </c>
      <c r="H86" s="198"/>
      <c r="I86" s="199">
        <f t="shared" si="3"/>
        <v>-255773130</v>
      </c>
      <c r="J86" s="199"/>
      <c r="K86" s="198">
        <v>8001560</v>
      </c>
      <c r="L86" s="198"/>
      <c r="M86" s="198">
        <v>48678178397</v>
      </c>
      <c r="N86" s="198"/>
      <c r="O86" s="198">
        <v>-47133443406</v>
      </c>
      <c r="P86" s="198"/>
      <c r="Q86" s="198">
        <f t="shared" si="4"/>
        <v>1544734991</v>
      </c>
    </row>
    <row r="87" spans="1:17" s="307" customFormat="1">
      <c r="A87" s="340" t="s">
        <v>201</v>
      </c>
      <c r="C87" s="198">
        <v>5174139</v>
      </c>
      <c r="D87" s="198"/>
      <c r="E87" s="198">
        <v>6516628093</v>
      </c>
      <c r="F87" s="198"/>
      <c r="G87" s="198">
        <v>-5839550836</v>
      </c>
      <c r="H87" s="198"/>
      <c r="I87" s="199">
        <f t="shared" si="3"/>
        <v>677077257</v>
      </c>
      <c r="J87" s="199"/>
      <c r="K87" s="198">
        <v>5174139</v>
      </c>
      <c r="L87" s="198"/>
      <c r="M87" s="198">
        <v>6516628093</v>
      </c>
      <c r="N87" s="198"/>
      <c r="O87" s="198">
        <v>-4815887703</v>
      </c>
      <c r="P87" s="198"/>
      <c r="Q87" s="198">
        <f t="shared" si="4"/>
        <v>1700740390</v>
      </c>
    </row>
    <row r="88" spans="1:17" s="307" customFormat="1">
      <c r="A88" s="340" t="s">
        <v>480</v>
      </c>
      <c r="C88" s="194">
        <v>16453104</v>
      </c>
      <c r="D88" s="198"/>
      <c r="E88" s="198">
        <v>43635695031</v>
      </c>
      <c r="F88" s="198"/>
      <c r="G88" s="198">
        <v>-45990059090</v>
      </c>
      <c r="H88" s="198"/>
      <c r="I88" s="199">
        <f t="shared" si="3"/>
        <v>-2354364059</v>
      </c>
      <c r="J88" s="199"/>
      <c r="K88" s="198">
        <v>16453104</v>
      </c>
      <c r="L88" s="198"/>
      <c r="M88" s="198">
        <v>43635695031</v>
      </c>
      <c r="N88" s="198"/>
      <c r="O88" s="198">
        <v>-44967076000</v>
      </c>
      <c r="P88" s="198"/>
      <c r="Q88" s="198">
        <f t="shared" si="4"/>
        <v>-1331380969</v>
      </c>
    </row>
    <row r="89" spans="1:17" s="307" customFormat="1">
      <c r="A89" s="340" t="s">
        <v>510</v>
      </c>
      <c r="C89" s="198">
        <v>2312156</v>
      </c>
      <c r="D89" s="198"/>
      <c r="E89" s="198">
        <v>6773380889</v>
      </c>
      <c r="F89" s="198"/>
      <c r="G89" s="198">
        <v>-6929421809</v>
      </c>
      <c r="H89" s="198"/>
      <c r="I89" s="199">
        <f t="shared" si="3"/>
        <v>-156040920</v>
      </c>
      <c r="J89" s="199"/>
      <c r="K89" s="198">
        <v>2312156</v>
      </c>
      <c r="L89" s="198"/>
      <c r="M89" s="198">
        <v>6773380889</v>
      </c>
      <c r="N89" s="198"/>
      <c r="O89" s="198">
        <v>-6929421809</v>
      </c>
      <c r="P89" s="198"/>
      <c r="Q89" s="198">
        <f t="shared" si="4"/>
        <v>-156040920</v>
      </c>
    </row>
    <row r="90" spans="1:17" s="307" customFormat="1">
      <c r="A90" s="340" t="s">
        <v>483</v>
      </c>
      <c r="C90" s="198">
        <v>18968440</v>
      </c>
      <c r="D90" s="198"/>
      <c r="E90" s="198">
        <v>54058941503</v>
      </c>
      <c r="F90" s="198"/>
      <c r="G90" s="198">
        <v>-57126134112</v>
      </c>
      <c r="H90" s="198"/>
      <c r="I90" s="199">
        <f t="shared" si="3"/>
        <v>-3067192609</v>
      </c>
      <c r="J90" s="199"/>
      <c r="K90" s="198">
        <v>18968440</v>
      </c>
      <c r="L90" s="198"/>
      <c r="M90" s="198">
        <v>54058941503</v>
      </c>
      <c r="N90" s="198"/>
      <c r="O90" s="198">
        <v>-51476742688</v>
      </c>
      <c r="P90" s="198"/>
      <c r="Q90" s="198">
        <f t="shared" si="4"/>
        <v>2582198815</v>
      </c>
    </row>
    <row r="91" spans="1:17" s="307" customFormat="1">
      <c r="A91" s="340" t="s">
        <v>89</v>
      </c>
      <c r="C91" s="198">
        <v>6325307</v>
      </c>
      <c r="D91" s="198"/>
      <c r="E91" s="198">
        <v>60676029239</v>
      </c>
      <c r="F91" s="198"/>
      <c r="G91" s="198">
        <v>-58375417001</v>
      </c>
      <c r="H91" s="198"/>
      <c r="I91" s="199">
        <f t="shared" si="3"/>
        <v>2300612238</v>
      </c>
      <c r="J91" s="199"/>
      <c r="K91" s="198">
        <v>6325307</v>
      </c>
      <c r="L91" s="198"/>
      <c r="M91" s="198">
        <v>60676029239</v>
      </c>
      <c r="N91" s="198"/>
      <c r="O91" s="198">
        <v>-56328101392</v>
      </c>
      <c r="P91" s="198"/>
      <c r="Q91" s="198">
        <f t="shared" si="4"/>
        <v>4347927847</v>
      </c>
    </row>
    <row r="92" spans="1:17" s="307" customFormat="1">
      <c r="A92" s="340" t="s">
        <v>424</v>
      </c>
      <c r="C92" s="198">
        <v>5093057</v>
      </c>
      <c r="D92" s="198"/>
      <c r="E92" s="198">
        <v>62474375861</v>
      </c>
      <c r="F92" s="198"/>
      <c r="G92" s="198">
        <v>-65358200084</v>
      </c>
      <c r="H92" s="198"/>
      <c r="I92" s="199">
        <f t="shared" si="3"/>
        <v>-2883824223</v>
      </c>
      <c r="J92" s="199"/>
      <c r="K92" s="198">
        <v>5093057</v>
      </c>
      <c r="L92" s="198"/>
      <c r="M92" s="198">
        <v>62474375861</v>
      </c>
      <c r="N92" s="198"/>
      <c r="O92" s="198">
        <v>-61438275512</v>
      </c>
      <c r="P92" s="198"/>
      <c r="Q92" s="198">
        <f t="shared" si="4"/>
        <v>1036100349</v>
      </c>
    </row>
    <row r="93" spans="1:17" s="307" customFormat="1">
      <c r="A93" s="340" t="s">
        <v>497</v>
      </c>
      <c r="C93" s="198">
        <v>683730</v>
      </c>
      <c r="D93" s="198"/>
      <c r="E93" s="307">
        <v>34377294176</v>
      </c>
      <c r="F93" s="198"/>
      <c r="G93" s="198">
        <v>-34646801870</v>
      </c>
      <c r="H93" s="198"/>
      <c r="I93" s="199">
        <f t="shared" si="3"/>
        <v>-269507694</v>
      </c>
      <c r="J93" s="199"/>
      <c r="K93" s="198">
        <v>683730</v>
      </c>
      <c r="L93" s="198"/>
      <c r="M93" s="198">
        <v>34377294176</v>
      </c>
      <c r="N93" s="198"/>
      <c r="O93" s="198">
        <v>-34646801870</v>
      </c>
      <c r="P93" s="198"/>
      <c r="Q93" s="198">
        <f t="shared" si="4"/>
        <v>-269507694</v>
      </c>
    </row>
    <row r="94" spans="1:17" s="307" customFormat="1">
      <c r="A94" s="340" t="s">
        <v>338</v>
      </c>
      <c r="C94" s="198">
        <v>12678392</v>
      </c>
      <c r="D94" s="198"/>
      <c r="E94" s="198">
        <v>23466703272</v>
      </c>
      <c r="F94" s="198"/>
      <c r="G94" s="198">
        <v>-24215766908</v>
      </c>
      <c r="H94" s="198"/>
      <c r="I94" s="199">
        <f t="shared" si="3"/>
        <v>-749063636</v>
      </c>
      <c r="J94" s="199"/>
      <c r="K94" s="198">
        <v>12678392</v>
      </c>
      <c r="L94" s="198"/>
      <c r="M94" s="198">
        <v>23466703272</v>
      </c>
      <c r="N94" s="198"/>
      <c r="O94" s="198">
        <v>-19239961949</v>
      </c>
      <c r="P94" s="198"/>
      <c r="Q94" s="198">
        <f t="shared" si="4"/>
        <v>4226741323</v>
      </c>
    </row>
    <row r="95" spans="1:17" s="307" customFormat="1">
      <c r="A95" s="340" t="s">
        <v>232</v>
      </c>
      <c r="C95" s="198">
        <v>5047293</v>
      </c>
      <c r="D95" s="198"/>
      <c r="E95" s="198">
        <v>29652016096</v>
      </c>
      <c r="F95" s="198"/>
      <c r="G95" s="198">
        <v>-29652016096</v>
      </c>
      <c r="H95" s="198"/>
      <c r="I95" s="199">
        <f t="shared" si="3"/>
        <v>0</v>
      </c>
      <c r="J95" s="199"/>
      <c r="K95" s="198">
        <v>5047293</v>
      </c>
      <c r="L95" s="198"/>
      <c r="M95" s="198">
        <v>29652016096</v>
      </c>
      <c r="N95" s="198"/>
      <c r="O95" s="198">
        <v>-22938141800</v>
      </c>
      <c r="P95" s="198"/>
      <c r="Q95" s="198">
        <f t="shared" si="4"/>
        <v>6713874296</v>
      </c>
    </row>
    <row r="96" spans="1:17" s="307" customFormat="1">
      <c r="A96" s="340" t="s">
        <v>501</v>
      </c>
      <c r="C96" s="198">
        <v>10113049</v>
      </c>
      <c r="D96" s="198"/>
      <c r="E96" s="198">
        <v>52878129649</v>
      </c>
      <c r="F96" s="198"/>
      <c r="G96" s="198">
        <v>-51535965542</v>
      </c>
      <c r="H96" s="198"/>
      <c r="I96" s="199">
        <f t="shared" si="3"/>
        <v>1342164107</v>
      </c>
      <c r="J96" s="199"/>
      <c r="K96" s="198">
        <v>10113049</v>
      </c>
      <c r="L96" s="198"/>
      <c r="M96" s="198">
        <v>52878129649</v>
      </c>
      <c r="N96" s="198"/>
      <c r="O96" s="198">
        <v>-51535965542</v>
      </c>
      <c r="P96" s="198"/>
      <c r="Q96" s="198">
        <f t="shared" si="4"/>
        <v>1342164107</v>
      </c>
    </row>
    <row r="97" spans="1:17" s="307" customFormat="1">
      <c r="A97" s="340" t="s">
        <v>318</v>
      </c>
      <c r="C97" s="198">
        <v>8754327</v>
      </c>
      <c r="D97" s="198"/>
      <c r="E97" s="198">
        <v>60132469798</v>
      </c>
      <c r="F97" s="198"/>
      <c r="G97" s="198">
        <v>-64837422376</v>
      </c>
      <c r="H97" s="198"/>
      <c r="I97" s="199">
        <f t="shared" si="3"/>
        <v>-4704952578</v>
      </c>
      <c r="J97" s="199"/>
      <c r="K97" s="198">
        <v>8754327</v>
      </c>
      <c r="L97" s="198"/>
      <c r="M97" s="198">
        <v>60132469798</v>
      </c>
      <c r="N97" s="198"/>
      <c r="O97" s="198">
        <v>-65034164194</v>
      </c>
      <c r="P97" s="198"/>
      <c r="Q97" s="198">
        <f t="shared" si="4"/>
        <v>-4901694396</v>
      </c>
    </row>
    <row r="98" spans="1:17" s="307" customFormat="1">
      <c r="A98" s="340" t="s">
        <v>179</v>
      </c>
      <c r="C98" s="198">
        <v>10603891</v>
      </c>
      <c r="D98" s="198"/>
      <c r="E98" s="198">
        <v>76526192385</v>
      </c>
      <c r="F98" s="198"/>
      <c r="G98" s="198">
        <v>-74056744742</v>
      </c>
      <c r="H98" s="198"/>
      <c r="I98" s="199">
        <f t="shared" si="3"/>
        <v>2469447643</v>
      </c>
      <c r="J98" s="199"/>
      <c r="K98" s="198">
        <v>10603891</v>
      </c>
      <c r="L98" s="198"/>
      <c r="M98" s="198">
        <v>76526192385</v>
      </c>
      <c r="N98" s="198"/>
      <c r="O98" s="198">
        <v>-66427397929</v>
      </c>
      <c r="P98" s="198"/>
      <c r="Q98" s="198">
        <f t="shared" si="4"/>
        <v>10098794456</v>
      </c>
    </row>
    <row r="99" spans="1:17" s="307" customFormat="1">
      <c r="A99" s="340" t="s">
        <v>268</v>
      </c>
      <c r="C99" s="198">
        <v>37150099</v>
      </c>
      <c r="D99" s="198"/>
      <c r="E99" s="198">
        <v>57129249496</v>
      </c>
      <c r="F99" s="198"/>
      <c r="G99" s="198">
        <v>-60640819035</v>
      </c>
      <c r="H99" s="198"/>
      <c r="I99" s="199">
        <f t="shared" si="3"/>
        <v>-3511569539</v>
      </c>
      <c r="J99" s="199"/>
      <c r="K99" s="198">
        <v>37150099</v>
      </c>
      <c r="L99" s="198"/>
      <c r="M99" s="198">
        <v>57129249496</v>
      </c>
      <c r="N99" s="198"/>
      <c r="O99" s="198">
        <v>-56491138596</v>
      </c>
      <c r="P99" s="198"/>
      <c r="Q99" s="198">
        <f t="shared" si="4"/>
        <v>638110900</v>
      </c>
    </row>
    <row r="100" spans="1:17" s="307" customFormat="1">
      <c r="A100" s="340" t="s">
        <v>456</v>
      </c>
      <c r="C100" s="198">
        <v>4205851</v>
      </c>
      <c r="D100" s="198"/>
      <c r="E100" s="198">
        <v>145492751295</v>
      </c>
      <c r="F100" s="198"/>
      <c r="G100" s="198">
        <v>-153529448449</v>
      </c>
      <c r="H100" s="198"/>
      <c r="I100" s="199">
        <f t="shared" ref="I100:I163" si="5">E100+G100</f>
        <v>-8036697154</v>
      </c>
      <c r="J100" s="199"/>
      <c r="K100" s="198">
        <v>4205851</v>
      </c>
      <c r="L100" s="198"/>
      <c r="M100" s="198">
        <v>145492751295</v>
      </c>
      <c r="N100" s="198"/>
      <c r="O100" s="198">
        <v>-154022152997</v>
      </c>
      <c r="P100" s="198"/>
      <c r="Q100" s="198">
        <f t="shared" si="4"/>
        <v>-8529401702</v>
      </c>
    </row>
    <row r="101" spans="1:17" s="307" customFormat="1">
      <c r="A101" s="340" t="s">
        <v>342</v>
      </c>
      <c r="C101" s="198">
        <v>20413565</v>
      </c>
      <c r="D101" s="198"/>
      <c r="E101" s="198">
        <v>168221544553</v>
      </c>
      <c r="F101" s="198"/>
      <c r="G101" s="198">
        <v>-169893412663</v>
      </c>
      <c r="H101" s="198"/>
      <c r="I101" s="199">
        <f t="shared" si="5"/>
        <v>-1671868110</v>
      </c>
      <c r="J101" s="199"/>
      <c r="K101" s="198">
        <v>20413565</v>
      </c>
      <c r="L101" s="198"/>
      <c r="M101" s="198">
        <v>168221544553</v>
      </c>
      <c r="N101" s="198"/>
      <c r="O101" s="198">
        <v>-164772396691</v>
      </c>
      <c r="P101" s="198"/>
      <c r="Q101" s="198">
        <f t="shared" si="4"/>
        <v>3449147862</v>
      </c>
    </row>
    <row r="102" spans="1:17" s="307" customFormat="1">
      <c r="A102" s="340" t="s">
        <v>222</v>
      </c>
      <c r="C102" s="198">
        <v>30234535</v>
      </c>
      <c r="D102" s="198"/>
      <c r="E102" s="198">
        <v>74475396725</v>
      </c>
      <c r="F102" s="198"/>
      <c r="G102" s="198">
        <v>-81900424415</v>
      </c>
      <c r="H102" s="198"/>
      <c r="I102" s="199">
        <f t="shared" si="5"/>
        <v>-7425027690</v>
      </c>
      <c r="J102" s="199"/>
      <c r="K102" s="198">
        <v>30234535</v>
      </c>
      <c r="L102" s="198"/>
      <c r="M102" s="198">
        <v>74475396725</v>
      </c>
      <c r="N102" s="198"/>
      <c r="O102" s="198">
        <v>-76204452535</v>
      </c>
      <c r="P102" s="198"/>
      <c r="Q102" s="198">
        <f t="shared" si="4"/>
        <v>-1729055810</v>
      </c>
    </row>
    <row r="103" spans="1:17" s="307" customFormat="1">
      <c r="A103" s="340" t="s">
        <v>444</v>
      </c>
      <c r="C103" s="198">
        <v>9602619</v>
      </c>
      <c r="D103" s="198"/>
      <c r="E103" s="198">
        <v>102518491902</v>
      </c>
      <c r="F103" s="198"/>
      <c r="G103" s="198">
        <v>-86949600668</v>
      </c>
      <c r="H103" s="198"/>
      <c r="I103" s="199">
        <f t="shared" si="5"/>
        <v>15568891234</v>
      </c>
      <c r="J103" s="199"/>
      <c r="K103" s="198">
        <v>9602619</v>
      </c>
      <c r="L103" s="198"/>
      <c r="M103" s="198">
        <v>102518491902</v>
      </c>
      <c r="N103" s="198"/>
      <c r="O103" s="198">
        <v>-88144729619</v>
      </c>
      <c r="P103" s="198"/>
      <c r="Q103" s="198">
        <f t="shared" si="4"/>
        <v>14373762283</v>
      </c>
    </row>
    <row r="104" spans="1:17" s="307" customFormat="1">
      <c r="A104" s="340" t="s">
        <v>286</v>
      </c>
      <c r="C104" s="198">
        <v>901750</v>
      </c>
      <c r="D104" s="198"/>
      <c r="E104" s="198">
        <v>55082832904</v>
      </c>
      <c r="F104" s="198"/>
      <c r="G104" s="198">
        <v>-56078692645</v>
      </c>
      <c r="H104" s="198"/>
      <c r="I104" s="199">
        <f t="shared" si="5"/>
        <v>-995859741</v>
      </c>
      <c r="J104" s="199"/>
      <c r="K104" s="198">
        <v>901750</v>
      </c>
      <c r="L104" s="198"/>
      <c r="M104" s="198">
        <v>55082832904</v>
      </c>
      <c r="N104" s="198"/>
      <c r="O104" s="198">
        <v>-53062530257</v>
      </c>
      <c r="P104" s="198"/>
      <c r="Q104" s="198">
        <f t="shared" si="4"/>
        <v>2020302647</v>
      </c>
    </row>
    <row r="105" spans="1:17" s="307" customFormat="1">
      <c r="A105" s="340" t="s">
        <v>161</v>
      </c>
      <c r="C105" s="194">
        <v>1340167</v>
      </c>
      <c r="D105" s="198"/>
      <c r="E105" s="198">
        <v>32891845330</v>
      </c>
      <c r="F105" s="198"/>
      <c r="G105" s="198">
        <v>-26914931583</v>
      </c>
      <c r="H105" s="198"/>
      <c r="I105" s="199">
        <f t="shared" si="5"/>
        <v>5976913747</v>
      </c>
      <c r="J105" s="199"/>
      <c r="K105" s="198">
        <v>1340167</v>
      </c>
      <c r="L105" s="198"/>
      <c r="M105" s="198">
        <v>32891845330</v>
      </c>
      <c r="N105" s="198"/>
      <c r="O105" s="198">
        <v>-29003291099</v>
      </c>
      <c r="P105" s="198"/>
      <c r="Q105" s="198">
        <f t="shared" si="4"/>
        <v>3888554231</v>
      </c>
    </row>
    <row r="106" spans="1:17" s="307" customFormat="1">
      <c r="A106" s="340" t="s">
        <v>446</v>
      </c>
      <c r="C106" s="194">
        <v>1026533</v>
      </c>
      <c r="D106" s="198"/>
      <c r="E106" s="198">
        <v>61184690717</v>
      </c>
      <c r="F106" s="198"/>
      <c r="G106" s="198">
        <v>-55400783213</v>
      </c>
      <c r="H106" s="198"/>
      <c r="I106" s="199">
        <f t="shared" si="5"/>
        <v>5783907504</v>
      </c>
      <c r="J106" s="199"/>
      <c r="K106" s="198">
        <v>1026533</v>
      </c>
      <c r="L106" s="198"/>
      <c r="M106" s="198">
        <v>61184690717</v>
      </c>
      <c r="N106" s="198"/>
      <c r="O106" s="198">
        <v>-43007650785</v>
      </c>
      <c r="P106" s="198"/>
      <c r="Q106" s="198">
        <f t="shared" si="4"/>
        <v>18177039932</v>
      </c>
    </row>
    <row r="107" spans="1:17" s="307" customFormat="1">
      <c r="A107" s="340" t="s">
        <v>197</v>
      </c>
      <c r="C107" s="194">
        <v>13531859</v>
      </c>
      <c r="D107" s="198"/>
      <c r="E107" s="307">
        <v>87837279189</v>
      </c>
      <c r="F107" s="198"/>
      <c r="G107" s="198">
        <v>-88106099739</v>
      </c>
      <c r="H107" s="198"/>
      <c r="I107" s="199">
        <f t="shared" si="5"/>
        <v>-268820550</v>
      </c>
      <c r="J107" s="199"/>
      <c r="K107" s="198">
        <v>13531859</v>
      </c>
      <c r="L107" s="198"/>
      <c r="M107" s="198">
        <v>87837279189</v>
      </c>
      <c r="N107" s="198"/>
      <c r="O107" s="198">
        <v>-79799982635</v>
      </c>
      <c r="P107" s="198"/>
      <c r="Q107" s="198">
        <f t="shared" si="4"/>
        <v>8037296554</v>
      </c>
    </row>
    <row r="108" spans="1:17" s="307" customFormat="1">
      <c r="A108" s="340" t="s">
        <v>450</v>
      </c>
      <c r="C108" s="198">
        <v>27914815</v>
      </c>
      <c r="D108" s="198"/>
      <c r="E108" s="198">
        <v>103474983784</v>
      </c>
      <c r="F108" s="198"/>
      <c r="G108" s="198">
        <v>-110475055490</v>
      </c>
      <c r="H108" s="198"/>
      <c r="I108" s="199">
        <f t="shared" si="5"/>
        <v>-7000071706</v>
      </c>
      <c r="J108" s="199"/>
      <c r="K108" s="198">
        <v>27914815</v>
      </c>
      <c r="L108" s="198"/>
      <c r="M108" s="198">
        <v>103474983784</v>
      </c>
      <c r="N108" s="198"/>
      <c r="O108" s="198">
        <v>-89806489332</v>
      </c>
      <c r="P108" s="198"/>
      <c r="Q108" s="198">
        <f t="shared" si="4"/>
        <v>13668494452</v>
      </c>
    </row>
    <row r="109" spans="1:17" s="307" customFormat="1">
      <c r="A109" s="340" t="s">
        <v>91</v>
      </c>
      <c r="C109" s="198">
        <v>929138</v>
      </c>
      <c r="D109" s="198"/>
      <c r="E109" s="198">
        <v>72872799723</v>
      </c>
      <c r="F109" s="198"/>
      <c r="G109" s="198">
        <v>-56622395561</v>
      </c>
      <c r="H109" s="198"/>
      <c r="I109" s="199">
        <f t="shared" si="5"/>
        <v>16250404162</v>
      </c>
      <c r="J109" s="199"/>
      <c r="K109" s="198">
        <v>929138</v>
      </c>
      <c r="L109" s="198"/>
      <c r="M109" s="198">
        <v>72872799723</v>
      </c>
      <c r="N109" s="198"/>
      <c r="O109" s="198">
        <v>-33977752036</v>
      </c>
      <c r="P109" s="198"/>
      <c r="Q109" s="198">
        <f t="shared" si="4"/>
        <v>38895047687</v>
      </c>
    </row>
    <row r="110" spans="1:17" s="307" customFormat="1">
      <c r="A110" s="340" t="s">
        <v>440</v>
      </c>
      <c r="C110" s="198">
        <v>9736472</v>
      </c>
      <c r="D110" s="198"/>
      <c r="E110" s="198">
        <v>31697218476</v>
      </c>
      <c r="F110" s="198"/>
      <c r="G110" s="198">
        <v>-28070320036</v>
      </c>
      <c r="H110" s="198"/>
      <c r="I110" s="199">
        <f t="shared" si="5"/>
        <v>3626898440</v>
      </c>
      <c r="J110" s="199"/>
      <c r="K110" s="198">
        <v>9736472</v>
      </c>
      <c r="L110" s="198"/>
      <c r="M110" s="198">
        <v>31697218476</v>
      </c>
      <c r="N110" s="198"/>
      <c r="O110" s="198">
        <v>-20684000068</v>
      </c>
      <c r="P110" s="198"/>
      <c r="Q110" s="198">
        <f t="shared" si="4"/>
        <v>11013218408</v>
      </c>
    </row>
    <row r="111" spans="1:17" s="307" customFormat="1">
      <c r="A111" s="340" t="s">
        <v>94</v>
      </c>
      <c r="C111" s="198">
        <v>1586731</v>
      </c>
      <c r="D111" s="198"/>
      <c r="E111" s="198">
        <v>117586965819</v>
      </c>
      <c r="F111" s="198"/>
      <c r="G111" s="198">
        <v>-98150039250</v>
      </c>
      <c r="H111" s="198"/>
      <c r="I111" s="199">
        <f t="shared" si="5"/>
        <v>19436926569</v>
      </c>
      <c r="J111" s="199"/>
      <c r="K111" s="198">
        <v>1586731</v>
      </c>
      <c r="L111" s="198"/>
      <c r="M111" s="198">
        <v>117586965819</v>
      </c>
      <c r="N111" s="198"/>
      <c r="O111" s="198">
        <v>-92571923729</v>
      </c>
      <c r="P111" s="198"/>
      <c r="Q111" s="198">
        <f t="shared" si="4"/>
        <v>25015042090</v>
      </c>
    </row>
    <row r="112" spans="1:17" s="307" customFormat="1">
      <c r="A112" s="340" t="s">
        <v>344</v>
      </c>
      <c r="C112" s="198">
        <v>7242620</v>
      </c>
      <c r="D112" s="198"/>
      <c r="E112" s="198">
        <v>40461338433</v>
      </c>
      <c r="F112" s="198"/>
      <c r="G112" s="198">
        <v>-35183583746</v>
      </c>
      <c r="H112" s="198"/>
      <c r="I112" s="199">
        <f t="shared" si="5"/>
        <v>5277754687</v>
      </c>
      <c r="J112" s="199"/>
      <c r="K112" s="198">
        <v>7242620</v>
      </c>
      <c r="L112" s="198"/>
      <c r="M112" s="198">
        <v>40461338433</v>
      </c>
      <c r="N112" s="198"/>
      <c r="O112" s="198">
        <v>-26113832962</v>
      </c>
      <c r="P112" s="198"/>
      <c r="Q112" s="198">
        <f t="shared" si="4"/>
        <v>14347505471</v>
      </c>
    </row>
    <row r="113" spans="1:17" s="307" customFormat="1">
      <c r="A113" s="340" t="s">
        <v>439</v>
      </c>
      <c r="C113" s="198">
        <v>10211459</v>
      </c>
      <c r="D113" s="198"/>
      <c r="E113" s="198">
        <v>66487090368</v>
      </c>
      <c r="F113" s="198"/>
      <c r="G113" s="198">
        <v>-56671664500</v>
      </c>
      <c r="H113" s="198"/>
      <c r="I113" s="199">
        <f t="shared" si="5"/>
        <v>9815425868</v>
      </c>
      <c r="J113" s="199"/>
      <c r="K113" s="198">
        <v>10211459</v>
      </c>
      <c r="L113" s="198"/>
      <c r="M113" s="198">
        <v>66487090368</v>
      </c>
      <c r="N113" s="198"/>
      <c r="O113" s="198">
        <v>-51483791109</v>
      </c>
      <c r="P113" s="198"/>
      <c r="Q113" s="198">
        <f t="shared" si="4"/>
        <v>15003299259</v>
      </c>
    </row>
    <row r="114" spans="1:17" s="307" customFormat="1">
      <c r="A114" s="340" t="s">
        <v>137</v>
      </c>
      <c r="C114" s="198">
        <v>7942330</v>
      </c>
      <c r="D114" s="198"/>
      <c r="E114" s="198">
        <v>80134992340</v>
      </c>
      <c r="F114" s="198"/>
      <c r="G114" s="198">
        <v>-74808256862</v>
      </c>
      <c r="H114" s="198"/>
      <c r="I114" s="199">
        <f t="shared" si="5"/>
        <v>5326735478</v>
      </c>
      <c r="J114" s="199"/>
      <c r="K114" s="198">
        <v>7942330</v>
      </c>
      <c r="L114" s="198"/>
      <c r="M114" s="198">
        <v>80134992340</v>
      </c>
      <c r="N114" s="198"/>
      <c r="O114" s="198">
        <v>-67293671205</v>
      </c>
      <c r="P114" s="198"/>
      <c r="Q114" s="198">
        <f t="shared" si="4"/>
        <v>12841321135</v>
      </c>
    </row>
    <row r="115" spans="1:17" s="307" customFormat="1">
      <c r="A115" s="340" t="s">
        <v>115</v>
      </c>
      <c r="C115" s="194">
        <v>13569769</v>
      </c>
      <c r="D115" s="198"/>
      <c r="E115" s="198">
        <v>42463462902</v>
      </c>
      <c r="F115" s="198"/>
      <c r="G115" s="198">
        <v>-43331063666</v>
      </c>
      <c r="H115" s="198"/>
      <c r="I115" s="199">
        <f t="shared" si="5"/>
        <v>-867600764</v>
      </c>
      <c r="J115" s="199"/>
      <c r="K115" s="198">
        <v>13569769</v>
      </c>
      <c r="L115" s="198"/>
      <c r="M115" s="198">
        <v>42463462902</v>
      </c>
      <c r="N115" s="198"/>
      <c r="O115" s="198">
        <v>-43331063666</v>
      </c>
      <c r="P115" s="198"/>
      <c r="Q115" s="198">
        <f t="shared" si="4"/>
        <v>-867600764</v>
      </c>
    </row>
    <row r="116" spans="1:17" s="307" customFormat="1">
      <c r="A116" s="340" t="s">
        <v>511</v>
      </c>
      <c r="C116" s="198">
        <v>557938</v>
      </c>
      <c r="D116" s="198"/>
      <c r="E116" s="198">
        <v>26316636863</v>
      </c>
      <c r="F116" s="198"/>
      <c r="G116" s="198">
        <v>-25130007345</v>
      </c>
      <c r="H116" s="198"/>
      <c r="I116" s="199">
        <f t="shared" si="5"/>
        <v>1186629518</v>
      </c>
      <c r="J116" s="199"/>
      <c r="K116" s="198">
        <v>557938</v>
      </c>
      <c r="L116" s="198"/>
      <c r="M116" s="198">
        <v>26316636863</v>
      </c>
      <c r="N116" s="198"/>
      <c r="O116" s="198">
        <v>-25130007345</v>
      </c>
      <c r="P116" s="198"/>
      <c r="Q116" s="198">
        <f t="shared" si="4"/>
        <v>1186629518</v>
      </c>
    </row>
    <row r="117" spans="1:17" s="307" customFormat="1">
      <c r="A117" s="340" t="s">
        <v>458</v>
      </c>
      <c r="C117" s="198">
        <v>178735</v>
      </c>
      <c r="D117" s="198"/>
      <c r="E117" s="198">
        <v>24740760103</v>
      </c>
      <c r="F117" s="198"/>
      <c r="G117" s="198">
        <v>-24740760103</v>
      </c>
      <c r="H117" s="198"/>
      <c r="I117" s="199">
        <f t="shared" si="5"/>
        <v>0</v>
      </c>
      <c r="J117" s="199"/>
      <c r="K117" s="198">
        <v>178735</v>
      </c>
      <c r="L117" s="198"/>
      <c r="M117" s="198">
        <v>24740760103</v>
      </c>
      <c r="N117" s="198"/>
      <c r="O117" s="198">
        <v>-20548590933</v>
      </c>
      <c r="P117" s="198"/>
      <c r="Q117" s="198">
        <f t="shared" si="4"/>
        <v>4192169170</v>
      </c>
    </row>
    <row r="118" spans="1:17" s="307" customFormat="1">
      <c r="A118" s="340" t="s">
        <v>117</v>
      </c>
      <c r="C118" s="198">
        <v>2938225</v>
      </c>
      <c r="D118" s="198"/>
      <c r="E118" s="198">
        <v>39780513689</v>
      </c>
      <c r="F118" s="198"/>
      <c r="G118" s="198">
        <v>-42978118730</v>
      </c>
      <c r="H118" s="198"/>
      <c r="I118" s="199">
        <f t="shared" si="5"/>
        <v>-3197605041</v>
      </c>
      <c r="J118" s="199"/>
      <c r="K118" s="198">
        <v>2938225</v>
      </c>
      <c r="L118" s="198"/>
      <c r="M118" s="198">
        <v>39780513689</v>
      </c>
      <c r="N118" s="198"/>
      <c r="O118" s="198">
        <v>-32924653010</v>
      </c>
      <c r="P118" s="198"/>
      <c r="Q118" s="198">
        <f t="shared" si="4"/>
        <v>6855860679</v>
      </c>
    </row>
    <row r="119" spans="1:17" s="307" customFormat="1">
      <c r="A119" s="340" t="s">
        <v>472</v>
      </c>
      <c r="C119" s="198">
        <v>23326245</v>
      </c>
      <c r="D119" s="198"/>
      <c r="E119" s="198">
        <v>57110698816</v>
      </c>
      <c r="F119" s="198"/>
      <c r="G119" s="198">
        <v>-57046228056</v>
      </c>
      <c r="H119" s="198"/>
      <c r="I119" s="199">
        <f t="shared" si="5"/>
        <v>64470760</v>
      </c>
      <c r="J119" s="199"/>
      <c r="K119" s="198">
        <v>23326245</v>
      </c>
      <c r="L119" s="198"/>
      <c r="M119" s="198">
        <v>57110698816</v>
      </c>
      <c r="N119" s="198"/>
      <c r="O119" s="198">
        <v>-54557018593</v>
      </c>
      <c r="P119" s="198"/>
      <c r="Q119" s="198">
        <f t="shared" si="4"/>
        <v>2553680223</v>
      </c>
    </row>
    <row r="120" spans="1:17" s="307" customFormat="1">
      <c r="A120" s="340" t="s">
        <v>119</v>
      </c>
      <c r="C120" s="198">
        <v>2287845</v>
      </c>
      <c r="D120" s="198"/>
      <c r="E120" s="198">
        <v>78461015122</v>
      </c>
      <c r="F120" s="198"/>
      <c r="G120" s="198">
        <v>-70611643680</v>
      </c>
      <c r="H120" s="198"/>
      <c r="I120" s="199">
        <f t="shared" si="5"/>
        <v>7849371442</v>
      </c>
      <c r="J120" s="199"/>
      <c r="K120" s="198">
        <v>2287845</v>
      </c>
      <c r="L120" s="198"/>
      <c r="M120" s="198">
        <v>78461015122</v>
      </c>
      <c r="N120" s="198"/>
      <c r="O120" s="198">
        <v>-60118962799</v>
      </c>
      <c r="P120" s="198"/>
      <c r="Q120" s="198">
        <f t="shared" si="4"/>
        <v>18342052323</v>
      </c>
    </row>
    <row r="121" spans="1:17" s="307" customFormat="1">
      <c r="A121" s="340" t="s">
        <v>305</v>
      </c>
      <c r="C121" s="198">
        <v>24610090</v>
      </c>
      <c r="D121" s="198"/>
      <c r="E121" s="198">
        <v>53868979246</v>
      </c>
      <c r="F121" s="198"/>
      <c r="G121" s="198">
        <v>-54923830618</v>
      </c>
      <c r="H121" s="198"/>
      <c r="I121" s="199">
        <f t="shared" si="5"/>
        <v>-1054851372</v>
      </c>
      <c r="J121" s="199"/>
      <c r="K121" s="198">
        <v>24610090</v>
      </c>
      <c r="L121" s="198"/>
      <c r="M121" s="198">
        <v>53868979246</v>
      </c>
      <c r="N121" s="198"/>
      <c r="O121" s="198">
        <v>-54243920169</v>
      </c>
      <c r="P121" s="198"/>
      <c r="Q121" s="198">
        <f t="shared" si="4"/>
        <v>-374940923</v>
      </c>
    </row>
    <row r="122" spans="1:17" s="307" customFormat="1">
      <c r="A122" s="340" t="s">
        <v>145</v>
      </c>
      <c r="C122" s="198">
        <v>6751294</v>
      </c>
      <c r="D122" s="198"/>
      <c r="E122" s="198">
        <v>64359677251</v>
      </c>
      <c r="F122" s="198"/>
      <c r="G122" s="198">
        <v>-60022503047</v>
      </c>
      <c r="H122" s="198"/>
      <c r="I122" s="199">
        <f t="shared" si="5"/>
        <v>4337174204</v>
      </c>
      <c r="J122" s="199"/>
      <c r="K122" s="198">
        <v>6751294</v>
      </c>
      <c r="L122" s="198"/>
      <c r="M122" s="198">
        <v>64359677251</v>
      </c>
      <c r="N122" s="198"/>
      <c r="O122" s="198">
        <v>-50908415392</v>
      </c>
      <c r="P122" s="198"/>
      <c r="Q122" s="198">
        <f t="shared" si="4"/>
        <v>13451261859</v>
      </c>
    </row>
    <row r="123" spans="1:17" s="307" customFormat="1">
      <c r="A123" s="340" t="s">
        <v>139</v>
      </c>
      <c r="C123" s="198">
        <v>7514027</v>
      </c>
      <c r="D123" s="198"/>
      <c r="E123" s="198">
        <v>58111298241</v>
      </c>
      <c r="F123" s="198"/>
      <c r="G123" s="198">
        <v>-59245655096</v>
      </c>
      <c r="H123" s="198"/>
      <c r="I123" s="199">
        <f t="shared" si="5"/>
        <v>-1134356855</v>
      </c>
      <c r="J123" s="199"/>
      <c r="K123" s="198">
        <v>7514027</v>
      </c>
      <c r="L123" s="198"/>
      <c r="M123" s="198">
        <v>58111298241</v>
      </c>
      <c r="N123" s="198"/>
      <c r="O123" s="198">
        <v>-55063305742</v>
      </c>
      <c r="P123" s="198"/>
      <c r="Q123" s="198">
        <f t="shared" si="4"/>
        <v>3047992499</v>
      </c>
    </row>
    <row r="124" spans="1:17" s="307" customFormat="1">
      <c r="A124" s="340" t="s">
        <v>420</v>
      </c>
      <c r="C124" s="198">
        <v>36562735</v>
      </c>
      <c r="D124" s="198"/>
      <c r="E124" s="198">
        <v>67056869514</v>
      </c>
      <c r="F124" s="198"/>
      <c r="G124" s="198">
        <v>-68722917737</v>
      </c>
      <c r="H124" s="198"/>
      <c r="I124" s="199">
        <f t="shared" si="5"/>
        <v>-1666048223</v>
      </c>
      <c r="J124" s="199"/>
      <c r="K124" s="198">
        <v>36562735</v>
      </c>
      <c r="L124" s="198"/>
      <c r="M124" s="198">
        <v>67056869514</v>
      </c>
      <c r="N124" s="198"/>
      <c r="O124" s="198">
        <v>-66773284559</v>
      </c>
      <c r="P124" s="198"/>
      <c r="Q124" s="198">
        <f t="shared" si="4"/>
        <v>283584955</v>
      </c>
    </row>
    <row r="125" spans="1:17" s="307" customFormat="1">
      <c r="A125" s="340" t="s">
        <v>253</v>
      </c>
      <c r="C125" s="198">
        <v>12445229</v>
      </c>
      <c r="D125" s="198"/>
      <c r="E125" s="198">
        <v>48643479321</v>
      </c>
      <c r="F125" s="198"/>
      <c r="G125" s="198">
        <v>-52240954258</v>
      </c>
      <c r="H125" s="198"/>
      <c r="I125" s="199">
        <f t="shared" si="5"/>
        <v>-3597474937</v>
      </c>
      <c r="J125" s="199"/>
      <c r="K125" s="198">
        <v>12445229</v>
      </c>
      <c r="L125" s="198"/>
      <c r="M125" s="198">
        <v>48643479321</v>
      </c>
      <c r="N125" s="198"/>
      <c r="O125" s="198">
        <v>-42162713358</v>
      </c>
      <c r="P125" s="198"/>
      <c r="Q125" s="198">
        <f t="shared" si="4"/>
        <v>6480765963</v>
      </c>
    </row>
    <row r="126" spans="1:17" s="307" customFormat="1">
      <c r="A126" s="340" t="s">
        <v>280</v>
      </c>
      <c r="C126" s="198">
        <v>9843473</v>
      </c>
      <c r="D126" s="198"/>
      <c r="E126" s="198">
        <v>66048104269</v>
      </c>
      <c r="F126" s="198"/>
      <c r="G126" s="198">
        <v>-63141206700</v>
      </c>
      <c r="H126" s="198"/>
      <c r="I126" s="199">
        <f t="shared" si="5"/>
        <v>2906897569</v>
      </c>
      <c r="J126" s="199"/>
      <c r="K126" s="198">
        <v>9843473</v>
      </c>
      <c r="L126" s="198"/>
      <c r="M126" s="198">
        <v>66048104269</v>
      </c>
      <c r="N126" s="198"/>
      <c r="O126" s="198">
        <v>-62710605903</v>
      </c>
      <c r="P126" s="198"/>
      <c r="Q126" s="198">
        <f t="shared" si="4"/>
        <v>3337498366</v>
      </c>
    </row>
    <row r="127" spans="1:17" s="307" customFormat="1">
      <c r="A127" s="340" t="s">
        <v>149</v>
      </c>
      <c r="C127" s="198">
        <v>26629187</v>
      </c>
      <c r="D127" s="198"/>
      <c r="E127" s="198">
        <v>31685479778</v>
      </c>
      <c r="F127" s="198"/>
      <c r="G127" s="198">
        <v>-31340452076</v>
      </c>
      <c r="H127" s="198"/>
      <c r="I127" s="199">
        <f t="shared" si="5"/>
        <v>345027702</v>
      </c>
      <c r="J127" s="199"/>
      <c r="K127" s="198">
        <v>26629187</v>
      </c>
      <c r="L127" s="198"/>
      <c r="M127" s="198">
        <v>31685479778</v>
      </c>
      <c r="N127" s="198"/>
      <c r="O127" s="198">
        <v>-26556660090</v>
      </c>
      <c r="P127" s="198"/>
      <c r="Q127" s="198">
        <f t="shared" si="4"/>
        <v>5128819688</v>
      </c>
    </row>
    <row r="128" spans="1:17" s="307" customFormat="1">
      <c r="A128" s="340" t="s">
        <v>367</v>
      </c>
      <c r="C128" s="198">
        <v>13361215</v>
      </c>
      <c r="D128" s="198"/>
      <c r="E128" s="198">
        <v>58067661355</v>
      </c>
      <c r="F128" s="198"/>
      <c r="G128" s="198">
        <v>-49549569265</v>
      </c>
      <c r="H128" s="198"/>
      <c r="I128" s="199">
        <f t="shared" si="5"/>
        <v>8518092090</v>
      </c>
      <c r="J128" s="199"/>
      <c r="K128" s="198">
        <v>13361215</v>
      </c>
      <c r="L128" s="198"/>
      <c r="M128" s="198">
        <v>58067661355</v>
      </c>
      <c r="N128" s="198"/>
      <c r="O128" s="198">
        <v>-51300038223</v>
      </c>
      <c r="P128" s="198"/>
      <c r="Q128" s="198">
        <f t="shared" si="4"/>
        <v>6767623132</v>
      </c>
    </row>
    <row r="129" spans="1:17" s="307" customFormat="1">
      <c r="A129" s="340" t="s">
        <v>482</v>
      </c>
      <c r="C129" s="198">
        <v>3130812</v>
      </c>
      <c r="D129" s="198"/>
      <c r="E129" s="198">
        <v>135691207953</v>
      </c>
      <c r="F129" s="198"/>
      <c r="G129" s="198">
        <v>-126275127138</v>
      </c>
      <c r="H129" s="198"/>
      <c r="I129" s="199">
        <f t="shared" si="5"/>
        <v>9416080815</v>
      </c>
      <c r="J129" s="199"/>
      <c r="K129" s="198">
        <v>3130812</v>
      </c>
      <c r="L129" s="198"/>
      <c r="M129" s="198">
        <v>135691207953</v>
      </c>
      <c r="N129" s="198"/>
      <c r="O129" s="198">
        <v>-122220552281</v>
      </c>
      <c r="P129" s="198"/>
      <c r="Q129" s="198">
        <f t="shared" si="4"/>
        <v>13470655672</v>
      </c>
    </row>
    <row r="130" spans="1:17" s="307" customFormat="1">
      <c r="A130" s="340" t="s">
        <v>282</v>
      </c>
      <c r="C130" s="198">
        <v>5819380</v>
      </c>
      <c r="D130" s="198"/>
      <c r="E130" s="198">
        <v>57963241986</v>
      </c>
      <c r="F130" s="198"/>
      <c r="G130" s="198">
        <v>-56373417445</v>
      </c>
      <c r="H130" s="198"/>
      <c r="I130" s="199">
        <f t="shared" si="5"/>
        <v>1589824541</v>
      </c>
      <c r="J130" s="199"/>
      <c r="K130" s="198">
        <v>5819380</v>
      </c>
      <c r="L130" s="198"/>
      <c r="M130" s="198">
        <v>57963241986</v>
      </c>
      <c r="N130" s="198"/>
      <c r="O130" s="198">
        <v>-53437301292</v>
      </c>
      <c r="P130" s="198"/>
      <c r="Q130" s="198">
        <f t="shared" si="4"/>
        <v>4525940694</v>
      </c>
    </row>
    <row r="131" spans="1:17" s="307" customFormat="1">
      <c r="A131" s="340" t="s">
        <v>317</v>
      </c>
      <c r="C131" s="198">
        <v>32462250</v>
      </c>
      <c r="D131" s="198"/>
      <c r="E131" s="198">
        <v>58374801202</v>
      </c>
      <c r="F131" s="198"/>
      <c r="G131" s="198">
        <v>-58793350549</v>
      </c>
      <c r="H131" s="198"/>
      <c r="I131" s="199">
        <f t="shared" si="5"/>
        <v>-418549347</v>
      </c>
      <c r="J131" s="199"/>
      <c r="K131" s="198">
        <v>32462250</v>
      </c>
      <c r="L131" s="198"/>
      <c r="M131" s="198">
        <v>58374801202</v>
      </c>
      <c r="N131" s="198"/>
      <c r="O131" s="198">
        <v>-56509830425</v>
      </c>
      <c r="P131" s="198"/>
      <c r="Q131" s="198">
        <f t="shared" si="4"/>
        <v>1864970777</v>
      </c>
    </row>
    <row r="132" spans="1:17" s="307" customFormat="1">
      <c r="A132" s="340" t="s">
        <v>448</v>
      </c>
      <c r="C132" s="198">
        <v>9967651</v>
      </c>
      <c r="D132" s="198"/>
      <c r="E132" s="198">
        <v>54694055993</v>
      </c>
      <c r="F132" s="198"/>
      <c r="G132" s="198">
        <v>-60529350103</v>
      </c>
      <c r="H132" s="198"/>
      <c r="I132" s="199">
        <f t="shared" si="5"/>
        <v>-5835294110</v>
      </c>
      <c r="J132" s="199"/>
      <c r="K132" s="198">
        <v>9967651</v>
      </c>
      <c r="L132" s="198"/>
      <c r="M132" s="198">
        <v>54694055993</v>
      </c>
      <c r="N132" s="198"/>
      <c r="O132" s="198">
        <v>-58211948222</v>
      </c>
      <c r="P132" s="198"/>
      <c r="Q132" s="198">
        <f t="shared" si="4"/>
        <v>-3517892229</v>
      </c>
    </row>
    <row r="133" spans="1:17" s="307" customFormat="1">
      <c r="A133" s="340" t="s">
        <v>205</v>
      </c>
      <c r="C133" s="198">
        <v>12567623</v>
      </c>
      <c r="D133" s="198"/>
      <c r="E133" s="198">
        <v>81703210509</v>
      </c>
      <c r="F133" s="198"/>
      <c r="G133" s="198">
        <v>-66150468706</v>
      </c>
      <c r="H133" s="198"/>
      <c r="I133" s="199">
        <f t="shared" si="5"/>
        <v>15552741803</v>
      </c>
      <c r="J133" s="199"/>
      <c r="K133" s="198">
        <v>12567623</v>
      </c>
      <c r="L133" s="198"/>
      <c r="M133" s="198">
        <v>81703210509</v>
      </c>
      <c r="N133" s="198"/>
      <c r="O133" s="198">
        <v>-51074780098</v>
      </c>
      <c r="P133" s="198"/>
      <c r="Q133" s="198">
        <f t="shared" si="4"/>
        <v>30628430411</v>
      </c>
    </row>
    <row r="134" spans="1:17" s="307" customFormat="1">
      <c r="A134" s="340" t="s">
        <v>460</v>
      </c>
      <c r="C134" s="198">
        <v>6772503</v>
      </c>
      <c r="D134" s="198"/>
      <c r="E134" s="198">
        <v>55473382447</v>
      </c>
      <c r="F134" s="198"/>
      <c r="G134" s="198">
        <v>-53288559140</v>
      </c>
      <c r="H134" s="198"/>
      <c r="I134" s="199">
        <f t="shared" si="5"/>
        <v>2184823307</v>
      </c>
      <c r="J134" s="199"/>
      <c r="K134" s="198">
        <v>6772503</v>
      </c>
      <c r="L134" s="198"/>
      <c r="M134" s="198">
        <v>55473382447</v>
      </c>
      <c r="N134" s="198"/>
      <c r="O134" s="198">
        <v>-44533497634</v>
      </c>
      <c r="P134" s="198"/>
      <c r="Q134" s="198">
        <f t="shared" si="4"/>
        <v>10939884813</v>
      </c>
    </row>
    <row r="135" spans="1:17" s="307" customFormat="1">
      <c r="A135" s="340" t="s">
        <v>195</v>
      </c>
      <c r="C135" s="198">
        <v>600489</v>
      </c>
      <c r="D135" s="198"/>
      <c r="E135" s="198">
        <v>9276076050</v>
      </c>
      <c r="F135" s="198"/>
      <c r="G135" s="198">
        <v>-7448377182</v>
      </c>
      <c r="H135" s="198"/>
      <c r="I135" s="199">
        <f t="shared" si="5"/>
        <v>1827698868</v>
      </c>
      <c r="J135" s="199"/>
      <c r="K135" s="198">
        <v>600489</v>
      </c>
      <c r="L135" s="198"/>
      <c r="M135" s="198">
        <v>9276076050</v>
      </c>
      <c r="N135" s="198"/>
      <c r="O135" s="198">
        <v>-5137864278</v>
      </c>
      <c r="P135" s="198"/>
      <c r="Q135" s="198">
        <f t="shared" si="4"/>
        <v>4138211772</v>
      </c>
    </row>
    <row r="136" spans="1:17" s="307" customFormat="1">
      <c r="A136" s="340" t="s">
        <v>236</v>
      </c>
      <c r="C136" s="198">
        <v>11619398</v>
      </c>
      <c r="D136" s="198"/>
      <c r="E136" s="198">
        <v>57058297160</v>
      </c>
      <c r="F136" s="198"/>
      <c r="G136" s="198">
        <v>-59558314760</v>
      </c>
      <c r="H136" s="198"/>
      <c r="I136" s="199">
        <f t="shared" si="5"/>
        <v>-2500017600</v>
      </c>
      <c r="J136" s="199"/>
      <c r="K136" s="198">
        <v>11619398</v>
      </c>
      <c r="L136" s="198"/>
      <c r="M136" s="198">
        <v>57058297160</v>
      </c>
      <c r="N136" s="198"/>
      <c r="O136" s="198">
        <v>-51101189482</v>
      </c>
      <c r="P136" s="198"/>
      <c r="Q136" s="198">
        <f t="shared" si="4"/>
        <v>5957107678</v>
      </c>
    </row>
    <row r="137" spans="1:17" s="307" customFormat="1">
      <c r="A137" s="340" t="s">
        <v>148</v>
      </c>
      <c r="C137" s="198">
        <v>1287355</v>
      </c>
      <c r="D137" s="198"/>
      <c r="E137" s="198">
        <v>5136696688</v>
      </c>
      <c r="F137" s="198"/>
      <c r="G137" s="198">
        <v>-5343012680</v>
      </c>
      <c r="H137" s="198"/>
      <c r="I137" s="199">
        <f t="shared" si="5"/>
        <v>-206315992</v>
      </c>
      <c r="J137" s="199"/>
      <c r="K137" s="198">
        <v>1287355</v>
      </c>
      <c r="L137" s="198"/>
      <c r="M137" s="198">
        <v>5136696688</v>
      </c>
      <c r="N137" s="198"/>
      <c r="O137" s="198">
        <v>-4830107698</v>
      </c>
      <c r="P137" s="198"/>
      <c r="Q137" s="198">
        <f t="shared" ref="Q137:Q200" si="6">M137+O137</f>
        <v>306588990</v>
      </c>
    </row>
    <row r="138" spans="1:17" s="307" customFormat="1">
      <c r="A138" s="340" t="s">
        <v>140</v>
      </c>
      <c r="C138" s="198">
        <v>41387783</v>
      </c>
      <c r="D138" s="198"/>
      <c r="E138" s="198">
        <v>52044030003</v>
      </c>
      <c r="F138" s="198"/>
      <c r="G138" s="198">
        <v>-54442035110</v>
      </c>
      <c r="H138" s="198"/>
      <c r="I138" s="199">
        <f t="shared" si="5"/>
        <v>-2398005107</v>
      </c>
      <c r="J138" s="199"/>
      <c r="K138" s="198">
        <v>41387783</v>
      </c>
      <c r="L138" s="198"/>
      <c r="M138" s="198">
        <v>52044030003</v>
      </c>
      <c r="N138" s="198"/>
      <c r="O138" s="198">
        <v>-50276507298</v>
      </c>
      <c r="P138" s="198"/>
      <c r="Q138" s="198">
        <f t="shared" si="6"/>
        <v>1767522705</v>
      </c>
    </row>
    <row r="139" spans="1:17" s="307" customFormat="1">
      <c r="A139" s="340" t="s">
        <v>248</v>
      </c>
      <c r="C139" s="198">
        <v>29780016</v>
      </c>
      <c r="D139" s="198"/>
      <c r="E139" s="198">
        <v>54676417602</v>
      </c>
      <c r="F139" s="198"/>
      <c r="G139" s="198">
        <v>-56816721953</v>
      </c>
      <c r="H139" s="198"/>
      <c r="I139" s="199">
        <f t="shared" si="5"/>
        <v>-2140304351</v>
      </c>
      <c r="J139" s="199"/>
      <c r="K139" s="198">
        <v>29780016</v>
      </c>
      <c r="L139" s="198"/>
      <c r="M139" s="198">
        <v>54676417602</v>
      </c>
      <c r="N139" s="198"/>
      <c r="O139" s="198">
        <v>-57925513038</v>
      </c>
      <c r="P139" s="198"/>
      <c r="Q139" s="198">
        <f t="shared" si="6"/>
        <v>-3249095436</v>
      </c>
    </row>
    <row r="140" spans="1:17" s="307" customFormat="1">
      <c r="A140" s="340" t="s">
        <v>327</v>
      </c>
      <c r="C140" s="198">
        <v>1293982</v>
      </c>
      <c r="D140" s="198"/>
      <c r="E140" s="198">
        <v>16724077557</v>
      </c>
      <c r="F140" s="198"/>
      <c r="G140" s="198">
        <v>-15174085444</v>
      </c>
      <c r="H140" s="198"/>
      <c r="I140" s="199">
        <f t="shared" si="5"/>
        <v>1549992113</v>
      </c>
      <c r="J140" s="199"/>
      <c r="K140" s="198">
        <v>1293982</v>
      </c>
      <c r="L140" s="198"/>
      <c r="M140" s="198">
        <v>16724077557</v>
      </c>
      <c r="N140" s="198"/>
      <c r="O140" s="198">
        <v>-15144366946</v>
      </c>
      <c r="P140" s="198"/>
      <c r="Q140" s="198">
        <f t="shared" si="6"/>
        <v>1579710611</v>
      </c>
    </row>
    <row r="141" spans="1:17" s="307" customFormat="1">
      <c r="A141" s="340" t="s">
        <v>476</v>
      </c>
      <c r="C141" s="198">
        <v>7812283</v>
      </c>
      <c r="D141" s="198"/>
      <c r="E141" s="198">
        <v>55913759398</v>
      </c>
      <c r="F141" s="198"/>
      <c r="G141" s="198">
        <v>-52999694666</v>
      </c>
      <c r="H141" s="198"/>
      <c r="I141" s="199">
        <f t="shared" si="5"/>
        <v>2914064732</v>
      </c>
      <c r="J141" s="199"/>
      <c r="K141" s="198">
        <v>7812283</v>
      </c>
      <c r="L141" s="198"/>
      <c r="M141" s="198">
        <v>55913759398</v>
      </c>
      <c r="N141" s="198"/>
      <c r="O141" s="198">
        <v>-54700210840</v>
      </c>
      <c r="P141" s="198"/>
      <c r="Q141" s="198">
        <f t="shared" si="6"/>
        <v>1213548558</v>
      </c>
    </row>
    <row r="142" spans="1:17" s="307" customFormat="1">
      <c r="A142" s="340" t="s">
        <v>110</v>
      </c>
      <c r="C142" s="198">
        <v>35389527</v>
      </c>
      <c r="D142" s="198"/>
      <c r="E142" s="198">
        <v>61352105046</v>
      </c>
      <c r="F142" s="198"/>
      <c r="G142" s="198">
        <v>-59917843741</v>
      </c>
      <c r="H142" s="198"/>
      <c r="I142" s="199">
        <f t="shared" si="5"/>
        <v>1434261305</v>
      </c>
      <c r="J142" s="199"/>
      <c r="K142" s="198">
        <v>35389527</v>
      </c>
      <c r="L142" s="198"/>
      <c r="M142" s="198">
        <v>61352105046</v>
      </c>
      <c r="N142" s="198"/>
      <c r="O142" s="198">
        <v>-53790025085</v>
      </c>
      <c r="P142" s="198"/>
      <c r="Q142" s="198">
        <f t="shared" si="6"/>
        <v>7562079961</v>
      </c>
    </row>
    <row r="143" spans="1:17" s="307" customFormat="1">
      <c r="A143" s="340" t="s">
        <v>191</v>
      </c>
      <c r="C143" s="198">
        <v>2366722</v>
      </c>
      <c r="D143" s="198"/>
      <c r="E143" s="198">
        <v>27643520052</v>
      </c>
      <c r="F143" s="198"/>
      <c r="G143" s="198">
        <v>-27591637333</v>
      </c>
      <c r="H143" s="198"/>
      <c r="I143" s="199">
        <f t="shared" si="5"/>
        <v>51882719</v>
      </c>
      <c r="J143" s="199"/>
      <c r="K143" s="198">
        <v>2366722</v>
      </c>
      <c r="L143" s="198"/>
      <c r="M143" s="198">
        <v>27643520052</v>
      </c>
      <c r="N143" s="198"/>
      <c r="O143" s="198">
        <v>-20014574451</v>
      </c>
      <c r="P143" s="198"/>
      <c r="Q143" s="198">
        <f t="shared" si="6"/>
        <v>7628945601</v>
      </c>
    </row>
    <row r="144" spans="1:17" s="307" customFormat="1">
      <c r="A144" s="340" t="s">
        <v>190</v>
      </c>
      <c r="C144" s="198">
        <v>20246765</v>
      </c>
      <c r="D144" s="198"/>
      <c r="E144" s="198">
        <v>81108975901</v>
      </c>
      <c r="F144" s="198"/>
      <c r="G144" s="198">
        <v>-77444484954</v>
      </c>
      <c r="H144" s="198"/>
      <c r="I144" s="199">
        <f t="shared" si="5"/>
        <v>3664490947</v>
      </c>
      <c r="J144" s="199"/>
      <c r="K144" s="198">
        <v>20246765</v>
      </c>
      <c r="L144" s="198"/>
      <c r="M144" s="198">
        <v>81108975901</v>
      </c>
      <c r="N144" s="198"/>
      <c r="O144" s="198">
        <v>-77071080457</v>
      </c>
      <c r="P144" s="198"/>
      <c r="Q144" s="198">
        <f t="shared" si="6"/>
        <v>4037895444</v>
      </c>
    </row>
    <row r="145" spans="1:17" s="307" customFormat="1">
      <c r="A145" s="340" t="s">
        <v>168</v>
      </c>
      <c r="C145" s="198">
        <v>7282938</v>
      </c>
      <c r="D145" s="198"/>
      <c r="E145" s="198">
        <v>45609508471</v>
      </c>
      <c r="F145" s="198"/>
      <c r="G145" s="198">
        <v>-40961108477</v>
      </c>
      <c r="H145" s="198"/>
      <c r="I145" s="199">
        <f t="shared" si="5"/>
        <v>4648399994</v>
      </c>
      <c r="J145" s="199"/>
      <c r="K145" s="198">
        <v>7282938</v>
      </c>
      <c r="L145" s="198"/>
      <c r="M145" s="198">
        <v>45609508471</v>
      </c>
      <c r="N145" s="198"/>
      <c r="O145" s="198">
        <v>-30989038973</v>
      </c>
      <c r="P145" s="198"/>
      <c r="Q145" s="198">
        <f t="shared" si="6"/>
        <v>14620469498</v>
      </c>
    </row>
    <row r="146" spans="1:17" s="307" customFormat="1">
      <c r="A146" s="340" t="s">
        <v>104</v>
      </c>
      <c r="C146" s="198">
        <v>5503248</v>
      </c>
      <c r="D146" s="198"/>
      <c r="E146" s="198">
        <v>66576029722</v>
      </c>
      <c r="F146" s="198"/>
      <c r="G146" s="198">
        <v>-71827015717</v>
      </c>
      <c r="H146" s="198"/>
      <c r="I146" s="199">
        <f t="shared" si="5"/>
        <v>-5250985995</v>
      </c>
      <c r="J146" s="199"/>
      <c r="K146" s="198">
        <v>5503248</v>
      </c>
      <c r="L146" s="198"/>
      <c r="M146" s="198">
        <v>66576029722</v>
      </c>
      <c r="N146" s="198"/>
      <c r="O146" s="198">
        <v>-62043775580</v>
      </c>
      <c r="P146" s="198"/>
      <c r="Q146" s="198">
        <f t="shared" si="6"/>
        <v>4532254142</v>
      </c>
    </row>
    <row r="147" spans="1:17" s="307" customFormat="1">
      <c r="A147" s="340" t="s">
        <v>508</v>
      </c>
      <c r="C147" s="198">
        <v>682798</v>
      </c>
      <c r="D147" s="198"/>
      <c r="E147" s="198">
        <v>24468409438</v>
      </c>
      <c r="F147" s="198"/>
      <c r="G147" s="198">
        <v>-19025989046</v>
      </c>
      <c r="H147" s="198"/>
      <c r="I147" s="199">
        <f t="shared" si="5"/>
        <v>5442420392</v>
      </c>
      <c r="J147" s="199"/>
      <c r="K147" s="198">
        <v>682798</v>
      </c>
      <c r="L147" s="198"/>
      <c r="M147" s="198">
        <v>24468409438</v>
      </c>
      <c r="N147" s="198"/>
      <c r="O147" s="198">
        <v>-19025989046</v>
      </c>
      <c r="P147" s="198"/>
      <c r="Q147" s="198">
        <f t="shared" si="6"/>
        <v>5442420392</v>
      </c>
    </row>
    <row r="148" spans="1:17" s="307" customFormat="1">
      <c r="A148" s="340" t="s">
        <v>105</v>
      </c>
      <c r="C148" s="198">
        <v>781636</v>
      </c>
      <c r="D148" s="198"/>
      <c r="E148" s="198">
        <v>23325097683</v>
      </c>
      <c r="F148" s="198"/>
      <c r="G148" s="198">
        <v>-20695891162</v>
      </c>
      <c r="H148" s="198"/>
      <c r="I148" s="199">
        <f t="shared" si="5"/>
        <v>2629206521</v>
      </c>
      <c r="J148" s="199"/>
      <c r="K148" s="198">
        <v>781636</v>
      </c>
      <c r="L148" s="198"/>
      <c r="M148" s="198">
        <v>23325097683</v>
      </c>
      <c r="N148" s="198"/>
      <c r="O148" s="198">
        <v>-16839723319</v>
      </c>
      <c r="P148" s="198"/>
      <c r="Q148" s="198">
        <f t="shared" si="6"/>
        <v>6485374364</v>
      </c>
    </row>
    <row r="149" spans="1:17" s="307" customFormat="1">
      <c r="A149" s="340" t="s">
        <v>152</v>
      </c>
      <c r="C149" s="198">
        <v>3766351</v>
      </c>
      <c r="D149" s="198"/>
      <c r="E149" s="198">
        <v>160689956803</v>
      </c>
      <c r="F149" s="198"/>
      <c r="G149" s="198">
        <v>-130537909283</v>
      </c>
      <c r="H149" s="198"/>
      <c r="I149" s="199">
        <f t="shared" si="5"/>
        <v>30152047520</v>
      </c>
      <c r="J149" s="199"/>
      <c r="K149" s="198">
        <v>3766351</v>
      </c>
      <c r="L149" s="198"/>
      <c r="M149" s="198">
        <v>160689956803</v>
      </c>
      <c r="N149" s="198"/>
      <c r="O149" s="198">
        <v>-91937874993</v>
      </c>
      <c r="P149" s="198"/>
      <c r="Q149" s="198">
        <f t="shared" si="6"/>
        <v>68752081810</v>
      </c>
    </row>
    <row r="150" spans="1:17" s="307" customFormat="1">
      <c r="A150" s="340" t="s">
        <v>366</v>
      </c>
      <c r="C150" s="198">
        <v>4122590</v>
      </c>
      <c r="D150" s="198"/>
      <c r="E150" s="198">
        <v>57249906439</v>
      </c>
      <c r="F150" s="198"/>
      <c r="G150" s="198">
        <v>-56356670582</v>
      </c>
      <c r="H150" s="198"/>
      <c r="I150" s="199">
        <f t="shared" si="5"/>
        <v>893235857</v>
      </c>
      <c r="J150" s="199"/>
      <c r="K150" s="198">
        <v>4122590</v>
      </c>
      <c r="L150" s="198"/>
      <c r="M150" s="198">
        <v>57249906439</v>
      </c>
      <c r="N150" s="198"/>
      <c r="O150" s="198">
        <v>-54790286161</v>
      </c>
      <c r="P150" s="198"/>
      <c r="Q150" s="198">
        <f t="shared" si="6"/>
        <v>2459620278</v>
      </c>
    </row>
    <row r="151" spans="1:17" s="307" customFormat="1">
      <c r="A151" s="340" t="s">
        <v>330</v>
      </c>
      <c r="C151" s="198">
        <v>11011966</v>
      </c>
      <c r="D151" s="198"/>
      <c r="E151" s="198">
        <v>24870322595</v>
      </c>
      <c r="F151" s="198"/>
      <c r="G151" s="198">
        <v>-22258273411</v>
      </c>
      <c r="H151" s="198"/>
      <c r="I151" s="199">
        <f t="shared" si="5"/>
        <v>2612049184</v>
      </c>
      <c r="J151" s="199"/>
      <c r="K151" s="198">
        <v>11011966</v>
      </c>
      <c r="L151" s="198"/>
      <c r="M151" s="198">
        <v>24870322595</v>
      </c>
      <c r="N151" s="198"/>
      <c r="O151" s="198">
        <v>-24694446260</v>
      </c>
      <c r="P151" s="198"/>
      <c r="Q151" s="198">
        <f t="shared" si="6"/>
        <v>175876335</v>
      </c>
    </row>
    <row r="152" spans="1:17" s="307" customFormat="1">
      <c r="A152" s="340" t="s">
        <v>267</v>
      </c>
      <c r="C152" s="198">
        <v>5304145</v>
      </c>
      <c r="D152" s="198"/>
      <c r="E152" s="198">
        <v>66118220133</v>
      </c>
      <c r="F152" s="198"/>
      <c r="G152" s="198">
        <v>-61165639116</v>
      </c>
      <c r="H152" s="198"/>
      <c r="I152" s="199">
        <f t="shared" si="5"/>
        <v>4952581017</v>
      </c>
      <c r="J152" s="199"/>
      <c r="K152" s="198">
        <v>5304145</v>
      </c>
      <c r="L152" s="198"/>
      <c r="M152" s="198">
        <v>66118220133</v>
      </c>
      <c r="N152" s="198"/>
      <c r="O152" s="198">
        <v>-59354768310</v>
      </c>
      <c r="P152" s="198"/>
      <c r="Q152" s="198">
        <f t="shared" si="6"/>
        <v>6763451823</v>
      </c>
    </row>
    <row r="153" spans="1:17" s="307" customFormat="1">
      <c r="A153" s="340" t="s">
        <v>505</v>
      </c>
      <c r="C153" s="198">
        <v>5929847</v>
      </c>
      <c r="D153" s="198"/>
      <c r="E153" s="198">
        <v>53051079697</v>
      </c>
      <c r="F153" s="198"/>
      <c r="G153" s="198">
        <v>-56711658866</v>
      </c>
      <c r="H153" s="198"/>
      <c r="I153" s="199">
        <f t="shared" si="5"/>
        <v>-3660579169</v>
      </c>
      <c r="J153" s="199"/>
      <c r="K153" s="198">
        <v>5929847</v>
      </c>
      <c r="L153" s="198"/>
      <c r="M153" s="198">
        <v>53051079697</v>
      </c>
      <c r="N153" s="198"/>
      <c r="O153" s="198">
        <v>-56711658866</v>
      </c>
      <c r="P153" s="198"/>
      <c r="Q153" s="198">
        <f t="shared" si="6"/>
        <v>-3660579169</v>
      </c>
    </row>
    <row r="154" spans="1:17" s="307" customFormat="1">
      <c r="A154" s="340" t="s">
        <v>88</v>
      </c>
      <c r="C154" s="198">
        <v>16972281</v>
      </c>
      <c r="D154" s="198"/>
      <c r="E154" s="198">
        <v>90092720260</v>
      </c>
      <c r="F154" s="198"/>
      <c r="G154" s="198">
        <v>-87928118049</v>
      </c>
      <c r="H154" s="198"/>
      <c r="I154" s="199">
        <f t="shared" si="5"/>
        <v>2164602211</v>
      </c>
      <c r="J154" s="199"/>
      <c r="K154" s="198">
        <v>16972281</v>
      </c>
      <c r="L154" s="198"/>
      <c r="M154" s="198">
        <v>90092720260</v>
      </c>
      <c r="N154" s="198"/>
      <c r="O154" s="198">
        <v>-85590757212</v>
      </c>
      <c r="P154" s="198"/>
      <c r="Q154" s="198">
        <f t="shared" si="6"/>
        <v>4501963048</v>
      </c>
    </row>
    <row r="155" spans="1:17" s="307" customFormat="1">
      <c r="A155" s="340" t="s">
        <v>427</v>
      </c>
      <c r="C155" s="198">
        <v>14611221</v>
      </c>
      <c r="D155" s="198"/>
      <c r="E155" s="198">
        <v>50951189101</v>
      </c>
      <c r="F155" s="198"/>
      <c r="G155" s="198">
        <v>-53524879663</v>
      </c>
      <c r="H155" s="198"/>
      <c r="I155" s="199">
        <f t="shared" si="5"/>
        <v>-2573690562</v>
      </c>
      <c r="J155" s="199"/>
      <c r="K155" s="198">
        <v>14611221</v>
      </c>
      <c r="L155" s="198"/>
      <c r="M155" s="198">
        <v>50951189101</v>
      </c>
      <c r="N155" s="198"/>
      <c r="O155" s="198">
        <v>-51048917817</v>
      </c>
      <c r="P155" s="198"/>
      <c r="Q155" s="198">
        <f t="shared" si="6"/>
        <v>-97728716</v>
      </c>
    </row>
    <row r="156" spans="1:17" s="307" customFormat="1">
      <c r="A156" s="340" t="s">
        <v>320</v>
      </c>
      <c r="C156" s="198">
        <v>1166659</v>
      </c>
      <c r="D156" s="198"/>
      <c r="E156" s="198">
        <v>38398242420</v>
      </c>
      <c r="F156" s="198"/>
      <c r="G156" s="198">
        <v>-34435673156</v>
      </c>
      <c r="H156" s="198"/>
      <c r="I156" s="199">
        <f t="shared" si="5"/>
        <v>3962569264</v>
      </c>
      <c r="J156" s="199"/>
      <c r="K156" s="198">
        <v>1166659</v>
      </c>
      <c r="L156" s="198"/>
      <c r="M156" s="198">
        <v>38398242420</v>
      </c>
      <c r="N156" s="198"/>
      <c r="O156" s="198">
        <v>-26663358439</v>
      </c>
      <c r="P156" s="198"/>
      <c r="Q156" s="198">
        <f t="shared" si="6"/>
        <v>11734883981</v>
      </c>
    </row>
    <row r="157" spans="1:17" s="307" customFormat="1">
      <c r="A157" s="340" t="s">
        <v>441</v>
      </c>
      <c r="C157" s="198">
        <v>9352133</v>
      </c>
      <c r="D157" s="198"/>
      <c r="E157" s="198">
        <v>55128172709</v>
      </c>
      <c r="F157" s="198"/>
      <c r="G157" s="198">
        <v>-45014630865</v>
      </c>
      <c r="H157" s="198"/>
      <c r="I157" s="199">
        <f t="shared" si="5"/>
        <v>10113541844</v>
      </c>
      <c r="J157" s="199"/>
      <c r="K157" s="198">
        <v>9352133</v>
      </c>
      <c r="L157" s="198"/>
      <c r="M157" s="198">
        <v>55128172709</v>
      </c>
      <c r="N157" s="198"/>
      <c r="O157" s="198">
        <v>-37812432393</v>
      </c>
      <c r="P157" s="198"/>
      <c r="Q157" s="198">
        <f t="shared" si="6"/>
        <v>17315740316</v>
      </c>
    </row>
    <row r="158" spans="1:17" s="307" customFormat="1">
      <c r="A158" s="340" t="s">
        <v>328</v>
      </c>
      <c r="C158" s="198">
        <v>6988990</v>
      </c>
      <c r="D158" s="198"/>
      <c r="E158" s="198">
        <v>61692960929</v>
      </c>
      <c r="F158" s="198"/>
      <c r="G158" s="198">
        <v>-59438654125</v>
      </c>
      <c r="H158" s="198"/>
      <c r="I158" s="199">
        <f t="shared" si="5"/>
        <v>2254306804</v>
      </c>
      <c r="J158" s="199"/>
      <c r="K158" s="198">
        <v>6988990</v>
      </c>
      <c r="L158" s="198"/>
      <c r="M158" s="198">
        <v>61692960929</v>
      </c>
      <c r="N158" s="198"/>
      <c r="O158" s="198">
        <v>-60212685884</v>
      </c>
      <c r="P158" s="198"/>
      <c r="Q158" s="198">
        <f t="shared" si="6"/>
        <v>1480275045</v>
      </c>
    </row>
    <row r="159" spans="1:17" s="307" customFormat="1">
      <c r="A159" s="340" t="s">
        <v>237</v>
      </c>
      <c r="C159" s="198">
        <v>5124041</v>
      </c>
      <c r="D159" s="198"/>
      <c r="E159" s="198">
        <v>54551952163</v>
      </c>
      <c r="F159" s="198"/>
      <c r="G159" s="198">
        <v>-51012088752</v>
      </c>
      <c r="H159" s="198"/>
      <c r="I159" s="199">
        <f t="shared" si="5"/>
        <v>3539863411</v>
      </c>
      <c r="J159" s="199"/>
      <c r="K159" s="198">
        <v>5124041</v>
      </c>
      <c r="L159" s="198"/>
      <c r="M159" s="198">
        <v>54551952163</v>
      </c>
      <c r="N159" s="198"/>
      <c r="O159" s="198">
        <v>-49034166870</v>
      </c>
      <c r="P159" s="198"/>
      <c r="Q159" s="198">
        <f t="shared" si="6"/>
        <v>5517785293</v>
      </c>
    </row>
    <row r="160" spans="1:17" s="307" customFormat="1">
      <c r="A160" s="340" t="s">
        <v>277</v>
      </c>
      <c r="C160" s="198">
        <v>4586884</v>
      </c>
      <c r="D160" s="198"/>
      <c r="E160" s="198">
        <v>50018724684</v>
      </c>
      <c r="F160" s="198"/>
      <c r="G160" s="198">
        <v>-45115677029</v>
      </c>
      <c r="H160" s="198"/>
      <c r="I160" s="199">
        <f t="shared" si="5"/>
        <v>4903047655</v>
      </c>
      <c r="J160" s="199"/>
      <c r="K160" s="198">
        <v>4586884</v>
      </c>
      <c r="L160" s="198"/>
      <c r="M160" s="198">
        <v>50018724684</v>
      </c>
      <c r="N160" s="198"/>
      <c r="O160" s="198">
        <v>-34189171303</v>
      </c>
      <c r="P160" s="198"/>
      <c r="Q160" s="198">
        <f t="shared" si="6"/>
        <v>15829553381</v>
      </c>
    </row>
    <row r="161" spans="1:17" s="307" customFormat="1">
      <c r="A161" s="340" t="s">
        <v>470</v>
      </c>
      <c r="C161" s="198">
        <v>7087780</v>
      </c>
      <c r="D161" s="198"/>
      <c r="E161" s="198">
        <v>63269557232</v>
      </c>
      <c r="F161" s="198"/>
      <c r="G161" s="198">
        <v>-59782312214</v>
      </c>
      <c r="H161" s="198"/>
      <c r="I161" s="199">
        <f t="shared" si="5"/>
        <v>3487245018</v>
      </c>
      <c r="J161" s="199"/>
      <c r="K161" s="198">
        <v>7087780</v>
      </c>
      <c r="L161" s="198"/>
      <c r="M161" s="198">
        <v>63269557232</v>
      </c>
      <c r="N161" s="198"/>
      <c r="O161" s="198">
        <v>-59512475107</v>
      </c>
      <c r="P161" s="198"/>
      <c r="Q161" s="198">
        <f t="shared" si="6"/>
        <v>3757082125</v>
      </c>
    </row>
    <row r="162" spans="1:17" s="307" customFormat="1">
      <c r="A162" s="340" t="s">
        <v>185</v>
      </c>
      <c r="C162" s="198">
        <v>5230331</v>
      </c>
      <c r="D162" s="198"/>
      <c r="E162" s="198">
        <v>47312815831</v>
      </c>
      <c r="F162" s="198"/>
      <c r="G162" s="198">
        <v>-42369017061</v>
      </c>
      <c r="H162" s="198"/>
      <c r="I162" s="199">
        <f t="shared" si="5"/>
        <v>4943798770</v>
      </c>
      <c r="J162" s="199"/>
      <c r="K162" s="198">
        <v>5230331</v>
      </c>
      <c r="L162" s="198"/>
      <c r="M162" s="198">
        <v>47312815831</v>
      </c>
      <c r="N162" s="198"/>
      <c r="O162" s="198">
        <v>-37556068625</v>
      </c>
      <c r="P162" s="198"/>
      <c r="Q162" s="198">
        <f t="shared" si="6"/>
        <v>9756747206</v>
      </c>
    </row>
    <row r="163" spans="1:17" s="307" customFormat="1">
      <c r="A163" s="340" t="s">
        <v>270</v>
      </c>
      <c r="C163" s="198">
        <v>30222976</v>
      </c>
      <c r="D163" s="198"/>
      <c r="E163" s="198">
        <v>183563642182</v>
      </c>
      <c r="F163" s="198"/>
      <c r="G163" s="198">
        <v>-131190803415</v>
      </c>
      <c r="H163" s="198"/>
      <c r="I163" s="199">
        <f t="shared" si="5"/>
        <v>52372838767</v>
      </c>
      <c r="J163" s="199"/>
      <c r="K163" s="198">
        <v>30222976</v>
      </c>
      <c r="L163" s="198"/>
      <c r="M163" s="198">
        <v>183563642182</v>
      </c>
      <c r="N163" s="198"/>
      <c r="O163" s="198">
        <v>-127304194706</v>
      </c>
      <c r="P163" s="198"/>
      <c r="Q163" s="198">
        <f t="shared" si="6"/>
        <v>56259447476</v>
      </c>
    </row>
    <row r="164" spans="1:17" s="307" customFormat="1">
      <c r="A164" s="340" t="s">
        <v>127</v>
      </c>
      <c r="C164" s="198">
        <v>48577736</v>
      </c>
      <c r="D164" s="198"/>
      <c r="E164" s="198">
        <v>210973323624</v>
      </c>
      <c r="F164" s="198"/>
      <c r="G164" s="198">
        <v>-222871488701</v>
      </c>
      <c r="H164" s="198"/>
      <c r="I164" s="199">
        <f t="shared" ref="I164:I227" si="7">E164+G164</f>
        <v>-11898165077</v>
      </c>
      <c r="J164" s="199"/>
      <c r="K164" s="198">
        <v>48577736</v>
      </c>
      <c r="L164" s="198"/>
      <c r="M164" s="198">
        <v>210973323624</v>
      </c>
      <c r="N164" s="198"/>
      <c r="O164" s="198">
        <v>-173501213899</v>
      </c>
      <c r="P164" s="198"/>
      <c r="Q164" s="198">
        <f t="shared" si="6"/>
        <v>37472109725</v>
      </c>
    </row>
    <row r="165" spans="1:17" s="307" customFormat="1">
      <c r="A165" s="340" t="s">
        <v>111</v>
      </c>
      <c r="C165" s="198">
        <v>2582757</v>
      </c>
      <c r="D165" s="198"/>
      <c r="E165" s="198">
        <v>62901045102</v>
      </c>
      <c r="F165" s="198"/>
      <c r="G165" s="198">
        <v>-53348284239</v>
      </c>
      <c r="H165" s="198"/>
      <c r="I165" s="199">
        <f t="shared" si="7"/>
        <v>9552760863</v>
      </c>
      <c r="J165" s="199"/>
      <c r="K165" s="198">
        <v>2582757</v>
      </c>
      <c r="L165" s="198"/>
      <c r="M165" s="198">
        <v>62901045102</v>
      </c>
      <c r="N165" s="198"/>
      <c r="O165" s="198">
        <v>-39775907453</v>
      </c>
      <c r="P165" s="198"/>
      <c r="Q165" s="198">
        <f t="shared" si="6"/>
        <v>23125137649</v>
      </c>
    </row>
    <row r="166" spans="1:17" s="307" customFormat="1">
      <c r="A166" s="340" t="s">
        <v>274</v>
      </c>
      <c r="C166" s="198">
        <v>1906578</v>
      </c>
      <c r="D166" s="198"/>
      <c r="E166" s="198">
        <v>77856207009</v>
      </c>
      <c r="F166" s="198"/>
      <c r="G166" s="198">
        <v>-73497383859</v>
      </c>
      <c r="H166" s="198"/>
      <c r="I166" s="199">
        <f t="shared" si="7"/>
        <v>4358823150</v>
      </c>
      <c r="J166" s="199"/>
      <c r="K166" s="198">
        <v>1906578</v>
      </c>
      <c r="L166" s="198"/>
      <c r="M166" s="198">
        <v>77856207009</v>
      </c>
      <c r="N166" s="198"/>
      <c r="O166" s="198">
        <v>-73941428871</v>
      </c>
      <c r="P166" s="198"/>
      <c r="Q166" s="198">
        <f t="shared" si="6"/>
        <v>3914778138</v>
      </c>
    </row>
    <row r="167" spans="1:17" s="307" customFormat="1">
      <c r="A167" s="340" t="s">
        <v>153</v>
      </c>
      <c r="C167" s="198">
        <v>441522</v>
      </c>
      <c r="D167" s="198"/>
      <c r="E167" s="198">
        <v>22515310635</v>
      </c>
      <c r="F167" s="198"/>
      <c r="G167" s="198">
        <v>-22515310635</v>
      </c>
      <c r="H167" s="198"/>
      <c r="I167" s="199">
        <f t="shared" si="7"/>
        <v>0</v>
      </c>
      <c r="J167" s="199"/>
      <c r="K167" s="198">
        <v>441522</v>
      </c>
      <c r="L167" s="198"/>
      <c r="M167" s="198">
        <v>22515310635</v>
      </c>
      <c r="N167" s="198"/>
      <c r="O167" s="198">
        <v>-21488296464</v>
      </c>
      <c r="P167" s="198"/>
      <c r="Q167" s="198">
        <f t="shared" si="6"/>
        <v>1027014171</v>
      </c>
    </row>
    <row r="168" spans="1:17" s="307" customFormat="1">
      <c r="A168" s="340" t="s">
        <v>417</v>
      </c>
      <c r="C168" s="198">
        <v>764409</v>
      </c>
      <c r="D168" s="198"/>
      <c r="E168" s="198">
        <v>25774477201</v>
      </c>
      <c r="F168" s="198"/>
      <c r="G168" s="198">
        <v>-24904768263</v>
      </c>
      <c r="H168" s="198"/>
      <c r="I168" s="199">
        <f t="shared" si="7"/>
        <v>869708938</v>
      </c>
      <c r="J168" s="199"/>
      <c r="K168" s="198">
        <v>764409</v>
      </c>
      <c r="L168" s="198"/>
      <c r="M168" s="198">
        <v>25774477201</v>
      </c>
      <c r="N168" s="198"/>
      <c r="O168" s="198">
        <v>-17505171375</v>
      </c>
      <c r="P168" s="198"/>
      <c r="Q168" s="198">
        <f t="shared" si="6"/>
        <v>8269305826</v>
      </c>
    </row>
    <row r="169" spans="1:17" s="307" customFormat="1">
      <c r="A169" s="340" t="s">
        <v>171</v>
      </c>
      <c r="C169" s="198">
        <v>17834420</v>
      </c>
      <c r="D169" s="198"/>
      <c r="E169" s="198">
        <v>75238927277</v>
      </c>
      <c r="F169" s="198"/>
      <c r="G169" s="198">
        <v>-87890385308</v>
      </c>
      <c r="H169" s="198"/>
      <c r="I169" s="199">
        <f t="shared" si="7"/>
        <v>-12651458031</v>
      </c>
      <c r="J169" s="199"/>
      <c r="K169" s="198">
        <v>17834420</v>
      </c>
      <c r="L169" s="198"/>
      <c r="M169" s="198">
        <v>75238927277</v>
      </c>
      <c r="N169" s="198"/>
      <c r="O169" s="198">
        <v>-70384092863</v>
      </c>
      <c r="P169" s="198"/>
      <c r="Q169" s="198">
        <f t="shared" si="6"/>
        <v>4854834414</v>
      </c>
    </row>
    <row r="170" spans="1:17" s="307" customFormat="1">
      <c r="A170" s="340" t="s">
        <v>131</v>
      </c>
      <c r="C170" s="198">
        <v>7550123</v>
      </c>
      <c r="D170" s="198"/>
      <c r="E170" s="198">
        <v>175021258596</v>
      </c>
      <c r="F170" s="198"/>
      <c r="G170" s="198">
        <v>-179695262813</v>
      </c>
      <c r="H170" s="198"/>
      <c r="I170" s="199">
        <f t="shared" si="7"/>
        <v>-4674004217</v>
      </c>
      <c r="J170" s="199"/>
      <c r="K170" s="198">
        <v>7550123</v>
      </c>
      <c r="L170" s="198"/>
      <c r="M170" s="198">
        <v>175021258596</v>
      </c>
      <c r="N170" s="198"/>
      <c r="O170" s="198">
        <v>-145430017560</v>
      </c>
      <c r="P170" s="198"/>
      <c r="Q170" s="198">
        <f t="shared" si="6"/>
        <v>29591241036</v>
      </c>
    </row>
    <row r="171" spans="1:17" s="307" customFormat="1">
      <c r="A171" s="340" t="s">
        <v>200</v>
      </c>
      <c r="C171" s="198">
        <v>14560315</v>
      </c>
      <c r="D171" s="198"/>
      <c r="E171" s="198">
        <v>116947343498</v>
      </c>
      <c r="F171" s="198"/>
      <c r="G171" s="198">
        <v>-119276064850</v>
      </c>
      <c r="H171" s="198"/>
      <c r="I171" s="199">
        <f t="shared" si="7"/>
        <v>-2328721352</v>
      </c>
      <c r="J171" s="199"/>
      <c r="K171" s="198">
        <v>14560315</v>
      </c>
      <c r="L171" s="198"/>
      <c r="M171" s="198">
        <v>116947343498</v>
      </c>
      <c r="N171" s="198"/>
      <c r="O171" s="198">
        <v>-112047767028</v>
      </c>
      <c r="P171" s="198"/>
      <c r="Q171" s="198">
        <f t="shared" si="6"/>
        <v>4899576470</v>
      </c>
    </row>
    <row r="172" spans="1:17" s="307" customFormat="1">
      <c r="A172" s="340" t="s">
        <v>226</v>
      </c>
      <c r="C172" s="198">
        <v>2060684</v>
      </c>
      <c r="D172" s="198"/>
      <c r="E172" s="198">
        <v>44123029919</v>
      </c>
      <c r="F172" s="198"/>
      <c r="G172" s="198">
        <v>-39588360593</v>
      </c>
      <c r="H172" s="198"/>
      <c r="I172" s="199">
        <f t="shared" si="7"/>
        <v>4534669326</v>
      </c>
      <c r="J172" s="199"/>
      <c r="K172" s="198">
        <v>2060684</v>
      </c>
      <c r="L172" s="198"/>
      <c r="M172" s="198">
        <v>44123029919</v>
      </c>
      <c r="N172" s="198"/>
      <c r="O172" s="198">
        <v>-37515448087</v>
      </c>
      <c r="P172" s="198"/>
      <c r="Q172" s="198">
        <f t="shared" si="6"/>
        <v>6607581832</v>
      </c>
    </row>
    <row r="173" spans="1:17" s="307" customFormat="1">
      <c r="A173" s="340" t="s">
        <v>228</v>
      </c>
      <c r="C173" s="198">
        <v>23731164</v>
      </c>
      <c r="D173" s="198"/>
      <c r="E173" s="198">
        <v>275530774552</v>
      </c>
      <c r="F173" s="198"/>
      <c r="G173" s="198">
        <v>-243726199758</v>
      </c>
      <c r="H173" s="198"/>
      <c r="I173" s="199">
        <f t="shared" si="7"/>
        <v>31804574794</v>
      </c>
      <c r="J173" s="199"/>
      <c r="K173" s="198">
        <v>23731164</v>
      </c>
      <c r="L173" s="198"/>
      <c r="M173" s="198">
        <v>275530774552</v>
      </c>
      <c r="N173" s="198"/>
      <c r="O173" s="198">
        <v>-214354867533</v>
      </c>
      <c r="P173" s="198"/>
      <c r="Q173" s="198">
        <f t="shared" si="6"/>
        <v>61175907019</v>
      </c>
    </row>
    <row r="174" spans="1:17" s="307" customFormat="1">
      <c r="A174" s="340" t="s">
        <v>265</v>
      </c>
      <c r="C174" s="198">
        <v>23208533</v>
      </c>
      <c r="D174" s="198"/>
      <c r="E174" s="198">
        <v>69534312879</v>
      </c>
      <c r="F174" s="198"/>
      <c r="G174" s="198">
        <v>-60522183066</v>
      </c>
      <c r="H174" s="198"/>
      <c r="I174" s="199">
        <f t="shared" si="7"/>
        <v>9012129813</v>
      </c>
      <c r="J174" s="199"/>
      <c r="K174" s="198">
        <v>23208533</v>
      </c>
      <c r="L174" s="198"/>
      <c r="M174" s="198">
        <v>69534312879</v>
      </c>
      <c r="N174" s="198"/>
      <c r="O174" s="198">
        <v>-52530878571</v>
      </c>
      <c r="P174" s="198"/>
      <c r="Q174" s="198">
        <f t="shared" si="6"/>
        <v>17003434308</v>
      </c>
    </row>
    <row r="175" spans="1:17" s="307" customFormat="1">
      <c r="A175" s="340" t="s">
        <v>254</v>
      </c>
      <c r="C175" s="198">
        <v>27241901</v>
      </c>
      <c r="D175" s="198"/>
      <c r="E175" s="198">
        <v>181976334554</v>
      </c>
      <c r="F175" s="198"/>
      <c r="G175" s="198">
        <v>-193332767015</v>
      </c>
      <c r="H175" s="198"/>
      <c r="I175" s="199">
        <f t="shared" si="7"/>
        <v>-11356432461</v>
      </c>
      <c r="J175" s="199"/>
      <c r="K175" s="198">
        <v>27241901</v>
      </c>
      <c r="L175" s="198"/>
      <c r="M175" s="198">
        <v>181976334554</v>
      </c>
      <c r="N175" s="198"/>
      <c r="O175" s="198">
        <v>-177942503124</v>
      </c>
      <c r="P175" s="198"/>
      <c r="Q175" s="198">
        <f t="shared" si="6"/>
        <v>4033831430</v>
      </c>
    </row>
    <row r="176" spans="1:17" s="307" customFormat="1">
      <c r="A176" s="340" t="s">
        <v>243</v>
      </c>
      <c r="C176" s="198">
        <v>22525254</v>
      </c>
      <c r="D176" s="198"/>
      <c r="E176" s="198">
        <v>55060031474</v>
      </c>
      <c r="F176" s="198"/>
      <c r="G176" s="198">
        <v>-52274110310</v>
      </c>
      <c r="H176" s="198"/>
      <c r="I176" s="199">
        <f t="shared" si="7"/>
        <v>2785921164</v>
      </c>
      <c r="J176" s="199"/>
      <c r="K176" s="198">
        <v>22525254</v>
      </c>
      <c r="L176" s="198"/>
      <c r="M176" s="198">
        <v>55060031474</v>
      </c>
      <c r="N176" s="198"/>
      <c r="O176" s="198">
        <v>-52920924782</v>
      </c>
      <c r="P176" s="198"/>
      <c r="Q176" s="198">
        <f t="shared" si="6"/>
        <v>2139106692</v>
      </c>
    </row>
    <row r="177" spans="1:17" s="307" customFormat="1">
      <c r="A177" s="340" t="s">
        <v>99</v>
      </c>
      <c r="C177" s="198">
        <v>44118083</v>
      </c>
      <c r="D177" s="198"/>
      <c r="E177" s="198">
        <v>76615698973</v>
      </c>
      <c r="F177" s="198"/>
      <c r="G177" s="198">
        <v>-78406846845</v>
      </c>
      <c r="H177" s="198"/>
      <c r="I177" s="199">
        <f t="shared" si="7"/>
        <v>-1791147872</v>
      </c>
      <c r="J177" s="199"/>
      <c r="K177" s="198">
        <v>44118083</v>
      </c>
      <c r="L177" s="198"/>
      <c r="M177" s="198">
        <v>76615698973</v>
      </c>
      <c r="N177" s="198"/>
      <c r="O177" s="198">
        <v>-77269967875</v>
      </c>
      <c r="P177" s="198"/>
      <c r="Q177" s="198">
        <f t="shared" si="6"/>
        <v>-654268902</v>
      </c>
    </row>
    <row r="178" spans="1:17" s="307" customFormat="1">
      <c r="A178" s="340" t="s">
        <v>107</v>
      </c>
      <c r="C178" s="198">
        <v>6993265</v>
      </c>
      <c r="D178" s="198"/>
      <c r="E178" s="198">
        <v>269376634091</v>
      </c>
      <c r="F178" s="198"/>
      <c r="G178" s="198">
        <v>-233019478058</v>
      </c>
      <c r="H178" s="198"/>
      <c r="I178" s="199">
        <f t="shared" si="7"/>
        <v>36357156033</v>
      </c>
      <c r="J178" s="199"/>
      <c r="K178" s="198">
        <v>6993265</v>
      </c>
      <c r="L178" s="198"/>
      <c r="M178" s="198">
        <v>269376634091</v>
      </c>
      <c r="N178" s="198"/>
      <c r="O178" s="198">
        <v>-187690240843</v>
      </c>
      <c r="P178" s="198"/>
      <c r="Q178" s="198">
        <f t="shared" si="6"/>
        <v>81686393248</v>
      </c>
    </row>
    <row r="179" spans="1:17" s="307" customFormat="1">
      <c r="A179" s="340" t="s">
        <v>428</v>
      </c>
      <c r="C179" s="198">
        <v>10115738</v>
      </c>
      <c r="D179" s="198"/>
      <c r="E179" s="198">
        <v>56612742894</v>
      </c>
      <c r="F179" s="198"/>
      <c r="G179" s="198">
        <v>-56770079127</v>
      </c>
      <c r="H179" s="198"/>
      <c r="I179" s="199">
        <f t="shared" si="7"/>
        <v>-157336233</v>
      </c>
      <c r="J179" s="199"/>
      <c r="K179" s="198">
        <v>10115738</v>
      </c>
      <c r="L179" s="198"/>
      <c r="M179" s="198">
        <v>56612742894</v>
      </c>
      <c r="N179" s="198"/>
      <c r="O179" s="198">
        <v>-57952500440</v>
      </c>
      <c r="P179" s="198"/>
      <c r="Q179" s="198">
        <f t="shared" si="6"/>
        <v>-1339757546</v>
      </c>
    </row>
    <row r="180" spans="1:17" s="307" customFormat="1">
      <c r="A180" s="340" t="s">
        <v>113</v>
      </c>
      <c r="C180" s="198">
        <v>6149467</v>
      </c>
      <c r="D180" s="198"/>
      <c r="E180" s="198">
        <v>35713312245</v>
      </c>
      <c r="F180" s="198"/>
      <c r="G180" s="198">
        <v>-30216429470</v>
      </c>
      <c r="H180" s="198"/>
      <c r="I180" s="199">
        <f t="shared" si="7"/>
        <v>5496882775</v>
      </c>
      <c r="J180" s="199"/>
      <c r="K180" s="198">
        <v>6149467</v>
      </c>
      <c r="L180" s="198"/>
      <c r="M180" s="198">
        <v>35713312245</v>
      </c>
      <c r="N180" s="198"/>
      <c r="O180" s="198">
        <v>-21380967621</v>
      </c>
      <c r="P180" s="198"/>
      <c r="Q180" s="198">
        <f t="shared" si="6"/>
        <v>14332344624</v>
      </c>
    </row>
    <row r="181" spans="1:17" s="307" customFormat="1">
      <c r="A181" s="340" t="s">
        <v>92</v>
      </c>
      <c r="C181" s="198">
        <v>26630570</v>
      </c>
      <c r="D181" s="198"/>
      <c r="E181" s="198">
        <v>78675135021</v>
      </c>
      <c r="F181" s="198"/>
      <c r="G181" s="198">
        <v>-61211159640</v>
      </c>
      <c r="H181" s="198"/>
      <c r="I181" s="199">
        <f t="shared" si="7"/>
        <v>17463975381</v>
      </c>
      <c r="J181" s="199"/>
      <c r="K181" s="198">
        <v>26630570</v>
      </c>
      <c r="L181" s="198"/>
      <c r="M181" s="198">
        <v>78675135021</v>
      </c>
      <c r="N181" s="198"/>
      <c r="O181" s="198">
        <v>-59386223043</v>
      </c>
      <c r="P181" s="198"/>
      <c r="Q181" s="198">
        <f t="shared" si="6"/>
        <v>19288911978</v>
      </c>
    </row>
    <row r="182" spans="1:17" s="307" customFormat="1">
      <c r="A182" s="340" t="s">
        <v>296</v>
      </c>
      <c r="C182" s="198">
        <v>9989845</v>
      </c>
      <c r="D182" s="198"/>
      <c r="E182" s="198">
        <v>35382034523</v>
      </c>
      <c r="F182" s="198"/>
      <c r="G182" s="198">
        <v>-38978943083</v>
      </c>
      <c r="H182" s="198"/>
      <c r="I182" s="199">
        <f t="shared" si="7"/>
        <v>-3596908560</v>
      </c>
      <c r="J182" s="199"/>
      <c r="K182" s="198">
        <v>9989845</v>
      </c>
      <c r="L182" s="198"/>
      <c r="M182" s="198">
        <v>35382034523</v>
      </c>
      <c r="N182" s="198"/>
      <c r="O182" s="198">
        <v>-30649354994</v>
      </c>
      <c r="P182" s="198"/>
      <c r="Q182" s="198">
        <f t="shared" si="6"/>
        <v>4732679529</v>
      </c>
    </row>
    <row r="183" spans="1:17" s="307" customFormat="1">
      <c r="A183" s="340" t="s">
        <v>147</v>
      </c>
      <c r="C183" s="198">
        <v>3370904</v>
      </c>
      <c r="D183" s="198"/>
      <c r="E183" s="198">
        <v>52340232036</v>
      </c>
      <c r="F183" s="198"/>
      <c r="G183" s="198">
        <v>-49947621826</v>
      </c>
      <c r="H183" s="198"/>
      <c r="I183" s="199">
        <f t="shared" si="7"/>
        <v>2392610210</v>
      </c>
      <c r="J183" s="199"/>
      <c r="K183" s="198">
        <v>3370904</v>
      </c>
      <c r="L183" s="198"/>
      <c r="M183" s="198">
        <v>52340232036</v>
      </c>
      <c r="N183" s="198"/>
      <c r="O183" s="198">
        <v>-47288377315</v>
      </c>
      <c r="P183" s="198"/>
      <c r="Q183" s="198">
        <f t="shared" si="6"/>
        <v>5051854721</v>
      </c>
    </row>
    <row r="184" spans="1:17" s="307" customFormat="1">
      <c r="A184" s="340" t="s">
        <v>256</v>
      </c>
      <c r="C184" s="198">
        <v>21040274</v>
      </c>
      <c r="D184" s="198"/>
      <c r="E184" s="198">
        <v>135111445030</v>
      </c>
      <c r="F184" s="198"/>
      <c r="G184" s="198">
        <v>-123258629304</v>
      </c>
      <c r="H184" s="198"/>
      <c r="I184" s="199">
        <f t="shared" si="7"/>
        <v>11852815726</v>
      </c>
      <c r="J184" s="199"/>
      <c r="K184" s="198">
        <v>21040274</v>
      </c>
      <c r="L184" s="198"/>
      <c r="M184" s="198">
        <v>135111445030</v>
      </c>
      <c r="N184" s="198"/>
      <c r="O184" s="198">
        <v>-107126234794</v>
      </c>
      <c r="P184" s="198"/>
      <c r="Q184" s="198">
        <f t="shared" si="6"/>
        <v>27985210236</v>
      </c>
    </row>
    <row r="185" spans="1:17" s="307" customFormat="1">
      <c r="A185" s="340" t="s">
        <v>313</v>
      </c>
      <c r="C185" s="198">
        <v>9478066</v>
      </c>
      <c r="D185" s="198"/>
      <c r="E185" s="198">
        <v>60110264221</v>
      </c>
      <c r="F185" s="198"/>
      <c r="G185" s="198">
        <v>-63276032938</v>
      </c>
      <c r="H185" s="198"/>
      <c r="I185" s="199">
        <f t="shared" si="7"/>
        <v>-3165768717</v>
      </c>
      <c r="J185" s="199"/>
      <c r="K185" s="198">
        <v>9478066</v>
      </c>
      <c r="L185" s="198"/>
      <c r="M185" s="198">
        <v>60110264221</v>
      </c>
      <c r="N185" s="198"/>
      <c r="O185" s="198">
        <v>-63219295522</v>
      </c>
      <c r="P185" s="198"/>
      <c r="Q185" s="198">
        <f t="shared" si="6"/>
        <v>-3109031301</v>
      </c>
    </row>
    <row r="186" spans="1:17" s="307" customFormat="1">
      <c r="A186" s="340" t="s">
        <v>316</v>
      </c>
      <c r="C186" s="198">
        <v>933983</v>
      </c>
      <c r="D186" s="198"/>
      <c r="E186" s="198">
        <v>10546917104</v>
      </c>
      <c r="F186" s="198"/>
      <c r="G186" s="198">
        <v>-8064562802</v>
      </c>
      <c r="H186" s="198"/>
      <c r="I186" s="199">
        <f t="shared" si="7"/>
        <v>2482354302</v>
      </c>
      <c r="J186" s="199"/>
      <c r="K186" s="198">
        <v>933983</v>
      </c>
      <c r="L186" s="198"/>
      <c r="M186" s="198">
        <v>10546917104</v>
      </c>
      <c r="N186" s="198"/>
      <c r="O186" s="198">
        <v>-4593899706</v>
      </c>
      <c r="P186" s="198"/>
      <c r="Q186" s="198">
        <f t="shared" si="6"/>
        <v>5953017398</v>
      </c>
    </row>
    <row r="187" spans="1:17" s="307" customFormat="1">
      <c r="A187" s="340" t="s">
        <v>177</v>
      </c>
      <c r="C187" s="198">
        <v>28205428</v>
      </c>
      <c r="D187" s="198"/>
      <c r="E187" s="198">
        <v>58598595923</v>
      </c>
      <c r="F187" s="198"/>
      <c r="G187" s="198">
        <v>-55976023997</v>
      </c>
      <c r="H187" s="198"/>
      <c r="I187" s="199">
        <f t="shared" si="7"/>
        <v>2622571926</v>
      </c>
      <c r="J187" s="199"/>
      <c r="K187" s="198">
        <v>28205428</v>
      </c>
      <c r="L187" s="198"/>
      <c r="M187" s="198">
        <v>58598595923</v>
      </c>
      <c r="N187" s="198"/>
      <c r="O187" s="198">
        <v>-52289088599</v>
      </c>
      <c r="P187" s="198"/>
      <c r="Q187" s="198">
        <f t="shared" si="6"/>
        <v>6309507324</v>
      </c>
    </row>
    <row r="188" spans="1:17" s="307" customFormat="1">
      <c r="A188" s="340" t="s">
        <v>155</v>
      </c>
      <c r="C188" s="198">
        <v>7984877</v>
      </c>
      <c r="D188" s="198"/>
      <c r="E188" s="198">
        <v>73420644585</v>
      </c>
      <c r="F188" s="198"/>
      <c r="G188" s="198">
        <v>-73420644585</v>
      </c>
      <c r="H188" s="198"/>
      <c r="I188" s="199">
        <f t="shared" si="7"/>
        <v>0</v>
      </c>
      <c r="J188" s="199"/>
      <c r="K188" s="198">
        <v>7984877</v>
      </c>
      <c r="L188" s="198"/>
      <c r="M188" s="198">
        <v>73420644585</v>
      </c>
      <c r="N188" s="198"/>
      <c r="O188" s="198">
        <v>-64372046227</v>
      </c>
      <c r="P188" s="198"/>
      <c r="Q188" s="198">
        <f t="shared" si="6"/>
        <v>9048598358</v>
      </c>
    </row>
    <row r="189" spans="1:17" s="307" customFormat="1">
      <c r="A189" s="340" t="s">
        <v>82</v>
      </c>
      <c r="C189" s="198">
        <v>6933291</v>
      </c>
      <c r="D189" s="198"/>
      <c r="E189" s="198">
        <v>102208922334</v>
      </c>
      <c r="F189" s="198"/>
      <c r="G189" s="198">
        <v>-88348390820</v>
      </c>
      <c r="H189" s="198"/>
      <c r="I189" s="199">
        <f t="shared" si="7"/>
        <v>13860531514</v>
      </c>
      <c r="J189" s="199"/>
      <c r="K189" s="198">
        <v>6933291</v>
      </c>
      <c r="L189" s="198"/>
      <c r="M189" s="198">
        <v>102208922334</v>
      </c>
      <c r="N189" s="198"/>
      <c r="O189" s="198">
        <v>-65156920017</v>
      </c>
      <c r="P189" s="198"/>
      <c r="Q189" s="198">
        <f t="shared" si="6"/>
        <v>37052002317</v>
      </c>
    </row>
    <row r="190" spans="1:17" s="307" customFormat="1">
      <c r="A190" s="340" t="s">
        <v>368</v>
      </c>
      <c r="C190" s="198">
        <v>8173044</v>
      </c>
      <c r="D190" s="198"/>
      <c r="E190" s="198">
        <v>57520853872</v>
      </c>
      <c r="F190" s="198"/>
      <c r="G190" s="198">
        <v>-52607927108</v>
      </c>
      <c r="H190" s="198"/>
      <c r="I190" s="199">
        <f t="shared" si="7"/>
        <v>4912926764</v>
      </c>
      <c r="J190" s="199"/>
      <c r="K190" s="198">
        <v>8173044</v>
      </c>
      <c r="L190" s="198"/>
      <c r="M190" s="198">
        <v>57520853872</v>
      </c>
      <c r="N190" s="198"/>
      <c r="O190" s="198">
        <v>-47180901083</v>
      </c>
      <c r="P190" s="198"/>
      <c r="Q190" s="198">
        <f t="shared" si="6"/>
        <v>10339952789</v>
      </c>
    </row>
    <row r="191" spans="1:17" s="307" customFormat="1">
      <c r="A191" s="340" t="s">
        <v>231</v>
      </c>
      <c r="C191" s="198">
        <v>2906320</v>
      </c>
      <c r="D191" s="198"/>
      <c r="E191" s="198">
        <v>133444175425</v>
      </c>
      <c r="F191" s="198"/>
      <c r="G191" s="198">
        <v>-125627208438</v>
      </c>
      <c r="H191" s="198"/>
      <c r="I191" s="199">
        <f t="shared" si="7"/>
        <v>7816966987</v>
      </c>
      <c r="J191" s="199"/>
      <c r="K191" s="198">
        <v>2906320</v>
      </c>
      <c r="L191" s="198"/>
      <c r="M191" s="198">
        <v>133444175425</v>
      </c>
      <c r="N191" s="198"/>
      <c r="O191" s="198">
        <v>-113995737044</v>
      </c>
      <c r="P191" s="198"/>
      <c r="Q191" s="198">
        <f t="shared" si="6"/>
        <v>19448438381</v>
      </c>
    </row>
    <row r="192" spans="1:17" s="307" customFormat="1">
      <c r="A192" s="340" t="s">
        <v>443</v>
      </c>
      <c r="C192" s="198">
        <v>1145706</v>
      </c>
      <c r="D192" s="198"/>
      <c r="E192" s="198">
        <v>58390841560</v>
      </c>
      <c r="F192" s="198"/>
      <c r="G192" s="198">
        <v>-53102632759</v>
      </c>
      <c r="H192" s="198"/>
      <c r="I192" s="199">
        <f t="shared" si="7"/>
        <v>5288208801</v>
      </c>
      <c r="J192" s="199"/>
      <c r="K192" s="198">
        <v>1145706</v>
      </c>
      <c r="L192" s="198"/>
      <c r="M192" s="198">
        <v>58390841560</v>
      </c>
      <c r="N192" s="198"/>
      <c r="O192" s="198">
        <v>-39828012443</v>
      </c>
      <c r="P192" s="198"/>
      <c r="Q192" s="198">
        <f t="shared" si="6"/>
        <v>18562829117</v>
      </c>
    </row>
    <row r="193" spans="1:17" s="307" customFormat="1">
      <c r="A193" s="340" t="s">
        <v>183</v>
      </c>
      <c r="C193" s="198">
        <v>4391720</v>
      </c>
      <c r="D193" s="198"/>
      <c r="E193" s="198">
        <v>27939771304</v>
      </c>
      <c r="F193" s="198"/>
      <c r="G193" s="198">
        <v>-23313173702</v>
      </c>
      <c r="H193" s="198"/>
      <c r="I193" s="199">
        <f t="shared" si="7"/>
        <v>4626597602</v>
      </c>
      <c r="J193" s="199"/>
      <c r="K193" s="198">
        <v>4391720</v>
      </c>
      <c r="L193" s="198"/>
      <c r="M193" s="198">
        <v>27939771304</v>
      </c>
      <c r="N193" s="198"/>
      <c r="O193" s="198">
        <v>-16688865472</v>
      </c>
      <c r="P193" s="198"/>
      <c r="Q193" s="198">
        <f t="shared" si="6"/>
        <v>11250905832</v>
      </c>
    </row>
    <row r="194" spans="1:17" s="307" customFormat="1">
      <c r="A194" s="340" t="s">
        <v>471</v>
      </c>
      <c r="C194" s="198">
        <v>3683713</v>
      </c>
      <c r="D194" s="198"/>
      <c r="E194" s="198">
        <v>60053436489</v>
      </c>
      <c r="F194" s="198"/>
      <c r="G194" s="198">
        <v>-61945282071</v>
      </c>
      <c r="H194" s="198"/>
      <c r="I194" s="199">
        <f t="shared" si="7"/>
        <v>-1891845582</v>
      </c>
      <c r="J194" s="199"/>
      <c r="K194" s="198">
        <v>3683713</v>
      </c>
      <c r="L194" s="198"/>
      <c r="M194" s="198">
        <v>60053436489</v>
      </c>
      <c r="N194" s="198"/>
      <c r="O194" s="198">
        <v>-61976314309</v>
      </c>
      <c r="P194" s="198"/>
      <c r="Q194" s="198">
        <f t="shared" si="6"/>
        <v>-1922877820</v>
      </c>
    </row>
    <row r="195" spans="1:17" s="307" customFormat="1">
      <c r="A195" s="340" t="s">
        <v>176</v>
      </c>
      <c r="C195" s="198">
        <v>7071832</v>
      </c>
      <c r="D195" s="198"/>
      <c r="E195" s="198">
        <v>46677570546</v>
      </c>
      <c r="F195" s="198"/>
      <c r="G195" s="198">
        <v>-50217296148</v>
      </c>
      <c r="H195" s="198"/>
      <c r="I195" s="199">
        <f t="shared" si="7"/>
        <v>-3539725602</v>
      </c>
      <c r="J195" s="199"/>
      <c r="K195" s="198">
        <v>7071832</v>
      </c>
      <c r="L195" s="198"/>
      <c r="M195" s="198">
        <v>46677570546</v>
      </c>
      <c r="N195" s="198"/>
      <c r="O195" s="198">
        <v>-44813877605</v>
      </c>
      <c r="P195" s="198"/>
      <c r="Q195" s="198">
        <f t="shared" si="6"/>
        <v>1863692941</v>
      </c>
    </row>
    <row r="196" spans="1:17" s="307" customFormat="1">
      <c r="A196" s="340" t="s">
        <v>93</v>
      </c>
      <c r="C196" s="198">
        <v>2725489</v>
      </c>
      <c r="D196" s="198"/>
      <c r="E196" s="198">
        <v>151150303878</v>
      </c>
      <c r="F196" s="198"/>
      <c r="G196" s="198">
        <v>-139760987702</v>
      </c>
      <c r="H196" s="198"/>
      <c r="I196" s="199">
        <f t="shared" si="7"/>
        <v>11389316176</v>
      </c>
      <c r="J196" s="199"/>
      <c r="K196" s="198">
        <v>2725489</v>
      </c>
      <c r="L196" s="198"/>
      <c r="M196" s="198">
        <v>151150303878</v>
      </c>
      <c r="N196" s="198"/>
      <c r="O196" s="198">
        <v>-99054446662</v>
      </c>
      <c r="P196" s="198"/>
      <c r="Q196" s="198">
        <f t="shared" si="6"/>
        <v>52095857216</v>
      </c>
    </row>
    <row r="197" spans="1:17" s="307" customFormat="1">
      <c r="A197" s="340" t="s">
        <v>125</v>
      </c>
      <c r="C197" s="198">
        <v>37847694</v>
      </c>
      <c r="D197" s="198"/>
      <c r="E197" s="198">
        <v>66742315396</v>
      </c>
      <c r="F197" s="198"/>
      <c r="G197" s="198">
        <v>-67248600851</v>
      </c>
      <c r="H197" s="198"/>
      <c r="I197" s="199">
        <f t="shared" si="7"/>
        <v>-506285455</v>
      </c>
      <c r="J197" s="199"/>
      <c r="K197" s="198">
        <v>37847694</v>
      </c>
      <c r="L197" s="198"/>
      <c r="M197" s="198">
        <v>66742315396</v>
      </c>
      <c r="N197" s="198"/>
      <c r="O197" s="198">
        <v>-69572122025</v>
      </c>
      <c r="P197" s="198"/>
      <c r="Q197" s="198">
        <f t="shared" si="6"/>
        <v>-2829806629</v>
      </c>
    </row>
    <row r="198" spans="1:17" s="307" customFormat="1">
      <c r="A198" s="340" t="s">
        <v>215</v>
      </c>
      <c r="C198" s="198">
        <v>6360938</v>
      </c>
      <c r="D198" s="198"/>
      <c r="E198" s="198">
        <v>67973222006</v>
      </c>
      <c r="F198" s="198"/>
      <c r="G198" s="198">
        <v>-64878473689</v>
      </c>
      <c r="H198" s="198"/>
      <c r="I198" s="199">
        <f t="shared" si="7"/>
        <v>3094748317</v>
      </c>
      <c r="J198" s="199"/>
      <c r="K198" s="198">
        <v>6360938</v>
      </c>
      <c r="L198" s="198"/>
      <c r="M198" s="198">
        <v>67973222006</v>
      </c>
      <c r="N198" s="198"/>
      <c r="O198" s="198">
        <v>-62522826047</v>
      </c>
      <c r="P198" s="198"/>
      <c r="Q198" s="198">
        <f t="shared" si="6"/>
        <v>5450395959</v>
      </c>
    </row>
    <row r="199" spans="1:17" s="307" customFormat="1">
      <c r="A199" s="340" t="s">
        <v>370</v>
      </c>
      <c r="C199" s="198">
        <v>20742212</v>
      </c>
      <c r="D199" s="198"/>
      <c r="E199" s="198">
        <v>80021546654</v>
      </c>
      <c r="F199" s="198"/>
      <c r="G199" s="198">
        <v>-64362608217</v>
      </c>
      <c r="H199" s="198"/>
      <c r="I199" s="199">
        <f t="shared" si="7"/>
        <v>15658938437</v>
      </c>
      <c r="J199" s="199"/>
      <c r="K199" s="198">
        <v>20742212</v>
      </c>
      <c r="L199" s="198"/>
      <c r="M199" s="198">
        <v>80021546654</v>
      </c>
      <c r="N199" s="198"/>
      <c r="O199" s="198">
        <v>-65594330208</v>
      </c>
      <c r="P199" s="198"/>
      <c r="Q199" s="198">
        <f t="shared" si="6"/>
        <v>14427216446</v>
      </c>
    </row>
    <row r="200" spans="1:17" s="307" customFormat="1">
      <c r="A200" s="340" t="s">
        <v>479</v>
      </c>
      <c r="C200" s="198">
        <v>4506540</v>
      </c>
      <c r="D200" s="198"/>
      <c r="E200" s="198">
        <v>30999704525</v>
      </c>
      <c r="F200" s="198"/>
      <c r="G200" s="198">
        <v>-30614686244</v>
      </c>
      <c r="H200" s="198"/>
      <c r="I200" s="199">
        <f t="shared" si="7"/>
        <v>385018281</v>
      </c>
      <c r="J200" s="199"/>
      <c r="K200" s="198">
        <v>4506540</v>
      </c>
      <c r="L200" s="198"/>
      <c r="M200" s="198">
        <v>30999704525</v>
      </c>
      <c r="N200" s="198"/>
      <c r="O200" s="198">
        <v>-30682319199</v>
      </c>
      <c r="P200" s="198"/>
      <c r="Q200" s="198">
        <f t="shared" si="6"/>
        <v>317385326</v>
      </c>
    </row>
    <row r="201" spans="1:17" s="307" customFormat="1">
      <c r="A201" s="340" t="s">
        <v>167</v>
      </c>
      <c r="C201" s="198">
        <v>12388102</v>
      </c>
      <c r="D201" s="198"/>
      <c r="E201" s="198">
        <v>59170657376</v>
      </c>
      <c r="F201" s="198"/>
      <c r="G201" s="198">
        <v>-51216789493</v>
      </c>
      <c r="H201" s="198"/>
      <c r="I201" s="199">
        <f t="shared" si="7"/>
        <v>7953867883</v>
      </c>
      <c r="J201" s="199"/>
      <c r="K201" s="198">
        <v>12388102</v>
      </c>
      <c r="L201" s="198"/>
      <c r="M201" s="198">
        <v>59170657376</v>
      </c>
      <c r="N201" s="198"/>
      <c r="O201" s="198">
        <v>-49608334551</v>
      </c>
      <c r="P201" s="198"/>
      <c r="Q201" s="198">
        <f t="shared" ref="Q201:Q264" si="8">M201+O201</f>
        <v>9562322825</v>
      </c>
    </row>
    <row r="202" spans="1:17" s="307" customFormat="1">
      <c r="A202" s="340" t="s">
        <v>421</v>
      </c>
      <c r="C202" s="198">
        <v>1897752</v>
      </c>
      <c r="D202" s="198"/>
      <c r="E202" s="198">
        <v>48746136109</v>
      </c>
      <c r="F202" s="198"/>
      <c r="G202" s="198">
        <v>-51935402219</v>
      </c>
      <c r="H202" s="198"/>
      <c r="I202" s="199">
        <f t="shared" si="7"/>
        <v>-3189266110</v>
      </c>
      <c r="J202" s="199"/>
      <c r="K202" s="198">
        <v>1897752</v>
      </c>
      <c r="L202" s="198"/>
      <c r="M202" s="198">
        <v>48746136109</v>
      </c>
      <c r="N202" s="198"/>
      <c r="O202" s="198">
        <v>-48312444887</v>
      </c>
      <c r="P202" s="198"/>
      <c r="Q202" s="198">
        <f t="shared" si="8"/>
        <v>433691222</v>
      </c>
    </row>
    <row r="203" spans="1:17" s="307" customFormat="1">
      <c r="A203" s="340" t="s">
        <v>193</v>
      </c>
      <c r="C203" s="198">
        <v>11161720</v>
      </c>
      <c r="D203" s="198"/>
      <c r="E203" s="198">
        <v>56697022688</v>
      </c>
      <c r="F203" s="198"/>
      <c r="G203" s="198">
        <v>-56952115236</v>
      </c>
      <c r="H203" s="198"/>
      <c r="I203" s="199">
        <f t="shared" si="7"/>
        <v>-255092548</v>
      </c>
      <c r="J203" s="199"/>
      <c r="K203" s="198">
        <v>11161720</v>
      </c>
      <c r="L203" s="198"/>
      <c r="M203" s="198">
        <v>56697022688</v>
      </c>
      <c r="N203" s="198"/>
      <c r="O203" s="198">
        <v>-48434665569</v>
      </c>
      <c r="P203" s="198"/>
      <c r="Q203" s="198">
        <f t="shared" si="8"/>
        <v>8262357119</v>
      </c>
    </row>
    <row r="204" spans="1:17" s="307" customFormat="1">
      <c r="A204" s="340" t="s">
        <v>478</v>
      </c>
      <c r="C204" s="198">
        <v>525132</v>
      </c>
      <c r="D204" s="198"/>
      <c r="E204" s="198">
        <v>13165028261</v>
      </c>
      <c r="F204" s="198"/>
      <c r="G204" s="198">
        <v>-14967347483</v>
      </c>
      <c r="H204" s="198"/>
      <c r="I204" s="199">
        <f t="shared" si="7"/>
        <v>-1802319222</v>
      </c>
      <c r="J204" s="199"/>
      <c r="K204" s="198">
        <v>525132</v>
      </c>
      <c r="L204" s="198"/>
      <c r="M204" s="198">
        <v>13165028261</v>
      </c>
      <c r="N204" s="198"/>
      <c r="O204" s="198">
        <v>-14745482786</v>
      </c>
      <c r="P204" s="198"/>
      <c r="Q204" s="198">
        <f t="shared" si="8"/>
        <v>-1580454525</v>
      </c>
    </row>
    <row r="205" spans="1:17" s="307" customFormat="1">
      <c r="A205" s="340" t="s">
        <v>418</v>
      </c>
      <c r="C205" s="198">
        <v>1078211</v>
      </c>
      <c r="D205" s="198"/>
      <c r="E205" s="198">
        <v>12850829783</v>
      </c>
      <c r="F205" s="198"/>
      <c r="G205" s="198">
        <v>-14158380743</v>
      </c>
      <c r="H205" s="198"/>
      <c r="I205" s="199">
        <f t="shared" si="7"/>
        <v>-1307550960</v>
      </c>
      <c r="J205" s="199"/>
      <c r="K205" s="198">
        <v>1078211</v>
      </c>
      <c r="L205" s="198"/>
      <c r="M205" s="198">
        <v>12850829783</v>
      </c>
      <c r="N205" s="198"/>
      <c r="O205" s="198">
        <v>-11565308954</v>
      </c>
      <c r="P205" s="198"/>
      <c r="Q205" s="198">
        <f t="shared" si="8"/>
        <v>1285520829</v>
      </c>
    </row>
    <row r="206" spans="1:17" s="307" customFormat="1">
      <c r="A206" s="340" t="s">
        <v>295</v>
      </c>
      <c r="C206" s="198">
        <v>11663318</v>
      </c>
      <c r="D206" s="198"/>
      <c r="E206" s="198">
        <v>19999514174</v>
      </c>
      <c r="F206" s="198"/>
      <c r="G206" s="198">
        <v>-19076109280</v>
      </c>
      <c r="H206" s="198"/>
      <c r="I206" s="199">
        <f t="shared" si="7"/>
        <v>923404894</v>
      </c>
      <c r="J206" s="199"/>
      <c r="K206" s="198">
        <v>11663318</v>
      </c>
      <c r="L206" s="198"/>
      <c r="M206" s="198">
        <v>19999514174</v>
      </c>
      <c r="N206" s="198"/>
      <c r="O206" s="198">
        <v>-17086619613</v>
      </c>
      <c r="P206" s="198"/>
      <c r="Q206" s="198">
        <f t="shared" si="8"/>
        <v>2912894561</v>
      </c>
    </row>
    <row r="207" spans="1:17" s="307" customFormat="1">
      <c r="A207" s="340" t="s">
        <v>97</v>
      </c>
      <c r="C207" s="198">
        <v>11951713</v>
      </c>
      <c r="D207" s="198"/>
      <c r="E207" s="198">
        <v>117261525039</v>
      </c>
      <c r="F207" s="198"/>
      <c r="G207" s="198">
        <v>-115497248074</v>
      </c>
      <c r="H207" s="198"/>
      <c r="I207" s="199">
        <f t="shared" si="7"/>
        <v>1764276965</v>
      </c>
      <c r="J207" s="199"/>
      <c r="K207" s="198">
        <v>11951713</v>
      </c>
      <c r="L207" s="198"/>
      <c r="M207" s="198">
        <v>117261525039</v>
      </c>
      <c r="N207" s="198"/>
      <c r="O207" s="198">
        <v>-111980638729</v>
      </c>
      <c r="P207" s="198"/>
      <c r="Q207" s="198">
        <f t="shared" si="8"/>
        <v>5280886310</v>
      </c>
    </row>
    <row r="208" spans="1:17" s="307" customFormat="1">
      <c r="A208" s="340" t="s">
        <v>247</v>
      </c>
      <c r="C208" s="198">
        <v>9335962</v>
      </c>
      <c r="D208" s="198"/>
      <c r="E208" s="198">
        <v>58002581418</v>
      </c>
      <c r="F208" s="198"/>
      <c r="G208" s="198">
        <v>-57550034663</v>
      </c>
      <c r="H208" s="198"/>
      <c r="I208" s="199">
        <f t="shared" si="7"/>
        <v>452546755</v>
      </c>
      <c r="J208" s="199"/>
      <c r="K208" s="198">
        <v>9335962</v>
      </c>
      <c r="L208" s="198"/>
      <c r="M208" s="198">
        <v>58002581418</v>
      </c>
      <c r="N208" s="198"/>
      <c r="O208" s="198">
        <v>-52753342739</v>
      </c>
      <c r="P208" s="198"/>
      <c r="Q208" s="198">
        <f t="shared" si="8"/>
        <v>5249238679</v>
      </c>
    </row>
    <row r="209" spans="1:17" s="307" customFormat="1">
      <c r="A209" s="340" t="s">
        <v>376</v>
      </c>
      <c r="C209" s="198">
        <v>11068779</v>
      </c>
      <c r="D209" s="198"/>
      <c r="E209" s="198">
        <v>57105153585</v>
      </c>
      <c r="F209" s="198"/>
      <c r="G209" s="198">
        <v>-56826463051</v>
      </c>
      <c r="H209" s="198"/>
      <c r="I209" s="199">
        <f t="shared" si="7"/>
        <v>278690534</v>
      </c>
      <c r="J209" s="199"/>
      <c r="K209" s="198">
        <v>11068779</v>
      </c>
      <c r="L209" s="198"/>
      <c r="M209" s="198">
        <v>57105153585</v>
      </c>
      <c r="N209" s="198"/>
      <c r="O209" s="198">
        <v>-60811420476</v>
      </c>
      <c r="P209" s="198"/>
      <c r="Q209" s="198">
        <f t="shared" si="8"/>
        <v>-3706266891</v>
      </c>
    </row>
    <row r="210" spans="1:17" s="307" customFormat="1">
      <c r="A210" s="340" t="s">
        <v>269</v>
      </c>
      <c r="C210" s="198">
        <v>2007365</v>
      </c>
      <c r="D210" s="198"/>
      <c r="E210" s="198">
        <v>192458372645</v>
      </c>
      <c r="F210" s="198"/>
      <c r="G210" s="198">
        <v>-152292141078</v>
      </c>
      <c r="H210" s="198"/>
      <c r="I210" s="199">
        <f t="shared" si="7"/>
        <v>40166231567</v>
      </c>
      <c r="J210" s="199"/>
      <c r="K210" s="198">
        <v>2007365</v>
      </c>
      <c r="L210" s="198"/>
      <c r="M210" s="198">
        <v>192458372645</v>
      </c>
      <c r="N210" s="198"/>
      <c r="O210" s="198">
        <v>-87369339372</v>
      </c>
      <c r="P210" s="198"/>
      <c r="Q210" s="198">
        <f t="shared" si="8"/>
        <v>105089033273</v>
      </c>
    </row>
    <row r="211" spans="1:17" s="307" customFormat="1">
      <c r="A211" s="340" t="s">
        <v>87</v>
      </c>
      <c r="C211" s="198">
        <v>20490225</v>
      </c>
      <c r="D211" s="198"/>
      <c r="E211" s="198">
        <v>140541326316</v>
      </c>
      <c r="F211" s="198"/>
      <c r="G211" s="198">
        <v>-134688868880</v>
      </c>
      <c r="H211" s="198"/>
      <c r="I211" s="199">
        <f t="shared" si="7"/>
        <v>5852457436</v>
      </c>
      <c r="J211" s="199"/>
      <c r="K211" s="198">
        <v>20490225</v>
      </c>
      <c r="L211" s="198"/>
      <c r="M211" s="198">
        <v>140541326316</v>
      </c>
      <c r="N211" s="198"/>
      <c r="O211" s="198">
        <v>-133506348997</v>
      </c>
      <c r="P211" s="198"/>
      <c r="Q211" s="198">
        <f t="shared" si="8"/>
        <v>7034977319</v>
      </c>
    </row>
    <row r="212" spans="1:17" s="307" customFormat="1">
      <c r="A212" s="340" t="s">
        <v>499</v>
      </c>
      <c r="C212" s="198">
        <v>3871427</v>
      </c>
      <c r="D212" s="198"/>
      <c r="E212" s="198">
        <v>13088381227</v>
      </c>
      <c r="F212" s="198"/>
      <c r="G212" s="198">
        <v>-12355104803</v>
      </c>
      <c r="H212" s="198"/>
      <c r="I212" s="199">
        <f t="shared" si="7"/>
        <v>733276424</v>
      </c>
      <c r="J212" s="199"/>
      <c r="K212" s="198">
        <v>3871427</v>
      </c>
      <c r="L212" s="198"/>
      <c r="M212" s="198">
        <v>13088381227</v>
      </c>
      <c r="N212" s="198"/>
      <c r="O212" s="198">
        <v>-12355104803</v>
      </c>
      <c r="P212" s="198"/>
      <c r="Q212" s="198">
        <f t="shared" si="8"/>
        <v>733276424</v>
      </c>
    </row>
    <row r="213" spans="1:17" s="307" customFormat="1">
      <c r="A213" s="340" t="s">
        <v>101</v>
      </c>
      <c r="C213" s="198">
        <v>25209956</v>
      </c>
      <c r="D213" s="198"/>
      <c r="E213" s="198">
        <v>126552781650</v>
      </c>
      <c r="F213" s="198"/>
      <c r="G213" s="198">
        <v>-118346923817</v>
      </c>
      <c r="H213" s="198"/>
      <c r="I213" s="199">
        <f t="shared" si="7"/>
        <v>8205857833</v>
      </c>
      <c r="J213" s="199"/>
      <c r="K213" s="198">
        <v>25209956</v>
      </c>
      <c r="L213" s="198"/>
      <c r="M213" s="198">
        <v>126552781650</v>
      </c>
      <c r="N213" s="198"/>
      <c r="O213" s="198">
        <v>-114339534135</v>
      </c>
      <c r="P213" s="198"/>
      <c r="Q213" s="198">
        <f t="shared" si="8"/>
        <v>12213247515</v>
      </c>
    </row>
    <row r="214" spans="1:17" s="307" customFormat="1">
      <c r="A214" s="340" t="s">
        <v>202</v>
      </c>
      <c r="C214" s="198">
        <v>20996834</v>
      </c>
      <c r="D214" s="198"/>
      <c r="E214" s="198">
        <v>120013441322</v>
      </c>
      <c r="F214" s="198"/>
      <c r="G214" s="198">
        <v>-105607084466</v>
      </c>
      <c r="H214" s="198"/>
      <c r="I214" s="199">
        <f t="shared" si="7"/>
        <v>14406356856</v>
      </c>
      <c r="J214" s="199"/>
      <c r="K214" s="198">
        <v>20996834</v>
      </c>
      <c r="L214" s="198"/>
      <c r="M214" s="198">
        <v>120013441322</v>
      </c>
      <c r="N214" s="198"/>
      <c r="O214" s="198">
        <v>-80037653046</v>
      </c>
      <c r="P214" s="198"/>
      <c r="Q214" s="198">
        <f t="shared" si="8"/>
        <v>39975788276</v>
      </c>
    </row>
    <row r="215" spans="1:17" s="307" customFormat="1">
      <c r="A215" s="340" t="s">
        <v>273</v>
      </c>
      <c r="C215" s="198">
        <v>8194125</v>
      </c>
      <c r="D215" s="198"/>
      <c r="E215" s="198">
        <v>56447413800</v>
      </c>
      <c r="F215" s="198"/>
      <c r="G215" s="198">
        <v>-59576107237</v>
      </c>
      <c r="H215" s="198"/>
      <c r="I215" s="199">
        <f t="shared" si="7"/>
        <v>-3128693437</v>
      </c>
      <c r="J215" s="199"/>
      <c r="K215" s="198">
        <v>8194125</v>
      </c>
      <c r="L215" s="198"/>
      <c r="M215" s="198">
        <v>56447413800</v>
      </c>
      <c r="N215" s="198"/>
      <c r="O215" s="198">
        <v>-54266348675</v>
      </c>
      <c r="P215" s="198"/>
      <c r="Q215" s="198">
        <f t="shared" si="8"/>
        <v>2181065125</v>
      </c>
    </row>
    <row r="216" spans="1:17" s="307" customFormat="1">
      <c r="A216" s="340" t="s">
        <v>419</v>
      </c>
      <c r="C216" s="198">
        <v>12290641</v>
      </c>
      <c r="D216" s="198"/>
      <c r="E216" s="198">
        <v>69884166850</v>
      </c>
      <c r="F216" s="198"/>
      <c r="G216" s="198">
        <v>-74203278464</v>
      </c>
      <c r="H216" s="198"/>
      <c r="I216" s="199">
        <f t="shared" si="7"/>
        <v>-4319111614</v>
      </c>
      <c r="J216" s="199"/>
      <c r="K216" s="198">
        <v>12290641</v>
      </c>
      <c r="L216" s="198"/>
      <c r="M216" s="198">
        <v>69884166850</v>
      </c>
      <c r="N216" s="198"/>
      <c r="O216" s="198">
        <v>-69575724308</v>
      </c>
      <c r="P216" s="198"/>
      <c r="Q216" s="198">
        <f t="shared" si="8"/>
        <v>308442542</v>
      </c>
    </row>
    <row r="217" spans="1:17" s="307" customFormat="1">
      <c r="A217" s="340" t="s">
        <v>90</v>
      </c>
      <c r="C217" s="198">
        <v>5453427</v>
      </c>
      <c r="D217" s="198"/>
      <c r="E217" s="198">
        <v>28893818657</v>
      </c>
      <c r="F217" s="198"/>
      <c r="G217" s="198">
        <v>-25934525643</v>
      </c>
      <c r="H217" s="198"/>
      <c r="I217" s="199">
        <f t="shared" si="7"/>
        <v>2959293014</v>
      </c>
      <c r="J217" s="199"/>
      <c r="K217" s="198">
        <v>5453427</v>
      </c>
      <c r="L217" s="198"/>
      <c r="M217" s="198">
        <v>28893818657</v>
      </c>
      <c r="N217" s="198"/>
      <c r="O217" s="198">
        <v>-17107212151</v>
      </c>
      <c r="P217" s="198"/>
      <c r="Q217" s="198">
        <f t="shared" si="8"/>
        <v>11786606506</v>
      </c>
    </row>
    <row r="218" spans="1:17" s="307" customFormat="1">
      <c r="A218" s="340" t="s">
        <v>259</v>
      </c>
      <c r="C218" s="198">
        <v>23091868</v>
      </c>
      <c r="D218" s="198"/>
      <c r="E218" s="198">
        <v>65672742635</v>
      </c>
      <c r="F218" s="198"/>
      <c r="G218" s="198">
        <v>-55776005945</v>
      </c>
      <c r="H218" s="198"/>
      <c r="I218" s="199">
        <f t="shared" si="7"/>
        <v>9896736690</v>
      </c>
      <c r="J218" s="199"/>
      <c r="K218" s="198">
        <v>23091868</v>
      </c>
      <c r="L218" s="198"/>
      <c r="M218" s="198">
        <v>65672742635</v>
      </c>
      <c r="N218" s="198"/>
      <c r="O218" s="198">
        <v>-45907022196</v>
      </c>
      <c r="P218" s="198"/>
      <c r="Q218" s="198">
        <f t="shared" si="8"/>
        <v>19765720439</v>
      </c>
    </row>
    <row r="219" spans="1:17" s="307" customFormat="1">
      <c r="A219" s="340" t="s">
        <v>116</v>
      </c>
      <c r="C219" s="198">
        <v>12217771</v>
      </c>
      <c r="D219" s="198"/>
      <c r="E219" s="198">
        <v>104933450271</v>
      </c>
      <c r="F219" s="198"/>
      <c r="G219" s="198">
        <v>-93561469440</v>
      </c>
      <c r="H219" s="198"/>
      <c r="I219" s="199">
        <f t="shared" si="7"/>
        <v>11371980831</v>
      </c>
      <c r="J219" s="199"/>
      <c r="K219" s="198">
        <v>12217771</v>
      </c>
      <c r="L219" s="198"/>
      <c r="M219" s="198">
        <v>104933450271</v>
      </c>
      <c r="N219" s="198"/>
      <c r="O219" s="198">
        <v>-85542931730</v>
      </c>
      <c r="P219" s="198"/>
      <c r="Q219" s="198">
        <f t="shared" si="8"/>
        <v>19390518541</v>
      </c>
    </row>
    <row r="220" spans="1:17" s="307" customFormat="1">
      <c r="A220" s="340" t="s">
        <v>315</v>
      </c>
      <c r="C220" s="198">
        <v>63429408</v>
      </c>
      <c r="D220" s="198"/>
      <c r="E220" s="198">
        <v>75031883602</v>
      </c>
      <c r="F220" s="198"/>
      <c r="G220" s="198">
        <v>-80610799296</v>
      </c>
      <c r="H220" s="198"/>
      <c r="I220" s="199">
        <f t="shared" si="7"/>
        <v>-5578915694</v>
      </c>
      <c r="J220" s="199"/>
      <c r="K220" s="198">
        <v>63429408</v>
      </c>
      <c r="L220" s="198"/>
      <c r="M220" s="198">
        <v>75031883602</v>
      </c>
      <c r="N220" s="198"/>
      <c r="O220" s="198">
        <v>-76110242164</v>
      </c>
      <c r="P220" s="198"/>
      <c r="Q220" s="198">
        <f t="shared" si="8"/>
        <v>-1078358562</v>
      </c>
    </row>
    <row r="221" spans="1:17" s="307" customFormat="1">
      <c r="A221" s="340" t="s">
        <v>234</v>
      </c>
      <c r="C221" s="198">
        <v>5310896</v>
      </c>
      <c r="D221" s="198"/>
      <c r="E221" s="198">
        <v>49783762876</v>
      </c>
      <c r="F221" s="198"/>
      <c r="G221" s="198">
        <v>-49891229583</v>
      </c>
      <c r="H221" s="198"/>
      <c r="I221" s="199">
        <f t="shared" si="7"/>
        <v>-107466707</v>
      </c>
      <c r="J221" s="199"/>
      <c r="K221" s="198">
        <v>5310896</v>
      </c>
      <c r="L221" s="198"/>
      <c r="M221" s="198">
        <v>49783762876</v>
      </c>
      <c r="N221" s="198"/>
      <c r="O221" s="198">
        <v>-44113335963</v>
      </c>
      <c r="P221" s="198"/>
      <c r="Q221" s="198">
        <f t="shared" si="8"/>
        <v>5670426913</v>
      </c>
    </row>
    <row r="222" spans="1:17" s="307" customFormat="1">
      <c r="A222" s="340" t="s">
        <v>281</v>
      </c>
      <c r="C222" s="198">
        <v>2082954</v>
      </c>
      <c r="D222" s="198"/>
      <c r="E222" s="198">
        <v>133551147332</v>
      </c>
      <c r="F222" s="198"/>
      <c r="G222" s="198">
        <v>-108616644695</v>
      </c>
      <c r="H222" s="198"/>
      <c r="I222" s="199">
        <f t="shared" si="7"/>
        <v>24934502637</v>
      </c>
      <c r="J222" s="199"/>
      <c r="K222" s="198">
        <v>2082954</v>
      </c>
      <c r="L222" s="198"/>
      <c r="M222" s="198">
        <v>133551147332</v>
      </c>
      <c r="N222" s="198"/>
      <c r="O222" s="198">
        <v>-100365277849</v>
      </c>
      <c r="P222" s="198"/>
      <c r="Q222" s="198">
        <f t="shared" si="8"/>
        <v>33185869483</v>
      </c>
    </row>
    <row r="223" spans="1:17" s="307" customFormat="1">
      <c r="A223" s="340" t="s">
        <v>194</v>
      </c>
      <c r="C223" s="198">
        <v>819313</v>
      </c>
      <c r="D223" s="198"/>
      <c r="E223" s="198">
        <v>32829999315</v>
      </c>
      <c r="F223" s="198"/>
      <c r="G223" s="198">
        <v>-28570782809</v>
      </c>
      <c r="H223" s="198"/>
      <c r="I223" s="199">
        <f t="shared" si="7"/>
        <v>4259216506</v>
      </c>
      <c r="J223" s="199"/>
      <c r="K223" s="198">
        <v>819313</v>
      </c>
      <c r="L223" s="198"/>
      <c r="M223" s="198">
        <v>32829999315</v>
      </c>
      <c r="N223" s="198"/>
      <c r="O223" s="198">
        <v>-26062123660</v>
      </c>
      <c r="P223" s="198"/>
      <c r="Q223" s="198">
        <f t="shared" si="8"/>
        <v>6767875655</v>
      </c>
    </row>
    <row r="224" spans="1:17" s="307" customFormat="1">
      <c r="A224" s="340" t="s">
        <v>142</v>
      </c>
      <c r="C224" s="198">
        <v>13919750</v>
      </c>
      <c r="D224" s="198"/>
      <c r="E224" s="198">
        <v>89524920848</v>
      </c>
      <c r="F224" s="198"/>
      <c r="G224" s="198">
        <v>-77486793931</v>
      </c>
      <c r="H224" s="198"/>
      <c r="I224" s="199">
        <f t="shared" si="7"/>
        <v>12038126917</v>
      </c>
      <c r="J224" s="199"/>
      <c r="K224" s="198">
        <v>13919750</v>
      </c>
      <c r="L224" s="198"/>
      <c r="M224" s="198">
        <v>89524920848</v>
      </c>
      <c r="N224" s="198"/>
      <c r="O224" s="198">
        <v>-42700758229</v>
      </c>
      <c r="P224" s="198"/>
      <c r="Q224" s="198">
        <f t="shared" si="8"/>
        <v>46824162619</v>
      </c>
    </row>
    <row r="225" spans="1:17" s="307" customFormat="1">
      <c r="A225" s="340" t="s">
        <v>457</v>
      </c>
      <c r="C225" s="198">
        <v>33119061</v>
      </c>
      <c r="D225" s="198"/>
      <c r="E225" s="198">
        <v>54090850253</v>
      </c>
      <c r="F225" s="198"/>
      <c r="G225" s="198">
        <v>-59677144111</v>
      </c>
      <c r="H225" s="198"/>
      <c r="I225" s="199">
        <f t="shared" si="7"/>
        <v>-5586293858</v>
      </c>
      <c r="J225" s="199"/>
      <c r="K225" s="198">
        <v>33119061</v>
      </c>
      <c r="L225" s="198"/>
      <c r="M225" s="198">
        <v>54090850253</v>
      </c>
      <c r="N225" s="198"/>
      <c r="O225" s="198">
        <v>-59424112116</v>
      </c>
      <c r="P225" s="198"/>
      <c r="Q225" s="198">
        <f t="shared" si="8"/>
        <v>-5333261863</v>
      </c>
    </row>
    <row r="226" spans="1:17" s="307" customFormat="1">
      <c r="A226" s="340" t="s">
        <v>244</v>
      </c>
      <c r="C226" s="198">
        <v>4493917</v>
      </c>
      <c r="D226" s="198"/>
      <c r="E226" s="198">
        <v>47218073511</v>
      </c>
      <c r="F226" s="198"/>
      <c r="G226" s="198">
        <v>-40977438808</v>
      </c>
      <c r="H226" s="198"/>
      <c r="I226" s="199">
        <f t="shared" si="7"/>
        <v>6240634703</v>
      </c>
      <c r="J226" s="199"/>
      <c r="K226" s="198">
        <v>4493917</v>
      </c>
      <c r="L226" s="198"/>
      <c r="M226" s="198">
        <v>47218073511</v>
      </c>
      <c r="N226" s="198"/>
      <c r="O226" s="198">
        <v>-37529749057</v>
      </c>
      <c r="P226" s="198"/>
      <c r="Q226" s="198">
        <f t="shared" si="8"/>
        <v>9688324454</v>
      </c>
    </row>
    <row r="227" spans="1:17" s="307" customFormat="1">
      <c r="A227" s="340" t="s">
        <v>308</v>
      </c>
      <c r="C227" s="198">
        <v>3049882</v>
      </c>
      <c r="D227" s="198"/>
      <c r="E227" s="198">
        <v>45142537163</v>
      </c>
      <c r="F227" s="198"/>
      <c r="G227" s="198">
        <v>-46658404764</v>
      </c>
      <c r="H227" s="198"/>
      <c r="I227" s="199">
        <f t="shared" si="7"/>
        <v>-1515867601</v>
      </c>
      <c r="J227" s="199"/>
      <c r="K227" s="198">
        <v>3049882</v>
      </c>
      <c r="L227" s="198"/>
      <c r="M227" s="198">
        <v>45142537163</v>
      </c>
      <c r="N227" s="198"/>
      <c r="O227" s="198">
        <v>-44017170196</v>
      </c>
      <c r="P227" s="198"/>
      <c r="Q227" s="198">
        <f t="shared" si="8"/>
        <v>1125366967</v>
      </c>
    </row>
    <row r="228" spans="1:17" s="307" customFormat="1">
      <c r="A228" s="340" t="s">
        <v>249</v>
      </c>
      <c r="C228" s="198">
        <v>1753633</v>
      </c>
      <c r="D228" s="198"/>
      <c r="E228" s="198">
        <v>49890352053</v>
      </c>
      <c r="F228" s="198"/>
      <c r="G228" s="198">
        <v>-48674480956</v>
      </c>
      <c r="H228" s="198"/>
      <c r="I228" s="199">
        <f t="shared" ref="I228:I292" si="9">E228+G228</f>
        <v>1215871097</v>
      </c>
      <c r="J228" s="199"/>
      <c r="K228" s="198">
        <v>1753633</v>
      </c>
      <c r="L228" s="198"/>
      <c r="M228" s="198">
        <v>49890352053</v>
      </c>
      <c r="N228" s="198"/>
      <c r="O228" s="198">
        <v>-50431859222</v>
      </c>
      <c r="P228" s="198"/>
      <c r="Q228" s="198">
        <f t="shared" si="8"/>
        <v>-541507169</v>
      </c>
    </row>
    <row r="229" spans="1:17" s="307" customFormat="1">
      <c r="A229" s="340" t="s">
        <v>377</v>
      </c>
      <c r="C229" s="198">
        <v>21308103</v>
      </c>
      <c r="D229" s="198"/>
      <c r="E229" s="198">
        <v>61807091143</v>
      </c>
      <c r="F229" s="198"/>
      <c r="G229" s="198">
        <v>-60028317811</v>
      </c>
      <c r="H229" s="198"/>
      <c r="I229" s="199">
        <f t="shared" si="9"/>
        <v>1778773332</v>
      </c>
      <c r="J229" s="199"/>
      <c r="K229" s="198">
        <v>21308103</v>
      </c>
      <c r="L229" s="198"/>
      <c r="M229" s="198">
        <v>61807091143</v>
      </c>
      <c r="N229" s="198"/>
      <c r="O229" s="198">
        <v>-48466400975</v>
      </c>
      <c r="P229" s="198"/>
      <c r="Q229" s="198">
        <f t="shared" si="8"/>
        <v>13340690168</v>
      </c>
    </row>
    <row r="230" spans="1:17" s="307" customFormat="1">
      <c r="A230" s="340" t="s">
        <v>112</v>
      </c>
      <c r="C230" s="198">
        <v>13132620</v>
      </c>
      <c r="D230" s="198"/>
      <c r="E230" s="198">
        <v>79893423177</v>
      </c>
      <c r="F230" s="198"/>
      <c r="G230" s="198">
        <v>-71792622496</v>
      </c>
      <c r="H230" s="198"/>
      <c r="I230" s="199">
        <f t="shared" si="9"/>
        <v>8100800681</v>
      </c>
      <c r="J230" s="199"/>
      <c r="K230" s="198">
        <v>13132620</v>
      </c>
      <c r="L230" s="198"/>
      <c r="M230" s="198">
        <v>79893423177</v>
      </c>
      <c r="N230" s="198"/>
      <c r="O230" s="198">
        <v>-64844546761</v>
      </c>
      <c r="P230" s="198"/>
      <c r="Q230" s="198">
        <f t="shared" si="8"/>
        <v>15048876416</v>
      </c>
    </row>
    <row r="231" spans="1:17" s="307" customFormat="1">
      <c r="A231" s="340" t="s">
        <v>156</v>
      </c>
      <c r="C231" s="198">
        <v>18744888</v>
      </c>
      <c r="D231" s="198"/>
      <c r="E231" s="198">
        <v>52974630875</v>
      </c>
      <c r="F231" s="198"/>
      <c r="G231" s="198">
        <v>-52163664702</v>
      </c>
      <c r="H231" s="198"/>
      <c r="I231" s="199">
        <f t="shared" si="9"/>
        <v>810966173</v>
      </c>
      <c r="J231" s="199"/>
      <c r="K231" s="198">
        <v>18744888</v>
      </c>
      <c r="L231" s="198"/>
      <c r="M231" s="198">
        <v>52974630875</v>
      </c>
      <c r="N231" s="198"/>
      <c r="O231" s="198">
        <v>-39228977676</v>
      </c>
      <c r="P231" s="198"/>
      <c r="Q231" s="198">
        <f t="shared" si="8"/>
        <v>13745653199</v>
      </c>
    </row>
    <row r="232" spans="1:17" s="307" customFormat="1">
      <c r="A232" s="340" t="s">
        <v>425</v>
      </c>
      <c r="C232" s="198">
        <v>14873007</v>
      </c>
      <c r="D232" s="198"/>
      <c r="E232" s="198">
        <v>77027310694</v>
      </c>
      <c r="F232" s="198"/>
      <c r="G232" s="198">
        <v>-76462499870</v>
      </c>
      <c r="H232" s="198"/>
      <c r="I232" s="199">
        <f t="shared" si="9"/>
        <v>564810824</v>
      </c>
      <c r="J232" s="199"/>
      <c r="K232" s="198">
        <v>14873007</v>
      </c>
      <c r="L232" s="198"/>
      <c r="M232" s="198">
        <v>77027310694</v>
      </c>
      <c r="N232" s="198"/>
      <c r="O232" s="198">
        <v>-73753710123</v>
      </c>
      <c r="P232" s="198"/>
      <c r="Q232" s="198">
        <f t="shared" si="8"/>
        <v>3273600571</v>
      </c>
    </row>
    <row r="233" spans="1:17" s="307" customFormat="1">
      <c r="A233" s="340" t="s">
        <v>292</v>
      </c>
      <c r="C233" s="198">
        <v>3096062</v>
      </c>
      <c r="D233" s="198"/>
      <c r="E233" s="198">
        <v>52442992950</v>
      </c>
      <c r="F233" s="198"/>
      <c r="G233" s="198">
        <v>-52230461758</v>
      </c>
      <c r="H233" s="198"/>
      <c r="I233" s="199">
        <f t="shared" si="9"/>
        <v>212531192</v>
      </c>
      <c r="J233" s="199"/>
      <c r="K233" s="198">
        <v>3096062</v>
      </c>
      <c r="L233" s="198"/>
      <c r="M233" s="198">
        <v>52442992950</v>
      </c>
      <c r="N233" s="198"/>
      <c r="O233" s="198">
        <v>-53956486175</v>
      </c>
      <c r="P233" s="198"/>
      <c r="Q233" s="198">
        <f t="shared" si="8"/>
        <v>-1513493225</v>
      </c>
    </row>
    <row r="234" spans="1:17" s="307" customFormat="1">
      <c r="A234" s="340" t="s">
        <v>459</v>
      </c>
      <c r="C234" s="198">
        <v>4586374</v>
      </c>
      <c r="D234" s="198"/>
      <c r="E234" s="198">
        <v>49329300510</v>
      </c>
      <c r="F234" s="198"/>
      <c r="G234" s="198">
        <v>-39538261253</v>
      </c>
      <c r="H234" s="198"/>
      <c r="I234" s="199">
        <f t="shared" si="9"/>
        <v>9791039257</v>
      </c>
      <c r="J234" s="199"/>
      <c r="K234" s="198">
        <v>4586374</v>
      </c>
      <c r="L234" s="198"/>
      <c r="M234" s="198">
        <v>49329300510</v>
      </c>
      <c r="N234" s="198"/>
      <c r="O234" s="198">
        <v>-37080702788</v>
      </c>
      <c r="P234" s="198"/>
      <c r="Q234" s="198">
        <f t="shared" si="8"/>
        <v>12248597722</v>
      </c>
    </row>
    <row r="235" spans="1:17" s="307" customFormat="1">
      <c r="A235" s="340" t="s">
        <v>251</v>
      </c>
      <c r="C235" s="198">
        <v>31237519</v>
      </c>
      <c r="D235" s="198"/>
      <c r="E235" s="198">
        <v>74679232113</v>
      </c>
      <c r="F235" s="198"/>
      <c r="G235" s="198">
        <v>-72611368287</v>
      </c>
      <c r="H235" s="198"/>
      <c r="I235" s="199">
        <f t="shared" si="9"/>
        <v>2067863826</v>
      </c>
      <c r="J235" s="199"/>
      <c r="K235" s="198">
        <v>31237519</v>
      </c>
      <c r="L235" s="198"/>
      <c r="M235" s="198">
        <v>74679232113</v>
      </c>
      <c r="N235" s="198"/>
      <c r="O235" s="198">
        <v>-69740715949</v>
      </c>
      <c r="P235" s="198"/>
      <c r="Q235" s="198">
        <f t="shared" si="8"/>
        <v>4938516164</v>
      </c>
    </row>
    <row r="236" spans="1:17" s="307" customFormat="1">
      <c r="A236" s="340" t="s">
        <v>162</v>
      </c>
      <c r="C236" s="198">
        <v>31384370</v>
      </c>
      <c r="D236" s="198"/>
      <c r="E236" s="198">
        <v>168155241865</v>
      </c>
      <c r="F236" s="198"/>
      <c r="G236" s="198">
        <v>-150772029948</v>
      </c>
      <c r="H236" s="198"/>
      <c r="I236" s="199">
        <f t="shared" si="9"/>
        <v>17383211917</v>
      </c>
      <c r="J236" s="199"/>
      <c r="K236" s="198">
        <v>31384370</v>
      </c>
      <c r="L236" s="198"/>
      <c r="M236" s="198">
        <v>168155241865</v>
      </c>
      <c r="N236" s="198"/>
      <c r="O236" s="198">
        <v>-96309959500</v>
      </c>
      <c r="P236" s="198"/>
      <c r="Q236" s="198">
        <f t="shared" si="8"/>
        <v>71845282365</v>
      </c>
    </row>
    <row r="237" spans="1:17" s="307" customFormat="1">
      <c r="A237" s="340" t="s">
        <v>341</v>
      </c>
      <c r="C237" s="198">
        <v>3568615</v>
      </c>
      <c r="D237" s="198"/>
      <c r="E237" s="198">
        <v>66371512373</v>
      </c>
      <c r="F237" s="198"/>
      <c r="G237" s="198">
        <v>-67498633503</v>
      </c>
      <c r="H237" s="198"/>
      <c r="I237" s="199">
        <f t="shared" si="9"/>
        <v>-1127121130</v>
      </c>
      <c r="J237" s="199"/>
      <c r="K237" s="198">
        <v>3568615</v>
      </c>
      <c r="L237" s="198"/>
      <c r="M237" s="198">
        <v>66371512373</v>
      </c>
      <c r="N237" s="198"/>
      <c r="O237" s="198">
        <v>-65595243996</v>
      </c>
      <c r="P237" s="198"/>
      <c r="Q237" s="198">
        <f t="shared" si="8"/>
        <v>776268377</v>
      </c>
    </row>
    <row r="238" spans="1:17" s="307" customFormat="1">
      <c r="A238" s="340" t="s">
        <v>123</v>
      </c>
      <c r="C238" s="198">
        <v>8402303</v>
      </c>
      <c r="D238" s="198"/>
      <c r="E238" s="198">
        <v>59468442201</v>
      </c>
      <c r="F238" s="198"/>
      <c r="G238" s="198">
        <v>-56303315079</v>
      </c>
      <c r="H238" s="198"/>
      <c r="I238" s="199">
        <f t="shared" si="9"/>
        <v>3165127122</v>
      </c>
      <c r="J238" s="199"/>
      <c r="K238" s="198">
        <v>8402303</v>
      </c>
      <c r="L238" s="198"/>
      <c r="M238" s="198">
        <v>59468442201</v>
      </c>
      <c r="N238" s="198"/>
      <c r="O238" s="198">
        <v>-45775213059</v>
      </c>
      <c r="P238" s="198"/>
      <c r="Q238" s="198">
        <f t="shared" si="8"/>
        <v>13693229142</v>
      </c>
    </row>
    <row r="239" spans="1:17" s="307" customFormat="1">
      <c r="A239" s="340" t="s">
        <v>133</v>
      </c>
      <c r="C239" s="198">
        <v>7061485</v>
      </c>
      <c r="D239" s="198"/>
      <c r="E239" s="198">
        <v>39730195472</v>
      </c>
      <c r="F239" s="198"/>
      <c r="G239" s="198">
        <v>-41468762447</v>
      </c>
      <c r="H239" s="198"/>
      <c r="I239" s="199">
        <f t="shared" si="9"/>
        <v>-1738566975</v>
      </c>
      <c r="J239" s="199"/>
      <c r="K239" s="198">
        <v>7061485</v>
      </c>
      <c r="L239" s="198"/>
      <c r="M239" s="198">
        <v>39730195472</v>
      </c>
      <c r="N239" s="198"/>
      <c r="O239" s="198">
        <v>-42293480045</v>
      </c>
      <c r="P239" s="198"/>
      <c r="Q239" s="198">
        <f t="shared" si="8"/>
        <v>-2563284573</v>
      </c>
    </row>
    <row r="240" spans="1:17" s="307" customFormat="1">
      <c r="A240" s="340" t="s">
        <v>188</v>
      </c>
      <c r="C240" s="198">
        <v>34025688</v>
      </c>
      <c r="D240" s="198"/>
      <c r="E240" s="198">
        <v>41636402482</v>
      </c>
      <c r="F240" s="198"/>
      <c r="G240" s="198">
        <v>-39503403387</v>
      </c>
      <c r="H240" s="198"/>
      <c r="I240" s="199">
        <f t="shared" si="9"/>
        <v>2132999095</v>
      </c>
      <c r="J240" s="199"/>
      <c r="K240" s="198">
        <v>34025688</v>
      </c>
      <c r="L240" s="198"/>
      <c r="M240" s="198">
        <v>41636402482</v>
      </c>
      <c r="N240" s="198"/>
      <c r="O240" s="198">
        <v>-37265566773</v>
      </c>
      <c r="P240" s="198"/>
      <c r="Q240" s="198">
        <f t="shared" si="8"/>
        <v>4370835709</v>
      </c>
    </row>
    <row r="241" spans="1:17" s="307" customFormat="1">
      <c r="A241" s="340" t="s">
        <v>348</v>
      </c>
      <c r="C241" s="198">
        <v>13914016</v>
      </c>
      <c r="D241" s="198"/>
      <c r="E241" s="198">
        <v>39225361492</v>
      </c>
      <c r="F241" s="198"/>
      <c r="G241" s="198">
        <v>-45124742675</v>
      </c>
      <c r="H241" s="198"/>
      <c r="I241" s="199">
        <f t="shared" si="9"/>
        <v>-5899381183</v>
      </c>
      <c r="J241" s="199"/>
      <c r="K241" s="198">
        <v>13914016</v>
      </c>
      <c r="L241" s="198"/>
      <c r="M241" s="198">
        <v>39225361492</v>
      </c>
      <c r="N241" s="198"/>
      <c r="O241" s="198">
        <v>-45471223517</v>
      </c>
      <c r="P241" s="198"/>
      <c r="Q241" s="198">
        <f t="shared" si="8"/>
        <v>-6245862025</v>
      </c>
    </row>
    <row r="242" spans="1:17" s="307" customFormat="1">
      <c r="A242" s="340" t="s">
        <v>158</v>
      </c>
      <c r="C242" s="198">
        <v>2102091</v>
      </c>
      <c r="D242" s="198"/>
      <c r="E242" s="198">
        <v>55578743494</v>
      </c>
      <c r="F242" s="198"/>
      <c r="G242" s="198">
        <v>-45722056347</v>
      </c>
      <c r="H242" s="198"/>
      <c r="I242" s="199">
        <f t="shared" si="9"/>
        <v>9856687147</v>
      </c>
      <c r="J242" s="199"/>
      <c r="K242" s="198">
        <v>2102091</v>
      </c>
      <c r="L242" s="198"/>
      <c r="M242" s="198">
        <v>55578743494</v>
      </c>
      <c r="N242" s="198"/>
      <c r="O242" s="198">
        <v>-46077435453</v>
      </c>
      <c r="P242" s="198"/>
      <c r="Q242" s="198">
        <f t="shared" si="8"/>
        <v>9501308041</v>
      </c>
    </row>
    <row r="243" spans="1:17" s="307" customFormat="1">
      <c r="A243" s="340" t="s">
        <v>271</v>
      </c>
      <c r="C243" s="198">
        <v>1552952</v>
      </c>
      <c r="D243" s="198"/>
      <c r="E243" s="198">
        <v>34610021599</v>
      </c>
      <c r="F243" s="198"/>
      <c r="G243" s="198">
        <v>-31466187777</v>
      </c>
      <c r="H243" s="198"/>
      <c r="I243" s="199">
        <f t="shared" si="9"/>
        <v>3143833822</v>
      </c>
      <c r="J243" s="199"/>
      <c r="K243" s="198">
        <v>1552952</v>
      </c>
      <c r="L243" s="198"/>
      <c r="M243" s="198">
        <v>34610021599</v>
      </c>
      <c r="N243" s="198"/>
      <c r="O243" s="198">
        <v>-29901788286</v>
      </c>
      <c r="P243" s="198"/>
      <c r="Q243" s="198">
        <f t="shared" si="8"/>
        <v>4708233313</v>
      </c>
    </row>
    <row r="244" spans="1:17" s="307" customFormat="1">
      <c r="A244" s="340" t="s">
        <v>154</v>
      </c>
      <c r="C244" s="198">
        <v>300341</v>
      </c>
      <c r="D244" s="198"/>
      <c r="E244" s="198">
        <v>29156780815</v>
      </c>
      <c r="F244" s="198"/>
      <c r="G244" s="198">
        <v>-25198098796</v>
      </c>
      <c r="H244" s="198"/>
      <c r="I244" s="199">
        <f t="shared" si="9"/>
        <v>3958682019</v>
      </c>
      <c r="J244" s="199"/>
      <c r="K244" s="198">
        <v>300341</v>
      </c>
      <c r="L244" s="198"/>
      <c r="M244" s="198">
        <v>29156780815</v>
      </c>
      <c r="N244" s="198"/>
      <c r="O244" s="198">
        <v>-17604071279</v>
      </c>
      <c r="P244" s="198"/>
      <c r="Q244" s="198">
        <f t="shared" si="8"/>
        <v>11552709536</v>
      </c>
    </row>
    <row r="245" spans="1:17" s="307" customFormat="1">
      <c r="A245" s="340" t="s">
        <v>83</v>
      </c>
      <c r="C245" s="198">
        <v>46868460</v>
      </c>
      <c r="D245" s="198"/>
      <c r="E245" s="198">
        <v>183097099168</v>
      </c>
      <c r="F245" s="198"/>
      <c r="G245" s="198">
        <v>-169133549060</v>
      </c>
      <c r="H245" s="198"/>
      <c r="I245" s="199">
        <f t="shared" si="9"/>
        <v>13963550108</v>
      </c>
      <c r="J245" s="199"/>
      <c r="K245" s="198">
        <v>46868460</v>
      </c>
      <c r="L245" s="198"/>
      <c r="M245" s="198">
        <v>183097099168</v>
      </c>
      <c r="N245" s="198"/>
      <c r="O245" s="198">
        <v>-148971618115</v>
      </c>
      <c r="P245" s="198"/>
      <c r="Q245" s="198">
        <f t="shared" si="8"/>
        <v>34125481053</v>
      </c>
    </row>
    <row r="246" spans="1:17" s="307" customFormat="1">
      <c r="A246" s="340" t="s">
        <v>224</v>
      </c>
      <c r="C246" s="198">
        <v>4499537</v>
      </c>
      <c r="D246" s="198"/>
      <c r="E246" s="198">
        <v>87532006255</v>
      </c>
      <c r="F246" s="198"/>
      <c r="G246" s="198">
        <v>-76994874238</v>
      </c>
      <c r="H246" s="198"/>
      <c r="I246" s="199">
        <f t="shared" si="9"/>
        <v>10537132017</v>
      </c>
      <c r="J246" s="199"/>
      <c r="K246" s="198">
        <v>4499537</v>
      </c>
      <c r="L246" s="198"/>
      <c r="M246" s="198">
        <v>87532006255</v>
      </c>
      <c r="N246" s="198"/>
      <c r="O246" s="198">
        <v>-61816762007</v>
      </c>
      <c r="P246" s="198"/>
      <c r="Q246" s="198">
        <f t="shared" si="8"/>
        <v>25715244248</v>
      </c>
    </row>
    <row r="247" spans="1:17" s="307" customFormat="1">
      <c r="A247" s="340" t="s">
        <v>169</v>
      </c>
      <c r="C247" s="198">
        <v>23924617</v>
      </c>
      <c r="D247" s="198"/>
      <c r="E247" s="198">
        <v>96460868989</v>
      </c>
      <c r="F247" s="198"/>
      <c r="G247" s="198">
        <v>-98896999929</v>
      </c>
      <c r="H247" s="198"/>
      <c r="I247" s="199">
        <f t="shared" si="9"/>
        <v>-2436130940</v>
      </c>
      <c r="J247" s="199"/>
      <c r="K247" s="198">
        <v>23924617</v>
      </c>
      <c r="L247" s="198"/>
      <c r="M247" s="198">
        <v>96460868989</v>
      </c>
      <c r="N247" s="198"/>
      <c r="O247" s="198">
        <v>-87979825845</v>
      </c>
      <c r="P247" s="198"/>
      <c r="Q247" s="198">
        <f t="shared" si="8"/>
        <v>8481043144</v>
      </c>
    </row>
    <row r="248" spans="1:17" s="307" customFormat="1">
      <c r="A248" s="340" t="s">
        <v>509</v>
      </c>
      <c r="C248" s="198">
        <v>8188225</v>
      </c>
      <c r="D248" s="198"/>
      <c r="E248" s="198">
        <v>58197461192</v>
      </c>
      <c r="F248" s="198"/>
      <c r="G248" s="198">
        <v>-59802069255</v>
      </c>
      <c r="H248" s="198"/>
      <c r="I248" s="199">
        <f t="shared" si="9"/>
        <v>-1604608063</v>
      </c>
      <c r="J248" s="199"/>
      <c r="K248" s="198">
        <v>8188225</v>
      </c>
      <c r="L248" s="198"/>
      <c r="M248" s="198">
        <v>58197461192</v>
      </c>
      <c r="N248" s="198"/>
      <c r="O248" s="198">
        <v>-59802069255</v>
      </c>
      <c r="P248" s="198"/>
      <c r="Q248" s="198">
        <f t="shared" si="8"/>
        <v>-1604608063</v>
      </c>
    </row>
    <row r="249" spans="1:17" s="307" customFormat="1">
      <c r="A249" s="340" t="s">
        <v>314</v>
      </c>
      <c r="C249" s="198">
        <v>53038502</v>
      </c>
      <c r="D249" s="198"/>
      <c r="E249" s="198">
        <v>65534593185</v>
      </c>
      <c r="F249" s="198"/>
      <c r="G249" s="198">
        <v>-59691290879</v>
      </c>
      <c r="H249" s="198"/>
      <c r="I249" s="199">
        <f t="shared" si="9"/>
        <v>5843302306</v>
      </c>
      <c r="J249" s="199"/>
      <c r="K249" s="198">
        <v>53038502</v>
      </c>
      <c r="L249" s="198"/>
      <c r="M249" s="198">
        <v>65534593185</v>
      </c>
      <c r="N249" s="198"/>
      <c r="O249" s="198">
        <v>-60765166413</v>
      </c>
      <c r="P249" s="198"/>
      <c r="Q249" s="198">
        <f t="shared" si="8"/>
        <v>4769426772</v>
      </c>
    </row>
    <row r="250" spans="1:17" s="307" customFormat="1">
      <c r="A250" s="340" t="s">
        <v>431</v>
      </c>
      <c r="C250" s="198">
        <v>1928983</v>
      </c>
      <c r="D250" s="198"/>
      <c r="E250" s="198">
        <v>82452738701</v>
      </c>
      <c r="F250" s="198"/>
      <c r="G250" s="198">
        <v>-83613443404</v>
      </c>
      <c r="H250" s="198"/>
      <c r="I250" s="199">
        <f t="shared" si="9"/>
        <v>-1160704703</v>
      </c>
      <c r="J250" s="199"/>
      <c r="K250" s="198">
        <v>1928983</v>
      </c>
      <c r="L250" s="198"/>
      <c r="M250" s="198">
        <v>82452738701</v>
      </c>
      <c r="N250" s="198"/>
      <c r="O250" s="198">
        <v>-81770953448</v>
      </c>
      <c r="P250" s="198"/>
      <c r="Q250" s="198">
        <f t="shared" si="8"/>
        <v>681785253</v>
      </c>
    </row>
    <row r="251" spans="1:17" s="307" customFormat="1">
      <c r="A251" s="340" t="s">
        <v>227</v>
      </c>
      <c r="C251" s="198">
        <v>2176297</v>
      </c>
      <c r="D251" s="198"/>
      <c r="E251" s="198">
        <v>36474047835</v>
      </c>
      <c r="F251" s="198"/>
      <c r="G251" s="198">
        <v>-35948960338</v>
      </c>
      <c r="H251" s="198"/>
      <c r="I251" s="199">
        <f t="shared" si="9"/>
        <v>525087497</v>
      </c>
      <c r="J251" s="199"/>
      <c r="K251" s="198">
        <v>2176297</v>
      </c>
      <c r="L251" s="198"/>
      <c r="M251" s="198">
        <v>36474047835</v>
      </c>
      <c r="N251" s="198"/>
      <c r="O251" s="198">
        <v>-36225893976</v>
      </c>
      <c r="P251" s="198"/>
      <c r="Q251" s="198">
        <f t="shared" si="8"/>
        <v>248153859</v>
      </c>
    </row>
    <row r="252" spans="1:17" s="307" customFormat="1">
      <c r="A252" s="340" t="s">
        <v>159</v>
      </c>
      <c r="C252" s="198">
        <v>10841953</v>
      </c>
      <c r="D252" s="198"/>
      <c r="E252" s="198">
        <v>96996990420</v>
      </c>
      <c r="F252" s="198"/>
      <c r="G252" s="198">
        <v>-83023852376</v>
      </c>
      <c r="H252" s="198"/>
      <c r="I252" s="199">
        <f t="shared" si="9"/>
        <v>13973138044</v>
      </c>
      <c r="J252" s="199"/>
      <c r="K252" s="198">
        <v>10841953</v>
      </c>
      <c r="L252" s="198"/>
      <c r="M252" s="198">
        <v>96996990420</v>
      </c>
      <c r="N252" s="198"/>
      <c r="O252" s="198">
        <v>-51984892972</v>
      </c>
      <c r="P252" s="198"/>
      <c r="Q252" s="198">
        <f t="shared" si="8"/>
        <v>45012097448</v>
      </c>
    </row>
    <row r="253" spans="1:17" s="307" customFormat="1">
      <c r="A253" s="340" t="s">
        <v>180</v>
      </c>
      <c r="C253" s="198">
        <v>21452723</v>
      </c>
      <c r="D253" s="198"/>
      <c r="E253" s="198">
        <v>57492413790</v>
      </c>
      <c r="F253" s="198"/>
      <c r="G253" s="198">
        <v>-59855830236</v>
      </c>
      <c r="H253" s="198"/>
      <c r="I253" s="199">
        <f t="shared" si="9"/>
        <v>-2363416446</v>
      </c>
      <c r="J253" s="199"/>
      <c r="K253" s="198">
        <v>21452723</v>
      </c>
      <c r="L253" s="198"/>
      <c r="M253" s="198">
        <v>57492413790</v>
      </c>
      <c r="N253" s="198"/>
      <c r="O253" s="198">
        <v>-57029155935</v>
      </c>
      <c r="P253" s="198"/>
      <c r="Q253" s="198">
        <f t="shared" si="8"/>
        <v>463257855</v>
      </c>
    </row>
    <row r="254" spans="1:17" s="307" customFormat="1">
      <c r="A254" s="340" t="s">
        <v>80</v>
      </c>
      <c r="C254" s="198">
        <v>11432701</v>
      </c>
      <c r="D254" s="198"/>
      <c r="E254" s="198">
        <v>60914665664</v>
      </c>
      <c r="F254" s="198"/>
      <c r="G254" s="198">
        <v>-59860417822</v>
      </c>
      <c r="H254" s="198"/>
      <c r="I254" s="199">
        <f t="shared" si="9"/>
        <v>1054247842</v>
      </c>
      <c r="J254" s="199"/>
      <c r="K254" s="198">
        <v>11432701</v>
      </c>
      <c r="L254" s="198"/>
      <c r="M254" s="198">
        <v>60914665664</v>
      </c>
      <c r="N254" s="198"/>
      <c r="O254" s="198">
        <v>-52782813091</v>
      </c>
      <c r="P254" s="198"/>
      <c r="Q254" s="198">
        <f t="shared" si="8"/>
        <v>8131852573</v>
      </c>
    </row>
    <row r="255" spans="1:17" s="307" customFormat="1">
      <c r="A255" s="340" t="s">
        <v>331</v>
      </c>
      <c r="C255" s="198">
        <v>2289387</v>
      </c>
      <c r="D255" s="198"/>
      <c r="E255" s="198">
        <v>30131130555</v>
      </c>
      <c r="F255" s="198"/>
      <c r="G255" s="198">
        <v>-30131130555</v>
      </c>
      <c r="H255" s="198"/>
      <c r="I255" s="199">
        <f t="shared" si="9"/>
        <v>0</v>
      </c>
      <c r="J255" s="199"/>
      <c r="K255" s="198">
        <v>2289387</v>
      </c>
      <c r="L255" s="198"/>
      <c r="M255" s="198">
        <v>30131130555</v>
      </c>
      <c r="N255" s="198"/>
      <c r="O255" s="198">
        <v>-27424641755</v>
      </c>
      <c r="P255" s="198"/>
      <c r="Q255" s="198">
        <f t="shared" si="8"/>
        <v>2706488800</v>
      </c>
    </row>
    <row r="256" spans="1:17" s="307" customFormat="1">
      <c r="A256" s="340" t="s">
        <v>426</v>
      </c>
      <c r="C256" s="198">
        <v>5319991</v>
      </c>
      <c r="D256" s="198"/>
      <c r="E256" s="198">
        <v>52460303575</v>
      </c>
      <c r="F256" s="198"/>
      <c r="G256" s="198">
        <v>-51290526151</v>
      </c>
      <c r="H256" s="198"/>
      <c r="I256" s="199">
        <f t="shared" si="9"/>
        <v>1169777424</v>
      </c>
      <c r="J256" s="199"/>
      <c r="K256" s="198">
        <v>5319991</v>
      </c>
      <c r="L256" s="198"/>
      <c r="M256" s="198">
        <v>52460303575</v>
      </c>
      <c r="N256" s="198"/>
      <c r="O256" s="198">
        <v>-51916984191</v>
      </c>
      <c r="P256" s="198"/>
      <c r="Q256" s="198">
        <f t="shared" si="8"/>
        <v>543319384</v>
      </c>
    </row>
    <row r="257" spans="1:17" s="307" customFormat="1">
      <c r="A257" s="340" t="s">
        <v>96</v>
      </c>
      <c r="C257" s="198">
        <v>23951928</v>
      </c>
      <c r="D257" s="198"/>
      <c r="E257" s="198">
        <v>72142524509</v>
      </c>
      <c r="F257" s="198"/>
      <c r="G257" s="198">
        <v>-74020811797</v>
      </c>
      <c r="H257" s="198"/>
      <c r="I257" s="199">
        <f t="shared" si="9"/>
        <v>-1878287288</v>
      </c>
      <c r="J257" s="199"/>
      <c r="K257" s="198">
        <v>23951928</v>
      </c>
      <c r="L257" s="198"/>
      <c r="M257" s="198">
        <v>72142524509</v>
      </c>
      <c r="N257" s="198"/>
      <c r="O257" s="198">
        <v>-71291661599</v>
      </c>
      <c r="P257" s="198"/>
      <c r="Q257" s="198">
        <f t="shared" si="8"/>
        <v>850862910</v>
      </c>
    </row>
    <row r="258" spans="1:17" s="307" customFormat="1">
      <c r="A258" s="340" t="s">
        <v>124</v>
      </c>
      <c r="C258" s="198">
        <v>22691202</v>
      </c>
      <c r="D258" s="198"/>
      <c r="E258" s="198">
        <v>47187548122</v>
      </c>
      <c r="F258" s="198"/>
      <c r="G258" s="198">
        <v>-42993468086</v>
      </c>
      <c r="H258" s="198"/>
      <c r="I258" s="199">
        <f t="shared" si="9"/>
        <v>4194080036</v>
      </c>
      <c r="J258" s="199"/>
      <c r="K258" s="198">
        <v>22691202</v>
      </c>
      <c r="L258" s="198"/>
      <c r="M258" s="198">
        <v>47187548122</v>
      </c>
      <c r="N258" s="198"/>
      <c r="O258" s="198">
        <v>-40062941675</v>
      </c>
      <c r="P258" s="198"/>
      <c r="Q258" s="198">
        <f t="shared" si="8"/>
        <v>7124606447</v>
      </c>
    </row>
    <row r="259" spans="1:17" s="307" customFormat="1">
      <c r="A259" s="340" t="s">
        <v>136</v>
      </c>
      <c r="C259" s="198">
        <v>2458551</v>
      </c>
      <c r="D259" s="198"/>
      <c r="E259" s="198">
        <v>66132546143</v>
      </c>
      <c r="F259" s="198"/>
      <c r="G259" s="198">
        <v>-58697083308</v>
      </c>
      <c r="H259" s="198"/>
      <c r="I259" s="199">
        <f t="shared" si="9"/>
        <v>7435462835</v>
      </c>
      <c r="J259" s="199"/>
      <c r="K259" s="198">
        <v>2458551</v>
      </c>
      <c r="L259" s="198"/>
      <c r="M259" s="198">
        <v>66132546143</v>
      </c>
      <c r="N259" s="198"/>
      <c r="O259" s="198">
        <v>-43338192593</v>
      </c>
      <c r="P259" s="198"/>
      <c r="Q259" s="198">
        <f t="shared" si="8"/>
        <v>22794353550</v>
      </c>
    </row>
    <row r="260" spans="1:17" s="307" customFormat="1">
      <c r="A260" s="340" t="s">
        <v>447</v>
      </c>
      <c r="C260" s="198">
        <v>72231444</v>
      </c>
      <c r="D260" s="198"/>
      <c r="E260" s="198">
        <v>36403445125</v>
      </c>
      <c r="F260" s="198"/>
      <c r="G260" s="198">
        <v>-38652604558</v>
      </c>
      <c r="H260" s="198"/>
      <c r="I260" s="199">
        <f t="shared" si="9"/>
        <v>-2249159433</v>
      </c>
      <c r="J260" s="199"/>
      <c r="K260" s="198">
        <v>72231444</v>
      </c>
      <c r="L260" s="198"/>
      <c r="M260" s="198">
        <v>36403445125</v>
      </c>
      <c r="N260" s="198"/>
      <c r="O260" s="198">
        <v>-33024706011</v>
      </c>
      <c r="P260" s="198"/>
      <c r="Q260" s="198">
        <f t="shared" si="8"/>
        <v>3378739114</v>
      </c>
    </row>
    <row r="261" spans="1:17" s="307" customFormat="1">
      <c r="A261" s="340" t="s">
        <v>405</v>
      </c>
      <c r="C261" s="198">
        <v>782699</v>
      </c>
      <c r="D261" s="198"/>
      <c r="E261" s="198">
        <v>49748001707</v>
      </c>
      <c r="F261" s="198"/>
      <c r="G261" s="198">
        <v>-49748001707</v>
      </c>
      <c r="H261" s="198"/>
      <c r="I261" s="199">
        <f t="shared" si="9"/>
        <v>0</v>
      </c>
      <c r="J261" s="199"/>
      <c r="K261" s="198">
        <v>782699</v>
      </c>
      <c r="L261" s="198"/>
      <c r="M261" s="198">
        <v>49748001707</v>
      </c>
      <c r="N261" s="198"/>
      <c r="O261" s="198">
        <v>-42352585716</v>
      </c>
      <c r="P261" s="198"/>
      <c r="Q261" s="198">
        <f t="shared" si="8"/>
        <v>7395415991</v>
      </c>
    </row>
    <row r="262" spans="1:17" s="307" customFormat="1">
      <c r="A262" s="340" t="s">
        <v>284</v>
      </c>
      <c r="C262" s="198">
        <v>82315085</v>
      </c>
      <c r="D262" s="198"/>
      <c r="E262" s="198">
        <v>50159993578</v>
      </c>
      <c r="F262" s="198"/>
      <c r="G262" s="198">
        <v>-50431568067</v>
      </c>
      <c r="H262" s="198"/>
      <c r="I262" s="199">
        <f t="shared" si="9"/>
        <v>-271574489</v>
      </c>
      <c r="J262" s="199"/>
      <c r="K262" s="198">
        <v>82315085</v>
      </c>
      <c r="L262" s="198"/>
      <c r="M262" s="198">
        <v>50159993578</v>
      </c>
      <c r="N262" s="198"/>
      <c r="O262" s="198">
        <v>-42956510697</v>
      </c>
      <c r="P262" s="198"/>
      <c r="Q262" s="198">
        <f t="shared" si="8"/>
        <v>7203482881</v>
      </c>
    </row>
    <row r="263" spans="1:17" s="307" customFormat="1">
      <c r="A263" s="340" t="s">
        <v>481</v>
      </c>
      <c r="C263" s="198">
        <v>1303681</v>
      </c>
      <c r="D263" s="198"/>
      <c r="E263" s="198">
        <v>54428812120</v>
      </c>
      <c r="F263" s="198"/>
      <c r="G263" s="198">
        <v>-45814091356</v>
      </c>
      <c r="H263" s="198"/>
      <c r="I263" s="199">
        <f t="shared" si="9"/>
        <v>8614720764</v>
      </c>
      <c r="J263" s="199"/>
      <c r="K263" s="198">
        <v>1303681</v>
      </c>
      <c r="L263" s="198"/>
      <c r="M263" s="198">
        <v>54428812120</v>
      </c>
      <c r="N263" s="198"/>
      <c r="O263" s="198">
        <v>-47411941009</v>
      </c>
      <c r="P263" s="198"/>
      <c r="Q263" s="198">
        <f t="shared" si="8"/>
        <v>7016871111</v>
      </c>
    </row>
    <row r="264" spans="1:17" s="307" customFormat="1">
      <c r="A264" s="340" t="s">
        <v>192</v>
      </c>
      <c r="C264" s="198">
        <v>12457263</v>
      </c>
      <c r="D264" s="198"/>
      <c r="E264" s="198">
        <v>49532569143</v>
      </c>
      <c r="F264" s="198"/>
      <c r="G264" s="198">
        <v>-50223539686</v>
      </c>
      <c r="H264" s="198"/>
      <c r="I264" s="199">
        <f t="shared" si="9"/>
        <v>-690970543</v>
      </c>
      <c r="J264" s="199"/>
      <c r="K264" s="198">
        <v>12457263</v>
      </c>
      <c r="L264" s="198"/>
      <c r="M264" s="198">
        <v>49532569143</v>
      </c>
      <c r="N264" s="198"/>
      <c r="O264" s="198">
        <v>-48385275304</v>
      </c>
      <c r="P264" s="198"/>
      <c r="Q264" s="198">
        <f t="shared" si="8"/>
        <v>1147293839</v>
      </c>
    </row>
    <row r="265" spans="1:17" s="307" customFormat="1">
      <c r="A265" s="340" t="s">
        <v>102</v>
      </c>
      <c r="C265" s="198">
        <v>14286819</v>
      </c>
      <c r="D265" s="198"/>
      <c r="E265" s="198">
        <v>117591006899</v>
      </c>
      <c r="F265" s="198"/>
      <c r="G265" s="198">
        <v>-150284481920</v>
      </c>
      <c r="H265" s="198"/>
      <c r="I265" s="199">
        <f t="shared" si="9"/>
        <v>-32693475021</v>
      </c>
      <c r="J265" s="199"/>
      <c r="K265" s="198">
        <v>14286819</v>
      </c>
      <c r="L265" s="198"/>
      <c r="M265" s="198">
        <v>117591006899</v>
      </c>
      <c r="N265" s="198"/>
      <c r="O265" s="198">
        <v>-104255669614</v>
      </c>
      <c r="P265" s="198"/>
      <c r="Q265" s="198">
        <f t="shared" ref="Q265:Q328" si="10">M265+O265</f>
        <v>13335337285</v>
      </c>
    </row>
    <row r="266" spans="1:17" s="307" customFormat="1">
      <c r="A266" s="340" t="s">
        <v>225</v>
      </c>
      <c r="C266" s="198">
        <v>15640908</v>
      </c>
      <c r="D266" s="198"/>
      <c r="E266" s="198">
        <v>38667489516</v>
      </c>
      <c r="F266" s="198"/>
      <c r="G266" s="198">
        <v>-37454668680</v>
      </c>
      <c r="H266" s="198"/>
      <c r="I266" s="199">
        <f t="shared" si="9"/>
        <v>1212820836</v>
      </c>
      <c r="J266" s="199"/>
      <c r="K266" s="198">
        <v>15640908</v>
      </c>
      <c r="L266" s="198"/>
      <c r="M266" s="198">
        <v>38667489516</v>
      </c>
      <c r="N266" s="198"/>
      <c r="O266" s="198">
        <v>-36405713229</v>
      </c>
      <c r="P266" s="198"/>
      <c r="Q266" s="198">
        <f t="shared" si="10"/>
        <v>2261776287</v>
      </c>
    </row>
    <row r="267" spans="1:17" s="307" customFormat="1">
      <c r="A267" s="340" t="s">
        <v>122</v>
      </c>
      <c r="C267" s="198">
        <v>11576513</v>
      </c>
      <c r="D267" s="198"/>
      <c r="E267" s="198">
        <v>59264308654</v>
      </c>
      <c r="F267" s="198"/>
      <c r="G267" s="198">
        <v>-62974129509</v>
      </c>
      <c r="H267" s="198"/>
      <c r="I267" s="199">
        <f t="shared" si="9"/>
        <v>-3709820855</v>
      </c>
      <c r="J267" s="199"/>
      <c r="K267" s="198">
        <v>11576513</v>
      </c>
      <c r="L267" s="198"/>
      <c r="M267" s="198">
        <v>59264308654</v>
      </c>
      <c r="N267" s="198"/>
      <c r="O267" s="198">
        <v>-61051032856</v>
      </c>
      <c r="P267" s="198"/>
      <c r="Q267" s="198">
        <f t="shared" si="10"/>
        <v>-1786724202</v>
      </c>
    </row>
    <row r="268" spans="1:17" s="307" customFormat="1">
      <c r="A268" s="340" t="s">
        <v>293</v>
      </c>
      <c r="C268" s="198">
        <v>2361821</v>
      </c>
      <c r="D268" s="198"/>
      <c r="E268" s="198">
        <v>74189474018</v>
      </c>
      <c r="F268" s="198"/>
      <c r="G268" s="198">
        <v>-68286735188</v>
      </c>
      <c r="H268" s="198"/>
      <c r="I268" s="199">
        <f t="shared" si="9"/>
        <v>5902738830</v>
      </c>
      <c r="J268" s="199"/>
      <c r="K268" s="198">
        <v>2361821</v>
      </c>
      <c r="L268" s="198"/>
      <c r="M268" s="198">
        <v>74189474018</v>
      </c>
      <c r="N268" s="198"/>
      <c r="O268" s="198">
        <v>-70421709857</v>
      </c>
      <c r="P268" s="198"/>
      <c r="Q268" s="198">
        <f t="shared" si="10"/>
        <v>3767764161</v>
      </c>
    </row>
    <row r="269" spans="1:17" s="307" customFormat="1">
      <c r="A269" s="340" t="s">
        <v>301</v>
      </c>
      <c r="C269" s="198">
        <v>2524725</v>
      </c>
      <c r="D269" s="198"/>
      <c r="E269" s="198">
        <v>25523678356</v>
      </c>
      <c r="F269" s="198"/>
      <c r="G269" s="198">
        <v>-21637393774</v>
      </c>
      <c r="H269" s="198"/>
      <c r="I269" s="199">
        <f t="shared" si="9"/>
        <v>3886284582</v>
      </c>
      <c r="J269" s="199"/>
      <c r="K269" s="198">
        <v>2524725</v>
      </c>
      <c r="L269" s="198"/>
      <c r="M269" s="198">
        <v>25523678356</v>
      </c>
      <c r="N269" s="198"/>
      <c r="O269" s="198">
        <v>-20241813858</v>
      </c>
      <c r="P269" s="198"/>
      <c r="Q269" s="198">
        <f t="shared" si="10"/>
        <v>5281864498</v>
      </c>
    </row>
    <row r="270" spans="1:17" s="307" customFormat="1">
      <c r="A270" s="340" t="s">
        <v>166</v>
      </c>
      <c r="C270" s="198">
        <v>5614224</v>
      </c>
      <c r="D270" s="198"/>
      <c r="E270" s="198">
        <v>224446278439</v>
      </c>
      <c r="F270" s="198"/>
      <c r="G270" s="198">
        <v>-201569648254</v>
      </c>
      <c r="H270" s="198"/>
      <c r="I270" s="199">
        <f t="shared" si="9"/>
        <v>22876630185</v>
      </c>
      <c r="J270" s="199"/>
      <c r="K270" s="198">
        <v>5614224</v>
      </c>
      <c r="L270" s="198"/>
      <c r="M270" s="198">
        <v>224446278439</v>
      </c>
      <c r="N270" s="198"/>
      <c r="O270" s="198">
        <v>-154753327241</v>
      </c>
      <c r="P270" s="198"/>
      <c r="Q270" s="198">
        <f t="shared" si="10"/>
        <v>69692951198</v>
      </c>
    </row>
    <row r="271" spans="1:17" s="307" customFormat="1">
      <c r="A271" s="340" t="s">
        <v>369</v>
      </c>
      <c r="C271" s="198">
        <v>8042395</v>
      </c>
      <c r="D271" s="198"/>
      <c r="E271" s="198">
        <v>57400816947</v>
      </c>
      <c r="F271" s="198"/>
      <c r="G271" s="198">
        <v>-51734816074</v>
      </c>
      <c r="H271" s="198"/>
      <c r="I271" s="199">
        <f t="shared" si="9"/>
        <v>5666000873</v>
      </c>
      <c r="J271" s="199"/>
      <c r="K271" s="198">
        <v>8042395</v>
      </c>
      <c r="L271" s="198"/>
      <c r="M271" s="198">
        <v>57400816947</v>
      </c>
      <c r="N271" s="198"/>
      <c r="O271" s="198">
        <v>-51684055399</v>
      </c>
      <c r="P271" s="198"/>
      <c r="Q271" s="198">
        <f t="shared" si="10"/>
        <v>5716761548</v>
      </c>
    </row>
    <row r="272" spans="1:17" s="307" customFormat="1">
      <c r="A272" s="340" t="s">
        <v>144</v>
      </c>
      <c r="C272" s="198">
        <v>4135053</v>
      </c>
      <c r="D272" s="198"/>
      <c r="E272" s="198">
        <v>52819275240</v>
      </c>
      <c r="F272" s="198"/>
      <c r="G272" s="198">
        <v>-52173057102</v>
      </c>
      <c r="H272" s="198"/>
      <c r="I272" s="199">
        <f t="shared" si="9"/>
        <v>646218138</v>
      </c>
      <c r="J272" s="199"/>
      <c r="K272" s="198">
        <v>4135053</v>
      </c>
      <c r="L272" s="198"/>
      <c r="M272" s="198">
        <v>52819275240</v>
      </c>
      <c r="N272" s="198"/>
      <c r="O272" s="198">
        <v>-49178901039</v>
      </c>
      <c r="P272" s="198"/>
      <c r="Q272" s="198">
        <f t="shared" si="10"/>
        <v>3640374201</v>
      </c>
    </row>
    <row r="273" spans="1:17" s="307" customFormat="1">
      <c r="A273" s="340" t="s">
        <v>86</v>
      </c>
      <c r="C273" s="198">
        <v>23932410</v>
      </c>
      <c r="D273" s="198"/>
      <c r="E273" s="198">
        <v>83169882515</v>
      </c>
      <c r="F273" s="198"/>
      <c r="G273" s="198">
        <v>-79404006356</v>
      </c>
      <c r="H273" s="198"/>
      <c r="I273" s="199">
        <f t="shared" si="9"/>
        <v>3765876159</v>
      </c>
      <c r="J273" s="199"/>
      <c r="K273" s="198">
        <v>23932410</v>
      </c>
      <c r="L273" s="198"/>
      <c r="M273" s="198">
        <v>83169882515</v>
      </c>
      <c r="N273" s="198"/>
      <c r="O273" s="198">
        <v>-74100529452</v>
      </c>
      <c r="P273" s="198"/>
      <c r="Q273" s="198">
        <f t="shared" si="10"/>
        <v>9069353063</v>
      </c>
    </row>
    <row r="274" spans="1:17" s="307" customFormat="1">
      <c r="A274" s="340" t="s">
        <v>100</v>
      </c>
      <c r="C274" s="198">
        <v>18734350</v>
      </c>
      <c r="D274" s="198"/>
      <c r="E274" s="198">
        <v>40039193331</v>
      </c>
      <c r="F274" s="198"/>
      <c r="G274" s="198">
        <v>-40350691676</v>
      </c>
      <c r="H274" s="198"/>
      <c r="I274" s="199">
        <f t="shared" si="9"/>
        <v>-311498345</v>
      </c>
      <c r="J274" s="199"/>
      <c r="K274" s="198">
        <v>18734350</v>
      </c>
      <c r="L274" s="198"/>
      <c r="M274" s="198">
        <v>40039193331</v>
      </c>
      <c r="N274" s="198"/>
      <c r="O274" s="198">
        <v>-32876531606</v>
      </c>
      <c r="P274" s="198"/>
      <c r="Q274" s="198">
        <f t="shared" si="10"/>
        <v>7162661725</v>
      </c>
    </row>
    <row r="275" spans="1:17" s="307" customFormat="1">
      <c r="A275" s="340" t="s">
        <v>235</v>
      </c>
      <c r="C275" s="198">
        <v>15769211</v>
      </c>
      <c r="D275" s="198"/>
      <c r="E275" s="198">
        <v>293599945968</v>
      </c>
      <c r="F275" s="198"/>
      <c r="G275" s="198">
        <v>-264096019199</v>
      </c>
      <c r="H275" s="198"/>
      <c r="I275" s="199">
        <f t="shared" si="9"/>
        <v>29503926769</v>
      </c>
      <c r="J275" s="199"/>
      <c r="K275" s="198">
        <v>15769211</v>
      </c>
      <c r="L275" s="198"/>
      <c r="M275" s="198">
        <v>293599945968</v>
      </c>
      <c r="N275" s="198"/>
      <c r="O275" s="198">
        <v>-198763128604</v>
      </c>
      <c r="P275" s="198"/>
      <c r="Q275" s="198">
        <f t="shared" si="10"/>
        <v>94836817364</v>
      </c>
    </row>
    <row r="276" spans="1:17" s="307" customFormat="1">
      <c r="A276" s="340" t="s">
        <v>310</v>
      </c>
      <c r="C276" s="198">
        <v>26587143</v>
      </c>
      <c r="D276" s="198"/>
      <c r="E276" s="198">
        <v>80608295976</v>
      </c>
      <c r="F276" s="198"/>
      <c r="G276" s="200">
        <v>-84550452142</v>
      </c>
      <c r="H276" s="198"/>
      <c r="I276" s="199">
        <f t="shared" si="9"/>
        <v>-3942156166</v>
      </c>
      <c r="J276" s="199"/>
      <c r="K276" s="198">
        <v>26587143</v>
      </c>
      <c r="L276" s="198"/>
      <c r="M276" s="198">
        <v>80608295976</v>
      </c>
      <c r="N276" s="198"/>
      <c r="O276" s="200">
        <v>-76141050832</v>
      </c>
      <c r="P276" s="198"/>
      <c r="Q276" s="198">
        <f t="shared" si="10"/>
        <v>4467245144</v>
      </c>
    </row>
    <row r="277" spans="1:17" s="307" customFormat="1">
      <c r="A277" s="340" t="s">
        <v>258</v>
      </c>
      <c r="C277" s="198">
        <v>24049386</v>
      </c>
      <c r="D277" s="198"/>
      <c r="E277" s="198">
        <v>78962482987</v>
      </c>
      <c r="F277" s="198"/>
      <c r="G277" s="198">
        <v>-72546910919</v>
      </c>
      <c r="H277" s="198"/>
      <c r="I277" s="199">
        <f t="shared" si="9"/>
        <v>6415572068</v>
      </c>
      <c r="J277" s="199"/>
      <c r="K277" s="198">
        <v>24049386</v>
      </c>
      <c r="L277" s="198"/>
      <c r="M277" s="198">
        <v>78962482987</v>
      </c>
      <c r="N277" s="198"/>
      <c r="O277" s="198">
        <v>-73067493543</v>
      </c>
      <c r="P277" s="198"/>
      <c r="Q277" s="198">
        <f t="shared" si="10"/>
        <v>5894989444</v>
      </c>
    </row>
    <row r="278" spans="1:17" s="307" customFormat="1">
      <c r="A278" s="340" t="s">
        <v>174</v>
      </c>
      <c r="C278" s="198">
        <v>23968259</v>
      </c>
      <c r="D278" s="198"/>
      <c r="E278" s="198">
        <v>74979313815</v>
      </c>
      <c r="F278" s="198"/>
      <c r="G278" s="198">
        <v>-78696463268</v>
      </c>
      <c r="H278" s="198"/>
      <c r="I278" s="199">
        <f t="shared" si="9"/>
        <v>-3717149453</v>
      </c>
      <c r="J278" s="199"/>
      <c r="K278" s="198">
        <v>23968259</v>
      </c>
      <c r="L278" s="198"/>
      <c r="M278" s="198">
        <v>74979313815</v>
      </c>
      <c r="N278" s="198"/>
      <c r="O278" s="198">
        <v>-58092035571</v>
      </c>
      <c r="P278" s="198"/>
      <c r="Q278" s="198">
        <f t="shared" si="10"/>
        <v>16887278244</v>
      </c>
    </row>
    <row r="279" spans="1:17" s="307" customFormat="1">
      <c r="A279" s="340" t="s">
        <v>216</v>
      </c>
      <c r="C279" s="198">
        <v>7104602</v>
      </c>
      <c r="D279" s="198"/>
      <c r="E279" s="198">
        <v>32352531984</v>
      </c>
      <c r="F279" s="198"/>
      <c r="G279" s="198">
        <v>-33970089368</v>
      </c>
      <c r="H279" s="198"/>
      <c r="I279" s="199">
        <f t="shared" si="9"/>
        <v>-1617557384</v>
      </c>
      <c r="J279" s="199"/>
      <c r="K279" s="198">
        <v>7104602</v>
      </c>
      <c r="L279" s="198"/>
      <c r="M279" s="198">
        <v>32352531984</v>
      </c>
      <c r="N279" s="198"/>
      <c r="O279" s="198">
        <v>-25753409857</v>
      </c>
      <c r="P279" s="198"/>
      <c r="Q279" s="198">
        <f t="shared" si="10"/>
        <v>6599122127</v>
      </c>
    </row>
    <row r="280" spans="1:17" s="307" customFormat="1">
      <c r="A280" s="340" t="s">
        <v>429</v>
      </c>
      <c r="C280" s="198">
        <v>34162903</v>
      </c>
      <c r="D280" s="198"/>
      <c r="E280" s="198">
        <v>75152669440</v>
      </c>
      <c r="F280" s="198"/>
      <c r="G280" s="198">
        <v>-75683964042</v>
      </c>
      <c r="H280" s="198"/>
      <c r="I280" s="199">
        <f t="shared" si="9"/>
        <v>-531294602</v>
      </c>
      <c r="J280" s="199"/>
      <c r="K280" s="198">
        <v>34162903</v>
      </c>
      <c r="L280" s="198"/>
      <c r="M280" s="198">
        <v>75152669440</v>
      </c>
      <c r="N280" s="198"/>
      <c r="O280" s="198">
        <v>-78541536112</v>
      </c>
      <c r="P280" s="198"/>
      <c r="Q280" s="198">
        <f t="shared" si="10"/>
        <v>-3388866672</v>
      </c>
    </row>
    <row r="281" spans="1:17" s="307" customFormat="1">
      <c r="A281" s="340" t="s">
        <v>220</v>
      </c>
      <c r="C281" s="198">
        <v>14836976</v>
      </c>
      <c r="D281" s="198"/>
      <c r="E281" s="198">
        <v>57741144816</v>
      </c>
      <c r="F281" s="198"/>
      <c r="G281" s="198">
        <v>-59122136215</v>
      </c>
      <c r="H281" s="198"/>
      <c r="I281" s="199">
        <f t="shared" si="9"/>
        <v>-1380991399</v>
      </c>
      <c r="J281" s="199"/>
      <c r="K281" s="198">
        <v>14836976</v>
      </c>
      <c r="L281" s="198"/>
      <c r="M281" s="198">
        <v>57741144816</v>
      </c>
      <c r="N281" s="198"/>
      <c r="O281" s="198">
        <v>-60974306266</v>
      </c>
      <c r="P281" s="198"/>
      <c r="Q281" s="198">
        <f t="shared" si="10"/>
        <v>-3233161450</v>
      </c>
    </row>
    <row r="282" spans="1:17" s="307" customFormat="1">
      <c r="A282" s="340" t="s">
        <v>182</v>
      </c>
      <c r="C282" s="198">
        <v>2264032</v>
      </c>
      <c r="D282" s="198"/>
      <c r="E282" s="198">
        <v>16564129034</v>
      </c>
      <c r="F282" s="198"/>
      <c r="G282" s="198">
        <v>-18734731963</v>
      </c>
      <c r="H282" s="198"/>
      <c r="I282" s="199">
        <f t="shared" si="9"/>
        <v>-2170602929</v>
      </c>
      <c r="J282" s="199"/>
      <c r="K282" s="198">
        <v>2264032</v>
      </c>
      <c r="L282" s="198"/>
      <c r="M282" s="198">
        <v>16564129034</v>
      </c>
      <c r="N282" s="198"/>
      <c r="O282" s="198">
        <v>-13882568020</v>
      </c>
      <c r="P282" s="198"/>
      <c r="Q282" s="198">
        <f t="shared" si="10"/>
        <v>2681561014</v>
      </c>
    </row>
    <row r="283" spans="1:17" s="307" customFormat="1">
      <c r="A283" s="340" t="s">
        <v>302</v>
      </c>
      <c r="C283" s="198">
        <v>9516431</v>
      </c>
      <c r="D283" s="198"/>
      <c r="E283" s="198">
        <v>96490044006</v>
      </c>
      <c r="F283" s="198"/>
      <c r="G283" s="198">
        <v>-90065848630</v>
      </c>
      <c r="H283" s="198"/>
      <c r="I283" s="199">
        <f t="shared" si="9"/>
        <v>6424195376</v>
      </c>
      <c r="J283" s="199"/>
      <c r="K283" s="198">
        <v>9516431</v>
      </c>
      <c r="L283" s="198"/>
      <c r="M283" s="198">
        <v>96490044006</v>
      </c>
      <c r="N283" s="198"/>
      <c r="O283" s="198">
        <v>-79725687794</v>
      </c>
      <c r="P283" s="198"/>
      <c r="Q283" s="198">
        <f t="shared" si="10"/>
        <v>16764356212</v>
      </c>
    </row>
    <row r="284" spans="1:17" s="307" customFormat="1">
      <c r="A284" s="340" t="s">
        <v>289</v>
      </c>
      <c r="C284" s="198">
        <v>2345261</v>
      </c>
      <c r="D284" s="198"/>
      <c r="E284" s="198">
        <v>90105003843</v>
      </c>
      <c r="F284" s="198"/>
      <c r="G284" s="198">
        <v>-70008614097</v>
      </c>
      <c r="H284" s="198"/>
      <c r="I284" s="199">
        <f t="shared" si="9"/>
        <v>20096389746</v>
      </c>
      <c r="J284" s="199"/>
      <c r="K284" s="198">
        <v>2345261</v>
      </c>
      <c r="L284" s="198"/>
      <c r="M284" s="198">
        <v>90105003843</v>
      </c>
      <c r="N284" s="198"/>
      <c r="O284" s="198">
        <v>-46929795927</v>
      </c>
      <c r="P284" s="198"/>
      <c r="Q284" s="198">
        <f t="shared" si="10"/>
        <v>43175207916</v>
      </c>
    </row>
    <row r="285" spans="1:17" s="307" customFormat="1">
      <c r="A285" s="340" t="s">
        <v>217</v>
      </c>
      <c r="C285" s="198">
        <v>6075092</v>
      </c>
      <c r="D285" s="198"/>
      <c r="E285" s="198">
        <v>44205078885</v>
      </c>
      <c r="F285" s="198"/>
      <c r="G285" s="198">
        <v>-44296474281</v>
      </c>
      <c r="H285" s="198"/>
      <c r="I285" s="199">
        <f t="shared" si="9"/>
        <v>-91395396</v>
      </c>
      <c r="J285" s="199"/>
      <c r="K285" s="198">
        <v>6075092</v>
      </c>
      <c r="L285" s="198"/>
      <c r="M285" s="198">
        <v>44205078885</v>
      </c>
      <c r="N285" s="198"/>
      <c r="O285" s="198">
        <v>-32402679551</v>
      </c>
      <c r="P285" s="198"/>
      <c r="Q285" s="198">
        <f t="shared" si="10"/>
        <v>11802399334</v>
      </c>
    </row>
    <row r="286" spans="1:17" s="307" customFormat="1">
      <c r="A286" s="340" t="s">
        <v>287</v>
      </c>
      <c r="C286" s="198">
        <v>23922135</v>
      </c>
      <c r="D286" s="198"/>
      <c r="E286" s="198">
        <v>67249269588</v>
      </c>
      <c r="F286" s="198"/>
      <c r="G286" s="198">
        <v>-60042592577</v>
      </c>
      <c r="H286" s="198"/>
      <c r="I286" s="199">
        <f t="shared" si="9"/>
        <v>7206677011</v>
      </c>
      <c r="J286" s="199"/>
      <c r="K286" s="198">
        <v>23922135</v>
      </c>
      <c r="L286" s="198"/>
      <c r="M286" s="198">
        <v>67249269588</v>
      </c>
      <c r="N286" s="198"/>
      <c r="O286" s="198">
        <v>-61796248525</v>
      </c>
      <c r="P286" s="198"/>
      <c r="Q286" s="198">
        <f t="shared" si="10"/>
        <v>5453021063</v>
      </c>
    </row>
    <row r="287" spans="1:17" s="307" customFormat="1">
      <c r="A287" s="340" t="s">
        <v>223</v>
      </c>
      <c r="C287" s="198">
        <v>39619720</v>
      </c>
      <c r="D287" s="198"/>
      <c r="E287" s="198">
        <v>66007554952</v>
      </c>
      <c r="F287" s="198"/>
      <c r="G287" s="198">
        <v>-68743323870</v>
      </c>
      <c r="H287" s="198"/>
      <c r="I287" s="199">
        <f t="shared" si="9"/>
        <v>-2735768918</v>
      </c>
      <c r="J287" s="199"/>
      <c r="K287" s="198">
        <v>39619720</v>
      </c>
      <c r="L287" s="198"/>
      <c r="M287" s="198">
        <v>66007554952</v>
      </c>
      <c r="N287" s="198"/>
      <c r="O287" s="198">
        <v>-56797456731</v>
      </c>
      <c r="P287" s="198"/>
      <c r="Q287" s="198">
        <f t="shared" si="10"/>
        <v>9210098221</v>
      </c>
    </row>
    <row r="288" spans="1:17" s="307" customFormat="1">
      <c r="A288" s="340" t="s">
        <v>353</v>
      </c>
      <c r="C288" s="198">
        <v>2028659</v>
      </c>
      <c r="D288" s="198"/>
      <c r="E288" s="198">
        <v>88124916535</v>
      </c>
      <c r="F288" s="198"/>
      <c r="G288" s="198">
        <v>-87038031302</v>
      </c>
      <c r="H288" s="198"/>
      <c r="I288" s="199">
        <f t="shared" si="9"/>
        <v>1086885233</v>
      </c>
      <c r="J288" s="199"/>
      <c r="K288" s="198">
        <v>2028659</v>
      </c>
      <c r="L288" s="198"/>
      <c r="M288" s="198">
        <v>88124916535</v>
      </c>
      <c r="N288" s="198"/>
      <c r="O288" s="198">
        <v>-66894698127</v>
      </c>
      <c r="P288" s="198"/>
      <c r="Q288" s="198">
        <f t="shared" si="10"/>
        <v>21230218408</v>
      </c>
    </row>
    <row r="289" spans="1:17" s="307" customFormat="1">
      <c r="A289" s="340" t="s">
        <v>219</v>
      </c>
      <c r="C289" s="198">
        <v>33852784</v>
      </c>
      <c r="D289" s="198"/>
      <c r="E289" s="198">
        <v>77095265616</v>
      </c>
      <c r="F289" s="198"/>
      <c r="G289" s="198">
        <v>-76352793076</v>
      </c>
      <c r="H289" s="198"/>
      <c r="I289" s="199">
        <f t="shared" si="9"/>
        <v>742472540</v>
      </c>
      <c r="J289" s="199"/>
      <c r="K289" s="198">
        <v>33852784</v>
      </c>
      <c r="L289" s="198"/>
      <c r="M289" s="198">
        <v>77095265616</v>
      </c>
      <c r="N289" s="198"/>
      <c r="O289" s="198">
        <v>-67851751717</v>
      </c>
      <c r="P289" s="198"/>
      <c r="Q289" s="198">
        <f t="shared" si="10"/>
        <v>9243513899</v>
      </c>
    </row>
    <row r="290" spans="1:17" s="307" customFormat="1">
      <c r="A290" s="340" t="s">
        <v>261</v>
      </c>
      <c r="C290" s="198">
        <v>67538102</v>
      </c>
      <c r="D290" s="198"/>
      <c r="E290" s="198">
        <v>51493503978</v>
      </c>
      <c r="F290" s="198"/>
      <c r="G290" s="198">
        <v>-54481553853</v>
      </c>
      <c r="H290" s="198"/>
      <c r="I290" s="199">
        <f t="shared" si="9"/>
        <v>-2988049875</v>
      </c>
      <c r="J290" s="199"/>
      <c r="K290" s="198">
        <v>67538102</v>
      </c>
      <c r="L290" s="198"/>
      <c r="M290" s="198">
        <v>51493503978</v>
      </c>
      <c r="N290" s="198"/>
      <c r="O290" s="198">
        <v>-53755020798</v>
      </c>
      <c r="P290" s="198"/>
      <c r="Q290" s="198">
        <f t="shared" si="10"/>
        <v>-2261516820</v>
      </c>
    </row>
    <row r="291" spans="1:17" s="307" customFormat="1">
      <c r="A291" s="340" t="s">
        <v>160</v>
      </c>
      <c r="C291" s="198">
        <v>2628612</v>
      </c>
      <c r="D291" s="198"/>
      <c r="E291" s="198">
        <v>39900078757</v>
      </c>
      <c r="F291" s="198"/>
      <c r="G291" s="198">
        <v>-34679811626</v>
      </c>
      <c r="H291" s="198"/>
      <c r="I291" s="199">
        <f t="shared" si="9"/>
        <v>5220267131</v>
      </c>
      <c r="J291" s="199"/>
      <c r="K291" s="198">
        <v>2628612</v>
      </c>
      <c r="L291" s="198"/>
      <c r="M291" s="198">
        <v>39900078757</v>
      </c>
      <c r="N291" s="198"/>
      <c r="O291" s="198">
        <v>-32593726682</v>
      </c>
      <c r="P291" s="198"/>
      <c r="Q291" s="198">
        <f t="shared" si="10"/>
        <v>7306352075</v>
      </c>
    </row>
    <row r="292" spans="1:17" s="307" customFormat="1">
      <c r="A292" s="340" t="s">
        <v>275</v>
      </c>
      <c r="C292" s="198">
        <v>24361967</v>
      </c>
      <c r="D292" s="198"/>
      <c r="E292" s="198">
        <v>111567780260</v>
      </c>
      <c r="F292" s="198"/>
      <c r="G292" s="198">
        <v>-110582549127</v>
      </c>
      <c r="H292" s="198"/>
      <c r="I292" s="199">
        <f t="shared" si="9"/>
        <v>985231133</v>
      </c>
      <c r="J292" s="199"/>
      <c r="K292" s="198">
        <v>24361967</v>
      </c>
      <c r="L292" s="198"/>
      <c r="M292" s="198">
        <v>111567780260</v>
      </c>
      <c r="N292" s="198"/>
      <c r="O292" s="198">
        <v>-93446582974</v>
      </c>
      <c r="P292" s="198"/>
      <c r="Q292" s="198">
        <f t="shared" si="10"/>
        <v>18121197286</v>
      </c>
    </row>
    <row r="293" spans="1:17" s="307" customFormat="1">
      <c r="A293" s="340" t="s">
        <v>233</v>
      </c>
      <c r="C293" s="198">
        <v>8463975</v>
      </c>
      <c r="D293" s="198"/>
      <c r="E293" s="198">
        <v>67729595513</v>
      </c>
      <c r="F293" s="198"/>
      <c r="G293" s="198">
        <v>-64550993510</v>
      </c>
      <c r="H293" s="198"/>
      <c r="I293" s="199">
        <f t="shared" ref="I293:I337" si="11">E293+G293</f>
        <v>3178602003</v>
      </c>
      <c r="J293" s="199"/>
      <c r="K293" s="198">
        <v>8463975</v>
      </c>
      <c r="L293" s="198"/>
      <c r="M293" s="198">
        <v>67729595513</v>
      </c>
      <c r="N293" s="198"/>
      <c r="O293" s="198">
        <v>-61665423029</v>
      </c>
      <c r="P293" s="198"/>
      <c r="Q293" s="198">
        <f t="shared" si="10"/>
        <v>6064172484</v>
      </c>
    </row>
    <row r="294" spans="1:17" s="307" customFormat="1">
      <c r="A294" s="340" t="s">
        <v>85</v>
      </c>
      <c r="C294" s="198">
        <v>2550416</v>
      </c>
      <c r="D294" s="198"/>
      <c r="E294" s="198">
        <v>58335895984</v>
      </c>
      <c r="F294" s="198"/>
      <c r="G294" s="198">
        <v>-47974905196</v>
      </c>
      <c r="H294" s="198"/>
      <c r="I294" s="199">
        <f t="shared" si="11"/>
        <v>10360990788</v>
      </c>
      <c r="J294" s="199"/>
      <c r="K294" s="198">
        <v>2550416</v>
      </c>
      <c r="L294" s="198"/>
      <c r="M294" s="198">
        <v>58335895984</v>
      </c>
      <c r="N294" s="198"/>
      <c r="O294" s="198">
        <v>-40318834472</v>
      </c>
      <c r="P294" s="198"/>
      <c r="Q294" s="198">
        <f t="shared" si="10"/>
        <v>18017061512</v>
      </c>
    </row>
    <row r="295" spans="1:17" s="307" customFormat="1">
      <c r="A295" s="340" t="s">
        <v>309</v>
      </c>
      <c r="C295" s="198">
        <v>815506</v>
      </c>
      <c r="D295" s="198"/>
      <c r="E295" s="198">
        <v>26557016503</v>
      </c>
      <c r="F295" s="198"/>
      <c r="G295" s="198">
        <v>-28805329240</v>
      </c>
      <c r="H295" s="198"/>
      <c r="I295" s="199">
        <f t="shared" si="11"/>
        <v>-2248312737</v>
      </c>
      <c r="J295" s="199"/>
      <c r="K295" s="198">
        <v>815506</v>
      </c>
      <c r="L295" s="198"/>
      <c r="M295" s="198">
        <v>26557016503</v>
      </c>
      <c r="N295" s="198"/>
      <c r="O295" s="198">
        <v>-24143914703</v>
      </c>
      <c r="P295" s="198"/>
      <c r="Q295" s="198">
        <f t="shared" si="10"/>
        <v>2413101800</v>
      </c>
    </row>
    <row r="296" spans="1:17" s="307" customFormat="1">
      <c r="A296" s="340" t="s">
        <v>349</v>
      </c>
      <c r="C296" s="198">
        <v>10448782</v>
      </c>
      <c r="D296" s="198"/>
      <c r="E296" s="198">
        <v>29601843484</v>
      </c>
      <c r="F296" s="198"/>
      <c r="G296" s="198">
        <v>-29601843484</v>
      </c>
      <c r="H296" s="198"/>
      <c r="I296" s="199">
        <f t="shared" si="11"/>
        <v>0</v>
      </c>
      <c r="J296" s="199"/>
      <c r="K296" s="198">
        <v>10448782</v>
      </c>
      <c r="L296" s="198"/>
      <c r="M296" s="198">
        <v>29601843484</v>
      </c>
      <c r="N296" s="198"/>
      <c r="O296" s="198">
        <v>-24857915841</v>
      </c>
      <c r="P296" s="198"/>
      <c r="Q296" s="198">
        <f t="shared" si="10"/>
        <v>4743927643</v>
      </c>
    </row>
    <row r="297" spans="1:17" s="307" customFormat="1">
      <c r="A297" s="340" t="s">
        <v>163</v>
      </c>
      <c r="C297" s="198">
        <v>38083156</v>
      </c>
      <c r="D297" s="198"/>
      <c r="E297" s="198">
        <v>62652608827</v>
      </c>
      <c r="F297" s="198"/>
      <c r="G297" s="198">
        <v>-63169063636</v>
      </c>
      <c r="H297" s="198"/>
      <c r="I297" s="199">
        <f t="shared" si="11"/>
        <v>-516454809</v>
      </c>
      <c r="J297" s="199"/>
      <c r="K297" s="198">
        <v>38083156</v>
      </c>
      <c r="L297" s="198"/>
      <c r="M297" s="198">
        <v>62652608827</v>
      </c>
      <c r="N297" s="198"/>
      <c r="O297" s="198">
        <v>-47976720561</v>
      </c>
      <c r="P297" s="198"/>
      <c r="Q297" s="198">
        <f t="shared" si="10"/>
        <v>14675888266</v>
      </c>
    </row>
    <row r="298" spans="1:17" s="307" customFormat="1">
      <c r="A298" s="340" t="s">
        <v>250</v>
      </c>
      <c r="C298" s="198">
        <v>51023597</v>
      </c>
      <c r="D298" s="198"/>
      <c r="E298" s="198">
        <v>119952815607</v>
      </c>
      <c r="F298" s="198"/>
      <c r="G298" s="198">
        <v>-117772021336</v>
      </c>
      <c r="H298" s="198"/>
      <c r="I298" s="199">
        <f t="shared" si="11"/>
        <v>2180794271</v>
      </c>
      <c r="J298" s="199"/>
      <c r="K298" s="198">
        <v>51023597</v>
      </c>
      <c r="L298" s="198"/>
      <c r="M298" s="198">
        <v>119952815607</v>
      </c>
      <c r="N298" s="198"/>
      <c r="O298" s="198">
        <v>-97004338935</v>
      </c>
      <c r="P298" s="198"/>
      <c r="Q298" s="198">
        <f t="shared" si="10"/>
        <v>22948476672</v>
      </c>
    </row>
    <row r="299" spans="1:17" s="307" customFormat="1">
      <c r="A299" s="340" t="s">
        <v>415</v>
      </c>
      <c r="C299" s="198">
        <v>7011056</v>
      </c>
      <c r="D299" s="198"/>
      <c r="E299" s="198">
        <v>55685028334</v>
      </c>
      <c r="F299" s="198"/>
      <c r="G299" s="198">
        <v>-54769601615</v>
      </c>
      <c r="H299" s="198"/>
      <c r="I299" s="199">
        <f t="shared" si="11"/>
        <v>915426719</v>
      </c>
      <c r="J299" s="199"/>
      <c r="K299" s="198">
        <v>7011056</v>
      </c>
      <c r="L299" s="198"/>
      <c r="M299" s="198">
        <v>55685028334</v>
      </c>
      <c r="N299" s="198"/>
      <c r="O299" s="198">
        <v>-36472058160</v>
      </c>
      <c r="P299" s="198"/>
      <c r="Q299" s="198">
        <f t="shared" si="10"/>
        <v>19212970174</v>
      </c>
    </row>
    <row r="300" spans="1:17" s="307" customFormat="1">
      <c r="A300" s="340" t="s">
        <v>303</v>
      </c>
      <c r="C300" s="198">
        <v>5108821</v>
      </c>
      <c r="D300" s="198"/>
      <c r="E300" s="198">
        <v>20171498203</v>
      </c>
      <c r="F300" s="198"/>
      <c r="G300" s="198">
        <v>-20252753973</v>
      </c>
      <c r="H300" s="198"/>
      <c r="I300" s="199">
        <f t="shared" si="11"/>
        <v>-81255770</v>
      </c>
      <c r="J300" s="199"/>
      <c r="K300" s="198">
        <v>5108821</v>
      </c>
      <c r="L300" s="198"/>
      <c r="M300" s="198">
        <v>20171498203</v>
      </c>
      <c r="N300" s="198"/>
      <c r="O300" s="198">
        <v>-13894567421</v>
      </c>
      <c r="P300" s="198"/>
      <c r="Q300" s="198">
        <f t="shared" si="10"/>
        <v>6276930782</v>
      </c>
    </row>
    <row r="301" spans="1:17" s="307" customFormat="1">
      <c r="A301" s="340" t="s">
        <v>106</v>
      </c>
      <c r="C301" s="198">
        <v>4940923</v>
      </c>
      <c r="D301" s="198"/>
      <c r="E301" s="198">
        <v>58545372140</v>
      </c>
      <c r="F301" s="198"/>
      <c r="G301" s="198">
        <v>-58790948115</v>
      </c>
      <c r="H301" s="198"/>
      <c r="I301" s="199">
        <f t="shared" si="11"/>
        <v>-245575975</v>
      </c>
      <c r="J301" s="199"/>
      <c r="K301" s="198">
        <v>4940923</v>
      </c>
      <c r="L301" s="198"/>
      <c r="M301" s="198">
        <v>58545372140</v>
      </c>
      <c r="N301" s="198"/>
      <c r="O301" s="198">
        <v>-51756575735</v>
      </c>
      <c r="P301" s="198"/>
      <c r="Q301" s="198">
        <f t="shared" si="10"/>
        <v>6788796405</v>
      </c>
    </row>
    <row r="302" spans="1:17" s="307" customFormat="1">
      <c r="A302" s="340" t="s">
        <v>468</v>
      </c>
      <c r="C302" s="198">
        <v>1637349</v>
      </c>
      <c r="D302" s="198"/>
      <c r="E302" s="198">
        <v>27490278408</v>
      </c>
      <c r="F302" s="198"/>
      <c r="G302" s="198">
        <v>-27524730079</v>
      </c>
      <c r="H302" s="198"/>
      <c r="I302" s="199">
        <f t="shared" si="11"/>
        <v>-34451671</v>
      </c>
      <c r="J302" s="199"/>
      <c r="K302" s="198">
        <v>1637349</v>
      </c>
      <c r="L302" s="198"/>
      <c r="M302" s="198">
        <v>27490278408</v>
      </c>
      <c r="N302" s="198"/>
      <c r="O302" s="198">
        <v>-24404307970</v>
      </c>
      <c r="P302" s="198"/>
      <c r="Q302" s="198">
        <f t="shared" si="10"/>
        <v>3085970438</v>
      </c>
    </row>
    <row r="303" spans="1:17" s="307" customFormat="1">
      <c r="A303" s="340" t="s">
        <v>337</v>
      </c>
      <c r="C303" s="198">
        <v>555794</v>
      </c>
      <c r="D303" s="198"/>
      <c r="E303" s="198">
        <v>3121551697</v>
      </c>
      <c r="F303" s="198"/>
      <c r="G303" s="198">
        <v>-3328775898</v>
      </c>
      <c r="H303" s="198"/>
      <c r="I303" s="199">
        <f t="shared" si="11"/>
        <v>-207224201</v>
      </c>
      <c r="J303" s="199"/>
      <c r="K303" s="198">
        <v>555794</v>
      </c>
      <c r="L303" s="198"/>
      <c r="M303" s="198">
        <v>3121551697</v>
      </c>
      <c r="N303" s="198"/>
      <c r="O303" s="198">
        <v>-3139158995</v>
      </c>
      <c r="P303" s="198"/>
      <c r="Q303" s="198">
        <f t="shared" si="10"/>
        <v>-17607298</v>
      </c>
    </row>
    <row r="304" spans="1:17" s="307" customFormat="1">
      <c r="A304" s="340" t="s">
        <v>500</v>
      </c>
      <c r="C304" s="198">
        <v>1853436</v>
      </c>
      <c r="D304" s="198"/>
      <c r="E304" s="198">
        <v>115058383087</v>
      </c>
      <c r="F304" s="198"/>
      <c r="G304" s="198">
        <v>-112260460580</v>
      </c>
      <c r="H304" s="198"/>
      <c r="I304" s="199">
        <f t="shared" si="11"/>
        <v>2797922507</v>
      </c>
      <c r="J304" s="199"/>
      <c r="K304" s="198">
        <v>1853436</v>
      </c>
      <c r="L304" s="198"/>
      <c r="M304" s="198">
        <v>115058383087</v>
      </c>
      <c r="N304" s="198"/>
      <c r="O304" s="198">
        <v>-112260460580</v>
      </c>
      <c r="P304" s="198"/>
      <c r="Q304" s="198">
        <f t="shared" si="10"/>
        <v>2797922507</v>
      </c>
    </row>
    <row r="305" spans="1:17" s="307" customFormat="1">
      <c r="A305" s="340" t="s">
        <v>151</v>
      </c>
      <c r="C305" s="198">
        <v>5312703</v>
      </c>
      <c r="D305" s="198"/>
      <c r="E305" s="198">
        <v>73459995527</v>
      </c>
      <c r="F305" s="198"/>
      <c r="G305" s="198">
        <v>-66495296907</v>
      </c>
      <c r="H305" s="198"/>
      <c r="I305" s="199">
        <f t="shared" si="11"/>
        <v>6964698620</v>
      </c>
      <c r="J305" s="199"/>
      <c r="K305" s="198">
        <v>5312703</v>
      </c>
      <c r="L305" s="198"/>
      <c r="M305" s="198">
        <v>73459995527</v>
      </c>
      <c r="N305" s="198"/>
      <c r="O305" s="198">
        <v>-50090564818</v>
      </c>
      <c r="P305" s="198"/>
      <c r="Q305" s="198">
        <f t="shared" si="10"/>
        <v>23369430709</v>
      </c>
    </row>
    <row r="306" spans="1:17" s="307" customFormat="1" ht="15" customHeight="1">
      <c r="A306" s="340" t="s">
        <v>347</v>
      </c>
      <c r="C306" s="198">
        <v>1681479</v>
      </c>
      <c r="D306" s="198"/>
      <c r="E306" s="198">
        <v>44177063109</v>
      </c>
      <c r="F306" s="198"/>
      <c r="G306" s="198">
        <v>-48847730160</v>
      </c>
      <c r="H306" s="198"/>
      <c r="I306" s="199">
        <f t="shared" si="11"/>
        <v>-4670667051</v>
      </c>
      <c r="J306" s="199"/>
      <c r="K306" s="198">
        <v>1681479</v>
      </c>
      <c r="L306" s="198"/>
      <c r="M306" s="198">
        <v>44177063109</v>
      </c>
      <c r="N306" s="198"/>
      <c r="O306" s="198">
        <v>-37817137898</v>
      </c>
      <c r="P306" s="198"/>
      <c r="Q306" s="198">
        <f t="shared" si="10"/>
        <v>6359925211</v>
      </c>
    </row>
    <row r="307" spans="1:17" s="307" customFormat="1">
      <c r="A307" s="340" t="s">
        <v>311</v>
      </c>
      <c r="C307" s="198">
        <v>53664249</v>
      </c>
      <c r="D307" s="198"/>
      <c r="E307" s="198">
        <v>207725222524</v>
      </c>
      <c r="F307" s="198"/>
      <c r="G307" s="198">
        <v>-202216590297</v>
      </c>
      <c r="H307" s="198"/>
      <c r="I307" s="199">
        <f t="shared" si="11"/>
        <v>5508632227</v>
      </c>
      <c r="J307" s="199"/>
      <c r="K307" s="198">
        <v>53664249</v>
      </c>
      <c r="L307" s="198"/>
      <c r="M307" s="198">
        <v>207725222524</v>
      </c>
      <c r="N307" s="198"/>
      <c r="O307" s="198">
        <v>-155949242344</v>
      </c>
      <c r="P307" s="198"/>
      <c r="Q307" s="198">
        <f t="shared" si="10"/>
        <v>51775980180</v>
      </c>
    </row>
    <row r="308" spans="1:17" s="307" customFormat="1">
      <c r="A308" s="340" t="s">
        <v>238</v>
      </c>
      <c r="C308" s="198">
        <v>11214606</v>
      </c>
      <c r="D308" s="198"/>
      <c r="E308" s="198">
        <v>15116524054</v>
      </c>
      <c r="F308" s="198"/>
      <c r="G308" s="198">
        <v>-15898187867</v>
      </c>
      <c r="H308" s="198"/>
      <c r="I308" s="199">
        <f t="shared" si="11"/>
        <v>-781663813</v>
      </c>
      <c r="J308" s="199"/>
      <c r="K308" s="198">
        <v>11214606</v>
      </c>
      <c r="L308" s="198"/>
      <c r="M308" s="198">
        <v>15116524054</v>
      </c>
      <c r="N308" s="198"/>
      <c r="O308" s="198">
        <v>-12404477028</v>
      </c>
      <c r="P308" s="198"/>
      <c r="Q308" s="198">
        <f t="shared" si="10"/>
        <v>2712047026</v>
      </c>
    </row>
    <row r="309" spans="1:17" s="307" customFormat="1">
      <c r="A309" s="340" t="s">
        <v>230</v>
      </c>
      <c r="C309" s="198">
        <v>25779695</v>
      </c>
      <c r="D309" s="198"/>
      <c r="E309" s="198">
        <v>55609083621</v>
      </c>
      <c r="F309" s="198"/>
      <c r="G309" s="198">
        <v>-54110773593</v>
      </c>
      <c r="H309" s="198"/>
      <c r="I309" s="199">
        <f t="shared" si="11"/>
        <v>1498310028</v>
      </c>
      <c r="J309" s="199"/>
      <c r="K309" s="198">
        <v>25779695</v>
      </c>
      <c r="L309" s="198"/>
      <c r="M309" s="198">
        <v>55609083621</v>
      </c>
      <c r="N309" s="198"/>
      <c r="O309" s="198">
        <v>-52417071760</v>
      </c>
      <c r="P309" s="198"/>
      <c r="Q309" s="198">
        <f t="shared" si="10"/>
        <v>3192011861</v>
      </c>
    </row>
    <row r="310" spans="1:17" s="307" customFormat="1">
      <c r="A310" s="340" t="s">
        <v>375</v>
      </c>
      <c r="C310" s="198">
        <v>4689636</v>
      </c>
      <c r="D310" s="198"/>
      <c r="E310" s="198">
        <v>69553051376</v>
      </c>
      <c r="F310" s="198"/>
      <c r="G310" s="198">
        <v>-59937855184</v>
      </c>
      <c r="H310" s="198"/>
      <c r="I310" s="199">
        <f t="shared" si="11"/>
        <v>9615196192</v>
      </c>
      <c r="J310" s="199"/>
      <c r="K310" s="198">
        <v>4689636</v>
      </c>
      <c r="L310" s="198"/>
      <c r="M310" s="198">
        <v>69553051376</v>
      </c>
      <c r="N310" s="198"/>
      <c r="O310" s="198">
        <v>-47050347933</v>
      </c>
      <c r="P310" s="198"/>
      <c r="Q310" s="198">
        <f t="shared" si="10"/>
        <v>22502703443</v>
      </c>
    </row>
    <row r="311" spans="1:17" s="307" customFormat="1">
      <c r="A311" s="340" t="s">
        <v>98</v>
      </c>
      <c r="C311" s="198">
        <v>31678788</v>
      </c>
      <c r="D311" s="198"/>
      <c r="E311" s="198">
        <v>77938490549</v>
      </c>
      <c r="F311" s="198"/>
      <c r="G311" s="198">
        <v>-82662804276</v>
      </c>
      <c r="H311" s="198"/>
      <c r="I311" s="199">
        <f t="shared" si="11"/>
        <v>-4724313727</v>
      </c>
      <c r="J311" s="199"/>
      <c r="K311" s="198">
        <v>31678788</v>
      </c>
      <c r="L311" s="198"/>
      <c r="M311" s="198">
        <v>77938490549</v>
      </c>
      <c r="N311" s="198"/>
      <c r="O311" s="198">
        <v>-75648526666</v>
      </c>
      <c r="P311" s="198"/>
      <c r="Q311" s="198">
        <f t="shared" si="10"/>
        <v>2289963883</v>
      </c>
    </row>
    <row r="312" spans="1:17" s="307" customFormat="1">
      <c r="A312" s="340" t="s">
        <v>504</v>
      </c>
      <c r="C312" s="198">
        <v>19271456</v>
      </c>
      <c r="D312" s="198"/>
      <c r="E312" s="198">
        <v>59347738015</v>
      </c>
      <c r="F312" s="198"/>
      <c r="G312" s="198">
        <v>-65119586068</v>
      </c>
      <c r="H312" s="198"/>
      <c r="I312" s="199">
        <f t="shared" si="11"/>
        <v>-5771848053</v>
      </c>
      <c r="J312" s="199"/>
      <c r="K312" s="198">
        <v>19271456</v>
      </c>
      <c r="L312" s="198"/>
      <c r="M312" s="198">
        <v>59347738015</v>
      </c>
      <c r="N312" s="198"/>
      <c r="O312" s="198">
        <v>-65119586068</v>
      </c>
      <c r="P312" s="198"/>
      <c r="Q312" s="198">
        <f t="shared" si="10"/>
        <v>-5771848053</v>
      </c>
    </row>
    <row r="313" spans="1:17" s="307" customFormat="1">
      <c r="A313" s="340" t="s">
        <v>172</v>
      </c>
      <c r="C313" s="198">
        <v>7729596</v>
      </c>
      <c r="D313" s="198"/>
      <c r="E313" s="198">
        <v>33423681334</v>
      </c>
      <c r="F313" s="198"/>
      <c r="G313" s="198">
        <v>-30835184497</v>
      </c>
      <c r="H313" s="198"/>
      <c r="I313" s="199">
        <f t="shared" si="11"/>
        <v>2588496837</v>
      </c>
      <c r="J313" s="199"/>
      <c r="K313" s="198">
        <v>7729596</v>
      </c>
      <c r="L313" s="198"/>
      <c r="M313" s="198">
        <v>33423681334</v>
      </c>
      <c r="N313" s="198"/>
      <c r="O313" s="198">
        <v>-26773851370</v>
      </c>
      <c r="P313" s="198"/>
      <c r="Q313" s="198">
        <f t="shared" si="10"/>
        <v>6649829964</v>
      </c>
    </row>
    <row r="314" spans="1:17" s="307" customFormat="1">
      <c r="A314" s="340" t="s">
        <v>184</v>
      </c>
      <c r="C314" s="198">
        <v>26980009</v>
      </c>
      <c r="D314" s="198"/>
      <c r="E314" s="198">
        <v>60960673377</v>
      </c>
      <c r="F314" s="198"/>
      <c r="G314" s="198">
        <v>-60172232629</v>
      </c>
      <c r="H314" s="198"/>
      <c r="I314" s="199">
        <f t="shared" si="11"/>
        <v>788440748</v>
      </c>
      <c r="J314" s="199"/>
      <c r="K314" s="198">
        <v>26980009</v>
      </c>
      <c r="L314" s="198"/>
      <c r="M314" s="198">
        <v>60960673377</v>
      </c>
      <c r="N314" s="198"/>
      <c r="O314" s="198">
        <v>-50070844789</v>
      </c>
      <c r="P314" s="198"/>
      <c r="Q314" s="198">
        <f t="shared" si="10"/>
        <v>10889828588</v>
      </c>
    </row>
    <row r="315" spans="1:17" s="307" customFormat="1">
      <c r="A315" s="340" t="s">
        <v>507</v>
      </c>
      <c r="C315" s="198">
        <v>2500000</v>
      </c>
      <c r="D315" s="198"/>
      <c r="E315" s="198">
        <v>11250160875</v>
      </c>
      <c r="F315" s="198"/>
      <c r="G315" s="198">
        <v>-11327776149</v>
      </c>
      <c r="H315" s="198"/>
      <c r="I315" s="199">
        <f t="shared" si="11"/>
        <v>-77615274</v>
      </c>
      <c r="J315" s="199"/>
      <c r="K315" s="198">
        <v>2500000</v>
      </c>
      <c r="L315" s="198"/>
      <c r="M315" s="198">
        <v>11250160875</v>
      </c>
      <c r="N315" s="198"/>
      <c r="O315" s="198">
        <v>-11327776149</v>
      </c>
      <c r="P315" s="198"/>
      <c r="Q315" s="198">
        <f t="shared" si="10"/>
        <v>-77615274</v>
      </c>
    </row>
    <row r="316" spans="1:17" s="307" customFormat="1">
      <c r="A316" s="340" t="s">
        <v>175</v>
      </c>
      <c r="C316" s="198">
        <v>8173468</v>
      </c>
      <c r="D316" s="198"/>
      <c r="E316" s="198">
        <v>68411117989</v>
      </c>
      <c r="F316" s="198"/>
      <c r="G316" s="198">
        <v>-61996280229</v>
      </c>
      <c r="H316" s="198"/>
      <c r="I316" s="199">
        <f t="shared" si="11"/>
        <v>6414837760</v>
      </c>
      <c r="J316" s="199"/>
      <c r="K316" s="198">
        <v>8173468</v>
      </c>
      <c r="L316" s="198"/>
      <c r="M316" s="198">
        <v>68411117989</v>
      </c>
      <c r="N316" s="198"/>
      <c r="O316" s="198">
        <v>-58093669834</v>
      </c>
      <c r="P316" s="198"/>
      <c r="Q316" s="198">
        <f t="shared" si="10"/>
        <v>10317448155</v>
      </c>
    </row>
    <row r="317" spans="1:17" s="307" customFormat="1">
      <c r="A317" s="340" t="s">
        <v>128</v>
      </c>
      <c r="C317" s="198">
        <v>21002840</v>
      </c>
      <c r="D317" s="198"/>
      <c r="E317" s="198">
        <v>73907670784</v>
      </c>
      <c r="F317" s="198"/>
      <c r="G317" s="198">
        <v>-73141121311</v>
      </c>
      <c r="H317" s="198"/>
      <c r="I317" s="199">
        <f t="shared" si="11"/>
        <v>766549473</v>
      </c>
      <c r="J317" s="199"/>
      <c r="K317" s="198">
        <v>21002840</v>
      </c>
      <c r="L317" s="198"/>
      <c r="M317" s="198">
        <v>73907670784</v>
      </c>
      <c r="N317" s="198"/>
      <c r="O317" s="198">
        <v>-74717541047</v>
      </c>
      <c r="P317" s="198"/>
      <c r="Q317" s="198">
        <f t="shared" si="10"/>
        <v>-809870263</v>
      </c>
    </row>
    <row r="318" spans="1:17" s="307" customFormat="1">
      <c r="A318" s="340" t="s">
        <v>257</v>
      </c>
      <c r="C318" s="198">
        <v>1876625</v>
      </c>
      <c r="D318" s="198"/>
      <c r="E318" s="198">
        <v>22833219158</v>
      </c>
      <c r="F318" s="198"/>
      <c r="G318" s="198">
        <v>-21139013325</v>
      </c>
      <c r="H318" s="198"/>
      <c r="I318" s="199">
        <f t="shared" si="11"/>
        <v>1694205833</v>
      </c>
      <c r="J318" s="199"/>
      <c r="K318" s="198">
        <v>1876625</v>
      </c>
      <c r="L318" s="198"/>
      <c r="M318" s="198">
        <v>22833219158</v>
      </c>
      <c r="N318" s="198"/>
      <c r="O318" s="198">
        <v>-14603421626</v>
      </c>
      <c r="P318" s="198"/>
      <c r="Q318" s="198">
        <f t="shared" si="10"/>
        <v>8229797532</v>
      </c>
    </row>
    <row r="319" spans="1:17" s="307" customFormat="1">
      <c r="A319" s="340" t="s">
        <v>252</v>
      </c>
      <c r="C319" s="198">
        <v>4423083</v>
      </c>
      <c r="D319" s="198"/>
      <c r="E319" s="198">
        <v>59004595108</v>
      </c>
      <c r="F319" s="198"/>
      <c r="G319" s="198">
        <v>-53900369306</v>
      </c>
      <c r="H319" s="198"/>
      <c r="I319" s="199">
        <f t="shared" si="11"/>
        <v>5104225802</v>
      </c>
      <c r="J319" s="199"/>
      <c r="K319" s="198">
        <v>4423083</v>
      </c>
      <c r="L319" s="198"/>
      <c r="M319" s="198">
        <v>59004595108</v>
      </c>
      <c r="N319" s="198"/>
      <c r="O319" s="198">
        <v>-56725134601</v>
      </c>
      <c r="P319" s="198"/>
      <c r="Q319" s="198">
        <f t="shared" si="10"/>
        <v>2279460507</v>
      </c>
    </row>
    <row r="320" spans="1:17" s="307" customFormat="1">
      <c r="A320" s="340" t="s">
        <v>334</v>
      </c>
      <c r="C320" s="198">
        <v>2427806</v>
      </c>
      <c r="D320" s="198"/>
      <c r="E320" s="198">
        <v>50656438039</v>
      </c>
      <c r="F320" s="198"/>
      <c r="G320" s="198">
        <v>-45628051680</v>
      </c>
      <c r="H320" s="198"/>
      <c r="I320" s="199">
        <f t="shared" si="11"/>
        <v>5028386359</v>
      </c>
      <c r="J320" s="199"/>
      <c r="K320" s="198">
        <v>2427806</v>
      </c>
      <c r="L320" s="198"/>
      <c r="M320" s="198">
        <v>50656438039</v>
      </c>
      <c r="N320" s="198"/>
      <c r="O320" s="198">
        <v>-37270160084</v>
      </c>
      <c r="P320" s="198"/>
      <c r="Q320" s="198">
        <f t="shared" si="10"/>
        <v>13386277955</v>
      </c>
    </row>
    <row r="321" spans="1:17" s="307" customFormat="1">
      <c r="A321" s="340" t="s">
        <v>242</v>
      </c>
      <c r="C321" s="198">
        <v>471868</v>
      </c>
      <c r="D321" s="198"/>
      <c r="E321" s="198">
        <v>24090941398</v>
      </c>
      <c r="F321" s="198"/>
      <c r="G321" s="198">
        <v>-24025109124</v>
      </c>
      <c r="H321" s="198"/>
      <c r="I321" s="199">
        <f t="shared" si="11"/>
        <v>65832274</v>
      </c>
      <c r="J321" s="199"/>
      <c r="K321" s="198">
        <v>471868</v>
      </c>
      <c r="L321" s="198"/>
      <c r="M321" s="198">
        <v>24090941398</v>
      </c>
      <c r="N321" s="198"/>
      <c r="O321" s="198">
        <v>-19775576664</v>
      </c>
      <c r="P321" s="198"/>
      <c r="Q321" s="198">
        <f t="shared" si="10"/>
        <v>4315364734</v>
      </c>
    </row>
    <row r="322" spans="1:17" s="307" customFormat="1">
      <c r="A322" s="340" t="s">
        <v>477</v>
      </c>
      <c r="C322" s="198">
        <v>12467291</v>
      </c>
      <c r="D322" s="198"/>
      <c r="E322" s="198">
        <v>41467348133</v>
      </c>
      <c r="F322" s="198"/>
      <c r="G322" s="198">
        <v>-43962813443</v>
      </c>
      <c r="H322" s="198"/>
      <c r="I322" s="199">
        <f t="shared" si="11"/>
        <v>-2495465310</v>
      </c>
      <c r="J322" s="199"/>
      <c r="K322" s="198">
        <v>12467291</v>
      </c>
      <c r="L322" s="198"/>
      <c r="M322" s="198">
        <v>41467348133</v>
      </c>
      <c r="N322" s="198"/>
      <c r="O322" s="198">
        <v>-42770391462</v>
      </c>
      <c r="P322" s="198"/>
      <c r="Q322" s="198">
        <f t="shared" si="10"/>
        <v>-1303043329</v>
      </c>
    </row>
    <row r="323" spans="1:17" s="307" customFormat="1">
      <c r="A323" s="340" t="s">
        <v>290</v>
      </c>
      <c r="C323" s="198">
        <v>7201776</v>
      </c>
      <c r="D323" s="198"/>
      <c r="E323" s="198">
        <v>59132724077</v>
      </c>
      <c r="F323" s="198"/>
      <c r="G323" s="198">
        <v>-60532322905</v>
      </c>
      <c r="H323" s="198"/>
      <c r="I323" s="199">
        <f t="shared" si="11"/>
        <v>-1399598828</v>
      </c>
      <c r="J323" s="199"/>
      <c r="K323" s="198">
        <v>7201776</v>
      </c>
      <c r="L323" s="198"/>
      <c r="M323" s="198">
        <v>59132724077</v>
      </c>
      <c r="N323" s="198"/>
      <c r="O323" s="198">
        <v>-55861944570</v>
      </c>
      <c r="P323" s="198"/>
      <c r="Q323" s="198">
        <f t="shared" si="10"/>
        <v>3270779507</v>
      </c>
    </row>
    <row r="324" spans="1:17" s="307" customFormat="1">
      <c r="A324" s="340" t="s">
        <v>255</v>
      </c>
      <c r="C324" s="198">
        <v>6098696</v>
      </c>
      <c r="D324" s="198"/>
      <c r="E324" s="198">
        <v>29038937958</v>
      </c>
      <c r="F324" s="198"/>
      <c r="G324" s="198">
        <v>-30041387260</v>
      </c>
      <c r="H324" s="198"/>
      <c r="I324" s="199">
        <f t="shared" si="11"/>
        <v>-1002449302</v>
      </c>
      <c r="J324" s="199"/>
      <c r="K324" s="198">
        <v>6098696</v>
      </c>
      <c r="L324" s="198"/>
      <c r="M324" s="198">
        <v>29038937958</v>
      </c>
      <c r="N324" s="198"/>
      <c r="O324" s="198">
        <v>-22764475155</v>
      </c>
      <c r="P324" s="198"/>
      <c r="Q324" s="198">
        <f t="shared" si="10"/>
        <v>6274462803</v>
      </c>
    </row>
    <row r="325" spans="1:17" s="307" customFormat="1">
      <c r="A325" s="340" t="s">
        <v>343</v>
      </c>
      <c r="C325" s="198">
        <v>10742089</v>
      </c>
      <c r="D325" s="198"/>
      <c r="E325" s="198">
        <v>27645791376</v>
      </c>
      <c r="F325" s="198"/>
      <c r="G325" s="198">
        <v>-25386497199</v>
      </c>
      <c r="H325" s="198"/>
      <c r="I325" s="199">
        <f t="shared" si="11"/>
        <v>2259294177</v>
      </c>
      <c r="J325" s="199"/>
      <c r="K325" s="198">
        <v>10742089</v>
      </c>
      <c r="L325" s="198"/>
      <c r="M325" s="198">
        <v>27645791376</v>
      </c>
      <c r="N325" s="198"/>
      <c r="O325" s="198">
        <v>-20007150039</v>
      </c>
      <c r="P325" s="198"/>
      <c r="Q325" s="198">
        <f t="shared" si="10"/>
        <v>7638641337</v>
      </c>
    </row>
    <row r="326" spans="1:17" s="307" customFormat="1">
      <c r="A326" s="340" t="s">
        <v>403</v>
      </c>
      <c r="C326" s="198">
        <v>7253737</v>
      </c>
      <c r="D326" s="198"/>
      <c r="E326" s="198">
        <v>15646952668</v>
      </c>
      <c r="F326" s="198"/>
      <c r="G326" s="198">
        <v>-15317263486</v>
      </c>
      <c r="H326" s="198"/>
      <c r="I326" s="199">
        <f t="shared" si="11"/>
        <v>329689182</v>
      </c>
      <c r="J326" s="199"/>
      <c r="K326" s="198">
        <v>7253737</v>
      </c>
      <c r="L326" s="198"/>
      <c r="M326" s="198">
        <v>15646952668</v>
      </c>
      <c r="N326" s="198"/>
      <c r="O326" s="198">
        <v>-14085320518</v>
      </c>
      <c r="P326" s="198"/>
      <c r="Q326" s="198">
        <f t="shared" si="10"/>
        <v>1561632150</v>
      </c>
    </row>
    <row r="327" spans="1:17" s="307" customFormat="1">
      <c r="A327" s="340" t="s">
        <v>449</v>
      </c>
      <c r="C327" s="198">
        <v>82208214</v>
      </c>
      <c r="D327" s="198"/>
      <c r="E327" s="198">
        <v>116613120210</v>
      </c>
      <c r="F327" s="198"/>
      <c r="G327" s="198">
        <v>-124843244606</v>
      </c>
      <c r="H327" s="198"/>
      <c r="I327" s="199">
        <f t="shared" si="11"/>
        <v>-8230124396</v>
      </c>
      <c r="J327" s="199"/>
      <c r="K327" s="198">
        <v>82208214</v>
      </c>
      <c r="L327" s="198"/>
      <c r="M327" s="198">
        <v>116613120210</v>
      </c>
      <c r="N327" s="198"/>
      <c r="O327" s="198">
        <v>-123729900116</v>
      </c>
      <c r="P327" s="198"/>
      <c r="Q327" s="198">
        <f t="shared" si="10"/>
        <v>-7116779906</v>
      </c>
    </row>
    <row r="328" spans="1:17" s="307" customFormat="1">
      <c r="A328" s="340" t="s">
        <v>416</v>
      </c>
      <c r="C328" s="198">
        <v>278850</v>
      </c>
      <c r="D328" s="198"/>
      <c r="E328" s="198">
        <v>511694299</v>
      </c>
      <c r="F328" s="198"/>
      <c r="G328" s="198">
        <v>-537906054</v>
      </c>
      <c r="H328" s="198"/>
      <c r="I328" s="199">
        <f t="shared" si="11"/>
        <v>-26211755</v>
      </c>
      <c r="J328" s="199"/>
      <c r="K328" s="198">
        <v>278850</v>
      </c>
      <c r="L328" s="198"/>
      <c r="M328" s="198">
        <v>511694299</v>
      </c>
      <c r="N328" s="198"/>
      <c r="O328" s="198">
        <v>-451990501</v>
      </c>
      <c r="P328" s="198"/>
      <c r="Q328" s="198">
        <f t="shared" si="10"/>
        <v>59703798</v>
      </c>
    </row>
    <row r="329" spans="1:17" s="307" customFormat="1">
      <c r="A329" s="340" t="s">
        <v>475</v>
      </c>
      <c r="C329" s="198">
        <v>1000000</v>
      </c>
      <c r="D329" s="198"/>
      <c r="E329" s="198">
        <v>7107457500</v>
      </c>
      <c r="F329" s="198"/>
      <c r="G329" s="198">
        <v>-7276431600</v>
      </c>
      <c r="H329" s="198"/>
      <c r="I329" s="199">
        <f t="shared" si="11"/>
        <v>-168974100</v>
      </c>
      <c r="J329" s="199"/>
      <c r="K329" s="198">
        <v>1000000</v>
      </c>
      <c r="L329" s="198"/>
      <c r="M329" s="198">
        <v>7107457500</v>
      </c>
      <c r="N329" s="198"/>
      <c r="O329" s="198">
        <v>-5805266400</v>
      </c>
      <c r="P329" s="198"/>
      <c r="Q329" s="198">
        <f t="shared" ref="Q329:Q337" si="12">M329+O329</f>
        <v>1302191100</v>
      </c>
    </row>
    <row r="330" spans="1:17" s="307" customFormat="1">
      <c r="A330" s="340" t="s">
        <v>498</v>
      </c>
      <c r="C330" s="198">
        <v>1700155</v>
      </c>
      <c r="D330" s="198"/>
      <c r="E330" s="198">
        <v>50025156705</v>
      </c>
      <c r="F330" s="198"/>
      <c r="G330" s="198">
        <v>-42238750093</v>
      </c>
      <c r="H330" s="198"/>
      <c r="I330" s="199">
        <f t="shared" si="11"/>
        <v>7786406612</v>
      </c>
      <c r="J330" s="199"/>
      <c r="K330" s="198">
        <v>1700155</v>
      </c>
      <c r="L330" s="198"/>
      <c r="M330" s="198">
        <v>50025156705</v>
      </c>
      <c r="N330" s="198"/>
      <c r="O330" s="198">
        <v>-42238750093</v>
      </c>
      <c r="P330" s="198"/>
      <c r="Q330" s="198">
        <f t="shared" si="12"/>
        <v>7786406612</v>
      </c>
    </row>
    <row r="331" spans="1:17" s="307" customFormat="1">
      <c r="A331" s="340" t="s">
        <v>503</v>
      </c>
      <c r="C331" s="198">
        <v>250000</v>
      </c>
      <c r="D331" s="198"/>
      <c r="E331" s="198">
        <v>2500035750</v>
      </c>
      <c r="F331" s="198"/>
      <c r="G331" s="198">
        <v>-1676520896</v>
      </c>
      <c r="H331" s="198"/>
      <c r="I331" s="199">
        <f t="shared" si="11"/>
        <v>823514854</v>
      </c>
      <c r="J331" s="199"/>
      <c r="K331" s="198">
        <v>250000</v>
      </c>
      <c r="L331" s="198"/>
      <c r="M331" s="198">
        <v>2500035750</v>
      </c>
      <c r="N331" s="198"/>
      <c r="O331" s="198">
        <v>-1676520896</v>
      </c>
      <c r="P331" s="198"/>
      <c r="Q331" s="198">
        <f t="shared" si="12"/>
        <v>823514854</v>
      </c>
    </row>
    <row r="332" spans="1:17" s="307" customFormat="1">
      <c r="A332" s="340" t="s">
        <v>502</v>
      </c>
      <c r="C332" s="198">
        <v>1121162</v>
      </c>
      <c r="D332" s="198"/>
      <c r="E332" s="198">
        <v>28854174223</v>
      </c>
      <c r="F332" s="198"/>
      <c r="G332" s="198">
        <v>-24860709214</v>
      </c>
      <c r="H332" s="198"/>
      <c r="I332" s="199">
        <f t="shared" si="11"/>
        <v>3993465009</v>
      </c>
      <c r="J332" s="199"/>
      <c r="K332" s="198">
        <v>1121162</v>
      </c>
      <c r="L332" s="198"/>
      <c r="M332" s="198">
        <v>28854174223</v>
      </c>
      <c r="N332" s="198"/>
      <c r="O332" s="198">
        <v>-24860709214</v>
      </c>
      <c r="P332" s="198"/>
      <c r="Q332" s="198">
        <f t="shared" si="12"/>
        <v>3993465009</v>
      </c>
    </row>
    <row r="333" spans="1:17" s="307" customFormat="1">
      <c r="A333" s="340" t="s">
        <v>336</v>
      </c>
      <c r="C333" s="198">
        <v>0</v>
      </c>
      <c r="D333" s="198"/>
      <c r="E333" s="198">
        <v>0</v>
      </c>
      <c r="F333" s="198"/>
      <c r="G333" s="198">
        <v>0</v>
      </c>
      <c r="H333" s="198"/>
      <c r="I333" s="199">
        <f t="shared" si="11"/>
        <v>0</v>
      </c>
      <c r="J333" s="199"/>
      <c r="K333" s="198">
        <v>0</v>
      </c>
      <c r="L333" s="198"/>
      <c r="M333" s="198"/>
      <c r="N333" s="198"/>
      <c r="O333" s="198">
        <v>10530785636</v>
      </c>
      <c r="P333" s="198"/>
      <c r="Q333" s="198">
        <f t="shared" si="12"/>
        <v>10530785636</v>
      </c>
    </row>
    <row r="334" spans="1:17" s="307" customFormat="1">
      <c r="A334" s="340" t="s">
        <v>371</v>
      </c>
      <c r="C334" s="198">
        <v>0</v>
      </c>
      <c r="D334" s="198"/>
      <c r="E334" s="198">
        <v>0</v>
      </c>
      <c r="F334" s="198"/>
      <c r="G334" s="198">
        <v>0</v>
      </c>
      <c r="H334" s="198"/>
      <c r="I334" s="199">
        <f t="shared" si="11"/>
        <v>0</v>
      </c>
      <c r="J334" s="199"/>
      <c r="K334" s="198">
        <v>0</v>
      </c>
      <c r="L334" s="198"/>
      <c r="M334" s="198"/>
      <c r="N334" s="198"/>
      <c r="O334" s="198">
        <v>421071286</v>
      </c>
      <c r="P334" s="198"/>
      <c r="Q334" s="198">
        <f t="shared" si="12"/>
        <v>421071286</v>
      </c>
    </row>
    <row r="335" spans="1:17" s="307" customFormat="1">
      <c r="A335" s="340" t="s">
        <v>522</v>
      </c>
      <c r="C335" s="198"/>
      <c r="D335" s="198"/>
      <c r="E335" s="198">
        <v>0</v>
      </c>
      <c r="F335" s="198"/>
      <c r="G335" s="198">
        <v>-6560962558</v>
      </c>
      <c r="H335" s="198"/>
      <c r="I335" s="199">
        <f t="shared" si="11"/>
        <v>-6560962558</v>
      </c>
      <c r="J335" s="199"/>
      <c r="K335" s="198"/>
      <c r="L335" s="198"/>
      <c r="M335" s="198"/>
      <c r="N335" s="198"/>
      <c r="O335" s="198">
        <v>0</v>
      </c>
      <c r="P335" s="198"/>
      <c r="Q335" s="198">
        <f t="shared" si="12"/>
        <v>0</v>
      </c>
    </row>
    <row r="336" spans="1:17" s="307" customFormat="1">
      <c r="A336" s="340" t="s">
        <v>372</v>
      </c>
      <c r="C336" s="198">
        <v>0</v>
      </c>
      <c r="D336" s="198"/>
      <c r="E336" s="198">
        <v>0</v>
      </c>
      <c r="F336" s="198"/>
      <c r="G336" s="198">
        <v>0</v>
      </c>
      <c r="H336" s="198"/>
      <c r="I336" s="199">
        <f t="shared" si="11"/>
        <v>0</v>
      </c>
      <c r="J336" s="199"/>
      <c r="K336" s="198">
        <v>0</v>
      </c>
      <c r="L336" s="198"/>
      <c r="M336" s="198"/>
      <c r="N336" s="198"/>
      <c r="O336" s="198">
        <v>-2483242682</v>
      </c>
      <c r="P336" s="198"/>
      <c r="Q336" s="198">
        <f t="shared" si="12"/>
        <v>-2483242682</v>
      </c>
    </row>
    <row r="337" spans="1:18 16374:16374" s="307" customFormat="1">
      <c r="A337" s="340" t="s">
        <v>335</v>
      </c>
      <c r="C337" s="198">
        <v>0</v>
      </c>
      <c r="D337" s="198"/>
      <c r="E337" s="198">
        <v>0</v>
      </c>
      <c r="F337" s="198"/>
      <c r="G337" s="198">
        <v>0</v>
      </c>
      <c r="H337" s="198"/>
      <c r="I337" s="199">
        <f t="shared" si="11"/>
        <v>0</v>
      </c>
      <c r="J337" s="199"/>
      <c r="K337" s="198">
        <v>0</v>
      </c>
      <c r="L337" s="198"/>
      <c r="M337" s="198"/>
      <c r="N337" s="198"/>
      <c r="O337" s="198">
        <v>1098506074</v>
      </c>
      <c r="P337" s="198"/>
      <c r="Q337" s="198">
        <f t="shared" si="12"/>
        <v>1098506074</v>
      </c>
    </row>
    <row r="338" spans="1:18 16374:16374" s="307" customFormat="1" ht="22.2" thickBot="1">
      <c r="A338" s="338" t="s">
        <v>2</v>
      </c>
      <c r="B338" s="338"/>
      <c r="C338" s="194"/>
      <c r="D338" s="338"/>
      <c r="E338" s="201">
        <f>SUM(E8:E337)</f>
        <v>21304007887401</v>
      </c>
      <c r="F338" s="202"/>
      <c r="G338" s="201">
        <f>SUM(G8:G337)</f>
        <v>-20311228657934</v>
      </c>
      <c r="H338" s="202"/>
      <c r="I338" s="201">
        <f>SUM(I8:I337)</f>
        <v>992779229467</v>
      </c>
      <c r="J338" s="199"/>
      <c r="K338" s="194"/>
      <c r="L338" s="202"/>
      <c r="M338" s="201">
        <f>SUM(M8:M337)</f>
        <v>21304007887401</v>
      </c>
      <c r="N338" s="202"/>
      <c r="O338" s="201">
        <f>SUM(O8:O337)</f>
        <v>-18039734291940</v>
      </c>
      <c r="P338" s="202"/>
      <c r="Q338" s="201">
        <f>SUM(Q8:Q337)</f>
        <v>3264273595461</v>
      </c>
      <c r="XET338" s="328">
        <f>SUM(E338:XES338)</f>
        <v>8514105649856</v>
      </c>
    </row>
    <row r="339" spans="1:18 16374:16374" s="307" customFormat="1" ht="21.6" thickTop="1">
      <c r="A339" s="338"/>
      <c r="B339" s="338"/>
      <c r="C339" s="194"/>
      <c r="D339" s="194"/>
      <c r="E339" s="194"/>
      <c r="F339" s="194"/>
      <c r="G339" s="194"/>
      <c r="H339" s="194"/>
      <c r="I339" s="193"/>
      <c r="J339" s="193"/>
      <c r="K339" s="194"/>
      <c r="L339" s="194"/>
      <c r="M339" s="194"/>
      <c r="N339" s="194"/>
      <c r="O339" s="194"/>
      <c r="P339" s="194"/>
      <c r="Q339" s="194"/>
    </row>
    <row r="340" spans="1:18 16374:16374" s="307" customFormat="1">
      <c r="A340" s="338"/>
      <c r="B340" s="338"/>
      <c r="C340" s="194"/>
      <c r="D340" s="194"/>
      <c r="E340" s="194"/>
      <c r="F340" s="194"/>
      <c r="G340" s="194"/>
      <c r="H340" s="194"/>
      <c r="I340" s="193"/>
      <c r="J340" s="193"/>
      <c r="K340" s="194"/>
      <c r="L340" s="194"/>
      <c r="M340" s="194"/>
      <c r="N340" s="194"/>
      <c r="O340" s="194"/>
      <c r="P340" s="194"/>
      <c r="Q340" s="194"/>
    </row>
    <row r="341" spans="1:18 16374:16374" s="344" customFormat="1" ht="18">
      <c r="A341" s="341" t="s">
        <v>210</v>
      </c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3"/>
    </row>
    <row r="342" spans="1:18 16374:16374" s="22" customForma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</sheetData>
  <autoFilter ref="A7:Q338" xr:uid="{00000000-0009-0000-0000-000008000000}">
    <sortState xmlns:xlrd2="http://schemas.microsoft.com/office/spreadsheetml/2017/richdata2" ref="A8:Q189">
      <sortCondition ref="A7"/>
    </sortState>
  </autoFilter>
  <mergeCells count="7">
    <mergeCell ref="A341:Q341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2025-01-25T12:22:24Z</dcterms:modified>
</cp:coreProperties>
</file>