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Y:\fund\شاخصی کیان\گزارش ماهانه\1401\اذر\"/>
    </mc:Choice>
  </mc:AlternateContent>
  <xr:revisionPtr revIDLastSave="0" documentId="13_ncr:1_{86810CD3-C546-4387-A540-705E278485CE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'!$B$10:$V$10</definedName>
    <definedName name="_xlnm._FilterDatabase" localSheetId="6" hidden="1">'درآمد سود سهام'!$A$7:$U$7</definedName>
    <definedName name="_xlnm._FilterDatabase" localSheetId="8" hidden="1">'درآمد ناشی از تغییر قیمت اوراق '!$B$6:$R$6</definedName>
    <definedName name="_xlnm._FilterDatabase" localSheetId="7" hidden="1">'درآمد ناشی ازفروش'!$B$7:$R$7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_xlnm.Print_Area" localSheetId="1">' سهام'!$A$1:$W$197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'!$B$1:$V$201</definedName>
    <definedName name="_xlnm.Print_Area" localSheetId="6">'درآمد سود سهام'!$B$1:$T$83</definedName>
    <definedName name="_xlnm.Print_Area" localSheetId="8">'درآمد ناشی از تغییر قیمت اوراق '!$B$1:$R$196</definedName>
    <definedName name="_xlnm.Print_Area" localSheetId="7">'درآمد ناشی ازفروش'!$B$1:$R$202</definedName>
    <definedName name="_xlnm.Print_Area" localSheetId="4">درآمدها!$A$1:$I$11</definedName>
    <definedName name="_xlnm.Print_Area" localSheetId="0">روکش!$A$1:$I$33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'!$A$7:$R$192</definedName>
    <definedName name="درآمدسودسهام">'درآمد سود سهام'!$A$8:$T$82</definedName>
    <definedName name="سود">'درآمد سود سهام'!$A$8:$T$69</definedName>
    <definedName name="فروش">'درآمد ناشی ازفروش'!$A$8:$R$198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5" l="1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8" i="1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11" i="5"/>
  <c r="K6" i="2" l="1"/>
  <c r="G196" i="1" l="1"/>
  <c r="E11" i="8" l="1"/>
  <c r="F198" i="15"/>
  <c r="F193" i="14"/>
  <c r="T8" i="18"/>
  <c r="T80" i="18"/>
  <c r="T81" i="18"/>
  <c r="T82" i="18"/>
  <c r="T9" i="18"/>
  <c r="T10" i="18"/>
  <c r="T11" i="18"/>
  <c r="T12" i="18"/>
  <c r="T13" i="18"/>
  <c r="T14" i="18"/>
  <c r="T15" i="18"/>
  <c r="J83" i="18"/>
  <c r="R174" i="15"/>
  <c r="R176" i="5" s="1"/>
  <c r="R175" i="15"/>
  <c r="R177" i="5" s="1"/>
  <c r="R176" i="15"/>
  <c r="R178" i="5" s="1"/>
  <c r="R177" i="15"/>
  <c r="R179" i="5" s="1"/>
  <c r="R178" i="15"/>
  <c r="R180" i="5" s="1"/>
  <c r="R179" i="15"/>
  <c r="R181" i="5" s="1"/>
  <c r="R180" i="15"/>
  <c r="R182" i="5" s="1"/>
  <c r="R181" i="15"/>
  <c r="R183" i="5" s="1"/>
  <c r="R182" i="15"/>
  <c r="R184" i="5" s="1"/>
  <c r="R183" i="15"/>
  <c r="R185" i="5" s="1"/>
  <c r="R184" i="15"/>
  <c r="R186" i="5" s="1"/>
  <c r="R185" i="15"/>
  <c r="R187" i="5" s="1"/>
  <c r="R186" i="15"/>
  <c r="R188" i="5" s="1"/>
  <c r="R187" i="15"/>
  <c r="R189" i="5" s="1"/>
  <c r="R188" i="15"/>
  <c r="R190" i="5" s="1"/>
  <c r="R189" i="15"/>
  <c r="R191" i="5" s="1"/>
  <c r="R190" i="15"/>
  <c r="R192" i="5" s="1"/>
  <c r="R191" i="15"/>
  <c r="R193" i="5" s="1"/>
  <c r="R192" i="15"/>
  <c r="R194" i="5" s="1"/>
  <c r="R193" i="15"/>
  <c r="R195" i="5" s="1"/>
  <c r="T195" i="5" s="1"/>
  <c r="R194" i="15"/>
  <c r="R196" i="5" s="1"/>
  <c r="T196" i="5" s="1"/>
  <c r="R195" i="15"/>
  <c r="R197" i="5" s="1"/>
  <c r="T197" i="5" s="1"/>
  <c r="R196" i="15"/>
  <c r="R198" i="5" s="1"/>
  <c r="T198" i="5" s="1"/>
  <c r="R197" i="15"/>
  <c r="R199" i="5" s="1"/>
  <c r="T199" i="5" s="1"/>
  <c r="T16" i="18" l="1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R193" i="14"/>
  <c r="U196" i="1"/>
  <c r="S196" i="1"/>
  <c r="D200" i="5" l="1"/>
  <c r="I11" i="7"/>
  <c r="E9" i="11" s="1"/>
  <c r="I10" i="6"/>
  <c r="R173" i="15" l="1"/>
  <c r="R175" i="5" s="1"/>
  <c r="R172" i="15"/>
  <c r="R174" i="5" s="1"/>
  <c r="T83" i="18"/>
  <c r="K12" i="2"/>
  <c r="M196" i="1"/>
  <c r="J196" i="1"/>
  <c r="E196" i="1"/>
  <c r="C196" i="1"/>
  <c r="O196" i="1" l="1"/>
  <c r="J200" i="5"/>
  <c r="E11" i="7" l="1"/>
  <c r="G10" i="7" s="1"/>
  <c r="Q10" i="13"/>
  <c r="M10" i="13"/>
  <c r="K10" i="13"/>
  <c r="G10" i="13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4" i="1"/>
  <c r="W195" i="1"/>
  <c r="K10" i="7" l="1"/>
  <c r="T188" i="5"/>
  <c r="T193" i="5"/>
  <c r="R171" i="15"/>
  <c r="R173" i="5" s="1"/>
  <c r="T192" i="5" l="1"/>
  <c r="T191" i="5"/>
  <c r="T190" i="5"/>
  <c r="L83" i="18"/>
  <c r="W10" i="1"/>
  <c r="W196" i="1" l="1"/>
  <c r="S11" i="2" l="1"/>
  <c r="S9" i="2"/>
  <c r="S10" i="2" l="1"/>
  <c r="S12" i="2" s="1"/>
  <c r="Q12" i="2"/>
  <c r="E10" i="11"/>
  <c r="C11" i="8"/>
  <c r="H200" i="5" l="1"/>
  <c r="T194" i="5"/>
  <c r="B3" i="18" l="1"/>
  <c r="E5" i="11"/>
  <c r="Q6" i="2"/>
  <c r="B3" i="5" l="1"/>
  <c r="D7" i="5"/>
  <c r="L6" i="15"/>
  <c r="D6" i="15"/>
  <c r="B3" i="14"/>
  <c r="B3" i="15"/>
  <c r="N193" i="14" l="1"/>
  <c r="R9" i="15" l="1"/>
  <c r="O10" i="6" s="1"/>
  <c r="Q10" i="6" s="1"/>
  <c r="R10" i="15"/>
  <c r="R12" i="5" s="1"/>
  <c r="T12" i="5" s="1"/>
  <c r="R11" i="15"/>
  <c r="R13" i="5" s="1"/>
  <c r="R12" i="15"/>
  <c r="R14" i="5" s="1"/>
  <c r="R13" i="15"/>
  <c r="R15" i="5" s="1"/>
  <c r="R14" i="15"/>
  <c r="R16" i="5" s="1"/>
  <c r="R15" i="15"/>
  <c r="R17" i="5" s="1"/>
  <c r="R16" i="15"/>
  <c r="R18" i="5" s="1"/>
  <c r="R17" i="15"/>
  <c r="R19" i="5" s="1"/>
  <c r="R18" i="15"/>
  <c r="R20" i="5" s="1"/>
  <c r="R19" i="15"/>
  <c r="R21" i="5" s="1"/>
  <c r="R20" i="15"/>
  <c r="R22" i="5" s="1"/>
  <c r="R21" i="15"/>
  <c r="R23" i="5" s="1"/>
  <c r="R22" i="15"/>
  <c r="R24" i="5" s="1"/>
  <c r="R23" i="15"/>
  <c r="R25" i="5" s="1"/>
  <c r="R24" i="15"/>
  <c r="R26" i="5" s="1"/>
  <c r="R25" i="15"/>
  <c r="R27" i="5" s="1"/>
  <c r="R26" i="15"/>
  <c r="R28" i="5" s="1"/>
  <c r="R27" i="15"/>
  <c r="R29" i="5" s="1"/>
  <c r="R28" i="15"/>
  <c r="R30" i="5" s="1"/>
  <c r="R29" i="15"/>
  <c r="R31" i="5" s="1"/>
  <c r="R30" i="15"/>
  <c r="R32" i="5" s="1"/>
  <c r="R31" i="15"/>
  <c r="R33" i="5" s="1"/>
  <c r="R32" i="15"/>
  <c r="R34" i="5" s="1"/>
  <c r="R33" i="15"/>
  <c r="R35" i="5" s="1"/>
  <c r="R34" i="15"/>
  <c r="R36" i="5" s="1"/>
  <c r="R35" i="15"/>
  <c r="R37" i="5" s="1"/>
  <c r="R36" i="15"/>
  <c r="R38" i="5" s="1"/>
  <c r="R37" i="15"/>
  <c r="R39" i="5" s="1"/>
  <c r="R38" i="15"/>
  <c r="R40" i="5" s="1"/>
  <c r="R39" i="15"/>
  <c r="R41" i="5" s="1"/>
  <c r="R40" i="15"/>
  <c r="R42" i="5" s="1"/>
  <c r="R41" i="15"/>
  <c r="R43" i="5" s="1"/>
  <c r="R42" i="15"/>
  <c r="R44" i="5" s="1"/>
  <c r="R43" i="15"/>
  <c r="R45" i="5" s="1"/>
  <c r="R44" i="15"/>
  <c r="R46" i="5" s="1"/>
  <c r="R45" i="15"/>
  <c r="R47" i="5" s="1"/>
  <c r="R46" i="15"/>
  <c r="R48" i="5" s="1"/>
  <c r="R47" i="15"/>
  <c r="R49" i="5" s="1"/>
  <c r="R48" i="15"/>
  <c r="R50" i="5" s="1"/>
  <c r="R49" i="15"/>
  <c r="R51" i="5" s="1"/>
  <c r="R50" i="15"/>
  <c r="R52" i="5" s="1"/>
  <c r="R51" i="15"/>
  <c r="R53" i="5" s="1"/>
  <c r="R52" i="15"/>
  <c r="R54" i="5" s="1"/>
  <c r="R53" i="15"/>
  <c r="R55" i="5" s="1"/>
  <c r="R54" i="15"/>
  <c r="R56" i="5" s="1"/>
  <c r="R55" i="15"/>
  <c r="R57" i="5" s="1"/>
  <c r="R56" i="15"/>
  <c r="R58" i="5" s="1"/>
  <c r="R57" i="15"/>
  <c r="R59" i="5" s="1"/>
  <c r="R58" i="15"/>
  <c r="R60" i="5" s="1"/>
  <c r="R59" i="15"/>
  <c r="R61" i="5" s="1"/>
  <c r="R60" i="15"/>
  <c r="R62" i="5" s="1"/>
  <c r="R61" i="15"/>
  <c r="R63" i="5" s="1"/>
  <c r="R62" i="15"/>
  <c r="R64" i="5" s="1"/>
  <c r="R63" i="15"/>
  <c r="R65" i="5" s="1"/>
  <c r="R64" i="15"/>
  <c r="R66" i="5" s="1"/>
  <c r="R65" i="15"/>
  <c r="R67" i="5" s="1"/>
  <c r="R66" i="15"/>
  <c r="R68" i="5" s="1"/>
  <c r="R67" i="15"/>
  <c r="R69" i="5" s="1"/>
  <c r="R68" i="15"/>
  <c r="R70" i="5" s="1"/>
  <c r="R69" i="15"/>
  <c r="R71" i="5" s="1"/>
  <c r="R70" i="15"/>
  <c r="R72" i="5" s="1"/>
  <c r="R71" i="15"/>
  <c r="R73" i="5" s="1"/>
  <c r="R72" i="15"/>
  <c r="R74" i="5" s="1"/>
  <c r="R73" i="15"/>
  <c r="R75" i="5" s="1"/>
  <c r="R74" i="15"/>
  <c r="R76" i="5" s="1"/>
  <c r="R75" i="15"/>
  <c r="R77" i="5" s="1"/>
  <c r="R76" i="15"/>
  <c r="R78" i="5" s="1"/>
  <c r="R77" i="15"/>
  <c r="R79" i="5" s="1"/>
  <c r="R78" i="15"/>
  <c r="R80" i="5" s="1"/>
  <c r="R79" i="15"/>
  <c r="R81" i="5" s="1"/>
  <c r="R80" i="15"/>
  <c r="R82" i="5" s="1"/>
  <c r="R81" i="15"/>
  <c r="R83" i="5" s="1"/>
  <c r="R82" i="15"/>
  <c r="R84" i="5" s="1"/>
  <c r="R83" i="15"/>
  <c r="R85" i="5" s="1"/>
  <c r="R84" i="15"/>
  <c r="R86" i="5" s="1"/>
  <c r="R85" i="15"/>
  <c r="R87" i="5" s="1"/>
  <c r="R86" i="15"/>
  <c r="R88" i="5" s="1"/>
  <c r="R87" i="15"/>
  <c r="R89" i="5" s="1"/>
  <c r="R88" i="15"/>
  <c r="R90" i="5" s="1"/>
  <c r="R89" i="15"/>
  <c r="R91" i="5" s="1"/>
  <c r="R90" i="15"/>
  <c r="R92" i="5" s="1"/>
  <c r="R91" i="15"/>
  <c r="R93" i="5" s="1"/>
  <c r="R92" i="15"/>
  <c r="R94" i="5" s="1"/>
  <c r="R93" i="15"/>
  <c r="R95" i="5" s="1"/>
  <c r="R94" i="15"/>
  <c r="R96" i="5" s="1"/>
  <c r="R95" i="15"/>
  <c r="R97" i="5" s="1"/>
  <c r="R96" i="15"/>
  <c r="R98" i="5" s="1"/>
  <c r="R97" i="15"/>
  <c r="R99" i="5" s="1"/>
  <c r="R98" i="15"/>
  <c r="R100" i="5" s="1"/>
  <c r="R99" i="15"/>
  <c r="R101" i="5" s="1"/>
  <c r="R100" i="15"/>
  <c r="R102" i="5" s="1"/>
  <c r="R101" i="15"/>
  <c r="R103" i="5" s="1"/>
  <c r="R102" i="15"/>
  <c r="R104" i="5" s="1"/>
  <c r="R103" i="15"/>
  <c r="R105" i="5" s="1"/>
  <c r="R104" i="15"/>
  <c r="R106" i="5" s="1"/>
  <c r="R105" i="15"/>
  <c r="R107" i="5" s="1"/>
  <c r="R106" i="15"/>
  <c r="R108" i="5" s="1"/>
  <c r="R107" i="15"/>
  <c r="R109" i="5" s="1"/>
  <c r="R108" i="15"/>
  <c r="R110" i="5" s="1"/>
  <c r="R109" i="15"/>
  <c r="R111" i="5" s="1"/>
  <c r="R110" i="15"/>
  <c r="R112" i="5" s="1"/>
  <c r="R111" i="15"/>
  <c r="R113" i="5" s="1"/>
  <c r="R112" i="15"/>
  <c r="R114" i="5" s="1"/>
  <c r="R113" i="15"/>
  <c r="R115" i="5" s="1"/>
  <c r="R114" i="15"/>
  <c r="R116" i="5" s="1"/>
  <c r="R115" i="15"/>
  <c r="R117" i="5" s="1"/>
  <c r="R116" i="15"/>
  <c r="R118" i="5" s="1"/>
  <c r="R117" i="15"/>
  <c r="R119" i="5" s="1"/>
  <c r="R118" i="15"/>
  <c r="R120" i="5" s="1"/>
  <c r="R119" i="15"/>
  <c r="R121" i="5" s="1"/>
  <c r="R120" i="15"/>
  <c r="R122" i="5" s="1"/>
  <c r="R121" i="15"/>
  <c r="R123" i="5" s="1"/>
  <c r="R122" i="15"/>
  <c r="R124" i="5" s="1"/>
  <c r="R123" i="15"/>
  <c r="R125" i="5" s="1"/>
  <c r="R124" i="15"/>
  <c r="R126" i="5" s="1"/>
  <c r="R125" i="15"/>
  <c r="R127" i="5" s="1"/>
  <c r="R126" i="15"/>
  <c r="R128" i="5" s="1"/>
  <c r="R127" i="15"/>
  <c r="R129" i="5" s="1"/>
  <c r="R128" i="15"/>
  <c r="R130" i="5" s="1"/>
  <c r="R129" i="15"/>
  <c r="R131" i="5" s="1"/>
  <c r="R130" i="15"/>
  <c r="R132" i="5" s="1"/>
  <c r="R131" i="15"/>
  <c r="R133" i="5" s="1"/>
  <c r="R132" i="15"/>
  <c r="R134" i="5" s="1"/>
  <c r="R133" i="15"/>
  <c r="R135" i="5" s="1"/>
  <c r="R134" i="15"/>
  <c r="R136" i="5" s="1"/>
  <c r="R135" i="15"/>
  <c r="R137" i="5" s="1"/>
  <c r="R136" i="15"/>
  <c r="R138" i="5" s="1"/>
  <c r="R137" i="15"/>
  <c r="R139" i="5" s="1"/>
  <c r="R138" i="15"/>
  <c r="R140" i="5" s="1"/>
  <c r="R139" i="15"/>
  <c r="R141" i="5" s="1"/>
  <c r="R140" i="15"/>
  <c r="R142" i="5" s="1"/>
  <c r="R141" i="15"/>
  <c r="R143" i="5" s="1"/>
  <c r="R142" i="15"/>
  <c r="R144" i="5" s="1"/>
  <c r="R143" i="15"/>
  <c r="R145" i="5" s="1"/>
  <c r="R144" i="15"/>
  <c r="R146" i="5" s="1"/>
  <c r="R145" i="15"/>
  <c r="R147" i="5" s="1"/>
  <c r="R146" i="15"/>
  <c r="R148" i="5" s="1"/>
  <c r="R147" i="15"/>
  <c r="R149" i="5" s="1"/>
  <c r="R148" i="15"/>
  <c r="R150" i="5" s="1"/>
  <c r="R149" i="15"/>
  <c r="R151" i="5" s="1"/>
  <c r="R150" i="15"/>
  <c r="R152" i="5" s="1"/>
  <c r="R151" i="15"/>
  <c r="R153" i="5" s="1"/>
  <c r="R152" i="15"/>
  <c r="R154" i="5" s="1"/>
  <c r="R153" i="15"/>
  <c r="R155" i="5" s="1"/>
  <c r="R154" i="15"/>
  <c r="R156" i="5" s="1"/>
  <c r="R155" i="15"/>
  <c r="R157" i="5" s="1"/>
  <c r="R156" i="15"/>
  <c r="R158" i="5" s="1"/>
  <c r="R157" i="15"/>
  <c r="R159" i="5" s="1"/>
  <c r="R158" i="15"/>
  <c r="R160" i="5" s="1"/>
  <c r="R159" i="15"/>
  <c r="R161" i="5" s="1"/>
  <c r="R160" i="15"/>
  <c r="R162" i="5" s="1"/>
  <c r="R161" i="15"/>
  <c r="R163" i="5" s="1"/>
  <c r="R162" i="15"/>
  <c r="R164" i="5" s="1"/>
  <c r="R163" i="15"/>
  <c r="R165" i="5" s="1"/>
  <c r="R164" i="15"/>
  <c r="R166" i="5" s="1"/>
  <c r="R165" i="15"/>
  <c r="R167" i="5" s="1"/>
  <c r="R166" i="15"/>
  <c r="R168" i="5" s="1"/>
  <c r="R167" i="15"/>
  <c r="R169" i="5" s="1"/>
  <c r="R168" i="15"/>
  <c r="R170" i="5" s="1"/>
  <c r="R169" i="15"/>
  <c r="R171" i="5" s="1"/>
  <c r="R170" i="15"/>
  <c r="R172" i="5" s="1"/>
  <c r="H198" i="15"/>
  <c r="T181" i="5" l="1"/>
  <c r="T153" i="5"/>
  <c r="T145" i="5"/>
  <c r="T133" i="5"/>
  <c r="T113" i="5"/>
  <c r="T94" i="5"/>
  <c r="T82" i="5"/>
  <c r="T74" i="5"/>
  <c r="T66" i="5"/>
  <c r="T62" i="5"/>
  <c r="T54" i="5"/>
  <c r="T46" i="5"/>
  <c r="T38" i="5"/>
  <c r="T30" i="5"/>
  <c r="T22" i="5"/>
  <c r="T18" i="5"/>
  <c r="T189" i="5"/>
  <c r="T172" i="5"/>
  <c r="T180" i="5"/>
  <c r="T164" i="5"/>
  <c r="T156" i="5"/>
  <c r="T152" i="5"/>
  <c r="T144" i="5"/>
  <c r="T140" i="5"/>
  <c r="T136" i="5"/>
  <c r="T132" i="5"/>
  <c r="T128" i="5"/>
  <c r="T124" i="5"/>
  <c r="T120" i="5"/>
  <c r="T116" i="5"/>
  <c r="T112" i="5"/>
  <c r="T109" i="5"/>
  <c r="T105" i="5"/>
  <c r="T101" i="5"/>
  <c r="T93" i="5"/>
  <c r="T89" i="5"/>
  <c r="T85" i="5"/>
  <c r="T81" i="5"/>
  <c r="T77" i="5"/>
  <c r="T73" i="5"/>
  <c r="T69" i="5"/>
  <c r="T65" i="5"/>
  <c r="T61" i="5"/>
  <c r="T57" i="5"/>
  <c r="T53" i="5"/>
  <c r="T49" i="5"/>
  <c r="T45" i="5"/>
  <c r="T41" i="5"/>
  <c r="T37" i="5"/>
  <c r="T33" i="5"/>
  <c r="T29" i="5"/>
  <c r="T25" i="5"/>
  <c r="T21" i="5"/>
  <c r="T13" i="5"/>
  <c r="T173" i="5"/>
  <c r="T137" i="5"/>
  <c r="T125" i="5"/>
  <c r="T98" i="5"/>
  <c r="T86" i="5"/>
  <c r="T78" i="5"/>
  <c r="T70" i="5"/>
  <c r="T58" i="5"/>
  <c r="T50" i="5"/>
  <c r="T42" i="5"/>
  <c r="T34" i="5"/>
  <c r="T26" i="5"/>
  <c r="T14" i="5"/>
  <c r="T184" i="5"/>
  <c r="T168" i="5"/>
  <c r="T176" i="5"/>
  <c r="T160" i="5"/>
  <c r="T148" i="5"/>
  <c r="T187" i="5"/>
  <c r="T171" i="5"/>
  <c r="T183" i="5"/>
  <c r="T167" i="5"/>
  <c r="T163" i="5"/>
  <c r="T175" i="5"/>
  <c r="T159" i="5"/>
  <c r="T155" i="5"/>
  <c r="T151" i="5"/>
  <c r="T147" i="5"/>
  <c r="T143" i="5"/>
  <c r="T139" i="5"/>
  <c r="T135" i="5"/>
  <c r="T131" i="5"/>
  <c r="T127" i="5"/>
  <c r="T123" i="5"/>
  <c r="T119" i="5"/>
  <c r="T115" i="5"/>
  <c r="T111" i="5"/>
  <c r="T121" i="5"/>
  <c r="T108" i="5"/>
  <c r="T104" i="5"/>
  <c r="T100" i="5"/>
  <c r="T96" i="5"/>
  <c r="T102" i="5"/>
  <c r="T92" i="5"/>
  <c r="T88" i="5"/>
  <c r="T84" i="5"/>
  <c r="T80" i="5"/>
  <c r="T76" i="5"/>
  <c r="T72" i="5"/>
  <c r="T68" i="5"/>
  <c r="T64" i="5"/>
  <c r="T60" i="5"/>
  <c r="T56" i="5"/>
  <c r="T52" i="5"/>
  <c r="T48" i="5"/>
  <c r="T44" i="5"/>
  <c r="T40" i="5"/>
  <c r="T36" i="5"/>
  <c r="T32" i="5"/>
  <c r="T28" i="5"/>
  <c r="T24" i="5"/>
  <c r="T20" i="5"/>
  <c r="T17" i="5"/>
  <c r="T185" i="5"/>
  <c r="T169" i="5"/>
  <c r="T177" i="5"/>
  <c r="T161" i="5"/>
  <c r="T149" i="5"/>
  <c r="T141" i="5"/>
  <c r="T129" i="5"/>
  <c r="T117" i="5"/>
  <c r="T106" i="5"/>
  <c r="T90" i="5"/>
  <c r="T186" i="5"/>
  <c r="T170" i="5"/>
  <c r="T182" i="5"/>
  <c r="T166" i="5"/>
  <c r="T178" i="5"/>
  <c r="T162" i="5"/>
  <c r="T174" i="5"/>
  <c r="T158" i="5"/>
  <c r="T154" i="5"/>
  <c r="T165" i="5"/>
  <c r="T150" i="5"/>
  <c r="T146" i="5"/>
  <c r="T157" i="5"/>
  <c r="T142" i="5"/>
  <c r="T138" i="5"/>
  <c r="T134" i="5"/>
  <c r="T130" i="5"/>
  <c r="T126" i="5"/>
  <c r="T122" i="5"/>
  <c r="T118" i="5"/>
  <c r="T114" i="5"/>
  <c r="T110" i="5"/>
  <c r="T107" i="5"/>
  <c r="T103" i="5"/>
  <c r="T99" i="5"/>
  <c r="T95" i="5"/>
  <c r="T91" i="5"/>
  <c r="T97" i="5"/>
  <c r="T87" i="5"/>
  <c r="T83" i="5"/>
  <c r="T79" i="5"/>
  <c r="T75" i="5"/>
  <c r="T71" i="5"/>
  <c r="T67" i="5"/>
  <c r="T63" i="5"/>
  <c r="T59" i="5"/>
  <c r="T55" i="5"/>
  <c r="T51" i="5"/>
  <c r="T47" i="5"/>
  <c r="T43" i="5"/>
  <c r="T39" i="5"/>
  <c r="T35" i="5"/>
  <c r="T31" i="5"/>
  <c r="T27" i="5"/>
  <c r="T23" i="5"/>
  <c r="T19" i="5"/>
  <c r="T16" i="5"/>
  <c r="T15" i="5"/>
  <c r="Q11" i="6"/>
  <c r="E8" i="11" s="1"/>
  <c r="O11" i="6"/>
  <c r="N200" i="5"/>
  <c r="H193" i="14"/>
  <c r="N198" i="15"/>
  <c r="J193" i="14" l="1"/>
  <c r="M12" i="2" l="1"/>
  <c r="O12" i="2"/>
  <c r="P198" i="15" l="1"/>
  <c r="P83" i="18" l="1"/>
  <c r="R83" i="18"/>
  <c r="R8" i="15"/>
  <c r="R11" i="5" s="1"/>
  <c r="T11" i="5" s="1"/>
  <c r="A3" i="17"/>
  <c r="A3" i="2"/>
  <c r="R198" i="15" l="1"/>
  <c r="T179" i="5" s="1"/>
  <c r="T200" i="5" s="1"/>
  <c r="J198" i="15"/>
  <c r="M11" i="6"/>
  <c r="C6" i="6"/>
  <c r="R200" i="5" l="1"/>
  <c r="R203" i="5" s="1"/>
  <c r="XFB198" i="15"/>
  <c r="F200" i="5"/>
  <c r="P193" i="14"/>
  <c r="E7" i="11" l="1"/>
  <c r="P200" i="5"/>
  <c r="I7" i="11" l="1"/>
  <c r="E11" i="11"/>
  <c r="N83" i="18"/>
  <c r="V12" i="5" l="1"/>
  <c r="V16" i="5"/>
  <c r="V20" i="5"/>
  <c r="V24" i="5"/>
  <c r="V28" i="5"/>
  <c r="V32" i="5"/>
  <c r="V36" i="5"/>
  <c r="V40" i="5"/>
  <c r="V44" i="5"/>
  <c r="V48" i="5"/>
  <c r="V52" i="5"/>
  <c r="V56" i="5"/>
  <c r="V60" i="5"/>
  <c r="V64" i="5"/>
  <c r="V68" i="5"/>
  <c r="V72" i="5"/>
  <c r="V76" i="5"/>
  <c r="V80" i="5"/>
  <c r="V84" i="5"/>
  <c r="V88" i="5"/>
  <c r="V92" i="5"/>
  <c r="V96" i="5"/>
  <c r="V100" i="5"/>
  <c r="V104" i="5"/>
  <c r="V108" i="5"/>
  <c r="V111" i="5"/>
  <c r="V115" i="5"/>
  <c r="V119" i="5"/>
  <c r="V123" i="5"/>
  <c r="V127" i="5"/>
  <c r="V131" i="5"/>
  <c r="V135" i="5"/>
  <c r="V139" i="5"/>
  <c r="V143" i="5"/>
  <c r="V147" i="5"/>
  <c r="V151" i="5"/>
  <c r="V155" i="5"/>
  <c r="V159" i="5"/>
  <c r="V17" i="5"/>
  <c r="V22" i="5"/>
  <c r="V27" i="5"/>
  <c r="V33" i="5"/>
  <c r="V38" i="5"/>
  <c r="V43" i="5"/>
  <c r="V49" i="5"/>
  <c r="V54" i="5"/>
  <c r="V59" i="5"/>
  <c r="V65" i="5"/>
  <c r="V70" i="5"/>
  <c r="V75" i="5"/>
  <c r="V81" i="5"/>
  <c r="V86" i="5"/>
  <c r="V91" i="5"/>
  <c r="V97" i="5"/>
  <c r="V102" i="5"/>
  <c r="V107" i="5"/>
  <c r="V112" i="5"/>
  <c r="V117" i="5"/>
  <c r="V122" i="5"/>
  <c r="V128" i="5"/>
  <c r="V133" i="5"/>
  <c r="V138" i="5"/>
  <c r="V144" i="5"/>
  <c r="V149" i="5"/>
  <c r="V154" i="5"/>
  <c r="V160" i="5"/>
  <c r="V164" i="5"/>
  <c r="V168" i="5"/>
  <c r="V172" i="5"/>
  <c r="V176" i="5"/>
  <c r="V180" i="5"/>
  <c r="V184" i="5"/>
  <c r="V188" i="5"/>
  <c r="V192" i="5"/>
  <c r="V196" i="5"/>
  <c r="V13" i="5"/>
  <c r="V18" i="5"/>
  <c r="V23" i="5"/>
  <c r="V29" i="5"/>
  <c r="V34" i="5"/>
  <c r="V39" i="5"/>
  <c r="V45" i="5"/>
  <c r="V50" i="5"/>
  <c r="V55" i="5"/>
  <c r="V61" i="5"/>
  <c r="V66" i="5"/>
  <c r="V71" i="5"/>
  <c r="V77" i="5"/>
  <c r="V82" i="5"/>
  <c r="V87" i="5"/>
  <c r="V93" i="5"/>
  <c r="V98" i="5"/>
  <c r="V103" i="5"/>
  <c r="V109" i="5"/>
  <c r="V113" i="5"/>
  <c r="V118" i="5"/>
  <c r="V124" i="5"/>
  <c r="V129" i="5"/>
  <c r="V134" i="5"/>
  <c r="V140" i="5"/>
  <c r="V145" i="5"/>
  <c r="V150" i="5"/>
  <c r="V156" i="5"/>
  <c r="V161" i="5"/>
  <c r="V165" i="5"/>
  <c r="V169" i="5"/>
  <c r="V173" i="5"/>
  <c r="V177" i="5"/>
  <c r="V181" i="5"/>
  <c r="V185" i="5"/>
  <c r="V189" i="5"/>
  <c r="V193" i="5"/>
  <c r="V197" i="5"/>
  <c r="V19" i="5"/>
  <c r="V30" i="5"/>
  <c r="V41" i="5"/>
  <c r="V51" i="5"/>
  <c r="V62" i="5"/>
  <c r="V73" i="5"/>
  <c r="V83" i="5"/>
  <c r="V94" i="5"/>
  <c r="V105" i="5"/>
  <c r="V114" i="5"/>
  <c r="V125" i="5"/>
  <c r="V136" i="5"/>
  <c r="V146" i="5"/>
  <c r="V157" i="5"/>
  <c r="V166" i="5"/>
  <c r="V174" i="5"/>
  <c r="V182" i="5"/>
  <c r="V190" i="5"/>
  <c r="V198" i="5"/>
  <c r="V21" i="5"/>
  <c r="V31" i="5"/>
  <c r="V42" i="5"/>
  <c r="V53" i="5"/>
  <c r="V63" i="5"/>
  <c r="V74" i="5"/>
  <c r="V85" i="5"/>
  <c r="V95" i="5"/>
  <c r="V106" i="5"/>
  <c r="V116" i="5"/>
  <c r="V126" i="5"/>
  <c r="V137" i="5"/>
  <c r="V148" i="5"/>
  <c r="V158" i="5"/>
  <c r="V167" i="5"/>
  <c r="V175" i="5"/>
  <c r="V183" i="5"/>
  <c r="V191" i="5"/>
  <c r="V199" i="5"/>
  <c r="V14" i="5"/>
  <c r="V25" i="5"/>
  <c r="V35" i="5"/>
  <c r="V46" i="5"/>
  <c r="V57" i="5"/>
  <c r="V67" i="5"/>
  <c r="V78" i="5"/>
  <c r="V89" i="5"/>
  <c r="V99" i="5"/>
  <c r="V120" i="5"/>
  <c r="V130" i="5"/>
  <c r="V141" i="5"/>
  <c r="V152" i="5"/>
  <c r="V162" i="5"/>
  <c r="V170" i="5"/>
  <c r="V178" i="5"/>
  <c r="V186" i="5"/>
  <c r="V194" i="5"/>
  <c r="V15" i="5"/>
  <c r="V26" i="5"/>
  <c r="V37" i="5"/>
  <c r="V47" i="5"/>
  <c r="V58" i="5"/>
  <c r="V69" i="5"/>
  <c r="V79" i="5"/>
  <c r="V90" i="5"/>
  <c r="V101" i="5"/>
  <c r="V110" i="5"/>
  <c r="V121" i="5"/>
  <c r="V132" i="5"/>
  <c r="V142" i="5"/>
  <c r="V153" i="5"/>
  <c r="V163" i="5"/>
  <c r="V171" i="5"/>
  <c r="V179" i="5"/>
  <c r="V187" i="5"/>
  <c r="V195" i="5"/>
  <c r="AG9" i="17"/>
  <c r="I10" i="11" l="1"/>
  <c r="G8" i="7"/>
  <c r="G11" i="7" s="1"/>
  <c r="AE10" i="17" l="1"/>
  <c r="AC10" i="17"/>
  <c r="W10" i="17"/>
  <c r="T10" i="17"/>
  <c r="O10" i="17"/>
  <c r="Q10" i="17"/>
  <c r="C11" i="6" l="1"/>
  <c r="E11" i="6" l="1"/>
  <c r="G11" i="6"/>
  <c r="I8" i="11" l="1"/>
  <c r="AG10" i="17"/>
  <c r="K8" i="7" l="1"/>
  <c r="O10" i="13"/>
  <c r="I10" i="13"/>
  <c r="I9" i="11" l="1"/>
  <c r="I11" i="11" s="1"/>
  <c r="K11" i="7"/>
  <c r="I11" i="6"/>
  <c r="L195" i="5" l="1"/>
  <c r="L199" i="5"/>
  <c r="L197" i="5"/>
  <c r="L198" i="5"/>
  <c r="L196" i="5"/>
  <c r="L99" i="5"/>
  <c r="L33" i="5"/>
  <c r="L152" i="5"/>
  <c r="L39" i="5"/>
  <c r="L43" i="5"/>
  <c r="L126" i="5"/>
  <c r="L136" i="5"/>
  <c r="L135" i="5"/>
  <c r="L63" i="5"/>
  <c r="L92" i="5"/>
  <c r="L30" i="5"/>
  <c r="L191" i="5"/>
  <c r="L24" i="5"/>
  <c r="L46" i="5"/>
  <c r="L29" i="5"/>
  <c r="L134" i="5"/>
  <c r="L184" i="5"/>
  <c r="L186" i="5"/>
  <c r="L188" i="5"/>
  <c r="L179" i="5"/>
  <c r="L189" i="5"/>
  <c r="L71" i="5"/>
  <c r="L80" i="5"/>
  <c r="L75" i="5"/>
  <c r="L127" i="5"/>
  <c r="L85" i="5"/>
  <c r="L164" i="5"/>
  <c r="L83" i="5"/>
  <c r="L167" i="5"/>
  <c r="L103" i="5"/>
  <c r="L27" i="5"/>
  <c r="L95" i="5"/>
  <c r="L97" i="5"/>
  <c r="L32" i="5"/>
  <c r="L96" i="5"/>
  <c r="L57" i="5"/>
  <c r="L23" i="5"/>
  <c r="L40" i="5"/>
  <c r="L69" i="5"/>
  <c r="L54" i="5"/>
  <c r="L14" i="5"/>
  <c r="L115" i="5"/>
  <c r="L101" i="5"/>
  <c r="L145" i="5"/>
  <c r="L108" i="5"/>
  <c r="L26" i="5"/>
  <c r="L139" i="5"/>
  <c r="L105" i="5"/>
  <c r="L65" i="5"/>
  <c r="L50" i="5"/>
  <c r="L150" i="5"/>
  <c r="L159" i="5"/>
  <c r="L62" i="5"/>
  <c r="L22" i="5"/>
  <c r="L67" i="5"/>
  <c r="L165" i="5"/>
  <c r="L174" i="5"/>
  <c r="L19" i="5"/>
  <c r="L55" i="5"/>
  <c r="L144" i="5"/>
  <c r="L17" i="5"/>
  <c r="L156" i="5"/>
  <c r="L52" i="5"/>
  <c r="L193" i="5"/>
  <c r="L138" i="5"/>
  <c r="L190" i="5"/>
  <c r="L181" i="5"/>
  <c r="L183" i="5"/>
  <c r="L180" i="5"/>
  <c r="L11" i="5"/>
  <c r="L133" i="5"/>
  <c r="L25" i="5"/>
  <c r="L140" i="5"/>
  <c r="L60" i="5"/>
  <c r="L79" i="5"/>
  <c r="L74" i="5"/>
  <c r="L137" i="5"/>
  <c r="L100" i="5"/>
  <c r="L34" i="5"/>
  <c r="L147" i="5"/>
  <c r="L77" i="5"/>
  <c r="L37" i="5"/>
  <c r="L61" i="5"/>
  <c r="L28" i="5"/>
  <c r="L102" i="5"/>
  <c r="L154" i="5"/>
  <c r="L93" i="5"/>
  <c r="L89" i="5"/>
  <c r="L98" i="5"/>
  <c r="L153" i="5"/>
  <c r="L91" i="5"/>
  <c r="L122" i="5"/>
  <c r="L78" i="5"/>
  <c r="L41" i="5"/>
  <c r="L146" i="5"/>
  <c r="L21" i="5"/>
  <c r="L18" i="5"/>
  <c r="L38" i="5"/>
  <c r="L142" i="5"/>
  <c r="L162" i="5"/>
  <c r="L113" i="5"/>
  <c r="L131" i="5"/>
  <c r="L118" i="5"/>
  <c r="L143" i="5"/>
  <c r="L104" i="5"/>
  <c r="L20" i="5"/>
  <c r="L130" i="5"/>
  <c r="L176" i="5"/>
  <c r="L119" i="5"/>
  <c r="L45" i="5"/>
  <c r="L36" i="5"/>
  <c r="L178" i="5"/>
  <c r="L194" i="5"/>
  <c r="L185" i="5"/>
  <c r="L187" i="5"/>
  <c r="L192" i="5"/>
  <c r="L163" i="5"/>
  <c r="L66" i="5"/>
  <c r="L112" i="5"/>
  <c r="L73" i="5"/>
  <c r="L58" i="5"/>
  <c r="L72" i="5"/>
  <c r="L120" i="5"/>
  <c r="L70" i="5"/>
  <c r="L31" i="5"/>
  <c r="L87" i="5"/>
  <c r="L48" i="5"/>
  <c r="L110" i="5"/>
  <c r="L53" i="5"/>
  <c r="L141" i="5"/>
  <c r="L148" i="5"/>
  <c r="L47" i="5"/>
  <c r="L169" i="5"/>
  <c r="L160" i="5"/>
  <c r="L161" i="5"/>
  <c r="L51" i="5"/>
  <c r="L56" i="5"/>
  <c r="L59" i="5"/>
  <c r="L13" i="5"/>
  <c r="L149" i="5"/>
  <c r="L158" i="5"/>
  <c r="L76" i="5"/>
  <c r="L155" i="5"/>
  <c r="L116" i="5"/>
  <c r="L166" i="5"/>
  <c r="L182" i="5"/>
  <c r="L177" i="5"/>
  <c r="L111" i="5"/>
  <c r="L173" i="5"/>
  <c r="L123" i="5"/>
  <c r="L170" i="5"/>
  <c r="L117" i="5"/>
  <c r="L157" i="5"/>
  <c r="L114" i="5"/>
  <c r="L94" i="5"/>
  <c r="L132" i="5"/>
  <c r="L129" i="5"/>
  <c r="L171" i="5"/>
  <c r="L64" i="5"/>
  <c r="L128" i="5"/>
  <c r="L172" i="5"/>
  <c r="L42" i="5"/>
  <c r="L12" i="5"/>
  <c r="L35" i="5"/>
  <c r="L68" i="5"/>
  <c r="L90" i="5"/>
  <c r="L86" i="5"/>
  <c r="L168" i="5"/>
  <c r="L84" i="5"/>
  <c r="L124" i="5"/>
  <c r="L121" i="5"/>
  <c r="L106" i="5"/>
  <c r="L125" i="5"/>
  <c r="L151" i="5"/>
  <c r="L109" i="5"/>
  <c r="L88" i="5"/>
  <c r="L44" i="5"/>
  <c r="L81" i="5"/>
  <c r="L175" i="5"/>
  <c r="L16" i="5"/>
  <c r="L82" i="5"/>
  <c r="L107" i="5"/>
  <c r="L15" i="5"/>
  <c r="L49" i="5"/>
  <c r="G9" i="11"/>
  <c r="G8" i="11"/>
  <c r="G10" i="11"/>
  <c r="V11" i="5"/>
  <c r="G7" i="11"/>
  <c r="D55" i="1"/>
  <c r="L200" i="5" l="1"/>
  <c r="G11" i="11"/>
  <c r="V200" i="5"/>
  <c r="P10" i="13"/>
  <c r="D11" i="6" l="1"/>
  <c r="F11" i="6"/>
  <c r="H11" i="6"/>
  <c r="J11" i="6"/>
  <c r="A3" i="8" l="1"/>
  <c r="A3" i="7"/>
  <c r="A3" i="6"/>
  <c r="A3" i="13"/>
  <c r="A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B20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<sst xmlns="http://schemas.openxmlformats.org/spreadsheetml/2006/main" count="1937" uniqueCount="704">
  <si>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</si>
  <si>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</si>
  <si>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</si>
  <si>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</si>
  <si>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</si>
  <si>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</si>
  <si>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</si>
  <si>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</si>
  <si>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</si>
  <si>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</si>
  <si>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</si>
  <si>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</si>
  <si>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</si>
  <si>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</si>
  <si>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</si>
  <si>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</si>
  <si>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</si>
  <si>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</si>
  <si>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</si>
  <si>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</si>
  <si>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</si>
  <si>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</si>
  <si>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</si>
  <si>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</si>
  <si>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</si>
  <si>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</si>
  <si>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</si>
  <si>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</si>
  <si>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</si>
  <si>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</si>
  <si>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</si>
  <si>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</si>
  <si>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</si>
  <si>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</si>
  <si>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</si>
  <si>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</si>
  <si>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</si>
  <si>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</si>
  <si>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</si>
  <si>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</si>
  <si>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</si>
  <si>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</si>
  <si>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</si>
  <si>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</si>
  <si>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</si>
  <si>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</si>
  <si>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</si>
  <si>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</si>
  <si>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</si>
  <si>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</si>
  <si>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</si>
  <si>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</si>
  <si>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</si>
  <si>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</si>
  <si>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</si>
  <si>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</si>
  <si>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</si>
  <si>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</si>
  <si>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</si>
  <si>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</si>
  <si>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</si>
  <si>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</si>
  <si>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</si>
  <si>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</si>
  <si>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</si>
  <si>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</si>
  <si>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</si>
  <si>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</si>
  <si>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</si>
  <si>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</si>
  <si>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</si>
  <si>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</si>
  <si>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</si>
  <si>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</si>
  <si>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</si>
  <si>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</si>
  <si>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</si>
  <si>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</si>
  <si>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</si>
  <si>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</si>
  <si>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</si>
  <si>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</si>
  <si>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</si>
  <si>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</si>
  <si>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</si>
  <si>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</si>
  <si>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</si>
  <si>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</si>
  <si>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</si>
  <si>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</si>
  <si>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</si>
  <si>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</si>
  <si>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</si>
  <si>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</si>
  <si>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</si>
  <si>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</si>
  <si>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</si>
  <si>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</si>
  <si>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</si>
  <si>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</si>
  <si>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</si>
  <si>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</si>
  <si>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</si>
  <si>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</si>
  <si>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</si>
  <si>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</si>
  <si>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</si>
  <si>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</si>
  <si>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</si>
  <si>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</si>
  <si>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</si>
  <si>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</si>
  <si>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</si>
  <si>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</si>
  <si>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</si>
  <si>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</si>
  <si>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</si>
  <si>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</si>
  <si>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</si>
  <si>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</si>
  <si>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</si>
  <si>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</si>
  <si>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</si>
  <si>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</si>
  <si>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</si>
  <si>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</si>
  <si>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</si>
  <si>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</si>
  <si>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</si>
  <si>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</si>
  <si>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</si>
  <si>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</si>
  <si>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</si>
  <si>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</si>
  <si>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</si>
  <si>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</si>
  <si>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</si>
  <si>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</si>
  <si>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</si>
  <si>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</si>
  <si>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</si>
  <si>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</si>
  <si>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</si>
  <si>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</si>
  <si>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</si>
  <si>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</si>
  <si>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</si>
  <si>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</si>
  <si>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</si>
  <si>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</si>
  <si>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</si>
  <si>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</si>
  <si>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</si>
  <si>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</si>
  <si>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</si>
  <si>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</si>
  <si>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</si>
  <si>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</si>
  <si>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</si>
  <si>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</si>
  <si>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</si>
  <si>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</si>
  <si>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</si>
  <si>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</si>
  <si>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</si>
  <si>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</si>
  <si>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</si>
  <si>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</si>
  <si>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</si>
  <si>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</si>
  <si>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</si>
  <si>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</si>
  <si>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</si>
  <si>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</si>
  <si>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</si>
  <si>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</si>
  <si>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</si>
  <si>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</si>
  <si>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</si>
  <si>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</si>
  <si>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</si>
  <si>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</si>
  <si>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</si>
  <si>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</si>
  <si>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</si>
  <si>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</si>
  <si>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</si>
  <si>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</si>
  <si>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</si>
  <si>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</si>
  <si>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</si>
  <si>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</si>
  <si>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</si>
  <si>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</si>
  <si>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</si>
  <si>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</si>
  <si>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</si>
  <si>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</si>
  <si>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</si>
  <si>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</si>
  <si>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</si>
  <si>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</si>
  <si>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</si>
  <si>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</si>
  <si>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</si>
  <si>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</si>
  <si>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</si>
  <si>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</si>
  <si>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</si>
  <si>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</si>
  <si>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</si>
  <si>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</si>
  <si>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</si>
  <si>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</si>
  <si>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</si>
  <si>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</si>
  <si>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</si>
  <si>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</si>
  <si>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</si>
  <si>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</si>
  <si>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</si>
  <si>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</si>
  <si>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</si>
  <si>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</si>
  <si>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</si>
  <si>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</si>
  <si>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</si>
  <si>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</si>
  <si>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</si>
  <si>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</si>
  <si>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</si>
  <si>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</si>
  <si>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</si>
  <si>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</si>
  <si>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</si>
  <si>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</si>
  <si>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</si>
  <si>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</si>
  <si>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</si>
  <si>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</si>
  <si>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</si>
  <si>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</si>
  <si>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</si>
  <si>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</si>
  <si>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</si>
  <si>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</si>
  <si>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</si>
  <si>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</si>
  <si>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</si>
  <si>
    <t>فرابورس</t>
  </si>
  <si>
    <t>1401/05/10</t>
  </si>
  <si>
    <t>1401/05/11</t>
  </si>
  <si>
    <t>1401/05/13</t>
  </si>
  <si>
    <t>1401/05/25</t>
  </si>
  <si>
    <t>1401/05/26</t>
  </si>
  <si>
    <t>1401/05/30</t>
  </si>
  <si>
    <t>شیشه دارویی رازی (کرازی)</t>
  </si>
  <si>
    <t>پاکسان (شپاکسا)</t>
  </si>
  <si>
    <t>پگاه اصفهان (غشصفا)</t>
  </si>
  <si>
    <t>پگاه خراسان (غشان)</t>
  </si>
  <si>
    <t>لامپ پارس شهاب (بشهاب)</t>
  </si>
  <si>
    <t>انتقال داده های آسیاتک (آسیاتک)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</si>
  <si>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</si>
  <si>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</si>
  <si>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</si>
  <si>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</si>
  <si>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</si>
  <si>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</si>
  <si>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</si>
  <si>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آریان کیمیا تک (کیمیاتک)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</si>
  <si>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</si>
  <si>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</si>
  <si>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</si>
  <si>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</si>
  <si>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</si>
  <si>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</si>
  <si>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</si>
  <si>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</si>
  <si>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</si>
  <si>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</si>
  <si>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</si>
  <si>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</si>
  <si>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</si>
  <si>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</si>
  <si>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</si>
  <si>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</si>
  <si>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</si>
  <si>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</si>
  <si>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</si>
  <si>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</si>
  <si>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</si>
  <si>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</si>
  <si>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</si>
  <si>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</si>
  <si>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</si>
  <si>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</si>
  <si>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</si>
  <si>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</si>
  <si>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</si>
  <si>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</si>
  <si>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</si>
  <si>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</si>
  <si>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</si>
  <si>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</si>
  <si>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</si>
  <si>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</si>
  <si>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</si>
  <si>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</si>
  <si>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</si>
  <si>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</si>
  <si>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</si>
  <si>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</si>
  <si>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</si>
  <si>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</si>
  <si>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</si>
  <si>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</si>
  <si>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</si>
  <si>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</si>
  <si>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</si>
  <si>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</si>
  <si>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</si>
  <si>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</si>
  <si>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</si>
  <si>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</si>
  <si>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</si>
  <si>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</si>
  <si>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</si>
  <si>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</si>
  <si>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</si>
  <si>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</si>
  <si>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</si>
  <si>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</si>
  <si>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</si>
  <si>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</si>
  <si>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</si>
  <si>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</si>
  <si>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</si>
  <si>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</si>
  <si>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</si>
  <si>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</si>
  <si>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</si>
  <si>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</si>
  <si>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</si>
  <si>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</si>
  <si>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</si>
  <si>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</si>
  <si>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</si>
  <si>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</si>
  <si>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</si>
  <si>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</si>
  <si>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</si>
  <si>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</si>
  <si>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</si>
  <si>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</si>
  <si>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</si>
  <si>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</si>
  <si>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</si>
  <si>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</si>
  <si>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</si>
  <si>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</si>
  <si>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</si>
  <si>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</si>
  <si>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</si>
  <si>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</si>
  <si>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</si>
  <si>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</si>
  <si>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</si>
  <si>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</si>
  <si>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</si>
  <si>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</si>
  <si>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</si>
  <si>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</si>
  <si>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</si>
  <si>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</si>
  <si>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</si>
  <si>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</si>
  <si>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</si>
  <si>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</si>
  <si>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</si>
  <si>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</si>
  <si>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</si>
  <si>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</si>
  <si>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</si>
  <si>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</si>
  <si>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</si>
  <si>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</si>
  <si>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</si>
  <si>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</si>
  <si>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</si>
  <si>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</si>
  <si>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</si>
  <si>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</si>
  <si>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</si>
  <si>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</si>
  <si>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</si>
  <si>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</si>
  <si>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</si>
  <si>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</si>
  <si>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</si>
  <si>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</si>
  <si>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</si>
  <si>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</si>
  <si>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</si>
  <si>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</si>
  <si>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</si>
  <si>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</si>
  <si>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</si>
  <si>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</si>
  <si>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</si>
  <si>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</si>
  <si>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</si>
  <si>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</si>
  <si>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</si>
  <si>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</si>
  <si>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</si>
  <si>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</si>
  <si>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</si>
  <si>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</si>
  <si>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</si>
  <si>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</si>
  <si>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</si>
  <si>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</si>
  <si>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</si>
  <si>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</si>
  <si>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</si>
  <si>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</si>
  <si>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</si>
  <si>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</si>
  <si>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</si>
  <si>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</si>
  <si>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</si>
  <si>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</si>
  <si>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</si>
  <si>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</si>
  <si>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</si>
  <si>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</si>
  <si>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</si>
  <si>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</si>
  <si>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</si>
  <si>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</si>
  <si>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حق تقدم</t>
  </si>
  <si>
    <t>ریخته گری تراکتور (ختراک)</t>
  </si>
  <si>
    <t>حمل و نقل توکا (حتوکا)</t>
  </si>
  <si>
    <t>سر. ملی (حق تقدم) (ونیکیح)</t>
  </si>
  <si>
    <t>بیمه پارسیان (حق تقدم) (پارسیانح)</t>
  </si>
  <si>
    <t>کوتاه مدت سامان</t>
  </si>
  <si>
    <t>864-810-4013857-1</t>
  </si>
  <si>
    <t>1401/06/06</t>
  </si>
  <si>
    <t>1401/06/12</t>
  </si>
  <si>
    <t>اسنادخزانه-م3بودجه00-030418 (اخزا003)</t>
  </si>
  <si>
    <t>مکیمیاتک</t>
  </si>
  <si>
    <t>حتوکا</t>
  </si>
  <si>
    <t>ختراک</t>
  </si>
  <si>
    <t>وسکاپ</t>
  </si>
  <si>
    <t>ونوشه</t>
  </si>
  <si>
    <t>تاپیکوح</t>
  </si>
  <si>
    <t>خرپخت</t>
  </si>
  <si>
    <t>قاسمین</t>
  </si>
  <si>
    <t>غالیر</t>
  </si>
  <si>
    <t>پارسیانح</t>
  </si>
  <si>
    <t>ونیکیح</t>
  </si>
  <si>
    <t>سخاشح</t>
  </si>
  <si>
    <t>داریی‌ها</t>
  </si>
  <si>
    <t>شیمی داروپخش (حق تقدم) (دشیمیح)</t>
  </si>
  <si>
    <t>6,200</t>
  </si>
  <si>
    <t>1,939</t>
  </si>
  <si>
    <t>کوتاه مدت ملی</t>
  </si>
  <si>
    <t>0228580460005</t>
  </si>
  <si>
    <t>1401/07/30</t>
  </si>
  <si>
    <t>عچین</t>
  </si>
  <si>
    <t>عالبر</t>
  </si>
  <si>
    <t>1401/07/27</t>
  </si>
  <si>
    <t>1401/07/04</t>
  </si>
  <si>
    <t>1401/07/26</t>
  </si>
  <si>
    <t>1401/07/10</t>
  </si>
  <si>
    <t>دشیمیح</t>
  </si>
  <si>
    <t>سود و زیان ناشی
از فروش</t>
  </si>
  <si>
    <t>خالص ارزش
فروش</t>
  </si>
  <si>
    <t>خالص بهای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</si>
  <si>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</si>
  <si>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</si>
  <si>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</si>
  <si>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</si>
  <si>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</si>
  <si>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</si>
  <si>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1401/08/30</t>
  </si>
  <si>
    <t>17,600</t>
  </si>
  <si>
    <t>8,400</t>
  </si>
  <si>
    <t>18,000</t>
  </si>
  <si>
    <t>19,000</t>
  </si>
  <si>
    <t>19,800</t>
  </si>
  <si>
    <t>16,490</t>
  </si>
  <si>
    <t>4,250</t>
  </si>
  <si>
    <t>1,920</t>
  </si>
  <si>
    <t>ایران ارقام (مرقام)</t>
  </si>
  <si>
    <t>برق آبادان (آبادا)</t>
  </si>
  <si>
    <t>بورس اوراق بهادار تهران (بورس)</t>
  </si>
  <si>
    <t>بورس کالای ایران (کالا)</t>
  </si>
  <si>
    <t>پشم شیشه ایران (حق تقدم) (کپشیرح)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</si>
  <si>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</si>
  <si>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</si>
  <si>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</si>
  <si>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</si>
  <si>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</si>
  <si>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</si>
  <si>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</si>
  <si>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</si>
  <si>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</si>
  <si>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لیزینگ خودرو غدیر (ولغدر)</t>
  </si>
  <si>
    <t>نفت بهران (شبهرن)</t>
  </si>
  <si>
    <t>نیروکلر (شکلر)</t>
  </si>
  <si>
    <t>1401/08/14</t>
  </si>
  <si>
    <t>1401/08/29</t>
  </si>
  <si>
    <t>دشیمیج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</si>
  <si>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</si>
  <si>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</si>
  <si>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</si>
  <si>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</si>
  <si>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</si>
  <si>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</si>
  <si>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</si>
  <si>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</si>
  <si>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</si>
  <si>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</si>
  <si>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</si>
  <si>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</si>
  <si>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</si>
  <si>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</si>
  <si>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</si>
  <si>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</si>
  <si>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</si>
  <si>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منتهی به 1401/09/30</t>
  </si>
  <si>
    <t>1401/09/30</t>
  </si>
  <si>
    <t>برای ماه منتهی به 1401/09/30</t>
  </si>
  <si>
    <t>طی آذر ماه</t>
  </si>
  <si>
    <t>از ابتدای سال مالی تا پایان آذر ماه</t>
  </si>
  <si>
    <t>طی  آذر ماه</t>
  </si>
  <si>
    <t>از ابتدای سال مالی تا پایان آذر   ماه</t>
  </si>
  <si>
    <t>ایران یاسا (پاسا)</t>
  </si>
  <si>
    <t>زر ماکارون (غزر)</t>
  </si>
  <si>
    <t>سیمان آبیک (سآبیک)</t>
  </si>
  <si>
    <t>فولادخراسان (حق تقدم) (فخاسح)</t>
  </si>
  <si>
    <t>7,490</t>
  </si>
  <si>
    <t>4,801</t>
  </si>
  <si>
    <t>16,460</t>
  </si>
  <si>
    <t>10,740</t>
  </si>
  <si>
    <t>2,020</t>
  </si>
  <si>
    <t>16,500</t>
  </si>
  <si>
    <t>2,258</t>
  </si>
  <si>
    <t>6,530</t>
  </si>
  <si>
    <t>891</t>
  </si>
  <si>
    <t>9,830</t>
  </si>
  <si>
    <t>7,230</t>
  </si>
  <si>
    <t>4,432</t>
  </si>
  <si>
    <t>5,880</t>
  </si>
  <si>
    <t>4,180</t>
  </si>
  <si>
    <t>2,330</t>
  </si>
  <si>
    <t>2,959</t>
  </si>
  <si>
    <t>9,790</t>
  </si>
  <si>
    <t>11,620</t>
  </si>
  <si>
    <t>1,740</t>
  </si>
  <si>
    <t>1,817</t>
  </si>
  <si>
    <t>1,802</t>
  </si>
  <si>
    <t>3,142</t>
  </si>
  <si>
    <t>4,520</t>
  </si>
  <si>
    <t>156,430</t>
  </si>
  <si>
    <t>29,860</t>
  </si>
  <si>
    <t>5,530</t>
  </si>
  <si>
    <t>2,860</t>
  </si>
  <si>
    <t>1,906</t>
  </si>
  <si>
    <t>7,180</t>
  </si>
  <si>
    <t>3,470</t>
  </si>
  <si>
    <t>33,000</t>
  </si>
  <si>
    <t>36,680</t>
  </si>
  <si>
    <t>74,820</t>
  </si>
  <si>
    <t>17,680</t>
  </si>
  <si>
    <t>16,640</t>
  </si>
  <si>
    <t>5,340</t>
  </si>
  <si>
    <t>6,840</t>
  </si>
  <si>
    <t>21,690</t>
  </si>
  <si>
    <t>7,200</t>
  </si>
  <si>
    <t>3,401</t>
  </si>
  <si>
    <t>2,910</t>
  </si>
  <si>
    <t>3,358</t>
  </si>
  <si>
    <t>5,093</t>
  </si>
  <si>
    <t>24,400</t>
  </si>
  <si>
    <t>14,560</t>
  </si>
  <si>
    <t>1,559</t>
  </si>
  <si>
    <t>25,060</t>
  </si>
  <si>
    <t>11,180</t>
  </si>
  <si>
    <t>4,202</t>
  </si>
  <si>
    <t>6,120</t>
  </si>
  <si>
    <t>13,050</t>
  </si>
  <si>
    <t>19,650</t>
  </si>
  <si>
    <t>2,879</t>
  </si>
  <si>
    <t>10,650</t>
  </si>
  <si>
    <t>11,650</t>
  </si>
  <si>
    <t>36,150</t>
  </si>
  <si>
    <t>11,900</t>
  </si>
  <si>
    <t>11,600</t>
  </si>
  <si>
    <t>13,900</t>
  </si>
  <si>
    <t>9,470</t>
  </si>
  <si>
    <t>27,190</t>
  </si>
  <si>
    <t>15,600</t>
  </si>
  <si>
    <t>3,690</t>
  </si>
  <si>
    <t>2,878</t>
  </si>
  <si>
    <t>3,609</t>
  </si>
  <si>
    <t>18,680</t>
  </si>
  <si>
    <t>4,065</t>
  </si>
  <si>
    <t>2,434</t>
  </si>
  <si>
    <t>6,000</t>
  </si>
  <si>
    <t>7,460</t>
  </si>
  <si>
    <t>4,698</t>
  </si>
  <si>
    <t>20,500</t>
  </si>
  <si>
    <t>5,770</t>
  </si>
  <si>
    <t>7,170</t>
  </si>
  <si>
    <t>17,200</t>
  </si>
  <si>
    <t>10,470</t>
  </si>
  <si>
    <t>13,040</t>
  </si>
  <si>
    <t>4,189</t>
  </si>
  <si>
    <t>12,250</t>
  </si>
  <si>
    <t>9,850</t>
  </si>
  <si>
    <t>22,680</t>
  </si>
  <si>
    <t>8,000</t>
  </si>
  <si>
    <t>13,270</t>
  </si>
  <si>
    <t>31,400</t>
  </si>
  <si>
    <t>64,500</t>
  </si>
  <si>
    <t>29,270</t>
  </si>
  <si>
    <t>20,300</t>
  </si>
  <si>
    <t>19,150</t>
  </si>
  <si>
    <t>15,150</t>
  </si>
  <si>
    <t>36,290</t>
  </si>
  <si>
    <t>22,940</t>
  </si>
  <si>
    <t>14,010</t>
  </si>
  <si>
    <t>5,610</t>
  </si>
  <si>
    <t>1,654</t>
  </si>
  <si>
    <t>1,360</t>
  </si>
  <si>
    <t>10,450</t>
  </si>
  <si>
    <t>16,300</t>
  </si>
  <si>
    <t>60,000</t>
  </si>
  <si>
    <t>3,188</t>
  </si>
  <si>
    <t>10,140</t>
  </si>
  <si>
    <t>9,000</t>
  </si>
  <si>
    <t>15,860</t>
  </si>
  <si>
    <t>2,599</t>
  </si>
  <si>
    <t>12,290</t>
  </si>
  <si>
    <t>18,700</t>
  </si>
  <si>
    <t>3,552</t>
  </si>
  <si>
    <t>6,950</t>
  </si>
  <si>
    <t>3,950</t>
  </si>
  <si>
    <t>5,920</t>
  </si>
  <si>
    <t>14,960</t>
  </si>
  <si>
    <t>14,080</t>
  </si>
  <si>
    <t>3,949</t>
  </si>
  <si>
    <t>12,190</t>
  </si>
  <si>
    <t>2,456</t>
  </si>
  <si>
    <t>7,130</t>
  </si>
  <si>
    <t>5,540</t>
  </si>
  <si>
    <t>7,540</t>
  </si>
  <si>
    <t>3,986</t>
  </si>
  <si>
    <t>74,800</t>
  </si>
  <si>
    <t>2,370</t>
  </si>
  <si>
    <t>5,090</t>
  </si>
  <si>
    <t>8,390</t>
  </si>
  <si>
    <t>2,749</t>
  </si>
  <si>
    <t>16,800</t>
  </si>
  <si>
    <t>31,230</t>
  </si>
  <si>
    <t>9,030</t>
  </si>
  <si>
    <t>42,940</t>
  </si>
  <si>
    <t>18,870</t>
  </si>
  <si>
    <t>12,010</t>
  </si>
  <si>
    <t>23,930</t>
  </si>
  <si>
    <t>5,200</t>
  </si>
  <si>
    <t>23,430</t>
  </si>
  <si>
    <t>1,725</t>
  </si>
  <si>
    <t>9,360</t>
  </si>
  <si>
    <t>37,700</t>
  </si>
  <si>
    <t>5,550</t>
  </si>
  <si>
    <t>33,600</t>
  </si>
  <si>
    <t>73,880</t>
  </si>
  <si>
    <t>5,800</t>
  </si>
  <si>
    <t>3,791</t>
  </si>
  <si>
    <t>1,343</t>
  </si>
  <si>
    <t>3,525</t>
  </si>
  <si>
    <t>1,460</t>
  </si>
  <si>
    <t>29,990</t>
  </si>
  <si>
    <t>14,390</t>
  </si>
  <si>
    <t>31,520</t>
  </si>
  <si>
    <t>9,980</t>
  </si>
  <si>
    <t>6,960</t>
  </si>
  <si>
    <t>6,460</t>
  </si>
  <si>
    <t>33,900</t>
  </si>
  <si>
    <t>35,230</t>
  </si>
  <si>
    <t>5,353</t>
  </si>
  <si>
    <t>2,691</t>
  </si>
  <si>
    <t>18,090</t>
  </si>
  <si>
    <t>3,882</t>
  </si>
  <si>
    <t>13,480</t>
  </si>
  <si>
    <t>3,700</t>
  </si>
  <si>
    <t>25,000</t>
  </si>
  <si>
    <t>6,870</t>
  </si>
  <si>
    <t>3,866</t>
  </si>
  <si>
    <t>1401/09/13</t>
  </si>
  <si>
    <t>1401/09/19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</si>
</sst>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#,##0.0000000_);\(#,##0.0000000\)"/>
    <numFmt numFmtId="167" formatCode="#,##0.0000000000_);\(#,##0.0000000000\)"/>
  </numFmts>
  <fonts count="5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0070C0"/>
      <name val="B Mitra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sz val="18"/>
      <color theme="1"/>
      <name val="B Mitra"/>
      <charset val="178"/>
    </font>
    <font>
      <sz val="18"/>
      <color rgb="FFFF0000"/>
      <name val="B Mitra"/>
      <charset val="178"/>
    </font>
    <font>
      <b/>
      <sz val="14"/>
      <color rgb="FF7030A0"/>
      <name val="B Mitra"/>
      <charset val="178"/>
    </font>
    <font>
      <b/>
      <sz val="20"/>
      <color rgb="FF7030A0"/>
      <name val="B Mitra"/>
      <charset val="178"/>
    </font>
    <font>
      <sz val="8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83">
    <xf numFmtId="0" fontId="0" fillId="0" borderId="0" xfId="0"/>
    <xf numFmtId="0" fontId="20" fillId="0" borderId="1" xfId="0" applyFont="1" applyFill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 applyFill="1"/>
    <xf numFmtId="0" fontId="10" fillId="0" borderId="0" xfId="0" applyFont="1" applyFill="1"/>
    <xf numFmtId="0" fontId="20" fillId="0" borderId="0" xfId="0" applyFont="1" applyFill="1"/>
    <xf numFmtId="164" fontId="6" fillId="0" borderId="0" xfId="1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2" xfId="0" applyNumberFormat="1" applyFont="1" applyFill="1" applyBorder="1" applyAlignment="1">
      <alignment horizontal="center" vertical="center" readingOrder="2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0" fontId="10" fillId="0" borderId="0" xfId="0" applyFont="1" applyFill="1" applyAlignment="1">
      <alignment horizontal="right" vertical="center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4" fontId="47" fillId="0" borderId="0" xfId="0" applyNumberFormat="1" applyFont="1" applyFill="1"/>
    <xf numFmtId="0" fontId="5" fillId="0" borderId="0" xfId="0" applyFont="1" applyFill="1" applyBorder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10" fontId="6" fillId="0" borderId="0" xfId="2" applyNumberFormat="1" applyFont="1" applyFill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18" fillId="0" borderId="0" xfId="1" applyNumberFormat="1" applyFont="1" applyFill="1" applyAlignment="1">
      <alignment vertical="center" readingOrder="2"/>
    </xf>
    <xf numFmtId="164" fontId="48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0" fontId="26" fillId="0" borderId="0" xfId="0" applyFont="1" applyFill="1" applyAlignment="1">
      <alignment vertical="center" readingOrder="2"/>
    </xf>
    <xf numFmtId="165" fontId="26" fillId="0" borderId="0" xfId="1" applyNumberFormat="1" applyFont="1" applyFill="1" applyAlignment="1">
      <alignment vertical="center" readingOrder="2"/>
    </xf>
    <xf numFmtId="165" fontId="49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readingOrder="2"/>
    </xf>
    <xf numFmtId="0" fontId="19" fillId="0" borderId="0" xfId="0" applyFont="1" applyFill="1" applyAlignment="1">
      <alignment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0" fontId="18" fillId="0" borderId="0" xfId="0" applyFont="1" applyFill="1" applyAlignment="1">
      <alignment horizontal="center" vertical="center" readingOrder="2"/>
    </xf>
    <xf numFmtId="164" fontId="18" fillId="0" borderId="10" xfId="1" applyNumberFormat="1" applyFont="1" applyFill="1" applyBorder="1" applyAlignment="1">
      <alignment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8" fillId="0" borderId="0" xfId="0" applyFont="1" applyFill="1" applyBorder="1" applyAlignment="1">
      <alignment horizontal="center" vertical="center" readingOrder="2"/>
    </xf>
    <xf numFmtId="164" fontId="20" fillId="0" borderId="0" xfId="1" applyNumberFormat="1" applyFont="1" applyFill="1" applyBorder="1" applyAlignment="1">
      <alignment vertical="center"/>
    </xf>
    <xf numFmtId="37" fontId="13" fillId="0" borderId="0" xfId="0" quotePrefix="1" applyNumberFormat="1" applyFont="1" applyFill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/>
    <xf numFmtId="164" fontId="9" fillId="0" borderId="0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 readingOrder="2"/>
    </xf>
    <xf numFmtId="37" fontId="13" fillId="0" borderId="9" xfId="0" quotePrefix="1" applyNumberFormat="1" applyFont="1" applyFill="1" applyBorder="1" applyAlignment="1">
      <alignment horizontal="right" vertical="center" wrapText="1"/>
    </xf>
    <xf numFmtId="164" fontId="20" fillId="0" borderId="8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/>
    <xf numFmtId="164" fontId="10" fillId="0" borderId="8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Fill="1" applyBorder="1" applyAlignment="1">
      <alignment horizontal="center" vertical="center" readingOrder="2"/>
    </xf>
    <xf numFmtId="165" fontId="24" fillId="0" borderId="0" xfId="0" applyNumberFormat="1" applyFont="1" applyFill="1" applyBorder="1" applyAlignment="1">
      <alignment horizontal="center" vertical="center" wrapText="1" readingOrder="2"/>
    </xf>
    <xf numFmtId="164" fontId="51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/>
    <xf numFmtId="164" fontId="5" fillId="0" borderId="0" xfId="1" applyNumberFormat="1" applyFont="1" applyFill="1" applyAlignment="1">
      <alignment horizontal="center" vertical="center" wrapText="1"/>
    </xf>
    <xf numFmtId="164" fontId="52" fillId="0" borderId="0" xfId="1" applyNumberFormat="1" applyFont="1" applyFill="1" applyAlignment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1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7" fontId="9" fillId="0" borderId="0" xfId="0" applyNumberFormat="1" applyFont="1" applyFill="1" applyAlignment="1">
      <alignment horizontal="center" vertical="center"/>
    </xf>
    <xf numFmtId="3" fontId="50" fillId="0" borderId="0" xfId="0" applyNumberFormat="1" applyFont="1" applyFill="1"/>
    <xf numFmtId="3" fontId="51" fillId="0" borderId="0" xfId="0" applyNumberFormat="1" applyFont="1" applyFill="1"/>
    <xf numFmtId="164" fontId="42" fillId="0" borderId="0" xfId="1" applyNumberFormat="1" applyFont="1" applyFill="1"/>
    <xf numFmtId="164" fontId="42" fillId="0" borderId="0" xfId="0" applyNumberFormat="1" applyFont="1" applyFill="1" applyBorder="1" applyAlignment="1">
      <alignment vertical="center"/>
    </xf>
    <xf numFmtId="165" fontId="50" fillId="0" borderId="0" xfId="1" applyNumberFormat="1" applyFont="1" applyFill="1"/>
    <xf numFmtId="164" fontId="51" fillId="0" borderId="0" xfId="1" applyNumberFormat="1" applyFont="1" applyFill="1"/>
    <xf numFmtId="164" fontId="52" fillId="0" borderId="0" xfId="1" applyNumberFormat="1" applyFont="1" applyFill="1" applyAlignment="1">
      <alignment vertical="center" wrapText="1"/>
    </xf>
    <xf numFmtId="164" fontId="50" fillId="0" borderId="0" xfId="1" applyNumberFormat="1" applyFont="1" applyFill="1"/>
    <xf numFmtId="164" fontId="6" fillId="0" borderId="0" xfId="0" applyNumberFormat="1" applyFont="1" applyFill="1" applyAlignment="1">
      <alignment vertical="center"/>
    </xf>
    <xf numFmtId="164" fontId="6" fillId="0" borderId="0" xfId="2" applyNumberFormat="1" applyFont="1" applyFill="1" applyAlignment="1">
      <alignment horizontal="center" vertical="center"/>
    </xf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NumberFormat="1" applyFont="1" applyFill="1" applyBorder="1" applyAlignment="1">
      <alignment horizontal="center" vertical="center" readingOrder="2"/>
    </xf>
    <xf numFmtId="165" fontId="55" fillId="0" borderId="0" xfId="1" applyNumberFormat="1" applyFont="1" applyFill="1"/>
    <xf numFmtId="164" fontId="56" fillId="0" borderId="0" xfId="1" applyNumberFormat="1" applyFont="1" applyFill="1" applyAlignment="1">
      <alignment vertical="center"/>
    </xf>
    <xf numFmtId="164" fontId="14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37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left" vertical="center"/>
    </xf>
    <xf numFmtId="164" fontId="6" fillId="0" borderId="0" xfId="1" applyNumberFormat="1" applyFont="1" applyFill="1" applyAlignment="1">
      <alignment horizontal="right" vertical="center"/>
    </xf>
    <xf numFmtId="165" fontId="15" fillId="0" borderId="0" xfId="1" applyNumberFormat="1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readingOrder="2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0" applyNumberFormat="1" applyFont="1" applyFill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25" fillId="0" borderId="8" xfId="1" applyNumberFormat="1" applyFont="1" applyFill="1" applyBorder="1" applyAlignment="1">
      <alignment horizontal="center" vertical="center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64" fontId="41" fillId="0" borderId="0" xfId="1" applyNumberFormat="1" applyFont="1" applyFill="1" applyAlignment="1">
      <alignment vertical="center"/>
    </xf>
    <xf numFmtId="165" fontId="53" fillId="0" borderId="0" xfId="1" applyNumberFormat="1" applyFont="1" applyFill="1" applyAlignment="1">
      <alignment vertical="center"/>
    </xf>
    <xf numFmtId="165" fontId="54" fillId="0" borderId="0" xfId="1" applyNumberFormat="1" applyFont="1" applyFill="1" applyAlignment="1">
      <alignment vertical="center"/>
    </xf>
    <xf numFmtId="165" fontId="44" fillId="0" borderId="0" xfId="1" applyNumberFormat="1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49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37" fontId="28" fillId="0" borderId="0" xfId="0" applyNumberFormat="1" applyFont="1" applyFill="1" applyAlignment="1">
      <alignment horizontal="center" vertical="center" wrapText="1"/>
    </xf>
    <xf numFmtId="10" fontId="8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3" fontId="14" fillId="0" borderId="0" xfId="0" applyNumberFormat="1" applyFont="1" applyFill="1"/>
    <xf numFmtId="166" fontId="8" fillId="0" borderId="0" xfId="0" quotePrefix="1" applyNumberFormat="1" applyFont="1" applyFill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37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3" fontId="52" fillId="0" borderId="0" xfId="1" applyNumberFormat="1" applyFont="1" applyFill="1" applyAlignment="1">
      <alignment horizontal="center" vertical="center"/>
    </xf>
    <xf numFmtId="3" fontId="52" fillId="0" borderId="0" xfId="1" applyNumberFormat="1" applyFont="1" applyFill="1" applyAlignment="1">
      <alignment horizontal="right" vertical="center"/>
    </xf>
    <xf numFmtId="167" fontId="6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horizontal="center"/>
    </xf>
    <xf numFmtId="3" fontId="35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right" vertical="center" readingOrder="2"/>
    </xf>
    <xf numFmtId="0" fontId="20" fillId="0" borderId="0" xfId="0" applyFont="1" applyFill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46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64" fontId="14" fillId="0" borderId="0" xfId="1" applyNumberFormat="1" applyFont="1" applyFill="1" applyAlignment="1"/>
    <xf numFmtId="164" fontId="50" fillId="0" borderId="0" xfId="1" applyNumberFormat="1" applyFont="1" applyFill="1" applyAlignment="1"/>
    <xf numFmtId="164" fontId="35" fillId="0" borderId="0" xfId="0" applyNumberFormat="1" applyFont="1" applyFill="1" applyAlignment="1">
      <alignment vertical="center" wrapText="1"/>
    </xf>
    <xf numFmtId="0" fontId="36" fillId="0" borderId="0" xfId="0" applyFont="1" applyFill="1"/>
    <xf numFmtId="164" fontId="12" fillId="0" borderId="8" xfId="1" applyNumberFormat="1" applyFont="1" applyFill="1" applyBorder="1" applyAlignment="1">
      <alignment vertical="center"/>
    </xf>
    <xf numFmtId="165" fontId="24" fillId="0" borderId="8" xfId="0" applyNumberFormat="1" applyFont="1" applyFill="1" applyBorder="1" applyAlignment="1">
      <alignment horizontal="center" vertical="center" wrapText="1" readingOrder="2"/>
    </xf>
    <xf numFmtId="0" fontId="33" fillId="0" borderId="0" xfId="0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readingOrder="2"/>
    </xf>
    <xf numFmtId="37" fontId="51" fillId="0" borderId="0" xfId="0" quotePrefix="1" applyNumberFormat="1" applyFont="1" applyFill="1" applyAlignment="1">
      <alignment horizontal="right" vertical="center" wrapText="1"/>
    </xf>
    <xf numFmtId="1" fontId="13" fillId="0" borderId="0" xfId="0" applyNumberFormat="1" applyFont="1" applyFill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52" fillId="0" borderId="3" xfId="1" applyNumberFormat="1" applyFont="1" applyFill="1" applyBorder="1" applyAlignment="1">
      <alignment horizontal="center" vertical="center" wrapText="1" readingOrder="2"/>
    </xf>
    <xf numFmtId="164" fontId="52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Fill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29" fillId="0" borderId="1" xfId="0" applyNumberFormat="1" applyFont="1" applyFill="1" applyBorder="1" applyAlignment="1">
      <alignment horizontal="center" vertical="center" wrapText="1" readingOrder="2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3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7</xdr:row>
      <xdr:rowOff>142875</xdr:rowOff>
    </xdr:from>
    <xdr:to>
      <xdr:col>7</xdr:col>
      <xdr:colOff>590550</xdr:colOff>
      <xdr:row>18</xdr:row>
      <xdr:rowOff>211039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192CA-790C-4808-8775-BE7EF24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2114550"/>
          <a:ext cx="4286250" cy="24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33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5DA821-485D-4538-9584-3F75DC958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5937350" y="0"/>
          <a:ext cx="6267450" cy="70389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666750</xdr:colOff>
      <xdr:row>33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0AF96-2577-4CE7-9A0B-17C0F26DB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41956850" y="0"/>
          <a:ext cx="6305550" cy="7296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6:M29"/>
  <sheetViews>
    <sheetView rightToLeft="1" tabSelected="1" view="pageBreakPreview" zoomScaleNormal="100" zoomScaleSheetLayoutView="100" workbookViewId="0">
      <selection activeCell="M10" sqref="M10"/>
    </sheetView>
  </sheetViews>
  <sheetFormatPr defaultColWidth="9.140625" defaultRowHeight="17.25"/>
  <cols>
    <col min="1" max="16384" width="9.140625" style="74"/>
  </cols>
  <sheetData>
    <row r="16" spans="13:13">
      <c r="M16" s="74" t="s">
        <v>55</v>
      </c>
    </row>
    <row r="22" spans="1:12" ht="15" customHeight="1">
      <c r="A22" s="289" t="s">
        <v>68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76"/>
      <c r="L22" s="276"/>
    </row>
    <row r="23" spans="1:12" ht="15" customHeight="1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76"/>
      <c r="L23" s="276"/>
    </row>
    <row r="24" spans="1:12" ht="15" customHeight="1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76"/>
      <c r="L24" s="276"/>
    </row>
    <row r="26" spans="1:12" ht="15" customHeight="1">
      <c r="A26" s="289" t="s">
        <v>531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</row>
    <row r="27" spans="1:12" ht="15" customHeight="1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</row>
    <row r="28" spans="1:12" ht="15" customHeight="1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</row>
    <row r="29" spans="1:12" ht="15" customHeight="1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89"/>
      <c r="L29" s="289"/>
    </row>
  </sheetData>
  <mergeCells count="4">
    <mergeCell ref="A22:J24"/>
    <mergeCell ref="A26:J28"/>
    <mergeCell ref="K26:L28"/>
    <mergeCell ref="K29:L29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6"/>
  <sheetViews>
    <sheetView rightToLeft="1" view="pageBreakPreview" topLeftCell="H1" zoomScale="80" zoomScaleNormal="100" zoomScaleSheetLayoutView="80" workbookViewId="0">
      <selection activeCell="X1" sqref="X1:X1048576"/>
    </sheetView>
  </sheetViews>
  <sheetFormatPr defaultColWidth="9.140625" defaultRowHeight="30.75"/>
  <cols>
    <col min="1" max="1" width="51.85546875" style="8" bestFit="1" customWidth="1"/>
    <col min="2" max="2" width="1.85546875" style="8" customWidth="1"/>
    <col min="3" max="3" width="18.85546875" style="6" bestFit="1" customWidth="1"/>
    <col min="4" max="4" width="1.140625" style="6" customWidth="1"/>
    <col min="5" max="5" width="29" style="6" bestFit="1" customWidth="1"/>
    <col min="6" max="6" width="1.42578125" style="6" customWidth="1"/>
    <col min="7" max="7" width="27.5703125" style="6" customWidth="1"/>
    <col min="8" max="8" width="1.5703125" style="6" customWidth="1"/>
    <col min="9" max="9" width="17.85546875" style="6" bestFit="1" customWidth="1"/>
    <col min="10" max="10" width="28.7109375" style="6" customWidth="1"/>
    <col min="11" max="11" width="1.42578125" style="6" customWidth="1"/>
    <col min="12" max="12" width="17.85546875" style="6" bestFit="1" customWidth="1"/>
    <col min="13" max="13" width="24.42578125" style="6" bestFit="1" customWidth="1"/>
    <col min="14" max="14" width="1.140625" style="6" customWidth="1"/>
    <col min="15" max="15" width="18.85546875" style="6" bestFit="1" customWidth="1"/>
    <col min="16" max="16" width="1.42578125" style="6" customWidth="1"/>
    <col min="17" max="17" width="13.5703125" style="174" bestFit="1" customWidth="1"/>
    <col min="18" max="18" width="1.5703125" style="6" customWidth="1"/>
    <col min="19" max="19" width="26.85546875" style="6" bestFit="1" customWidth="1"/>
    <col min="20" max="20" width="1.85546875" style="6" customWidth="1"/>
    <col min="21" max="21" width="34.7109375" style="228" bestFit="1" customWidth="1"/>
    <col min="22" max="22" width="1.5703125" style="8" customWidth="1"/>
    <col min="23" max="23" width="14.7109375" style="125" bestFit="1" customWidth="1"/>
    <col min="24" max="24" width="26.85546875" style="8" bestFit="1" customWidth="1"/>
    <col min="25" max="25" width="16.42578125" style="8" bestFit="1" customWidth="1"/>
    <col min="26" max="26" width="27.28515625" style="8" customWidth="1"/>
    <col min="27" max="27" width="22.28515625" style="8" customWidth="1"/>
    <col min="28" max="28" width="18.140625" style="8" bestFit="1" customWidth="1"/>
    <col min="29" max="16384" width="9.140625" style="8"/>
  </cols>
  <sheetData>
    <row r="1" spans="1:26" ht="31.5">
      <c r="A1" s="300" t="s">
        <v>83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6" ht="31.5">
      <c r="A2" s="300" t="s">
        <v>47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6" ht="31.5">
      <c r="A3" s="300" t="s">
        <v>533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6" ht="31.5">
      <c r="A4" s="307" t="s">
        <v>25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</row>
    <row r="5" spans="1:26" ht="31.5">
      <c r="A5" s="307" t="s">
        <v>26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</row>
    <row r="7" spans="1:26" ht="32.25" thickBot="1">
      <c r="A7" s="28"/>
      <c r="B7" s="119"/>
      <c r="C7" s="290" t="s">
        <v>485</v>
      </c>
      <c r="D7" s="290"/>
      <c r="E7" s="290"/>
      <c r="F7" s="290"/>
      <c r="G7" s="290"/>
      <c r="H7" s="120"/>
      <c r="I7" s="308" t="s">
        <v>7</v>
      </c>
      <c r="J7" s="308"/>
      <c r="K7" s="308"/>
      <c r="L7" s="308"/>
      <c r="M7" s="308"/>
      <c r="O7" s="291" t="s">
        <v>532</v>
      </c>
      <c r="P7" s="291"/>
      <c r="Q7" s="291"/>
      <c r="R7" s="291"/>
      <c r="S7" s="291"/>
      <c r="T7" s="291"/>
      <c r="U7" s="291"/>
      <c r="V7" s="291"/>
      <c r="W7" s="291"/>
    </row>
    <row r="8" spans="1:26">
      <c r="A8" s="301" t="s">
        <v>1</v>
      </c>
      <c r="B8" s="121"/>
      <c r="C8" s="306" t="s">
        <v>3</v>
      </c>
      <c r="D8" s="292"/>
      <c r="E8" s="306" t="s">
        <v>0</v>
      </c>
      <c r="F8" s="292"/>
      <c r="G8" s="294" t="s">
        <v>21</v>
      </c>
      <c r="H8" s="230"/>
      <c r="I8" s="303" t="s">
        <v>4</v>
      </c>
      <c r="J8" s="303"/>
      <c r="K8" s="122"/>
      <c r="L8" s="303" t="s">
        <v>5</v>
      </c>
      <c r="M8" s="303"/>
      <c r="O8" s="304" t="s">
        <v>3</v>
      </c>
      <c r="P8" s="292"/>
      <c r="Q8" s="296" t="s">
        <v>481</v>
      </c>
      <c r="R8" s="229"/>
      <c r="S8" s="304" t="s">
        <v>0</v>
      </c>
      <c r="T8" s="292"/>
      <c r="U8" s="294" t="s">
        <v>21</v>
      </c>
      <c r="V8" s="123"/>
      <c r="W8" s="298" t="s">
        <v>482</v>
      </c>
      <c r="Y8" s="227"/>
    </row>
    <row r="9" spans="1:26" ht="31.5" thickBot="1">
      <c r="A9" s="302"/>
      <c r="B9" s="121"/>
      <c r="C9" s="305"/>
      <c r="D9" s="293"/>
      <c r="E9" s="305"/>
      <c r="F9" s="293"/>
      <c r="G9" s="295"/>
      <c r="H9" s="230"/>
      <c r="I9" s="231" t="s">
        <v>3</v>
      </c>
      <c r="J9" s="231" t="s">
        <v>0</v>
      </c>
      <c r="K9" s="122"/>
      <c r="L9" s="231" t="s">
        <v>3</v>
      </c>
      <c r="M9" s="231" t="s">
        <v>46</v>
      </c>
      <c r="O9" s="305"/>
      <c r="P9" s="292"/>
      <c r="Q9" s="297"/>
      <c r="R9" s="229"/>
      <c r="S9" s="305"/>
      <c r="T9" s="292"/>
      <c r="U9" s="295"/>
      <c r="V9" s="123"/>
      <c r="W9" s="299"/>
      <c r="Y9" s="227"/>
    </row>
    <row r="10" spans="1:26">
      <c r="A10" s="124" t="s">
        <v>118</v>
      </c>
      <c r="C10" s="228">
        <v>1183718</v>
      </c>
      <c r="D10" s="228"/>
      <c r="E10" s="228">
        <v>11090118621</v>
      </c>
      <c r="F10" s="228"/>
      <c r="G10" s="198">
        <v>8719160848</v>
      </c>
      <c r="H10" s="228"/>
      <c r="I10" s="228">
        <v>0</v>
      </c>
      <c r="J10" s="228">
        <v>0</v>
      </c>
      <c r="K10" s="26"/>
      <c r="L10" s="228">
        <v>189775</v>
      </c>
      <c r="M10" s="228">
        <v>1777980281</v>
      </c>
      <c r="N10" s="228"/>
      <c r="O10" s="228">
        <v>993943</v>
      </c>
      <c r="P10" s="228"/>
      <c r="Q10" s="256" t="s">
        <v>542</v>
      </c>
      <c r="R10" s="228"/>
      <c r="S10" s="228">
        <v>9312138340</v>
      </c>
      <c r="T10" s="228"/>
      <c r="U10" s="6">
        <v>7400337508</v>
      </c>
      <c r="V10" s="26"/>
      <c r="W10" s="27">
        <f>U10/درآمدها!$J$5</f>
        <v>3.7389301047188665E-3</v>
      </c>
      <c r="X10" s="188"/>
      <c r="Y10" s="227"/>
      <c r="Z10" s="197"/>
    </row>
    <row r="11" spans="1:26">
      <c r="A11" s="124" t="s">
        <v>274</v>
      </c>
      <c r="C11" s="228">
        <v>86239</v>
      </c>
      <c r="D11" s="228"/>
      <c r="E11" s="228">
        <v>398978550</v>
      </c>
      <c r="F11" s="228"/>
      <c r="G11" s="6">
        <v>390567103</v>
      </c>
      <c r="H11" s="228"/>
      <c r="I11" s="228">
        <v>0</v>
      </c>
      <c r="J11" s="228">
        <v>0</v>
      </c>
      <c r="K11" s="26"/>
      <c r="L11" s="228">
        <v>28447</v>
      </c>
      <c r="M11" s="228">
        <v>131608005</v>
      </c>
      <c r="N11" s="228"/>
      <c r="O11" s="228">
        <v>57792</v>
      </c>
      <c r="P11" s="228"/>
      <c r="Q11" s="256" t="s">
        <v>543</v>
      </c>
      <c r="R11" s="228"/>
      <c r="S11" s="228">
        <v>267370545</v>
      </c>
      <c r="T11" s="228"/>
      <c r="U11" s="6">
        <v>275808513</v>
      </c>
      <c r="V11" s="26"/>
      <c r="W11" s="27">
        <f>U11/درآمدها!$J$5</f>
        <v>1.3934888122043811E-4</v>
      </c>
      <c r="X11" s="188"/>
      <c r="Y11" s="227"/>
      <c r="Z11" s="197"/>
    </row>
    <row r="12" spans="1:26">
      <c r="A12" s="124" t="s">
        <v>261</v>
      </c>
      <c r="C12" s="228">
        <v>100009</v>
      </c>
      <c r="D12" s="228"/>
      <c r="E12" s="228">
        <v>1934967946</v>
      </c>
      <c r="F12" s="228"/>
      <c r="G12" s="6">
        <v>1481267805</v>
      </c>
      <c r="H12" s="228"/>
      <c r="I12" s="228">
        <v>0</v>
      </c>
      <c r="J12" s="228">
        <v>0</v>
      </c>
      <c r="K12" s="26"/>
      <c r="L12" s="228">
        <v>18942</v>
      </c>
      <c r="M12" s="228">
        <v>366488644</v>
      </c>
      <c r="N12" s="228"/>
      <c r="O12" s="228">
        <v>81067</v>
      </c>
      <c r="P12" s="228"/>
      <c r="Q12" s="256" t="s">
        <v>544</v>
      </c>
      <c r="R12" s="228"/>
      <c r="S12" s="228">
        <v>1568479302</v>
      </c>
      <c r="T12" s="228"/>
      <c r="U12" s="6">
        <v>1326423365</v>
      </c>
      <c r="V12" s="26"/>
      <c r="W12" s="27">
        <f>U12/درآمدها!$J$5</f>
        <v>6.7015919823112502E-4</v>
      </c>
      <c r="X12" s="188"/>
      <c r="Y12" s="227"/>
      <c r="Z12" s="197"/>
    </row>
    <row r="13" spans="1:26">
      <c r="A13" s="124" t="s">
        <v>494</v>
      </c>
      <c r="C13" s="228">
        <v>484069</v>
      </c>
      <c r="D13" s="228"/>
      <c r="E13" s="228">
        <v>4400096130</v>
      </c>
      <c r="F13" s="228"/>
      <c r="G13" s="6">
        <v>4595352944</v>
      </c>
      <c r="H13" s="228"/>
      <c r="I13" s="228">
        <v>0</v>
      </c>
      <c r="J13" s="228">
        <v>0</v>
      </c>
      <c r="K13" s="26"/>
      <c r="L13" s="228">
        <v>60657</v>
      </c>
      <c r="M13" s="228">
        <v>551360716</v>
      </c>
      <c r="N13" s="228"/>
      <c r="O13" s="228">
        <v>423412</v>
      </c>
      <c r="P13" s="228"/>
      <c r="Q13" s="256" t="s">
        <v>545</v>
      </c>
      <c r="R13" s="228"/>
      <c r="S13" s="228">
        <v>3848735414</v>
      </c>
      <c r="T13" s="228"/>
      <c r="U13" s="6">
        <v>4520387586</v>
      </c>
      <c r="V13" s="26"/>
      <c r="W13" s="27">
        <f>U13/درآمدها!$J$5</f>
        <v>2.2838705953643168E-3</v>
      </c>
      <c r="X13" s="188"/>
      <c r="Y13" s="227"/>
      <c r="Z13" s="197"/>
    </row>
    <row r="14" spans="1:26">
      <c r="A14" s="124" t="s">
        <v>191</v>
      </c>
      <c r="C14" s="228">
        <v>7087711</v>
      </c>
      <c r="D14" s="228"/>
      <c r="E14" s="228">
        <v>15488888528</v>
      </c>
      <c r="F14" s="228"/>
      <c r="G14" s="6">
        <v>12914473209</v>
      </c>
      <c r="H14" s="228"/>
      <c r="I14" s="228">
        <v>0</v>
      </c>
      <c r="J14" s="228">
        <v>0</v>
      </c>
      <c r="K14" s="26"/>
      <c r="L14" s="228">
        <v>921891</v>
      </c>
      <c r="M14" s="228">
        <v>2014623188</v>
      </c>
      <c r="N14" s="228"/>
      <c r="O14" s="228">
        <v>6165820</v>
      </c>
      <c r="P14" s="228"/>
      <c r="Q14" s="256" t="s">
        <v>546</v>
      </c>
      <c r="R14" s="228"/>
      <c r="S14" s="228">
        <v>13474265340</v>
      </c>
      <c r="T14" s="228"/>
      <c r="U14" s="6">
        <v>12380849413</v>
      </c>
      <c r="V14" s="26"/>
      <c r="W14" s="27">
        <f>U14/درآمدها!$J$5</f>
        <v>6.2552728902181051E-3</v>
      </c>
      <c r="X14" s="188"/>
      <c r="Y14" s="227"/>
      <c r="Z14" s="197"/>
    </row>
    <row r="15" spans="1:26">
      <c r="A15" s="124" t="s">
        <v>538</v>
      </c>
      <c r="C15" s="228">
        <v>0</v>
      </c>
      <c r="D15" s="228"/>
      <c r="E15" s="228">
        <v>0</v>
      </c>
      <c r="F15" s="228"/>
      <c r="G15" s="6">
        <v>0</v>
      </c>
      <c r="H15" s="228"/>
      <c r="I15" s="228">
        <v>127241</v>
      </c>
      <c r="J15" s="228">
        <v>2016094222</v>
      </c>
      <c r="K15" s="26"/>
      <c r="L15" s="228">
        <v>21455</v>
      </c>
      <c r="M15" s="228">
        <v>339947827</v>
      </c>
      <c r="N15" s="228"/>
      <c r="O15" s="228">
        <v>105786</v>
      </c>
      <c r="P15" s="228"/>
      <c r="Q15" s="256" t="s">
        <v>547</v>
      </c>
      <c r="R15" s="228"/>
      <c r="S15" s="228">
        <v>1676146395</v>
      </c>
      <c r="T15" s="228"/>
      <c r="U15" s="6">
        <v>1735083461</v>
      </c>
      <c r="V15" s="26"/>
      <c r="W15" s="27">
        <f>U15/درآمدها!$J$5</f>
        <v>8.7662971851211729E-4</v>
      </c>
      <c r="X15" s="188"/>
      <c r="Y15" s="227"/>
      <c r="Z15" s="197"/>
    </row>
    <row r="16" spans="1:26">
      <c r="A16" s="124" t="s">
        <v>109</v>
      </c>
      <c r="C16" s="228">
        <v>3341573</v>
      </c>
      <c r="D16" s="228"/>
      <c r="E16" s="228">
        <v>8207862690</v>
      </c>
      <c r="F16" s="228"/>
      <c r="G16" s="6">
        <v>7716287361</v>
      </c>
      <c r="H16" s="228"/>
      <c r="I16" s="228">
        <v>707540</v>
      </c>
      <c r="J16" s="228">
        <v>0</v>
      </c>
      <c r="K16" s="26"/>
      <c r="L16" s="228">
        <v>339518</v>
      </c>
      <c r="M16" s="228">
        <v>833953687</v>
      </c>
      <c r="N16" s="228"/>
      <c r="O16" s="228">
        <v>3709595</v>
      </c>
      <c r="P16" s="228"/>
      <c r="Q16" s="256" t="s">
        <v>548</v>
      </c>
      <c r="R16" s="228"/>
      <c r="S16" s="228">
        <v>7373909003</v>
      </c>
      <c r="T16" s="228"/>
      <c r="U16" s="6">
        <v>8325896933</v>
      </c>
      <c r="V16" s="26"/>
      <c r="W16" s="27">
        <f>U16/درآمدها!$J$5</f>
        <v>4.206557695230484E-3</v>
      </c>
      <c r="X16" s="188"/>
      <c r="Y16" s="227"/>
      <c r="Z16" s="197"/>
    </row>
    <row r="17" spans="1:26">
      <c r="A17" s="124" t="s">
        <v>173</v>
      </c>
      <c r="C17" s="228">
        <v>2432114</v>
      </c>
      <c r="D17" s="228"/>
      <c r="E17" s="228">
        <v>17551147220</v>
      </c>
      <c r="F17" s="228"/>
      <c r="G17" s="6">
        <v>14723445396</v>
      </c>
      <c r="H17" s="228"/>
      <c r="I17" s="228">
        <v>0</v>
      </c>
      <c r="J17" s="228">
        <v>0</v>
      </c>
      <c r="K17" s="26"/>
      <c r="L17" s="228">
        <v>353484</v>
      </c>
      <c r="M17" s="228">
        <v>2550887715</v>
      </c>
      <c r="N17" s="228"/>
      <c r="O17" s="228">
        <v>2078630</v>
      </c>
      <c r="P17" s="228"/>
      <c r="Q17" s="256" t="s">
        <v>549</v>
      </c>
      <c r="R17" s="228"/>
      <c r="S17" s="228">
        <v>15000259505</v>
      </c>
      <c r="T17" s="228"/>
      <c r="U17" s="6">
        <v>13492691853</v>
      </c>
      <c r="V17" s="26"/>
      <c r="W17" s="27">
        <f>U17/درآمدها!$J$5</f>
        <v>6.817017697955066E-3</v>
      </c>
      <c r="X17" s="188"/>
      <c r="Y17" s="227"/>
      <c r="Z17" s="197"/>
    </row>
    <row r="18" spans="1:26">
      <c r="A18" s="124" t="s">
        <v>168</v>
      </c>
      <c r="C18" s="228">
        <v>8797733</v>
      </c>
      <c r="D18" s="228"/>
      <c r="E18" s="228">
        <v>8368344850</v>
      </c>
      <c r="F18" s="228"/>
      <c r="G18" s="6">
        <v>7389851586</v>
      </c>
      <c r="H18" s="228"/>
      <c r="I18" s="228">
        <v>0</v>
      </c>
      <c r="J18" s="228">
        <v>0</v>
      </c>
      <c r="K18" s="26"/>
      <c r="L18" s="228">
        <v>2359948</v>
      </c>
      <c r="M18" s="228">
        <v>2244766770</v>
      </c>
      <c r="N18" s="228"/>
      <c r="O18" s="228">
        <v>6437785</v>
      </c>
      <c r="P18" s="228"/>
      <c r="Q18" s="256" t="s">
        <v>550</v>
      </c>
      <c r="R18" s="228"/>
      <c r="S18" s="228">
        <v>6123578080</v>
      </c>
      <c r="T18" s="228"/>
      <c r="U18" s="6">
        <v>5701936844</v>
      </c>
      <c r="V18" s="26"/>
      <c r="W18" s="27">
        <f>U18/درآمدها!$J$5</f>
        <v>2.8808339211813805E-3</v>
      </c>
      <c r="X18" s="188"/>
      <c r="Y18" s="227"/>
      <c r="Z18" s="197"/>
    </row>
    <row r="19" spans="1:26">
      <c r="A19" s="124" t="s">
        <v>269</v>
      </c>
      <c r="C19" s="228">
        <v>114508</v>
      </c>
      <c r="D19" s="228"/>
      <c r="E19" s="228">
        <v>1016755763</v>
      </c>
      <c r="F19" s="228"/>
      <c r="G19" s="6">
        <v>1050620235</v>
      </c>
      <c r="H19" s="228"/>
      <c r="I19" s="228">
        <v>0</v>
      </c>
      <c r="J19" s="228">
        <v>0</v>
      </c>
      <c r="K19" s="26"/>
      <c r="L19" s="228">
        <v>25570</v>
      </c>
      <c r="M19" s="228">
        <v>227044791</v>
      </c>
      <c r="N19" s="228"/>
      <c r="O19" s="228">
        <v>88938</v>
      </c>
      <c r="P19" s="228"/>
      <c r="Q19" s="256" t="s">
        <v>551</v>
      </c>
      <c r="R19" s="228"/>
      <c r="S19" s="228">
        <v>789710972</v>
      </c>
      <c r="T19" s="228"/>
      <c r="U19" s="6">
        <v>869058694</v>
      </c>
      <c r="V19" s="26"/>
      <c r="W19" s="27">
        <f>U19/درآمدها!$J$5</f>
        <v>4.390812865293794E-4</v>
      </c>
      <c r="X19" s="188"/>
      <c r="Y19" s="227"/>
      <c r="Z19" s="197"/>
    </row>
    <row r="20" spans="1:26">
      <c r="A20" s="124" t="s">
        <v>212</v>
      </c>
      <c r="C20" s="228">
        <v>681019</v>
      </c>
      <c r="D20" s="228"/>
      <c r="E20" s="228">
        <v>4632709811</v>
      </c>
      <c r="F20" s="228"/>
      <c r="G20" s="6">
        <v>4271661377</v>
      </c>
      <c r="H20" s="228"/>
      <c r="I20" s="228">
        <v>196782</v>
      </c>
      <c r="J20" s="228">
        <v>1274588839</v>
      </c>
      <c r="K20" s="26"/>
      <c r="L20" s="228">
        <v>128398</v>
      </c>
      <c r="M20" s="228">
        <v>864074355</v>
      </c>
      <c r="N20" s="228"/>
      <c r="O20" s="228">
        <v>749403</v>
      </c>
      <c r="P20" s="228"/>
      <c r="Q20" s="256" t="s">
        <v>552</v>
      </c>
      <c r="R20" s="228"/>
      <c r="S20" s="228">
        <v>5043224295</v>
      </c>
      <c r="T20" s="228"/>
      <c r="U20" s="6">
        <v>5385945500</v>
      </c>
      <c r="V20" s="26"/>
      <c r="W20" s="27">
        <f>U20/درآمدها!$J$5</f>
        <v>2.7211831555730591E-3</v>
      </c>
      <c r="X20" s="188"/>
      <c r="Y20" s="227"/>
      <c r="Z20" s="197"/>
    </row>
    <row r="21" spans="1:26">
      <c r="A21" s="124" t="s">
        <v>99</v>
      </c>
      <c r="C21" s="228">
        <v>2290676</v>
      </c>
      <c r="D21" s="228"/>
      <c r="E21" s="228">
        <v>11598260310</v>
      </c>
      <c r="F21" s="228"/>
      <c r="G21" s="6">
        <v>10588266125</v>
      </c>
      <c r="H21" s="228"/>
      <c r="I21" s="228">
        <v>1270916</v>
      </c>
      <c r="J21" s="228">
        <v>5530994598</v>
      </c>
      <c r="K21" s="26"/>
      <c r="L21" s="228">
        <v>431028</v>
      </c>
      <c r="M21" s="228">
        <v>2074997211</v>
      </c>
      <c r="N21" s="228"/>
      <c r="O21" s="228">
        <v>3130564</v>
      </c>
      <c r="P21" s="228"/>
      <c r="Q21" s="256" t="s">
        <v>553</v>
      </c>
      <c r="R21" s="228"/>
      <c r="S21" s="228">
        <v>15054257697</v>
      </c>
      <c r="T21" s="228"/>
      <c r="U21" s="6">
        <v>13792105427</v>
      </c>
      <c r="V21" s="26"/>
      <c r="W21" s="27">
        <f>U21/درآمدها!$J$5</f>
        <v>6.9682927478267606E-3</v>
      </c>
      <c r="X21" s="188"/>
      <c r="Y21" s="227"/>
      <c r="Z21" s="197"/>
    </row>
    <row r="22" spans="1:26">
      <c r="A22" s="124" t="s">
        <v>129</v>
      </c>
      <c r="C22" s="228">
        <v>2871768</v>
      </c>
      <c r="D22" s="228"/>
      <c r="E22" s="228">
        <v>17213284371</v>
      </c>
      <c r="F22" s="228"/>
      <c r="G22" s="6">
        <v>14815794292</v>
      </c>
      <c r="H22" s="228"/>
      <c r="I22" s="228">
        <v>0</v>
      </c>
      <c r="J22" s="228">
        <v>0</v>
      </c>
      <c r="K22" s="26"/>
      <c r="L22" s="228">
        <v>415726</v>
      </c>
      <c r="M22" s="228">
        <v>2491848178</v>
      </c>
      <c r="N22" s="228"/>
      <c r="O22" s="228">
        <v>2456042</v>
      </c>
      <c r="P22" s="228"/>
      <c r="Q22" s="256" t="s">
        <v>554</v>
      </c>
      <c r="R22" s="228"/>
      <c r="S22" s="228">
        <v>14721436193</v>
      </c>
      <c r="T22" s="228"/>
      <c r="U22" s="6">
        <v>14355599879</v>
      </c>
      <c r="V22" s="26"/>
      <c r="W22" s="27">
        <f>U22/درآمدها!$J$5</f>
        <v>7.2529914346295271E-3</v>
      </c>
      <c r="X22" s="188"/>
      <c r="Y22" s="227"/>
      <c r="Z22" s="197"/>
    </row>
    <row r="23" spans="1:26">
      <c r="A23" s="124" t="s">
        <v>213</v>
      </c>
      <c r="C23" s="228">
        <v>15910166</v>
      </c>
      <c r="D23" s="228"/>
      <c r="E23" s="228">
        <v>63208446669</v>
      </c>
      <c r="F23" s="228"/>
      <c r="G23" s="6">
        <v>63214555550</v>
      </c>
      <c r="H23" s="228"/>
      <c r="I23" s="228">
        <v>0</v>
      </c>
      <c r="J23" s="228">
        <v>0</v>
      </c>
      <c r="K23" s="26"/>
      <c r="L23" s="228">
        <v>1769549</v>
      </c>
      <c r="M23" s="228">
        <v>7030124236</v>
      </c>
      <c r="N23" s="228"/>
      <c r="O23" s="228">
        <v>14140617</v>
      </c>
      <c r="P23" s="228"/>
      <c r="Q23" s="256" t="s">
        <v>555</v>
      </c>
      <c r="R23" s="228"/>
      <c r="S23" s="228">
        <v>56178322433</v>
      </c>
      <c r="T23" s="228"/>
      <c r="U23" s="6">
        <v>58756087778</v>
      </c>
      <c r="V23" s="26"/>
      <c r="W23" s="27">
        <f>U23/درآمدها!$J$5</f>
        <v>2.9685795437192169E-2</v>
      </c>
      <c r="X23" s="188"/>
      <c r="Y23" s="227"/>
      <c r="Z23" s="197"/>
    </row>
    <row r="24" spans="1:26">
      <c r="A24" s="124" t="s">
        <v>110</v>
      </c>
      <c r="C24" s="228">
        <v>4503427</v>
      </c>
      <c r="D24" s="228"/>
      <c r="E24" s="228">
        <v>9428068868</v>
      </c>
      <c r="F24" s="228"/>
      <c r="G24" s="6">
        <v>9351683436</v>
      </c>
      <c r="H24" s="228"/>
      <c r="I24" s="228">
        <v>0</v>
      </c>
      <c r="J24" s="228">
        <v>0</v>
      </c>
      <c r="K24" s="26"/>
      <c r="L24" s="228">
        <v>600200</v>
      </c>
      <c r="M24" s="228">
        <v>1256537951</v>
      </c>
      <c r="N24" s="228"/>
      <c r="O24" s="228">
        <v>3903227</v>
      </c>
      <c r="P24" s="228"/>
      <c r="Q24" s="256" t="s">
        <v>556</v>
      </c>
      <c r="R24" s="228"/>
      <c r="S24" s="228">
        <v>8171530917</v>
      </c>
      <c r="T24" s="228"/>
      <c r="U24" s="6">
        <v>9040406525</v>
      </c>
      <c r="V24" s="26"/>
      <c r="W24" s="27">
        <f>U24/درآمدها!$J$5</f>
        <v>4.5675549363362062E-3</v>
      </c>
      <c r="X24" s="188"/>
      <c r="Y24" s="227"/>
      <c r="Z24" s="197"/>
    </row>
    <row r="25" spans="1:26">
      <c r="A25" s="124" t="s">
        <v>140</v>
      </c>
      <c r="C25" s="228">
        <v>1461264</v>
      </c>
      <c r="D25" s="228"/>
      <c r="E25" s="228">
        <v>4313160312</v>
      </c>
      <c r="F25" s="228"/>
      <c r="G25" s="6">
        <v>3959704403</v>
      </c>
      <c r="H25" s="228"/>
      <c r="I25" s="228">
        <v>1039619</v>
      </c>
      <c r="J25" s="228">
        <v>2989761754</v>
      </c>
      <c r="K25" s="26"/>
      <c r="L25" s="228">
        <v>337071</v>
      </c>
      <c r="M25" s="228">
        <v>984973977</v>
      </c>
      <c r="N25" s="228"/>
      <c r="O25" s="228">
        <v>2163812</v>
      </c>
      <c r="P25" s="228"/>
      <c r="Q25" s="256" t="s">
        <v>557</v>
      </c>
      <c r="R25" s="228"/>
      <c r="S25" s="228">
        <v>6317948089</v>
      </c>
      <c r="T25" s="228"/>
      <c r="U25" s="6">
        <v>6364623529</v>
      </c>
      <c r="V25" s="26"/>
      <c r="W25" s="27">
        <f>U25/درآمدها!$J$5</f>
        <v>3.2156482717247623E-3</v>
      </c>
      <c r="X25" s="188"/>
      <c r="Y25" s="227"/>
      <c r="Z25" s="197"/>
    </row>
    <row r="26" spans="1:26">
      <c r="A26" s="124" t="s">
        <v>495</v>
      </c>
      <c r="C26" s="228">
        <v>1090642</v>
      </c>
      <c r="D26" s="228"/>
      <c r="E26" s="228">
        <v>9747221976</v>
      </c>
      <c r="F26" s="228"/>
      <c r="G26" s="6">
        <v>10191035194</v>
      </c>
      <c r="H26" s="228"/>
      <c r="I26" s="228">
        <v>0</v>
      </c>
      <c r="J26" s="228">
        <v>0</v>
      </c>
      <c r="K26" s="26"/>
      <c r="L26" s="228">
        <v>103936</v>
      </c>
      <c r="M26" s="228">
        <v>928890748</v>
      </c>
      <c r="N26" s="228"/>
      <c r="O26" s="228">
        <v>986706</v>
      </c>
      <c r="P26" s="228"/>
      <c r="Q26" s="256" t="s">
        <v>558</v>
      </c>
      <c r="R26" s="228"/>
      <c r="S26" s="228">
        <v>8818331228</v>
      </c>
      <c r="T26" s="228"/>
      <c r="U26" s="6">
        <v>9602375625</v>
      </c>
      <c r="V26" s="26"/>
      <c r="W26" s="27">
        <f>U26/درآمدها!$J$5</f>
        <v>4.8514829576785223E-3</v>
      </c>
      <c r="X26" s="188"/>
      <c r="Y26" s="227"/>
      <c r="Z26" s="197"/>
    </row>
    <row r="27" spans="1:26">
      <c r="A27" s="124" t="s">
        <v>222</v>
      </c>
      <c r="C27" s="228">
        <v>816701</v>
      </c>
      <c r="D27" s="228"/>
      <c r="E27" s="228">
        <v>7674171244</v>
      </c>
      <c r="F27" s="228"/>
      <c r="G27" s="6">
        <v>10066836204</v>
      </c>
      <c r="H27" s="228"/>
      <c r="I27" s="228">
        <v>510438</v>
      </c>
      <c r="J27" s="228">
        <v>0</v>
      </c>
      <c r="K27" s="26"/>
      <c r="L27" s="228">
        <v>857190</v>
      </c>
      <c r="M27" s="228">
        <v>3258272278</v>
      </c>
      <c r="N27" s="228"/>
      <c r="O27" s="228">
        <v>469949</v>
      </c>
      <c r="P27" s="228"/>
      <c r="Q27" s="256" t="s">
        <v>559</v>
      </c>
      <c r="R27" s="228"/>
      <c r="S27" s="228">
        <v>4415898966</v>
      </c>
      <c r="T27" s="228"/>
      <c r="U27" s="6">
        <v>5428315580</v>
      </c>
      <c r="V27" s="26"/>
      <c r="W27" s="27">
        <f>U27/درآمدها!$J$5</f>
        <v>2.7425901207932387E-3</v>
      </c>
      <c r="X27" s="188"/>
      <c r="Y27" s="227"/>
      <c r="Z27" s="197"/>
    </row>
    <row r="28" spans="1:26">
      <c r="A28" s="124" t="s">
        <v>113</v>
      </c>
      <c r="C28" s="228">
        <v>14964292</v>
      </c>
      <c r="D28" s="228"/>
      <c r="E28" s="228">
        <v>22069685962</v>
      </c>
      <c r="F28" s="228"/>
      <c r="G28" s="6">
        <v>22610386786</v>
      </c>
      <c r="H28" s="228"/>
      <c r="I28" s="228">
        <v>1872397</v>
      </c>
      <c r="J28" s="228">
        <v>2849884124</v>
      </c>
      <c r="K28" s="26"/>
      <c r="L28" s="228">
        <v>2285784</v>
      </c>
      <c r="M28" s="228">
        <v>3382483182</v>
      </c>
      <c r="N28" s="228"/>
      <c r="O28" s="228">
        <v>14550905</v>
      </c>
      <c r="P28" s="228"/>
      <c r="Q28" s="256" t="s">
        <v>560</v>
      </c>
      <c r="R28" s="228"/>
      <c r="S28" s="228">
        <v>21537086904</v>
      </c>
      <c r="T28" s="228"/>
      <c r="U28" s="6">
        <v>25167929184</v>
      </c>
      <c r="V28" s="26"/>
      <c r="W28" s="27">
        <f>U28/درآمدها!$J$5</f>
        <v>1.2715788705280513E-2</v>
      </c>
      <c r="X28" s="188"/>
      <c r="Y28" s="227"/>
      <c r="Z28" s="197"/>
    </row>
    <row r="29" spans="1:26">
      <c r="A29" s="124" t="s">
        <v>496</v>
      </c>
      <c r="C29" s="228">
        <v>1699050</v>
      </c>
      <c r="D29" s="122"/>
      <c r="E29" s="228">
        <v>8956088891</v>
      </c>
      <c r="F29" s="228"/>
      <c r="G29" s="6">
        <v>8968274868</v>
      </c>
      <c r="H29" s="228"/>
      <c r="I29" s="228">
        <v>0</v>
      </c>
      <c r="J29" s="122">
        <v>0</v>
      </c>
      <c r="K29" s="26"/>
      <c r="L29" s="228">
        <v>228779</v>
      </c>
      <c r="M29" s="122">
        <v>1205947477</v>
      </c>
      <c r="N29" s="228"/>
      <c r="O29" s="228">
        <v>1470271</v>
      </c>
      <c r="P29" s="228"/>
      <c r="Q29" s="256" t="s">
        <v>464</v>
      </c>
      <c r="R29" s="228"/>
      <c r="S29" s="122">
        <v>7750141414</v>
      </c>
      <c r="T29" s="228"/>
      <c r="U29" s="152">
        <v>9061441906</v>
      </c>
      <c r="V29" s="26"/>
      <c r="W29" s="27">
        <f>U29/درآمدها!$J$5</f>
        <v>4.5781828055651572E-3</v>
      </c>
      <c r="X29" s="188"/>
      <c r="Y29" s="227"/>
      <c r="Z29" s="197"/>
    </row>
    <row r="30" spans="1:26">
      <c r="A30" s="124" t="s">
        <v>497</v>
      </c>
      <c r="C30" s="228">
        <v>140720</v>
      </c>
      <c r="D30" s="228"/>
      <c r="E30" s="228">
        <v>1995813049</v>
      </c>
      <c r="F30" s="228"/>
      <c r="G30" s="6">
        <v>2306665989</v>
      </c>
      <c r="H30" s="228"/>
      <c r="I30" s="228">
        <v>56694</v>
      </c>
      <c r="J30" s="228">
        <v>935804902</v>
      </c>
      <c r="K30" s="26"/>
      <c r="L30" s="228">
        <v>29994</v>
      </c>
      <c r="M30" s="228">
        <v>444849065</v>
      </c>
      <c r="N30" s="228"/>
      <c r="O30" s="228">
        <v>167420</v>
      </c>
      <c r="P30" s="228"/>
      <c r="Q30" s="256" t="s">
        <v>488</v>
      </c>
      <c r="R30" s="228"/>
      <c r="S30" s="228">
        <v>2486768886</v>
      </c>
      <c r="T30" s="228"/>
      <c r="U30" s="6">
        <v>2995629322</v>
      </c>
      <c r="V30" s="26"/>
      <c r="W30" s="27">
        <f>U30/درآمدها!$J$5</f>
        <v>1.5135051127730765E-3</v>
      </c>
      <c r="X30" s="188"/>
      <c r="Y30" s="227"/>
      <c r="Z30" s="197"/>
    </row>
    <row r="31" spans="1:26">
      <c r="A31" s="124" t="s">
        <v>149</v>
      </c>
      <c r="C31" s="228">
        <v>4795866</v>
      </c>
      <c r="D31" s="228"/>
      <c r="E31" s="228">
        <v>9023912743</v>
      </c>
      <c r="F31" s="228"/>
      <c r="G31" s="6">
        <v>7966209432</v>
      </c>
      <c r="H31" s="228"/>
      <c r="I31" s="228">
        <v>654853</v>
      </c>
      <c r="J31" s="228">
        <v>0</v>
      </c>
      <c r="K31" s="26"/>
      <c r="L31" s="228">
        <v>1391017</v>
      </c>
      <c r="M31" s="228">
        <v>1385167913</v>
      </c>
      <c r="N31" s="228"/>
      <c r="O31" s="228">
        <v>4059702</v>
      </c>
      <c r="P31" s="228"/>
      <c r="Q31" s="256" t="s">
        <v>561</v>
      </c>
      <c r="R31" s="228"/>
      <c r="S31" s="228">
        <v>7638744830</v>
      </c>
      <c r="T31" s="228"/>
      <c r="U31" s="6">
        <v>7332588491</v>
      </c>
      <c r="V31" s="26"/>
      <c r="W31" s="27">
        <f>U31/درآمدها!$J$5</f>
        <v>3.7047007416725767E-3</v>
      </c>
      <c r="X31" s="188"/>
      <c r="Y31" s="227"/>
      <c r="Z31" s="197"/>
    </row>
    <row r="32" spans="1:26">
      <c r="A32" s="124" t="s">
        <v>92</v>
      </c>
      <c r="C32" s="228">
        <v>6405912</v>
      </c>
      <c r="D32" s="228"/>
      <c r="E32" s="228">
        <v>11471729473</v>
      </c>
      <c r="F32" s="228"/>
      <c r="G32" s="6">
        <v>10233049498</v>
      </c>
      <c r="H32" s="228"/>
      <c r="I32" s="228">
        <v>0</v>
      </c>
      <c r="J32" s="228">
        <v>0</v>
      </c>
      <c r="K32" s="26"/>
      <c r="L32" s="228">
        <v>884519</v>
      </c>
      <c r="M32" s="228">
        <v>1583999699</v>
      </c>
      <c r="N32" s="228"/>
      <c r="O32" s="228">
        <v>5521393</v>
      </c>
      <c r="P32" s="228"/>
      <c r="Q32" s="256" t="s">
        <v>562</v>
      </c>
      <c r="R32" s="228"/>
      <c r="S32" s="228">
        <v>9887729774</v>
      </c>
      <c r="T32" s="228"/>
      <c r="U32" s="6">
        <v>9890350365</v>
      </c>
      <c r="V32" s="26"/>
      <c r="W32" s="27">
        <f>U32/درآمدها!$J$5</f>
        <v>4.9969786764373792E-3</v>
      </c>
      <c r="X32" s="188"/>
      <c r="Y32" s="227"/>
      <c r="Z32" s="197"/>
    </row>
    <row r="33" spans="1:26">
      <c r="A33" s="124" t="s">
        <v>202</v>
      </c>
      <c r="C33" s="228">
        <v>3422959</v>
      </c>
      <c r="D33" s="228"/>
      <c r="E33" s="228">
        <v>11103517767</v>
      </c>
      <c r="F33" s="228"/>
      <c r="G33" s="6">
        <v>10476581986</v>
      </c>
      <c r="H33" s="228"/>
      <c r="I33" s="228">
        <v>0</v>
      </c>
      <c r="J33" s="228">
        <v>0</v>
      </c>
      <c r="K33" s="26"/>
      <c r="L33" s="228">
        <v>528419</v>
      </c>
      <c r="M33" s="228">
        <v>1714104597</v>
      </c>
      <c r="N33" s="228"/>
      <c r="O33" s="228">
        <v>2894540</v>
      </c>
      <c r="P33" s="228"/>
      <c r="Q33" s="256" t="s">
        <v>563</v>
      </c>
      <c r="R33" s="228"/>
      <c r="S33" s="228">
        <v>9389413170</v>
      </c>
      <c r="T33" s="228"/>
      <c r="U33" s="6">
        <v>9040531548</v>
      </c>
      <c r="V33" s="26"/>
      <c r="W33" s="27">
        <f>U33/درآمدها!$J$5</f>
        <v>4.5676181026793597E-3</v>
      </c>
      <c r="X33" s="188"/>
      <c r="Y33" s="227"/>
      <c r="Z33" s="197"/>
    </row>
    <row r="34" spans="1:26">
      <c r="A34" s="124" t="s">
        <v>444</v>
      </c>
      <c r="C34" s="228">
        <v>159284</v>
      </c>
      <c r="D34" s="228"/>
      <c r="E34" s="228">
        <v>370626311</v>
      </c>
      <c r="F34" s="228"/>
      <c r="G34" s="6">
        <v>304005624</v>
      </c>
      <c r="H34" s="228"/>
      <c r="I34" s="228">
        <v>0</v>
      </c>
      <c r="J34" s="228">
        <v>0</v>
      </c>
      <c r="K34" s="26"/>
      <c r="L34" s="228">
        <v>0</v>
      </c>
      <c r="M34" s="228">
        <v>0</v>
      </c>
      <c r="N34" s="228"/>
      <c r="O34" s="228">
        <v>159284</v>
      </c>
      <c r="P34" s="228"/>
      <c r="Q34" s="256" t="s">
        <v>493</v>
      </c>
      <c r="R34" s="228"/>
      <c r="S34" s="228">
        <v>370626311</v>
      </c>
      <c r="T34" s="228"/>
      <c r="U34" s="6">
        <v>304005624</v>
      </c>
      <c r="V34" s="26"/>
      <c r="W34" s="27">
        <f>U34/درآمدها!$J$5</f>
        <v>1.5359512702612326E-4</v>
      </c>
      <c r="X34" s="188"/>
      <c r="Y34" s="227"/>
      <c r="Z34" s="197"/>
    </row>
    <row r="35" spans="1:26">
      <c r="A35" s="124" t="s">
        <v>111</v>
      </c>
      <c r="C35" s="228">
        <v>2579401</v>
      </c>
      <c r="D35" s="228"/>
      <c r="E35" s="228">
        <v>11264606090</v>
      </c>
      <c r="F35" s="228"/>
      <c r="G35" s="6">
        <v>10461338545</v>
      </c>
      <c r="H35" s="228"/>
      <c r="I35" s="228">
        <v>0</v>
      </c>
      <c r="J35" s="228">
        <v>0</v>
      </c>
      <c r="K35" s="26"/>
      <c r="L35" s="228">
        <v>382359</v>
      </c>
      <c r="M35" s="228">
        <v>1669815403</v>
      </c>
      <c r="N35" s="228"/>
      <c r="O35" s="228">
        <v>2197042</v>
      </c>
      <c r="P35" s="228"/>
      <c r="Q35" s="256" t="s">
        <v>564</v>
      </c>
      <c r="R35" s="228"/>
      <c r="S35" s="228">
        <v>9594790687</v>
      </c>
      <c r="T35" s="228"/>
      <c r="U35" s="6">
        <v>9871542597</v>
      </c>
      <c r="V35" s="26"/>
      <c r="W35" s="27">
        <f>U35/درآمدها!$J$5</f>
        <v>4.9874762814585355E-3</v>
      </c>
      <c r="X35" s="188"/>
      <c r="Y35" s="227"/>
      <c r="Z35" s="197"/>
    </row>
    <row r="36" spans="1:26">
      <c r="A36" s="124" t="s">
        <v>275</v>
      </c>
      <c r="C36" s="228">
        <v>29274</v>
      </c>
      <c r="D36" s="228"/>
      <c r="E36" s="228">
        <v>3481863246</v>
      </c>
      <c r="F36" s="228"/>
      <c r="G36" s="6">
        <v>3881915951</v>
      </c>
      <c r="H36" s="228"/>
      <c r="I36" s="228">
        <v>0</v>
      </c>
      <c r="J36" s="228">
        <v>0</v>
      </c>
      <c r="K36" s="26"/>
      <c r="L36" s="228">
        <v>6895</v>
      </c>
      <c r="M36" s="228">
        <v>820094524</v>
      </c>
      <c r="N36" s="228"/>
      <c r="O36" s="228">
        <v>22379</v>
      </c>
      <c r="P36" s="228"/>
      <c r="Q36" s="256" t="s">
        <v>565</v>
      </c>
      <c r="R36" s="228"/>
      <c r="S36" s="228">
        <v>2661768722</v>
      </c>
      <c r="T36" s="228"/>
      <c r="U36" s="6">
        <v>3479917530</v>
      </c>
      <c r="V36" s="26"/>
      <c r="W36" s="27">
        <f>U36/درآمدها!$J$5</f>
        <v>1.7581858125782011E-3</v>
      </c>
      <c r="X36" s="188"/>
      <c r="Y36" s="227"/>
      <c r="Z36" s="197"/>
    </row>
    <row r="37" spans="1:26">
      <c r="A37" s="124" t="s">
        <v>108</v>
      </c>
      <c r="C37" s="228">
        <v>396118</v>
      </c>
      <c r="D37" s="228"/>
      <c r="E37" s="228">
        <v>11985891947</v>
      </c>
      <c r="F37" s="228"/>
      <c r="G37" s="6">
        <v>10812679750</v>
      </c>
      <c r="H37" s="228"/>
      <c r="I37" s="228">
        <v>0</v>
      </c>
      <c r="J37" s="228">
        <v>0</v>
      </c>
      <c r="K37" s="26"/>
      <c r="L37" s="228">
        <v>80647</v>
      </c>
      <c r="M37" s="228">
        <v>2440248178</v>
      </c>
      <c r="N37" s="228"/>
      <c r="O37" s="228">
        <v>315471</v>
      </c>
      <c r="P37" s="228"/>
      <c r="Q37" s="256" t="s">
        <v>566</v>
      </c>
      <c r="R37" s="228"/>
      <c r="S37" s="228">
        <v>9545643769</v>
      </c>
      <c r="T37" s="228"/>
      <c r="U37" s="6">
        <v>9363915279</v>
      </c>
      <c r="V37" s="26"/>
      <c r="W37" s="27">
        <f>U37/درآمدها!$J$5</f>
        <v>4.7310037814953755E-3</v>
      </c>
      <c r="X37" s="188"/>
      <c r="Y37" s="227"/>
      <c r="Z37" s="197"/>
    </row>
    <row r="38" spans="1:26">
      <c r="A38" s="124" t="s">
        <v>116</v>
      </c>
      <c r="C38" s="228">
        <v>442792</v>
      </c>
      <c r="D38" s="228"/>
      <c r="E38" s="228">
        <v>2625916311</v>
      </c>
      <c r="F38" s="228"/>
      <c r="G38" s="6">
        <v>2341197147</v>
      </c>
      <c r="H38" s="228"/>
      <c r="I38" s="228">
        <v>69179</v>
      </c>
      <c r="J38" s="228">
        <v>384075656</v>
      </c>
      <c r="K38" s="26"/>
      <c r="L38" s="228">
        <v>222449</v>
      </c>
      <c r="M38" s="228">
        <v>1316492027</v>
      </c>
      <c r="N38" s="228"/>
      <c r="O38" s="228">
        <v>289522</v>
      </c>
      <c r="P38" s="228"/>
      <c r="Q38" s="256" t="s">
        <v>567</v>
      </c>
      <c r="R38" s="228"/>
      <c r="S38" s="228">
        <v>1693499940</v>
      </c>
      <c r="T38" s="228"/>
      <c r="U38" s="6">
        <v>1591530376</v>
      </c>
      <c r="V38" s="26"/>
      <c r="W38" s="27">
        <f>U38/درآمدها!$J$5</f>
        <v>8.0410127632261734E-4</v>
      </c>
      <c r="X38" s="188"/>
      <c r="Y38" s="227"/>
      <c r="Z38" s="197"/>
    </row>
    <row r="39" spans="1:26">
      <c r="A39" s="124" t="s">
        <v>273</v>
      </c>
      <c r="C39" s="228">
        <v>2026197</v>
      </c>
      <c r="D39" s="228"/>
      <c r="E39" s="228">
        <v>4871957775</v>
      </c>
      <c r="F39" s="228"/>
      <c r="G39" s="6">
        <v>5115918468</v>
      </c>
      <c r="H39" s="228"/>
      <c r="I39" s="228">
        <v>111131</v>
      </c>
      <c r="J39" s="228">
        <v>301714346</v>
      </c>
      <c r="K39" s="26"/>
      <c r="L39" s="228">
        <v>312311</v>
      </c>
      <c r="M39" s="228">
        <v>755988184</v>
      </c>
      <c r="N39" s="228"/>
      <c r="O39" s="228">
        <v>1825017</v>
      </c>
      <c r="P39" s="228"/>
      <c r="Q39" s="256" t="s">
        <v>568</v>
      </c>
      <c r="R39" s="228"/>
      <c r="S39" s="228">
        <v>4417683937</v>
      </c>
      <c r="T39" s="228"/>
      <c r="U39" s="6">
        <v>5188492309</v>
      </c>
      <c r="V39" s="26"/>
      <c r="W39" s="27">
        <f>U39/درآمدها!$J$5</f>
        <v>2.6214223434067739E-3</v>
      </c>
      <c r="X39" s="188"/>
      <c r="Y39" s="227"/>
      <c r="Z39" s="197"/>
    </row>
    <row r="40" spans="1:26">
      <c r="A40" s="124" t="s">
        <v>257</v>
      </c>
      <c r="C40" s="228">
        <v>430944</v>
      </c>
      <c r="D40" s="228"/>
      <c r="E40" s="228">
        <v>692310291</v>
      </c>
      <c r="F40" s="228"/>
      <c r="G40" s="6">
        <v>753948599</v>
      </c>
      <c r="H40" s="228"/>
      <c r="I40" s="228">
        <v>0</v>
      </c>
      <c r="J40" s="228">
        <v>0</v>
      </c>
      <c r="K40" s="26"/>
      <c r="L40" s="228">
        <v>98904</v>
      </c>
      <c r="M40" s="228">
        <v>158888990</v>
      </c>
      <c r="N40" s="228"/>
      <c r="O40" s="228">
        <v>332040</v>
      </c>
      <c r="P40" s="228"/>
      <c r="Q40" s="256" t="s">
        <v>569</v>
      </c>
      <c r="R40" s="228"/>
      <c r="S40" s="228">
        <v>533421301</v>
      </c>
      <c r="T40" s="228"/>
      <c r="U40" s="6">
        <v>629102676</v>
      </c>
      <c r="V40" s="26"/>
      <c r="W40" s="27">
        <f>U40/درآمدها!$J$5</f>
        <v>3.1784644034313673E-4</v>
      </c>
      <c r="X40" s="188"/>
      <c r="Y40" s="227"/>
      <c r="Z40" s="197"/>
    </row>
    <row r="41" spans="1:26">
      <c r="A41" s="124" t="s">
        <v>88</v>
      </c>
      <c r="C41" s="228">
        <v>7048674</v>
      </c>
      <c r="D41" s="228"/>
      <c r="E41" s="228">
        <v>50305652551</v>
      </c>
      <c r="F41" s="228"/>
      <c r="G41" s="6">
        <v>49677746828</v>
      </c>
      <c r="H41" s="228"/>
      <c r="I41" s="228">
        <v>682135</v>
      </c>
      <c r="J41" s="228">
        <v>4961227547</v>
      </c>
      <c r="K41" s="26"/>
      <c r="L41" s="228">
        <v>1147153</v>
      </c>
      <c r="M41" s="228">
        <v>8199885157</v>
      </c>
      <c r="N41" s="228"/>
      <c r="O41" s="228">
        <v>6583656</v>
      </c>
      <c r="P41" s="228"/>
      <c r="Q41" s="256" t="s">
        <v>570</v>
      </c>
      <c r="R41" s="228"/>
      <c r="S41" s="228">
        <v>47066994941</v>
      </c>
      <c r="T41" s="228"/>
      <c r="U41" s="6">
        <v>46989389715</v>
      </c>
      <c r="V41" s="26"/>
      <c r="W41" s="27">
        <f>U41/درآمدها!$J$5</f>
        <v>2.374081501253883E-2</v>
      </c>
      <c r="X41" s="188"/>
      <c r="Y41" s="227"/>
      <c r="Z41" s="197"/>
    </row>
    <row r="42" spans="1:26">
      <c r="A42" s="124" t="s">
        <v>183</v>
      </c>
      <c r="C42" s="228">
        <v>1366531</v>
      </c>
      <c r="D42" s="228"/>
      <c r="E42" s="228">
        <v>4671822550</v>
      </c>
      <c r="F42" s="228"/>
      <c r="G42" s="6">
        <v>4924200512</v>
      </c>
      <c r="H42" s="228"/>
      <c r="I42" s="228">
        <v>521766</v>
      </c>
      <c r="J42" s="228">
        <v>0</v>
      </c>
      <c r="K42" s="26"/>
      <c r="L42" s="228">
        <v>649604</v>
      </c>
      <c r="M42" s="228">
        <v>437045665</v>
      </c>
      <c r="N42" s="228"/>
      <c r="O42" s="228">
        <v>1238693</v>
      </c>
      <c r="P42" s="228"/>
      <c r="Q42" s="256" t="s">
        <v>571</v>
      </c>
      <c r="R42" s="228"/>
      <c r="S42" s="228">
        <v>4234776885</v>
      </c>
      <c r="T42" s="228"/>
      <c r="U42" s="6">
        <v>4272690040</v>
      </c>
      <c r="V42" s="26"/>
      <c r="W42" s="27">
        <f>U42/درآمدها!$J$5</f>
        <v>2.1587244367461166E-3</v>
      </c>
      <c r="X42" s="188"/>
      <c r="Y42" s="227"/>
      <c r="Z42" s="197"/>
    </row>
    <row r="43" spans="1:26">
      <c r="A43" s="124" t="s">
        <v>188</v>
      </c>
      <c r="C43" s="228">
        <v>1096793</v>
      </c>
      <c r="D43" s="228"/>
      <c r="E43" s="228">
        <v>43509954951</v>
      </c>
      <c r="F43" s="228"/>
      <c r="G43" s="6">
        <v>35433680156</v>
      </c>
      <c r="H43" s="228"/>
      <c r="I43" s="228">
        <v>0</v>
      </c>
      <c r="J43" s="228">
        <v>0</v>
      </c>
      <c r="K43" s="26"/>
      <c r="L43" s="228">
        <v>124128</v>
      </c>
      <c r="M43" s="228">
        <v>4924177752</v>
      </c>
      <c r="N43" s="228"/>
      <c r="O43" s="228">
        <v>972665</v>
      </c>
      <c r="P43" s="228"/>
      <c r="Q43" s="256" t="s">
        <v>572</v>
      </c>
      <c r="R43" s="228"/>
      <c r="S43" s="228">
        <v>38585777199</v>
      </c>
      <c r="T43" s="228"/>
      <c r="U43" s="6">
        <v>31906962230</v>
      </c>
      <c r="V43" s="26"/>
      <c r="W43" s="27">
        <f>U43/درآمدها!$J$5</f>
        <v>1.6120602810738023E-2</v>
      </c>
      <c r="X43" s="188"/>
      <c r="Y43" s="227"/>
      <c r="Z43" s="197"/>
    </row>
    <row r="44" spans="1:26">
      <c r="A44" s="124" t="s">
        <v>221</v>
      </c>
      <c r="C44" s="228">
        <v>261769</v>
      </c>
      <c r="D44" s="228"/>
      <c r="E44" s="228">
        <v>12320925485</v>
      </c>
      <c r="F44" s="228"/>
      <c r="G44" s="6">
        <v>9846402196</v>
      </c>
      <c r="H44" s="228"/>
      <c r="I44" s="228">
        <v>0</v>
      </c>
      <c r="J44" s="228">
        <v>0</v>
      </c>
      <c r="K44" s="26"/>
      <c r="L44" s="228">
        <v>34877</v>
      </c>
      <c r="M44" s="228">
        <v>1641588263</v>
      </c>
      <c r="N44" s="228"/>
      <c r="O44" s="228">
        <v>226892</v>
      </c>
      <c r="P44" s="228"/>
      <c r="Q44" s="256" t="s">
        <v>573</v>
      </c>
      <c r="R44" s="228"/>
      <c r="S44" s="228">
        <v>10679337222</v>
      </c>
      <c r="T44" s="228"/>
      <c r="U44" s="6">
        <v>8272880294</v>
      </c>
      <c r="V44" s="26"/>
      <c r="W44" s="27">
        <f>U44/درآمدها!$J$5</f>
        <v>4.1797716861607858E-3</v>
      </c>
      <c r="X44" s="188"/>
      <c r="Y44" s="227"/>
      <c r="Z44" s="197"/>
    </row>
    <row r="45" spans="1:26">
      <c r="A45" s="124" t="s">
        <v>126</v>
      </c>
      <c r="C45" s="228">
        <v>102591</v>
      </c>
      <c r="D45" s="228"/>
      <c r="E45" s="228">
        <v>8008828731</v>
      </c>
      <c r="F45" s="228"/>
      <c r="G45" s="6">
        <v>7785197753</v>
      </c>
      <c r="H45" s="228"/>
      <c r="I45" s="228">
        <v>0</v>
      </c>
      <c r="J45" s="228">
        <v>0</v>
      </c>
      <c r="K45" s="26"/>
      <c r="L45" s="228">
        <v>14624</v>
      </c>
      <c r="M45" s="228">
        <v>1141631443</v>
      </c>
      <c r="N45" s="228"/>
      <c r="O45" s="228">
        <v>87967</v>
      </c>
      <c r="P45" s="228"/>
      <c r="Q45" s="256" t="s">
        <v>574</v>
      </c>
      <c r="R45" s="228"/>
      <c r="S45" s="228">
        <v>6867197288</v>
      </c>
      <c r="T45" s="228"/>
      <c r="U45" s="6">
        <v>6542529882</v>
      </c>
      <c r="V45" s="26"/>
      <c r="W45" s="27">
        <f>U45/درآمدها!$J$5</f>
        <v>3.3055332828250479E-3</v>
      </c>
      <c r="X45" s="188"/>
      <c r="Y45" s="227"/>
      <c r="Z45" s="197"/>
    </row>
    <row r="46" spans="1:26">
      <c r="A46" s="124" t="s">
        <v>186</v>
      </c>
      <c r="C46" s="228">
        <v>1620571</v>
      </c>
      <c r="D46" s="228"/>
      <c r="E46" s="228">
        <v>33372758886</v>
      </c>
      <c r="F46" s="228"/>
      <c r="G46" s="6">
        <v>26644759090</v>
      </c>
      <c r="H46" s="228"/>
      <c r="I46" s="228">
        <v>0</v>
      </c>
      <c r="J46" s="228">
        <v>0</v>
      </c>
      <c r="K46" s="26"/>
      <c r="L46" s="228">
        <v>223431</v>
      </c>
      <c r="M46" s="228">
        <v>4601161499</v>
      </c>
      <c r="N46" s="228"/>
      <c r="O46" s="228">
        <v>1397140</v>
      </c>
      <c r="P46" s="228"/>
      <c r="Q46" s="256" t="s">
        <v>575</v>
      </c>
      <c r="R46" s="228"/>
      <c r="S46" s="228">
        <v>28771597387</v>
      </c>
      <c r="T46" s="228"/>
      <c r="U46" s="6">
        <v>24554461663</v>
      </c>
      <c r="V46" s="26"/>
      <c r="W46" s="27">
        <f>U46/درآمدها!$J$5</f>
        <v>1.2405841735962616E-2</v>
      </c>
      <c r="X46" s="188"/>
      <c r="Y46" s="227"/>
      <c r="Z46" s="197"/>
    </row>
    <row r="47" spans="1:26">
      <c r="A47" s="124" t="s">
        <v>181</v>
      </c>
      <c r="C47" s="228">
        <v>170592</v>
      </c>
      <c r="D47" s="228"/>
      <c r="E47" s="228">
        <v>2788379835</v>
      </c>
      <c r="F47" s="228"/>
      <c r="G47" s="6">
        <v>2794628595</v>
      </c>
      <c r="H47" s="228"/>
      <c r="I47" s="228">
        <v>0</v>
      </c>
      <c r="J47" s="228">
        <v>0</v>
      </c>
      <c r="K47" s="26"/>
      <c r="L47" s="228">
        <v>20728</v>
      </c>
      <c r="M47" s="228">
        <v>338805671</v>
      </c>
      <c r="N47" s="228"/>
      <c r="O47" s="228">
        <v>149864</v>
      </c>
      <c r="P47" s="228"/>
      <c r="Q47" s="256" t="s">
        <v>576</v>
      </c>
      <c r="R47" s="228"/>
      <c r="S47" s="228">
        <v>2449574164</v>
      </c>
      <c r="T47" s="228"/>
      <c r="U47" s="6">
        <v>2478899227</v>
      </c>
      <c r="V47" s="26"/>
      <c r="W47" s="27">
        <f>U47/درآمدها!$J$5</f>
        <v>1.2524335459531621E-3</v>
      </c>
      <c r="X47" s="188"/>
      <c r="Y47" s="227"/>
      <c r="Z47" s="197"/>
    </row>
    <row r="48" spans="1:26">
      <c r="A48" s="124" t="s">
        <v>498</v>
      </c>
      <c r="C48" s="228">
        <v>150690</v>
      </c>
      <c r="D48" s="228"/>
      <c r="E48" s="228">
        <v>600432569</v>
      </c>
      <c r="F48" s="228"/>
      <c r="G48" s="6">
        <v>587689420</v>
      </c>
      <c r="H48" s="228"/>
      <c r="I48" s="228">
        <v>0</v>
      </c>
      <c r="J48" s="228">
        <v>0</v>
      </c>
      <c r="K48" s="26"/>
      <c r="L48" s="228">
        <v>12047</v>
      </c>
      <c r="M48" s="228">
        <v>48001933</v>
      </c>
      <c r="N48" s="228"/>
      <c r="O48" s="228">
        <v>138643</v>
      </c>
      <c r="P48" s="228"/>
      <c r="Q48" s="256" t="s">
        <v>577</v>
      </c>
      <c r="R48" s="228"/>
      <c r="S48" s="228">
        <v>552430636</v>
      </c>
      <c r="T48" s="228"/>
      <c r="U48" s="6">
        <v>735948519</v>
      </c>
      <c r="V48" s="26"/>
      <c r="W48" s="27">
        <f>U48/درآمدها!$J$5</f>
        <v>3.7182899702043761E-4</v>
      </c>
      <c r="X48" s="188"/>
      <c r="Y48" s="227"/>
      <c r="Z48" s="197"/>
    </row>
    <row r="49" spans="1:26">
      <c r="A49" s="124" t="s">
        <v>265</v>
      </c>
      <c r="C49" s="228">
        <v>75345</v>
      </c>
      <c r="D49" s="228"/>
      <c r="E49" s="228">
        <v>375561284</v>
      </c>
      <c r="F49" s="228"/>
      <c r="G49" s="6">
        <v>368741411</v>
      </c>
      <c r="H49" s="228"/>
      <c r="I49" s="228">
        <v>0</v>
      </c>
      <c r="J49" s="228">
        <v>0</v>
      </c>
      <c r="K49" s="26"/>
      <c r="L49" s="228">
        <v>23902</v>
      </c>
      <c r="M49" s="228">
        <v>119140831</v>
      </c>
      <c r="N49" s="228"/>
      <c r="O49" s="228">
        <v>51443</v>
      </c>
      <c r="P49" s="228"/>
      <c r="Q49" s="256" t="s">
        <v>578</v>
      </c>
      <c r="R49" s="228"/>
      <c r="S49" s="228">
        <v>256420453</v>
      </c>
      <c r="T49" s="228"/>
      <c r="U49" s="6">
        <v>349776495</v>
      </c>
      <c r="V49" s="26"/>
      <c r="W49" s="27">
        <f>U49/درآمدها!$J$5</f>
        <v>1.7672030034640796E-4</v>
      </c>
      <c r="X49" s="188"/>
      <c r="Y49" s="227"/>
      <c r="Z49" s="197"/>
    </row>
    <row r="50" spans="1:26">
      <c r="A50" s="124" t="s">
        <v>258</v>
      </c>
      <c r="C50" s="228">
        <v>234556</v>
      </c>
      <c r="D50" s="228"/>
      <c r="E50" s="228">
        <v>3933175460</v>
      </c>
      <c r="F50" s="228"/>
      <c r="G50" s="6">
        <v>4152586581</v>
      </c>
      <c r="H50" s="228"/>
      <c r="I50" s="228">
        <v>0</v>
      </c>
      <c r="J50" s="228">
        <v>0</v>
      </c>
      <c r="K50" s="26"/>
      <c r="L50" s="228">
        <v>35150</v>
      </c>
      <c r="M50" s="228">
        <v>589416248</v>
      </c>
      <c r="N50" s="228"/>
      <c r="O50" s="228">
        <v>199406</v>
      </c>
      <c r="P50" s="228"/>
      <c r="Q50" s="256" t="s">
        <v>579</v>
      </c>
      <c r="R50" s="228"/>
      <c r="S50" s="228">
        <v>3343759212</v>
      </c>
      <c r="T50" s="228"/>
      <c r="U50" s="6">
        <v>4299381703</v>
      </c>
      <c r="V50" s="26"/>
      <c r="W50" s="27">
        <f>U50/درآمدها!$J$5</f>
        <v>2.1722100733441536E-3</v>
      </c>
      <c r="X50" s="188"/>
      <c r="Y50" s="227"/>
      <c r="Z50" s="197"/>
    </row>
    <row r="51" spans="1:26">
      <c r="A51" s="124" t="s">
        <v>259</v>
      </c>
      <c r="C51" s="228">
        <v>1668741</v>
      </c>
      <c r="D51" s="228"/>
      <c r="E51" s="228">
        <v>7256554129</v>
      </c>
      <c r="F51" s="228"/>
      <c r="G51" s="6">
        <v>9471816472</v>
      </c>
      <c r="H51" s="228"/>
      <c r="I51" s="228">
        <v>0</v>
      </c>
      <c r="J51" s="228">
        <v>0</v>
      </c>
      <c r="K51" s="26"/>
      <c r="L51" s="228">
        <v>1090377</v>
      </c>
      <c r="M51" s="228">
        <v>4741526528</v>
      </c>
      <c r="N51" s="228"/>
      <c r="O51" s="228">
        <v>578364</v>
      </c>
      <c r="P51" s="228"/>
      <c r="Q51" s="256" t="s">
        <v>580</v>
      </c>
      <c r="R51" s="228"/>
      <c r="S51" s="228">
        <v>2515027601</v>
      </c>
      <c r="T51" s="228"/>
      <c r="U51" s="6">
        <v>4139443689</v>
      </c>
      <c r="V51" s="26"/>
      <c r="W51" s="27">
        <f>U51/درآمدها!$J$5</f>
        <v>2.0914033459770442E-3</v>
      </c>
      <c r="X51" s="188"/>
      <c r="Y51" s="227"/>
      <c r="Z51" s="197"/>
    </row>
    <row r="52" spans="1:26">
      <c r="A52" s="124" t="s">
        <v>225</v>
      </c>
      <c r="C52" s="228">
        <v>1996297</v>
      </c>
      <c r="D52" s="228"/>
      <c r="E52" s="228">
        <v>5795160338</v>
      </c>
      <c r="F52" s="228"/>
      <c r="G52" s="6">
        <v>6175512034</v>
      </c>
      <c r="H52" s="228"/>
      <c r="I52" s="228">
        <v>0</v>
      </c>
      <c r="J52" s="228">
        <v>0</v>
      </c>
      <c r="K52" s="26"/>
      <c r="L52" s="228">
        <v>269852</v>
      </c>
      <c r="M52" s="228">
        <v>783368210</v>
      </c>
      <c r="N52" s="228"/>
      <c r="O52" s="228">
        <v>1726445</v>
      </c>
      <c r="P52" s="228"/>
      <c r="Q52" s="256" t="s">
        <v>581</v>
      </c>
      <c r="R52" s="228"/>
      <c r="S52" s="228">
        <v>5011792128</v>
      </c>
      <c r="T52" s="228"/>
      <c r="U52" s="6">
        <v>5836703194</v>
      </c>
      <c r="V52" s="26"/>
      <c r="W52" s="27">
        <f>U52/درآمدها!$J$5</f>
        <v>2.9489229728730587E-3</v>
      </c>
      <c r="X52" s="188"/>
      <c r="Y52" s="227"/>
      <c r="Z52" s="197"/>
    </row>
    <row r="53" spans="1:26">
      <c r="A53" s="124" t="s">
        <v>210</v>
      </c>
      <c r="C53" s="228">
        <v>444054</v>
      </c>
      <c r="D53" s="228"/>
      <c r="E53" s="228">
        <v>7656166116</v>
      </c>
      <c r="F53" s="228"/>
      <c r="G53" s="6">
        <v>6466684026</v>
      </c>
      <c r="H53" s="228"/>
      <c r="I53" s="228">
        <v>0</v>
      </c>
      <c r="J53" s="228">
        <v>0</v>
      </c>
      <c r="K53" s="26"/>
      <c r="L53" s="228">
        <v>55509</v>
      </c>
      <c r="M53" s="228">
        <v>957059558</v>
      </c>
      <c r="N53" s="228"/>
      <c r="O53" s="228">
        <v>388545</v>
      </c>
      <c r="P53" s="228"/>
      <c r="Q53" s="256" t="s">
        <v>489</v>
      </c>
      <c r="R53" s="228"/>
      <c r="S53" s="228">
        <v>6699106558</v>
      </c>
      <c r="T53" s="228"/>
      <c r="U53" s="6">
        <v>7338429991</v>
      </c>
      <c r="V53" s="26"/>
      <c r="W53" s="27">
        <f>U53/درآمدها!$J$5</f>
        <v>3.7076520881730714E-3</v>
      </c>
      <c r="X53" s="188"/>
      <c r="Y53" s="227"/>
      <c r="Z53" s="197"/>
    </row>
    <row r="54" spans="1:26">
      <c r="A54" s="124" t="s">
        <v>146</v>
      </c>
      <c r="C54" s="228">
        <v>3643871</v>
      </c>
      <c r="D54" s="228"/>
      <c r="E54" s="228">
        <v>9484836800</v>
      </c>
      <c r="F54" s="228"/>
      <c r="G54" s="6">
        <v>10504350910</v>
      </c>
      <c r="H54" s="228"/>
      <c r="I54" s="228">
        <v>0</v>
      </c>
      <c r="J54" s="228">
        <v>0</v>
      </c>
      <c r="K54" s="26"/>
      <c r="L54" s="228">
        <v>223338</v>
      </c>
      <c r="M54" s="228">
        <v>581339044</v>
      </c>
      <c r="N54" s="228"/>
      <c r="O54" s="228">
        <v>3420533</v>
      </c>
      <c r="P54" s="228"/>
      <c r="Q54" s="256" t="s">
        <v>582</v>
      </c>
      <c r="R54" s="228"/>
      <c r="S54" s="228">
        <v>8903497756</v>
      </c>
      <c r="T54" s="228"/>
      <c r="U54" s="6">
        <v>9894526214</v>
      </c>
      <c r="V54" s="26"/>
      <c r="W54" s="27">
        <f>U54/درآمدها!$J$5</f>
        <v>4.9990884731219197E-3</v>
      </c>
      <c r="X54" s="188"/>
      <c r="Y54" s="227"/>
      <c r="Z54" s="197"/>
    </row>
    <row r="55" spans="1:26">
      <c r="A55" s="8" t="s">
        <v>200</v>
      </c>
      <c r="B55" s="121"/>
      <c r="C55" s="228">
        <v>3724819</v>
      </c>
      <c r="D55" s="230">
        <f>SUM(D52:D52)</f>
        <v>0</v>
      </c>
      <c r="E55" s="230">
        <v>13850231398</v>
      </c>
      <c r="F55" s="228"/>
      <c r="G55" s="159">
        <v>13255509653</v>
      </c>
      <c r="H55" s="228"/>
      <c r="I55" s="228">
        <v>173487</v>
      </c>
      <c r="J55" s="230">
        <v>599824533</v>
      </c>
      <c r="K55" s="228"/>
      <c r="L55" s="228">
        <v>8496</v>
      </c>
      <c r="M55" s="230">
        <v>31492570</v>
      </c>
      <c r="N55" s="228"/>
      <c r="O55" s="228">
        <v>3889810</v>
      </c>
      <c r="P55" s="228"/>
      <c r="Q55" s="256" t="s">
        <v>583</v>
      </c>
      <c r="R55" s="228"/>
      <c r="S55" s="230">
        <v>14418563361</v>
      </c>
      <c r="T55" s="228"/>
      <c r="U55" s="159">
        <v>12984263192</v>
      </c>
      <c r="V55" s="134"/>
      <c r="W55" s="27">
        <f>U55/درآمدها!$J$5</f>
        <v>6.5601403292323852E-3</v>
      </c>
      <c r="X55" s="188"/>
      <c r="Y55" s="227"/>
      <c r="Z55" s="197"/>
    </row>
    <row r="56" spans="1:26">
      <c r="A56" s="124" t="s">
        <v>155</v>
      </c>
      <c r="C56" s="228">
        <v>2622623</v>
      </c>
      <c r="D56" s="228"/>
      <c r="E56" s="228">
        <v>13904137876</v>
      </c>
      <c r="F56" s="228"/>
      <c r="G56" s="6">
        <v>12346839113</v>
      </c>
      <c r="H56" s="228"/>
      <c r="I56" s="228">
        <v>838990</v>
      </c>
      <c r="J56" s="228">
        <v>4016374574</v>
      </c>
      <c r="K56" s="26"/>
      <c r="L56" s="228">
        <v>419105</v>
      </c>
      <c r="M56" s="228">
        <v>2173730102</v>
      </c>
      <c r="N56" s="228"/>
      <c r="O56" s="228">
        <v>3042508</v>
      </c>
      <c r="P56" s="228"/>
      <c r="Q56" s="256" t="s">
        <v>584</v>
      </c>
      <c r="R56" s="228"/>
      <c r="S56" s="228">
        <v>15746782348</v>
      </c>
      <c r="T56" s="228"/>
      <c r="U56" s="6">
        <v>15403295064</v>
      </c>
      <c r="V56" s="26"/>
      <c r="W56" s="27">
        <f>U56/درآمدها!$J$5</f>
        <v>7.7823266255624838E-3</v>
      </c>
      <c r="X56" s="188"/>
      <c r="Y56" s="227"/>
      <c r="Z56" s="197"/>
    </row>
    <row r="57" spans="1:26">
      <c r="A57" s="124" t="s">
        <v>93</v>
      </c>
      <c r="C57" s="228">
        <v>964412</v>
      </c>
      <c r="D57" s="228"/>
      <c r="E57" s="228">
        <v>18112369033</v>
      </c>
      <c r="F57" s="228"/>
      <c r="G57" s="6">
        <v>18790005475</v>
      </c>
      <c r="H57" s="228"/>
      <c r="I57" s="228">
        <v>0</v>
      </c>
      <c r="J57" s="228">
        <v>0</v>
      </c>
      <c r="K57" s="26"/>
      <c r="L57" s="228">
        <v>124390</v>
      </c>
      <c r="M57" s="228">
        <v>2336135993</v>
      </c>
      <c r="N57" s="228"/>
      <c r="O57" s="228">
        <v>840022</v>
      </c>
      <c r="P57" s="228"/>
      <c r="Q57" s="256" t="s">
        <v>585</v>
      </c>
      <c r="R57" s="228"/>
      <c r="S57" s="228">
        <v>15776233040</v>
      </c>
      <c r="T57" s="228"/>
      <c r="U57" s="6">
        <v>20374582408</v>
      </c>
      <c r="V57" s="26"/>
      <c r="W57" s="27">
        <f>U57/درآمدها!$J$5</f>
        <v>1.0294008814326988E-2</v>
      </c>
      <c r="X57" s="188"/>
      <c r="Y57" s="227"/>
      <c r="Z57" s="197"/>
    </row>
    <row r="58" spans="1:26">
      <c r="A58" s="124" t="s">
        <v>216</v>
      </c>
      <c r="C58" s="228">
        <v>2340154</v>
      </c>
      <c r="D58" s="228"/>
      <c r="E58" s="228">
        <v>42230133043</v>
      </c>
      <c r="F58" s="228"/>
      <c r="G58" s="6">
        <v>31566942240</v>
      </c>
      <c r="H58" s="228"/>
      <c r="I58" s="228">
        <v>0</v>
      </c>
      <c r="J58" s="228">
        <v>0</v>
      </c>
      <c r="K58" s="26"/>
      <c r="L58" s="228">
        <v>339380</v>
      </c>
      <c r="M58" s="228">
        <v>6124409998</v>
      </c>
      <c r="N58" s="228"/>
      <c r="O58" s="228">
        <v>2000774</v>
      </c>
      <c r="P58" s="228"/>
      <c r="Q58" s="256" t="s">
        <v>586</v>
      </c>
      <c r="R58" s="228"/>
      <c r="S58" s="228">
        <v>36105723045</v>
      </c>
      <c r="T58" s="228"/>
      <c r="U58" s="6">
        <v>28957938389</v>
      </c>
      <c r="V58" s="26"/>
      <c r="W58" s="27">
        <f>U58/درآمدها!$J$5</f>
        <v>1.463064454779003E-2</v>
      </c>
      <c r="X58" s="188"/>
      <c r="Y58" s="227"/>
      <c r="Z58" s="197"/>
    </row>
    <row r="59" spans="1:26">
      <c r="A59" s="124" t="s">
        <v>226</v>
      </c>
      <c r="C59" s="228">
        <v>14402682</v>
      </c>
      <c r="D59" s="228"/>
      <c r="E59" s="228">
        <v>21899245384</v>
      </c>
      <c r="F59" s="228"/>
      <c r="G59" s="6">
        <v>20616459904</v>
      </c>
      <c r="H59" s="228"/>
      <c r="I59" s="228">
        <v>1536627</v>
      </c>
      <c r="J59" s="228">
        <v>2243848793</v>
      </c>
      <c r="K59" s="26"/>
      <c r="L59" s="228">
        <v>1782975</v>
      </c>
      <c r="M59" s="228">
        <v>2700652415</v>
      </c>
      <c r="N59" s="228"/>
      <c r="O59" s="228">
        <v>14156334</v>
      </c>
      <c r="P59" s="228"/>
      <c r="Q59" s="256" t="s">
        <v>587</v>
      </c>
      <c r="R59" s="228"/>
      <c r="S59" s="228">
        <v>21442441762</v>
      </c>
      <c r="T59" s="228"/>
      <c r="U59" s="6">
        <v>21938409848</v>
      </c>
      <c r="V59" s="26"/>
      <c r="W59" s="27">
        <f>U59/درآمدها!$J$5</f>
        <v>1.1084113520724581E-2</v>
      </c>
      <c r="X59" s="188"/>
      <c r="Y59" s="227"/>
      <c r="Z59" s="197"/>
    </row>
    <row r="60" spans="1:26">
      <c r="A60" s="124" t="s">
        <v>499</v>
      </c>
      <c r="C60" s="228">
        <v>244958</v>
      </c>
      <c r="D60" s="228"/>
      <c r="E60" s="228">
        <v>5753696329</v>
      </c>
      <c r="F60" s="228"/>
      <c r="G60" s="6">
        <v>5357011001</v>
      </c>
      <c r="H60" s="228"/>
      <c r="I60" s="228">
        <v>0</v>
      </c>
      <c r="J60" s="228">
        <v>0</v>
      </c>
      <c r="K60" s="26"/>
      <c r="L60" s="228">
        <v>32981</v>
      </c>
      <c r="M60" s="228">
        <v>774674265</v>
      </c>
      <c r="N60" s="228"/>
      <c r="O60" s="228">
        <v>211977</v>
      </c>
      <c r="P60" s="228"/>
      <c r="Q60" s="256" t="s">
        <v>588</v>
      </c>
      <c r="R60" s="228"/>
      <c r="S60" s="228">
        <v>4979022064</v>
      </c>
      <c r="T60" s="228"/>
      <c r="U60" s="6">
        <v>5280536368</v>
      </c>
      <c r="V60" s="26"/>
      <c r="W60" s="27">
        <f>U60/درآمدها!$J$5</f>
        <v>2.6679264795740213E-3</v>
      </c>
      <c r="X60" s="188"/>
      <c r="Y60" s="227"/>
      <c r="Z60" s="197"/>
    </row>
    <row r="61" spans="1:26">
      <c r="A61" s="124" t="s">
        <v>130</v>
      </c>
      <c r="C61" s="228">
        <v>192926</v>
      </c>
      <c r="D61" s="228"/>
      <c r="E61" s="228">
        <v>3054554346</v>
      </c>
      <c r="F61" s="228"/>
      <c r="G61" s="6">
        <v>1938876497</v>
      </c>
      <c r="H61" s="228"/>
      <c r="I61" s="228">
        <v>0</v>
      </c>
      <c r="J61" s="228">
        <v>0</v>
      </c>
      <c r="K61" s="26"/>
      <c r="L61" s="228">
        <v>34890</v>
      </c>
      <c r="M61" s="228">
        <v>552405592</v>
      </c>
      <c r="N61" s="228"/>
      <c r="O61" s="228">
        <v>158036</v>
      </c>
      <c r="P61" s="228"/>
      <c r="Q61" s="256" t="s">
        <v>589</v>
      </c>
      <c r="R61" s="228"/>
      <c r="S61" s="228">
        <v>2502148754</v>
      </c>
      <c r="T61" s="228"/>
      <c r="U61" s="6">
        <v>1756329770</v>
      </c>
      <c r="V61" s="26"/>
      <c r="W61" s="27">
        <f>U61/درآمدها!$J$5</f>
        <v>8.8736415653584036E-4</v>
      </c>
      <c r="X61" s="188"/>
      <c r="Y61" s="227"/>
      <c r="Z61" s="197"/>
    </row>
    <row r="62" spans="1:26">
      <c r="A62" s="124" t="s">
        <v>500</v>
      </c>
      <c r="C62" s="228">
        <v>2750694</v>
      </c>
      <c r="D62" s="228"/>
      <c r="E62" s="228">
        <v>4937117988</v>
      </c>
      <c r="F62" s="228"/>
      <c r="G62" s="6">
        <v>4779604248</v>
      </c>
      <c r="H62" s="228"/>
      <c r="I62" s="228">
        <v>458690</v>
      </c>
      <c r="J62" s="228">
        <v>818606434</v>
      </c>
      <c r="K62" s="26"/>
      <c r="L62" s="228">
        <v>680702</v>
      </c>
      <c r="M62" s="228">
        <v>1221126751</v>
      </c>
      <c r="N62" s="228"/>
      <c r="O62" s="228">
        <v>2528682</v>
      </c>
      <c r="P62" s="228"/>
      <c r="Q62" s="256" t="s">
        <v>493</v>
      </c>
      <c r="R62" s="228"/>
      <c r="S62" s="228">
        <v>4534597671</v>
      </c>
      <c r="T62" s="228"/>
      <c r="U62" s="6">
        <v>4826181779</v>
      </c>
      <c r="V62" s="26"/>
      <c r="W62" s="27">
        <f>U62/درآمدها!$J$5</f>
        <v>2.4383693750240176E-3</v>
      </c>
      <c r="X62" s="188"/>
      <c r="Y62" s="227"/>
      <c r="Z62" s="197"/>
    </row>
    <row r="63" spans="1:26">
      <c r="A63" s="124" t="s">
        <v>103</v>
      </c>
      <c r="C63" s="228">
        <v>7244222</v>
      </c>
      <c r="D63" s="228"/>
      <c r="E63" s="228">
        <v>27991012914</v>
      </c>
      <c r="F63" s="228"/>
      <c r="G63" s="6">
        <v>27076206989</v>
      </c>
      <c r="H63" s="228"/>
      <c r="I63" s="228">
        <v>0</v>
      </c>
      <c r="J63" s="228">
        <v>0</v>
      </c>
      <c r="K63" s="26"/>
      <c r="L63" s="228">
        <v>1332287</v>
      </c>
      <c r="M63" s="228">
        <v>5147835423</v>
      </c>
      <c r="N63" s="228"/>
      <c r="O63" s="228">
        <v>5911935</v>
      </c>
      <c r="P63" s="228"/>
      <c r="Q63" s="256" t="s">
        <v>590</v>
      </c>
      <c r="R63" s="228"/>
      <c r="S63" s="228">
        <v>22843177491</v>
      </c>
      <c r="T63" s="228"/>
      <c r="U63" s="6">
        <v>24694141266</v>
      </c>
      <c r="V63" s="26"/>
      <c r="W63" s="27">
        <f>U63/درآمدها!$J$5</f>
        <v>1.2476413148699848E-2</v>
      </c>
      <c r="X63" s="188"/>
      <c r="Y63" s="227"/>
      <c r="Z63" s="197"/>
    </row>
    <row r="64" spans="1:26">
      <c r="A64" s="124" t="s">
        <v>442</v>
      </c>
      <c r="C64" s="228">
        <v>145632</v>
      </c>
      <c r="D64" s="228"/>
      <c r="E64" s="228">
        <v>923766728</v>
      </c>
      <c r="F64" s="228"/>
      <c r="G64" s="6">
        <v>897546039</v>
      </c>
      <c r="H64" s="228"/>
      <c r="I64" s="228">
        <v>245956</v>
      </c>
      <c r="J64" s="228">
        <v>1511434862</v>
      </c>
      <c r="K64" s="26"/>
      <c r="L64" s="228">
        <v>57256</v>
      </c>
      <c r="M64" s="228">
        <v>356360397</v>
      </c>
      <c r="N64" s="228"/>
      <c r="O64" s="228">
        <v>334332</v>
      </c>
      <c r="P64" s="228"/>
      <c r="Q64" s="256" t="s">
        <v>591</v>
      </c>
      <c r="R64" s="228"/>
      <c r="S64" s="228">
        <v>2078841193</v>
      </c>
      <c r="T64" s="228"/>
      <c r="U64" s="6">
        <v>2033937478</v>
      </c>
      <c r="V64" s="26"/>
      <c r="W64" s="27">
        <f>U64/درآمدها!$J$5</f>
        <v>1.027622059046522E-3</v>
      </c>
      <c r="X64" s="188"/>
      <c r="Y64" s="227"/>
      <c r="Z64" s="197"/>
    </row>
    <row r="65" spans="1:26">
      <c r="A65" s="124" t="s">
        <v>132</v>
      </c>
      <c r="C65" s="228">
        <v>632618</v>
      </c>
      <c r="D65" s="228"/>
      <c r="E65" s="228">
        <v>8643355301</v>
      </c>
      <c r="F65" s="228"/>
      <c r="G65" s="6">
        <v>8024176058</v>
      </c>
      <c r="H65" s="228"/>
      <c r="I65" s="228">
        <v>152468</v>
      </c>
      <c r="J65" s="228">
        <v>1968511196</v>
      </c>
      <c r="K65" s="26"/>
      <c r="L65" s="228">
        <v>113376</v>
      </c>
      <c r="M65" s="228">
        <v>1532483035</v>
      </c>
      <c r="N65" s="228"/>
      <c r="O65" s="228">
        <v>671710</v>
      </c>
      <c r="P65" s="228"/>
      <c r="Q65" s="256" t="s">
        <v>592</v>
      </c>
      <c r="R65" s="228"/>
      <c r="S65" s="228">
        <v>9079383462</v>
      </c>
      <c r="T65" s="228"/>
      <c r="U65" s="6">
        <v>8713658902</v>
      </c>
      <c r="V65" s="26"/>
      <c r="W65" s="27">
        <f>U65/درآمدها!$J$5</f>
        <v>4.4024696921889832E-3</v>
      </c>
      <c r="X65" s="188"/>
      <c r="Y65" s="227"/>
      <c r="Z65" s="197"/>
    </row>
    <row r="66" spans="1:26">
      <c r="A66" s="124" t="s">
        <v>147</v>
      </c>
      <c r="C66" s="228">
        <v>1918841</v>
      </c>
      <c r="D66" s="228"/>
      <c r="E66" s="228">
        <v>7585287053</v>
      </c>
      <c r="F66" s="228"/>
      <c r="G66" s="6">
        <v>7353119124</v>
      </c>
      <c r="H66" s="228"/>
      <c r="I66" s="228">
        <v>520323</v>
      </c>
      <c r="J66" s="228">
        <v>1985348078</v>
      </c>
      <c r="K66" s="26"/>
      <c r="L66" s="228">
        <v>369956</v>
      </c>
      <c r="M66" s="228">
        <v>1451609605</v>
      </c>
      <c r="N66" s="228"/>
      <c r="O66" s="228">
        <v>2069208</v>
      </c>
      <c r="P66" s="228"/>
      <c r="Q66" s="256" t="s">
        <v>492</v>
      </c>
      <c r="R66" s="228"/>
      <c r="S66" s="228">
        <v>8119025526</v>
      </c>
      <c r="T66" s="228"/>
      <c r="U66" s="6">
        <v>8741808905</v>
      </c>
      <c r="V66" s="26"/>
      <c r="W66" s="27">
        <f>U66/درآمدها!$J$5</f>
        <v>4.4166921372532581E-3</v>
      </c>
      <c r="X66" s="188"/>
      <c r="Y66" s="227"/>
      <c r="Z66" s="197"/>
    </row>
    <row r="67" spans="1:26">
      <c r="A67" s="124" t="s">
        <v>185</v>
      </c>
      <c r="C67" s="228">
        <v>296871</v>
      </c>
      <c r="D67" s="228"/>
      <c r="E67" s="228">
        <v>6115513584</v>
      </c>
      <c r="F67" s="228"/>
      <c r="G67" s="6">
        <v>5695519122</v>
      </c>
      <c r="H67" s="228"/>
      <c r="I67" s="228">
        <v>173280</v>
      </c>
      <c r="J67" s="228">
        <v>3453754442</v>
      </c>
      <c r="K67" s="26"/>
      <c r="L67" s="228">
        <v>51311</v>
      </c>
      <c r="M67" s="228">
        <v>1045179463</v>
      </c>
      <c r="N67" s="228"/>
      <c r="O67" s="228">
        <v>418840</v>
      </c>
      <c r="P67" s="228"/>
      <c r="Q67" s="256" t="s">
        <v>593</v>
      </c>
      <c r="R67" s="228"/>
      <c r="S67" s="228">
        <v>8524088563</v>
      </c>
      <c r="T67" s="228"/>
      <c r="U67" s="6">
        <v>8181236276</v>
      </c>
      <c r="V67" s="26"/>
      <c r="W67" s="27">
        <f>U67/درآمدها!$J$5</f>
        <v>4.1334696658208783E-3</v>
      </c>
      <c r="X67" s="188"/>
      <c r="Y67" s="227"/>
      <c r="Z67" s="197"/>
    </row>
    <row r="68" spans="1:26">
      <c r="A68" s="124" t="s">
        <v>128</v>
      </c>
      <c r="C68" s="228">
        <v>1795248</v>
      </c>
      <c r="D68" s="228"/>
      <c r="E68" s="228">
        <v>5173443688</v>
      </c>
      <c r="F68" s="228"/>
      <c r="G68" s="6">
        <v>5817686057</v>
      </c>
      <c r="H68" s="228"/>
      <c r="I68" s="228">
        <v>1506198</v>
      </c>
      <c r="J68" s="228">
        <v>2064066874</v>
      </c>
      <c r="K68" s="26"/>
      <c r="L68" s="228">
        <v>280035</v>
      </c>
      <c r="M68" s="228">
        <v>806120515</v>
      </c>
      <c r="N68" s="228"/>
      <c r="O68" s="228">
        <v>3021411</v>
      </c>
      <c r="P68" s="228"/>
      <c r="Q68" s="256" t="s">
        <v>594</v>
      </c>
      <c r="R68" s="228"/>
      <c r="S68" s="228">
        <v>6431390047</v>
      </c>
      <c r="T68" s="228"/>
      <c r="U68" s="6">
        <v>8646885350</v>
      </c>
      <c r="V68" s="26"/>
      <c r="W68" s="27">
        <f>U68/درآمدها!$J$5</f>
        <v>4.3687331709152009E-3</v>
      </c>
      <c r="X68" s="188"/>
      <c r="Y68" s="227"/>
      <c r="Z68" s="197"/>
    </row>
    <row r="69" spans="1:26">
      <c r="A69" s="124" t="s">
        <v>176</v>
      </c>
      <c r="C69" s="228">
        <v>708028</v>
      </c>
      <c r="D69" s="228"/>
      <c r="E69" s="228">
        <v>7761724448</v>
      </c>
      <c r="F69" s="228"/>
      <c r="G69" s="6">
        <v>7143724623</v>
      </c>
      <c r="H69" s="228"/>
      <c r="I69" s="228">
        <v>306347</v>
      </c>
      <c r="J69" s="228">
        <v>3045227788</v>
      </c>
      <c r="K69" s="26"/>
      <c r="L69" s="228">
        <v>237316</v>
      </c>
      <c r="M69" s="228">
        <v>2528318104</v>
      </c>
      <c r="N69" s="228"/>
      <c r="O69" s="228">
        <v>777059</v>
      </c>
      <c r="P69" s="228"/>
      <c r="Q69" s="256" t="s">
        <v>595</v>
      </c>
      <c r="R69" s="228"/>
      <c r="S69" s="228">
        <v>8278634132</v>
      </c>
      <c r="T69" s="228"/>
      <c r="U69" s="6">
        <v>8226438067</v>
      </c>
      <c r="V69" s="26"/>
      <c r="W69" s="27">
        <f>U69/درآمدها!$J$5</f>
        <v>4.1563073184244801E-3</v>
      </c>
      <c r="X69" s="188"/>
      <c r="Y69" s="227"/>
      <c r="Z69" s="197"/>
    </row>
    <row r="70" spans="1:26">
      <c r="A70" s="124" t="s">
        <v>179</v>
      </c>
      <c r="C70" s="228">
        <v>1461027</v>
      </c>
      <c r="D70" s="228"/>
      <c r="E70" s="199">
        <v>12209659066</v>
      </c>
      <c r="F70" s="228"/>
      <c r="G70" s="6">
        <v>17064923201</v>
      </c>
      <c r="H70" s="228"/>
      <c r="I70" s="228">
        <v>0</v>
      </c>
      <c r="J70" s="228">
        <v>0</v>
      </c>
      <c r="K70" s="26"/>
      <c r="L70" s="228">
        <v>216710</v>
      </c>
      <c r="M70" s="228">
        <v>1811024174</v>
      </c>
      <c r="N70" s="228"/>
      <c r="O70" s="228">
        <v>1244317</v>
      </c>
      <c r="P70" s="228"/>
      <c r="Q70" s="256" t="s">
        <v>596</v>
      </c>
      <c r="R70" s="228"/>
      <c r="S70" s="228">
        <v>10398634892</v>
      </c>
      <c r="T70" s="228"/>
      <c r="U70" s="6">
        <v>14410040111</v>
      </c>
      <c r="V70" s="26"/>
      <c r="W70" s="27">
        <f>U70/درآمدها!$J$5</f>
        <v>7.28049669666827E-3</v>
      </c>
      <c r="X70" s="188"/>
      <c r="Y70" s="227"/>
      <c r="Z70" s="197"/>
    </row>
    <row r="71" spans="1:26">
      <c r="A71" s="124" t="s">
        <v>144</v>
      </c>
      <c r="C71" s="228">
        <v>441058</v>
      </c>
      <c r="D71" s="228"/>
      <c r="E71" s="228">
        <v>5541727800</v>
      </c>
      <c r="F71" s="228"/>
      <c r="G71" s="6">
        <v>6414285106</v>
      </c>
      <c r="H71" s="228"/>
      <c r="I71" s="228">
        <v>0</v>
      </c>
      <c r="J71" s="228">
        <v>0</v>
      </c>
      <c r="K71" s="26"/>
      <c r="L71" s="228">
        <v>196779</v>
      </c>
      <c r="M71" s="228">
        <v>2472454088</v>
      </c>
      <c r="N71" s="228"/>
      <c r="O71" s="228">
        <v>244279</v>
      </c>
      <c r="P71" s="228"/>
      <c r="Q71" s="256" t="s">
        <v>491</v>
      </c>
      <c r="R71" s="228"/>
      <c r="S71" s="228">
        <v>3069273712</v>
      </c>
      <c r="T71" s="228"/>
      <c r="U71" s="6">
        <v>4004193158</v>
      </c>
      <c r="V71" s="26"/>
      <c r="W71" s="27">
        <f>U71/درآمدها!$J$5</f>
        <v>2.0230696677510929E-3</v>
      </c>
      <c r="X71" s="188"/>
      <c r="Y71" s="227"/>
      <c r="Z71" s="197"/>
    </row>
    <row r="72" spans="1:26">
      <c r="A72" s="124" t="s">
        <v>166</v>
      </c>
      <c r="C72" s="228">
        <v>208445</v>
      </c>
      <c r="D72" s="228"/>
      <c r="E72" s="228">
        <v>7268907784</v>
      </c>
      <c r="F72" s="228"/>
      <c r="G72" s="6">
        <v>7117483243</v>
      </c>
      <c r="H72" s="228"/>
      <c r="I72" s="228">
        <v>0</v>
      </c>
      <c r="J72" s="228">
        <v>0</v>
      </c>
      <c r="K72" s="26"/>
      <c r="L72" s="228">
        <v>26893</v>
      </c>
      <c r="M72" s="228">
        <v>937814469</v>
      </c>
      <c r="N72" s="228"/>
      <c r="O72" s="228">
        <v>181552</v>
      </c>
      <c r="P72" s="228"/>
      <c r="Q72" s="256" t="s">
        <v>597</v>
      </c>
      <c r="R72" s="228"/>
      <c r="S72" s="228">
        <v>6331093315</v>
      </c>
      <c r="T72" s="228"/>
      <c r="U72" s="6">
        <v>6524054329</v>
      </c>
      <c r="V72" s="26"/>
      <c r="W72" s="27">
        <f>U72/درآمدها!$J$5</f>
        <v>3.2961987354157775E-3</v>
      </c>
      <c r="X72" s="188"/>
      <c r="Y72" s="227"/>
      <c r="Z72" s="197"/>
    </row>
    <row r="73" spans="1:26">
      <c r="A73" s="124" t="s">
        <v>501</v>
      </c>
      <c r="C73" s="228">
        <v>1301383</v>
      </c>
      <c r="D73" s="228"/>
      <c r="E73" s="228">
        <v>14573571067</v>
      </c>
      <c r="F73" s="228"/>
      <c r="G73" s="6">
        <v>14475829043</v>
      </c>
      <c r="H73" s="228"/>
      <c r="I73" s="228">
        <v>259704</v>
      </c>
      <c r="J73" s="228">
        <v>2897363020</v>
      </c>
      <c r="K73" s="26"/>
      <c r="L73" s="228">
        <v>211864</v>
      </c>
      <c r="M73" s="228">
        <v>2371190209</v>
      </c>
      <c r="N73" s="228"/>
      <c r="O73" s="228">
        <v>1349223</v>
      </c>
      <c r="P73" s="228"/>
      <c r="Q73" s="256" t="s">
        <v>598</v>
      </c>
      <c r="R73" s="228"/>
      <c r="S73" s="228">
        <v>15099743878</v>
      </c>
      <c r="T73" s="228"/>
      <c r="U73" s="6">
        <v>15960221969</v>
      </c>
      <c r="V73" s="26"/>
      <c r="W73" s="27">
        <f>U73/درآمدها!$J$5</f>
        <v>8.063707139489229E-3</v>
      </c>
      <c r="X73" s="188"/>
      <c r="Y73" s="227"/>
      <c r="Z73" s="197"/>
    </row>
    <row r="74" spans="1:26">
      <c r="A74" s="124" t="s">
        <v>135</v>
      </c>
      <c r="C74" s="228">
        <v>751796</v>
      </c>
      <c r="D74" s="228"/>
      <c r="E74" s="228">
        <v>4946021765</v>
      </c>
      <c r="F74" s="228"/>
      <c r="G74" s="6">
        <v>3854691079</v>
      </c>
      <c r="H74" s="228"/>
      <c r="I74" s="228">
        <v>0</v>
      </c>
      <c r="J74" s="228">
        <v>0</v>
      </c>
      <c r="K74" s="26"/>
      <c r="L74" s="228">
        <v>135989</v>
      </c>
      <c r="M74" s="228">
        <v>894663651</v>
      </c>
      <c r="N74" s="228"/>
      <c r="O74" s="228">
        <v>615807</v>
      </c>
      <c r="P74" s="228"/>
      <c r="Q74" s="256" t="s">
        <v>487</v>
      </c>
      <c r="R74" s="228"/>
      <c r="S74" s="228">
        <v>4051358114</v>
      </c>
      <c r="T74" s="228"/>
      <c r="U74" s="6">
        <v>5142000770</v>
      </c>
      <c r="V74" s="26"/>
      <c r="W74" s="27">
        <f>U74/درآمدها!$J$5</f>
        <v>2.597933061384988E-3</v>
      </c>
      <c r="X74" s="188"/>
      <c r="Y74" s="227"/>
      <c r="Z74" s="197"/>
    </row>
    <row r="75" spans="1:26">
      <c r="A75" s="124" t="s">
        <v>271</v>
      </c>
      <c r="C75" s="228">
        <v>909135</v>
      </c>
      <c r="D75" s="228"/>
      <c r="E75" s="228">
        <v>10908325484</v>
      </c>
      <c r="F75" s="228"/>
      <c r="G75" s="6">
        <v>9850609552</v>
      </c>
      <c r="H75" s="228"/>
      <c r="I75" s="228">
        <v>284743</v>
      </c>
      <c r="J75" s="228">
        <v>3332356712</v>
      </c>
      <c r="K75" s="26"/>
      <c r="L75" s="228">
        <v>222535</v>
      </c>
      <c r="M75" s="228">
        <v>2659268282</v>
      </c>
      <c r="N75" s="228"/>
      <c r="O75" s="228">
        <v>971343</v>
      </c>
      <c r="P75" s="228"/>
      <c r="Q75" s="256" t="s">
        <v>599</v>
      </c>
      <c r="R75" s="228"/>
      <c r="S75" s="228">
        <v>11581413914</v>
      </c>
      <c r="T75" s="228"/>
      <c r="U75" s="6">
        <v>11200536709</v>
      </c>
      <c r="V75" s="26"/>
      <c r="W75" s="27">
        <f>U75/درآمدها!$J$5</f>
        <v>5.6589343182006776E-3</v>
      </c>
      <c r="X75" s="188"/>
      <c r="Y75" s="227"/>
      <c r="Z75" s="197"/>
    </row>
    <row r="76" spans="1:26">
      <c r="A76" s="124" t="s">
        <v>267</v>
      </c>
      <c r="C76" s="228">
        <v>398310</v>
      </c>
      <c r="D76" s="228"/>
      <c r="E76" s="228">
        <v>5926838386</v>
      </c>
      <c r="F76" s="228"/>
      <c r="G76" s="6">
        <v>5452094569</v>
      </c>
      <c r="H76" s="228"/>
      <c r="I76" s="228">
        <v>0</v>
      </c>
      <c r="J76" s="228">
        <v>0</v>
      </c>
      <c r="K76" s="26"/>
      <c r="L76" s="228">
        <v>59037</v>
      </c>
      <c r="M76" s="228">
        <v>878468423</v>
      </c>
      <c r="N76" s="228"/>
      <c r="O76" s="228">
        <v>339273</v>
      </c>
      <c r="P76" s="228"/>
      <c r="Q76" s="256" t="s">
        <v>600</v>
      </c>
      <c r="R76" s="228"/>
      <c r="S76" s="228">
        <v>5048369963</v>
      </c>
      <c r="T76" s="228"/>
      <c r="U76" s="6">
        <v>4687835131</v>
      </c>
      <c r="V76" s="26"/>
      <c r="W76" s="27">
        <f>U76/درآمدها!$J$5</f>
        <v>2.3684714215137944E-3</v>
      </c>
      <c r="X76" s="188"/>
      <c r="Y76" s="227"/>
      <c r="Z76" s="197"/>
    </row>
    <row r="77" spans="1:26">
      <c r="A77" s="124" t="s">
        <v>441</v>
      </c>
      <c r="C77" s="228">
        <v>991927</v>
      </c>
      <c r="D77" s="228"/>
      <c r="E77" s="228">
        <v>7889115309</v>
      </c>
      <c r="F77" s="228"/>
      <c r="G77" s="6">
        <v>7720576022</v>
      </c>
      <c r="H77" s="228"/>
      <c r="I77" s="228">
        <v>194907</v>
      </c>
      <c r="J77" s="228">
        <v>1541578686</v>
      </c>
      <c r="K77" s="26"/>
      <c r="L77" s="228">
        <v>163085</v>
      </c>
      <c r="M77" s="228">
        <v>1295888668</v>
      </c>
      <c r="N77" s="228"/>
      <c r="O77" s="228">
        <v>1023749</v>
      </c>
      <c r="P77" s="228"/>
      <c r="Q77" s="256" t="s">
        <v>601</v>
      </c>
      <c r="R77" s="228"/>
      <c r="S77" s="228">
        <v>8134805327</v>
      </c>
      <c r="T77" s="228"/>
      <c r="U77" s="6">
        <v>9637218359</v>
      </c>
      <c r="V77" s="26"/>
      <c r="W77" s="27">
        <f>U77/درآمدها!$J$5</f>
        <v>4.8690868233052563E-3</v>
      </c>
      <c r="X77" s="188"/>
      <c r="Y77" s="227"/>
      <c r="Z77" s="197"/>
    </row>
    <row r="78" spans="1:26">
      <c r="A78" s="124" t="s">
        <v>180</v>
      </c>
      <c r="C78" s="228">
        <v>592635</v>
      </c>
      <c r="D78" s="228"/>
      <c r="E78" s="228">
        <v>12843245047</v>
      </c>
      <c r="F78" s="228"/>
      <c r="G78" s="6">
        <v>12288810026</v>
      </c>
      <c r="H78" s="228"/>
      <c r="I78" s="228">
        <v>77039</v>
      </c>
      <c r="J78" s="228">
        <v>1673486170</v>
      </c>
      <c r="K78" s="26"/>
      <c r="L78" s="228">
        <v>154423</v>
      </c>
      <c r="M78" s="228">
        <v>3347475314</v>
      </c>
      <c r="N78" s="228"/>
      <c r="O78" s="228">
        <v>515251</v>
      </c>
      <c r="P78" s="228"/>
      <c r="Q78" s="256" t="s">
        <v>602</v>
      </c>
      <c r="R78" s="228"/>
      <c r="S78" s="228">
        <v>11169255903</v>
      </c>
      <c r="T78" s="228"/>
      <c r="U78" s="6">
        <v>13926317128</v>
      </c>
      <c r="V78" s="26"/>
      <c r="W78" s="27">
        <f>U78/درآمدها!$J$5</f>
        <v>7.0361015698881804E-3</v>
      </c>
      <c r="X78" s="188"/>
      <c r="Y78" s="227"/>
      <c r="Z78" s="197"/>
    </row>
    <row r="79" spans="1:26">
      <c r="A79" s="124" t="s">
        <v>502</v>
      </c>
      <c r="C79" s="228">
        <v>191596</v>
      </c>
      <c r="D79" s="228"/>
      <c r="E79" s="228">
        <v>2498371513</v>
      </c>
      <c r="F79" s="228"/>
      <c r="G79" s="6">
        <v>2422600371</v>
      </c>
      <c r="H79" s="228"/>
      <c r="I79" s="228">
        <v>183413</v>
      </c>
      <c r="J79" s="228">
        <v>2487170077</v>
      </c>
      <c r="K79" s="26"/>
      <c r="L79" s="228">
        <v>53919</v>
      </c>
      <c r="M79" s="228">
        <v>716823908</v>
      </c>
      <c r="N79" s="228"/>
      <c r="O79" s="228">
        <v>321090</v>
      </c>
      <c r="P79" s="228"/>
      <c r="Q79" s="256" t="s">
        <v>603</v>
      </c>
      <c r="R79" s="228"/>
      <c r="S79" s="228">
        <v>4268717682</v>
      </c>
      <c r="T79" s="228"/>
      <c r="U79" s="6">
        <v>4979200427</v>
      </c>
      <c r="V79" s="26"/>
      <c r="W79" s="27">
        <f>U79/درآمدها!$J$5</f>
        <v>2.5156801772640634E-3</v>
      </c>
      <c r="X79" s="188"/>
      <c r="Y79" s="227"/>
      <c r="Z79" s="197"/>
    </row>
    <row r="80" spans="1:26">
      <c r="A80" s="124" t="s">
        <v>539</v>
      </c>
      <c r="C80" s="228">
        <v>0</v>
      </c>
      <c r="D80" s="228"/>
      <c r="E80" s="228">
        <v>0</v>
      </c>
      <c r="F80" s="228"/>
      <c r="G80" s="6">
        <v>0</v>
      </c>
      <c r="H80" s="228"/>
      <c r="I80" s="228">
        <v>543536</v>
      </c>
      <c r="J80" s="228">
        <v>1988675984</v>
      </c>
      <c r="K80" s="26"/>
      <c r="L80" s="228">
        <v>82376</v>
      </c>
      <c r="M80" s="228">
        <v>301395258</v>
      </c>
      <c r="N80" s="228"/>
      <c r="O80" s="228">
        <v>461160</v>
      </c>
      <c r="P80" s="228"/>
      <c r="Q80" s="256" t="s">
        <v>604</v>
      </c>
      <c r="R80" s="228"/>
      <c r="S80" s="228">
        <v>1687280726</v>
      </c>
      <c r="T80" s="228"/>
      <c r="U80" s="6">
        <v>1691555404</v>
      </c>
      <c r="V80" s="26"/>
      <c r="W80" s="27">
        <f>U80/درآمدها!$J$5</f>
        <v>8.5463769956145694E-4</v>
      </c>
      <c r="X80" s="188"/>
      <c r="Y80" s="227"/>
      <c r="Z80" s="197"/>
    </row>
    <row r="81" spans="1:26">
      <c r="A81" s="124" t="s">
        <v>117</v>
      </c>
      <c r="C81" s="228">
        <v>4338067</v>
      </c>
      <c r="D81" s="228"/>
      <c r="E81" s="228">
        <v>11891267603</v>
      </c>
      <c r="F81" s="228"/>
      <c r="G81" s="6">
        <v>11384354529</v>
      </c>
      <c r="H81" s="228"/>
      <c r="I81" s="228">
        <v>0</v>
      </c>
      <c r="J81" s="228">
        <v>0</v>
      </c>
      <c r="K81" s="26"/>
      <c r="L81" s="228">
        <v>559862</v>
      </c>
      <c r="M81" s="228">
        <v>1534662527</v>
      </c>
      <c r="N81" s="228"/>
      <c r="O81" s="228">
        <v>3778205</v>
      </c>
      <c r="P81" s="228"/>
      <c r="Q81" s="256" t="s">
        <v>605</v>
      </c>
      <c r="R81" s="228"/>
      <c r="S81" s="228">
        <v>10356605076</v>
      </c>
      <c r="T81" s="228"/>
      <c r="U81" s="6">
        <v>10808975632</v>
      </c>
      <c r="V81" s="26"/>
      <c r="W81" s="27">
        <f>U81/درآمدها!$J$5</f>
        <v>5.4611028683446685E-3</v>
      </c>
      <c r="X81" s="188"/>
      <c r="Y81" s="227"/>
      <c r="Z81" s="197"/>
    </row>
    <row r="82" spans="1:26">
      <c r="A82" s="124" t="s">
        <v>90</v>
      </c>
      <c r="C82" s="228">
        <v>6576561</v>
      </c>
      <c r="D82" s="228"/>
      <c r="E82" s="228">
        <v>20903632934</v>
      </c>
      <c r="F82" s="228"/>
      <c r="G82" s="6">
        <v>21900392052</v>
      </c>
      <c r="H82" s="228"/>
      <c r="I82" s="228">
        <v>0</v>
      </c>
      <c r="J82" s="228">
        <v>0</v>
      </c>
      <c r="K82" s="26"/>
      <c r="L82" s="228">
        <v>941121</v>
      </c>
      <c r="M82" s="228">
        <v>2991357935</v>
      </c>
      <c r="N82" s="228"/>
      <c r="O82" s="228">
        <v>5635440</v>
      </c>
      <c r="P82" s="228"/>
      <c r="Q82" s="256" t="s">
        <v>606</v>
      </c>
      <c r="R82" s="228"/>
      <c r="S82" s="228">
        <v>17912274999</v>
      </c>
      <c r="T82" s="228"/>
      <c r="U82" s="6">
        <v>20217290060</v>
      </c>
      <c r="V82" s="26"/>
      <c r="W82" s="27">
        <f>U82/درآمدها!$J$5</f>
        <v>1.0214538777380247E-2</v>
      </c>
      <c r="X82" s="188"/>
      <c r="Y82" s="227"/>
      <c r="Z82" s="197"/>
    </row>
    <row r="83" spans="1:26">
      <c r="A83" s="124" t="s">
        <v>214</v>
      </c>
      <c r="C83" s="228">
        <v>1086057</v>
      </c>
      <c r="D83" s="228"/>
      <c r="E83" s="228">
        <v>22823812425</v>
      </c>
      <c r="F83" s="228"/>
      <c r="G83" s="6">
        <v>19108830810</v>
      </c>
      <c r="H83" s="228"/>
      <c r="I83" s="228">
        <v>0</v>
      </c>
      <c r="J83" s="228">
        <v>0</v>
      </c>
      <c r="K83" s="26"/>
      <c r="L83" s="228">
        <v>136090</v>
      </c>
      <c r="M83" s="228">
        <v>2859972022</v>
      </c>
      <c r="N83" s="228"/>
      <c r="O83" s="228">
        <v>949967</v>
      </c>
      <c r="P83" s="228"/>
      <c r="Q83" s="256" t="s">
        <v>607</v>
      </c>
      <c r="R83" s="228"/>
      <c r="S83" s="228">
        <v>19963840403</v>
      </c>
      <c r="T83" s="228"/>
      <c r="U83" s="6">
        <v>17639798531</v>
      </c>
      <c r="V83" s="26"/>
      <c r="W83" s="27">
        <f>U83/درآمدها!$J$5</f>
        <v>8.9122926754939494E-3</v>
      </c>
      <c r="X83" s="188"/>
      <c r="Y83" s="227"/>
      <c r="Z83" s="197"/>
    </row>
    <row r="84" spans="1:26">
      <c r="A84" s="124" t="s">
        <v>143</v>
      </c>
      <c r="C84" s="228">
        <v>3870285</v>
      </c>
      <c r="D84" s="228"/>
      <c r="E84" s="228">
        <v>12469729531</v>
      </c>
      <c r="F84" s="228"/>
      <c r="G84" s="6">
        <v>14992759767</v>
      </c>
      <c r="H84" s="228"/>
      <c r="I84" s="228">
        <v>0</v>
      </c>
      <c r="J84" s="228">
        <v>0</v>
      </c>
      <c r="K84" s="26"/>
      <c r="L84" s="228">
        <v>594762</v>
      </c>
      <c r="M84" s="228">
        <v>1916272646</v>
      </c>
      <c r="N84" s="228"/>
      <c r="O84" s="228">
        <v>3275523</v>
      </c>
      <c r="P84" s="228"/>
      <c r="Q84" s="256" t="s">
        <v>608</v>
      </c>
      <c r="R84" s="228"/>
      <c r="S84" s="228">
        <v>10553456885</v>
      </c>
      <c r="T84" s="228"/>
      <c r="U84" s="6">
        <v>13235776741</v>
      </c>
      <c r="V84" s="26"/>
      <c r="W84" s="27">
        <f>U84/درآمدها!$J$5</f>
        <v>6.6872144767404131E-3</v>
      </c>
      <c r="X84" s="188"/>
      <c r="Y84" s="227"/>
      <c r="Z84" s="197"/>
    </row>
    <row r="85" spans="1:26">
      <c r="A85" s="124" t="s">
        <v>227</v>
      </c>
      <c r="C85" s="228">
        <v>1686233</v>
      </c>
      <c r="D85" s="228"/>
      <c r="E85" s="228">
        <v>3731345177</v>
      </c>
      <c r="F85" s="228"/>
      <c r="G85" s="6">
        <v>3955831799</v>
      </c>
      <c r="H85" s="228"/>
      <c r="I85" s="228">
        <v>0</v>
      </c>
      <c r="J85" s="228">
        <v>0</v>
      </c>
      <c r="K85" s="26"/>
      <c r="L85" s="228">
        <v>396433</v>
      </c>
      <c r="M85" s="228">
        <v>877238414</v>
      </c>
      <c r="N85" s="228"/>
      <c r="O85" s="228">
        <v>1289800</v>
      </c>
      <c r="P85" s="228"/>
      <c r="Q85" s="256" t="s">
        <v>609</v>
      </c>
      <c r="R85" s="228"/>
      <c r="S85" s="228">
        <v>2854106763</v>
      </c>
      <c r="T85" s="228"/>
      <c r="U85" s="6">
        <v>3120693932</v>
      </c>
      <c r="V85" s="26"/>
      <c r="W85" s="27">
        <f>U85/درآمدها!$J$5</f>
        <v>1.5766924788706937E-3</v>
      </c>
      <c r="X85" s="188"/>
      <c r="Y85" s="227"/>
      <c r="Z85" s="197"/>
    </row>
    <row r="86" spans="1:26">
      <c r="A86" s="124" t="s">
        <v>207</v>
      </c>
      <c r="C86" s="228">
        <v>2826702</v>
      </c>
      <c r="D86" s="228"/>
      <c r="E86" s="228">
        <v>17652156298</v>
      </c>
      <c r="F86" s="228"/>
      <c r="G86" s="6">
        <v>14498996919</v>
      </c>
      <c r="H86" s="228"/>
      <c r="I86" s="228">
        <v>0</v>
      </c>
      <c r="J86" s="228">
        <v>0</v>
      </c>
      <c r="K86" s="26"/>
      <c r="L86" s="228">
        <v>392574</v>
      </c>
      <c r="M86" s="228">
        <v>2451541622</v>
      </c>
      <c r="N86" s="228"/>
      <c r="O86" s="228">
        <v>2434128</v>
      </c>
      <c r="P86" s="228"/>
      <c r="Q86" s="256" t="s">
        <v>610</v>
      </c>
      <c r="R86" s="228"/>
      <c r="S86" s="228">
        <v>15200614676</v>
      </c>
      <c r="T86" s="228"/>
      <c r="U86" s="6">
        <v>14517869632</v>
      </c>
      <c r="V86" s="26"/>
      <c r="W86" s="27">
        <f>U86/درآمدها!$J$5</f>
        <v>7.3349762446359781E-3</v>
      </c>
      <c r="X86" s="188"/>
      <c r="Y86" s="227"/>
      <c r="Z86" s="197"/>
    </row>
    <row r="87" spans="1:26">
      <c r="A87" s="124" t="s">
        <v>184</v>
      </c>
      <c r="C87" s="228">
        <v>1415917</v>
      </c>
      <c r="D87" s="122"/>
      <c r="E87" s="228">
        <v>11893937861</v>
      </c>
      <c r="F87" s="228"/>
      <c r="G87" s="6">
        <v>10457667748</v>
      </c>
      <c r="H87" s="228"/>
      <c r="I87" s="228">
        <v>0</v>
      </c>
      <c r="J87" s="122">
        <v>0</v>
      </c>
      <c r="K87" s="26"/>
      <c r="L87" s="228">
        <v>233339</v>
      </c>
      <c r="M87" s="122">
        <v>1960086337</v>
      </c>
      <c r="N87" s="228"/>
      <c r="O87" s="228">
        <v>1182578</v>
      </c>
      <c r="P87" s="228"/>
      <c r="Q87" s="256" t="s">
        <v>611</v>
      </c>
      <c r="R87" s="228"/>
      <c r="S87" s="122">
        <v>9933851524</v>
      </c>
      <c r="T87" s="228"/>
      <c r="U87" s="152">
        <v>8769540794</v>
      </c>
      <c r="V87" s="26"/>
      <c r="W87" s="27">
        <f>U87/درآمدها!$J$5</f>
        <v>4.4307033353277693E-3</v>
      </c>
      <c r="X87" s="188"/>
      <c r="Y87" s="227"/>
      <c r="Z87" s="197"/>
    </row>
    <row r="88" spans="1:26">
      <c r="A88" s="124" t="s">
        <v>205</v>
      </c>
      <c r="C88" s="228">
        <v>2749517</v>
      </c>
      <c r="D88" s="228"/>
      <c r="E88" s="228">
        <v>11813359725</v>
      </c>
      <c r="F88" s="228"/>
      <c r="G88" s="6">
        <v>11096618940</v>
      </c>
      <c r="H88" s="228"/>
      <c r="I88" s="228">
        <v>0</v>
      </c>
      <c r="J88" s="228">
        <v>0</v>
      </c>
      <c r="K88" s="26"/>
      <c r="L88" s="228">
        <v>351445</v>
      </c>
      <c r="M88" s="228">
        <v>1509991104</v>
      </c>
      <c r="N88" s="228"/>
      <c r="O88" s="228">
        <v>2398072</v>
      </c>
      <c r="P88" s="228"/>
      <c r="Q88" s="256" t="s">
        <v>612</v>
      </c>
      <c r="R88" s="228"/>
      <c r="S88" s="228">
        <v>10303368621</v>
      </c>
      <c r="T88" s="228"/>
      <c r="U88" s="6">
        <v>11199108712</v>
      </c>
      <c r="V88" s="26"/>
      <c r="W88" s="27">
        <f>U88/درآمدها!$J$5</f>
        <v>5.6582128401644425E-3</v>
      </c>
      <c r="X88" s="188"/>
      <c r="Y88" s="227"/>
      <c r="Z88" s="197"/>
    </row>
    <row r="89" spans="1:26">
      <c r="A89" s="124" t="s">
        <v>158</v>
      </c>
      <c r="C89" s="228">
        <v>1203218</v>
      </c>
      <c r="D89" s="228"/>
      <c r="E89" s="228">
        <v>25822499579</v>
      </c>
      <c r="F89" s="228"/>
      <c r="G89" s="6">
        <v>22557669969</v>
      </c>
      <c r="H89" s="228"/>
      <c r="I89" s="228">
        <v>145374</v>
      </c>
      <c r="J89" s="228">
        <v>2991663119</v>
      </c>
      <c r="K89" s="26"/>
      <c r="L89" s="228">
        <v>163414</v>
      </c>
      <c r="M89" s="228">
        <v>3492876232</v>
      </c>
      <c r="N89" s="228"/>
      <c r="O89" s="228">
        <v>1185178</v>
      </c>
      <c r="P89" s="228"/>
      <c r="Q89" s="256" t="s">
        <v>613</v>
      </c>
      <c r="R89" s="228"/>
      <c r="S89" s="228">
        <v>25321286466</v>
      </c>
      <c r="T89" s="228"/>
      <c r="U89" s="6">
        <v>24151586917</v>
      </c>
      <c r="V89" s="26"/>
      <c r="W89" s="27">
        <f>U89/درآمدها!$J$5</f>
        <v>1.2202294193080689E-2</v>
      </c>
      <c r="X89" s="188"/>
      <c r="Y89" s="227"/>
      <c r="Z89" s="197"/>
    </row>
    <row r="90" spans="1:26">
      <c r="A90" s="124" t="s">
        <v>160</v>
      </c>
      <c r="C90" s="228">
        <v>2199075</v>
      </c>
      <c r="D90" s="228"/>
      <c r="E90" s="228">
        <v>9299076494</v>
      </c>
      <c r="F90" s="228"/>
      <c r="G90" s="6">
        <v>9727657745</v>
      </c>
      <c r="H90" s="228"/>
      <c r="I90" s="228">
        <v>0</v>
      </c>
      <c r="J90" s="228">
        <v>0</v>
      </c>
      <c r="K90" s="26"/>
      <c r="L90" s="228">
        <v>301057</v>
      </c>
      <c r="M90" s="228">
        <v>1273058932</v>
      </c>
      <c r="N90" s="228"/>
      <c r="O90" s="228">
        <v>1898018</v>
      </c>
      <c r="P90" s="228"/>
      <c r="Q90" s="256" t="s">
        <v>614</v>
      </c>
      <c r="R90" s="228"/>
      <c r="S90" s="228">
        <v>8026017562</v>
      </c>
      <c r="T90" s="228"/>
      <c r="U90" s="6">
        <v>10886402059</v>
      </c>
      <c r="V90" s="26"/>
      <c r="W90" s="27">
        <f>U90/درآمدها!$J$5</f>
        <v>5.5002216245497969E-3</v>
      </c>
      <c r="X90" s="188"/>
      <c r="Y90" s="227"/>
      <c r="Z90" s="197"/>
    </row>
    <row r="91" spans="1:26">
      <c r="A91" s="124" t="s">
        <v>123</v>
      </c>
      <c r="C91" s="228">
        <v>2432754</v>
      </c>
      <c r="D91" s="228"/>
      <c r="E91" s="228">
        <v>18929932622</v>
      </c>
      <c r="F91" s="228"/>
      <c r="G91" s="6">
        <v>15428620748</v>
      </c>
      <c r="H91" s="228"/>
      <c r="I91" s="228">
        <v>149651</v>
      </c>
      <c r="J91" s="228">
        <v>998453289</v>
      </c>
      <c r="K91" s="26"/>
      <c r="L91" s="228">
        <v>577558</v>
      </c>
      <c r="M91" s="228">
        <v>4457007600</v>
      </c>
      <c r="N91" s="228"/>
      <c r="O91" s="228">
        <v>2004847</v>
      </c>
      <c r="P91" s="228"/>
      <c r="Q91" s="256" t="s">
        <v>615</v>
      </c>
      <c r="R91" s="228"/>
      <c r="S91" s="228">
        <v>15471378311</v>
      </c>
      <c r="T91" s="228"/>
      <c r="U91" s="6">
        <v>14289223213</v>
      </c>
      <c r="V91" s="26"/>
      <c r="W91" s="27">
        <f>U91/درآمدها!$J$5</f>
        <v>7.2194554351578842E-3</v>
      </c>
      <c r="X91" s="188"/>
      <c r="Y91" s="227"/>
      <c r="Z91" s="197"/>
    </row>
    <row r="92" spans="1:26">
      <c r="A92" s="124" t="s">
        <v>197</v>
      </c>
      <c r="C92" s="228">
        <v>329461</v>
      </c>
      <c r="D92" s="228"/>
      <c r="E92" s="228">
        <v>5284150292</v>
      </c>
      <c r="F92" s="228"/>
      <c r="G92" s="6">
        <v>4300084288</v>
      </c>
      <c r="H92" s="228"/>
      <c r="I92" s="228">
        <v>60008</v>
      </c>
      <c r="J92" s="228">
        <v>787015856</v>
      </c>
      <c r="K92" s="26"/>
      <c r="L92" s="228">
        <v>93090</v>
      </c>
      <c r="M92" s="228">
        <v>1451116408</v>
      </c>
      <c r="N92" s="228"/>
      <c r="O92" s="228">
        <v>296379</v>
      </c>
      <c r="P92" s="228"/>
      <c r="Q92" s="256" t="s">
        <v>616</v>
      </c>
      <c r="R92" s="228"/>
      <c r="S92" s="228">
        <v>4620049740</v>
      </c>
      <c r="T92" s="228"/>
      <c r="U92" s="6">
        <v>5067387375</v>
      </c>
      <c r="V92" s="26"/>
      <c r="W92" s="27">
        <f>U92/درآمدها!$J$5</f>
        <v>2.5602355552267623E-3</v>
      </c>
      <c r="X92" s="188"/>
      <c r="Y92" s="227"/>
      <c r="Z92" s="197"/>
    </row>
    <row r="93" spans="1:26">
      <c r="A93" s="124" t="s">
        <v>125</v>
      </c>
      <c r="C93" s="228">
        <v>2616731</v>
      </c>
      <c r="D93" s="228"/>
      <c r="E93" s="228">
        <v>25611466725</v>
      </c>
      <c r="F93" s="228"/>
      <c r="G93" s="6">
        <v>23436464673</v>
      </c>
      <c r="H93" s="228"/>
      <c r="I93" s="228">
        <v>498150</v>
      </c>
      <c r="J93" s="228">
        <v>5067437801</v>
      </c>
      <c r="K93" s="26"/>
      <c r="L93" s="228">
        <v>439895</v>
      </c>
      <c r="M93" s="228">
        <v>4330693320</v>
      </c>
      <c r="N93" s="228"/>
      <c r="O93" s="228">
        <v>2674986</v>
      </c>
      <c r="P93" s="228"/>
      <c r="Q93" s="256" t="s">
        <v>617</v>
      </c>
      <c r="R93" s="228"/>
      <c r="S93" s="228">
        <v>26348211206</v>
      </c>
      <c r="T93" s="228"/>
      <c r="U93" s="6">
        <v>27840461157</v>
      </c>
      <c r="V93" s="26"/>
      <c r="W93" s="27">
        <f>U93/درآمدها!$J$5</f>
        <v>1.4066052830243909E-2</v>
      </c>
      <c r="X93" s="188"/>
      <c r="Y93" s="227"/>
      <c r="Z93" s="197"/>
    </row>
    <row r="94" spans="1:26">
      <c r="A94" s="124" t="s">
        <v>157</v>
      </c>
      <c r="C94" s="228">
        <v>1938005</v>
      </c>
      <c r="D94" s="228"/>
      <c r="E94" s="228">
        <v>27903083496</v>
      </c>
      <c r="F94" s="228"/>
      <c r="G94" s="6">
        <v>23117686447</v>
      </c>
      <c r="H94" s="228"/>
      <c r="I94" s="228">
        <v>0</v>
      </c>
      <c r="J94" s="228">
        <v>0</v>
      </c>
      <c r="K94" s="26"/>
      <c r="L94" s="228">
        <v>812687</v>
      </c>
      <c r="M94" s="228">
        <v>11700936385</v>
      </c>
      <c r="N94" s="228"/>
      <c r="O94" s="228">
        <v>1125318</v>
      </c>
      <c r="P94" s="228"/>
      <c r="Q94" s="256" t="s">
        <v>618</v>
      </c>
      <c r="R94" s="228"/>
      <c r="S94" s="228">
        <v>16202147111</v>
      </c>
      <c r="T94" s="228"/>
      <c r="U94" s="6">
        <v>14586835551</v>
      </c>
      <c r="V94" s="26"/>
      <c r="W94" s="27">
        <f>U94/درآمدها!$J$5</f>
        <v>7.3698204325490227E-3</v>
      </c>
      <c r="X94" s="188"/>
      <c r="Y94" s="227"/>
      <c r="Z94" s="197"/>
    </row>
    <row r="95" spans="1:26">
      <c r="A95" s="124" t="s">
        <v>156</v>
      </c>
      <c r="C95" s="228">
        <v>2945906</v>
      </c>
      <c r="D95" s="228"/>
      <c r="E95" s="228">
        <v>42167900811</v>
      </c>
      <c r="F95" s="228"/>
      <c r="G95" s="6">
        <v>46707626858</v>
      </c>
      <c r="H95" s="228"/>
      <c r="I95" s="228">
        <v>19435</v>
      </c>
      <c r="J95" s="228">
        <v>332985157</v>
      </c>
      <c r="K95" s="26"/>
      <c r="L95" s="228">
        <v>312307</v>
      </c>
      <c r="M95" s="228">
        <v>4475353942</v>
      </c>
      <c r="N95" s="228"/>
      <c r="O95" s="228">
        <v>2653034</v>
      </c>
      <c r="P95" s="228"/>
      <c r="Q95" s="256" t="s">
        <v>575</v>
      </c>
      <c r="R95" s="228"/>
      <c r="S95" s="228">
        <v>38025532026</v>
      </c>
      <c r="T95" s="228"/>
      <c r="U95" s="6">
        <v>46626552558</v>
      </c>
      <c r="V95" s="26"/>
      <c r="W95" s="27">
        <f>U95/درآمدها!$J$5</f>
        <v>2.3557495972298927E-2</v>
      </c>
      <c r="X95" s="188"/>
      <c r="Y95" s="227"/>
      <c r="Z95" s="197"/>
    </row>
    <row r="96" spans="1:26">
      <c r="A96" s="124" t="s">
        <v>503</v>
      </c>
      <c r="C96" s="228">
        <v>252628</v>
      </c>
      <c r="D96" s="228"/>
      <c r="E96" s="228">
        <v>798373514</v>
      </c>
      <c r="F96" s="228"/>
      <c r="G96" s="6">
        <v>839761547</v>
      </c>
      <c r="H96" s="228"/>
      <c r="I96" s="228">
        <v>0</v>
      </c>
      <c r="J96" s="228">
        <v>0</v>
      </c>
      <c r="K96" s="26"/>
      <c r="L96" s="228">
        <v>252628</v>
      </c>
      <c r="M96" s="228">
        <v>798373514</v>
      </c>
      <c r="N96" s="228"/>
      <c r="O96" s="228">
        <v>0</v>
      </c>
      <c r="P96" s="228"/>
      <c r="Q96" s="256"/>
      <c r="R96" s="228"/>
      <c r="S96" s="228">
        <v>0</v>
      </c>
      <c r="T96" s="228"/>
      <c r="U96" s="6">
        <v>0</v>
      </c>
      <c r="V96" s="26"/>
      <c r="W96" s="27">
        <f>U96/درآمدها!$J$5</f>
        <v>0</v>
      </c>
      <c r="X96" s="188"/>
      <c r="Y96" s="227"/>
      <c r="Z96" s="197"/>
    </row>
    <row r="97" spans="1:26">
      <c r="A97" s="124" t="s">
        <v>443</v>
      </c>
      <c r="C97" s="228">
        <v>220936</v>
      </c>
      <c r="D97" s="228"/>
      <c r="E97" s="228">
        <v>820153766</v>
      </c>
      <c r="F97" s="228"/>
      <c r="G97" s="6">
        <v>614940010</v>
      </c>
      <c r="H97" s="228"/>
      <c r="I97" s="228">
        <v>2272</v>
      </c>
      <c r="J97" s="228">
        <v>7001975</v>
      </c>
      <c r="K97" s="26"/>
      <c r="L97" s="228">
        <v>223208</v>
      </c>
      <c r="M97" s="228">
        <v>8434068</v>
      </c>
      <c r="N97" s="228"/>
      <c r="O97" s="228">
        <v>0</v>
      </c>
      <c r="P97" s="228"/>
      <c r="Q97" s="256"/>
      <c r="R97" s="228"/>
      <c r="S97" s="228">
        <v>0</v>
      </c>
      <c r="T97" s="228"/>
      <c r="U97" s="6">
        <v>0</v>
      </c>
      <c r="V97" s="26"/>
      <c r="W97" s="27">
        <f>U97/درآمدها!$J$5</f>
        <v>0</v>
      </c>
      <c r="X97" s="188"/>
      <c r="Y97" s="227"/>
      <c r="Z97" s="197"/>
    </row>
    <row r="98" spans="1:26">
      <c r="A98" s="124" t="s">
        <v>134</v>
      </c>
      <c r="C98" s="228">
        <v>2333577</v>
      </c>
      <c r="D98" s="228"/>
      <c r="E98" s="228">
        <v>10953968940</v>
      </c>
      <c r="F98" s="228"/>
      <c r="G98" s="6">
        <v>10624190357</v>
      </c>
      <c r="H98" s="228"/>
      <c r="I98" s="228">
        <v>220936</v>
      </c>
      <c r="J98" s="228">
        <v>0</v>
      </c>
      <c r="K98" s="26"/>
      <c r="L98" s="228">
        <v>44025</v>
      </c>
      <c r="M98" s="228">
        <v>206696485</v>
      </c>
      <c r="N98" s="228"/>
      <c r="O98" s="228">
        <v>2510488</v>
      </c>
      <c r="P98" s="228"/>
      <c r="Q98" s="256" t="s">
        <v>614</v>
      </c>
      <c r="R98" s="228"/>
      <c r="S98" s="228">
        <v>11786930128</v>
      </c>
      <c r="T98" s="228"/>
      <c r="U98" s="6">
        <v>14399326945</v>
      </c>
      <c r="V98" s="26"/>
      <c r="W98" s="27">
        <f>U98/درآمدها!$J$5</f>
        <v>7.2750840004458415E-3</v>
      </c>
      <c r="X98" s="188"/>
      <c r="Y98" s="227"/>
      <c r="Z98" s="197"/>
    </row>
    <row r="99" spans="1:26">
      <c r="A99" s="124" t="s">
        <v>263</v>
      </c>
      <c r="C99" s="228">
        <v>580952</v>
      </c>
      <c r="D99" s="228"/>
      <c r="E99" s="228">
        <v>1813485571</v>
      </c>
      <c r="F99" s="228"/>
      <c r="G99" s="6">
        <v>1898227172</v>
      </c>
      <c r="H99" s="228"/>
      <c r="I99" s="228">
        <v>0</v>
      </c>
      <c r="J99" s="228">
        <v>0</v>
      </c>
      <c r="K99" s="26"/>
      <c r="L99" s="228">
        <v>88631</v>
      </c>
      <c r="M99" s="228">
        <v>276668364</v>
      </c>
      <c r="N99" s="228"/>
      <c r="O99" s="228">
        <v>492321</v>
      </c>
      <c r="P99" s="228"/>
      <c r="Q99" s="256" t="s">
        <v>619</v>
      </c>
      <c r="R99" s="228"/>
      <c r="S99" s="228">
        <v>1536817207</v>
      </c>
      <c r="T99" s="228"/>
      <c r="U99" s="6">
        <v>2050061795</v>
      </c>
      <c r="V99" s="26"/>
      <c r="W99" s="27">
        <f>U99/درآمدها!$J$5</f>
        <v>1.035768673195425E-3</v>
      </c>
      <c r="X99" s="188"/>
      <c r="Y99" s="227"/>
      <c r="Z99" s="197"/>
    </row>
    <row r="100" spans="1:26">
      <c r="A100" s="124" t="s">
        <v>121</v>
      </c>
      <c r="C100" s="228">
        <v>1014189</v>
      </c>
      <c r="D100" s="228"/>
      <c r="E100" s="228">
        <v>13409906980</v>
      </c>
      <c r="F100" s="228"/>
      <c r="G100" s="6">
        <v>11503043710</v>
      </c>
      <c r="H100" s="228"/>
      <c r="I100" s="228">
        <v>1305193</v>
      </c>
      <c r="J100" s="228">
        <v>14907925535</v>
      </c>
      <c r="K100" s="26"/>
      <c r="L100" s="228">
        <v>342028</v>
      </c>
      <c r="M100" s="228">
        <v>4175893241</v>
      </c>
      <c r="N100" s="228"/>
      <c r="O100" s="228">
        <v>1977354</v>
      </c>
      <c r="P100" s="228"/>
      <c r="Q100" s="256" t="s">
        <v>620</v>
      </c>
      <c r="R100" s="228"/>
      <c r="S100" s="228">
        <v>24141939274</v>
      </c>
      <c r="T100" s="228"/>
      <c r="U100" s="6">
        <v>24078462114</v>
      </c>
      <c r="V100" s="26"/>
      <c r="W100" s="27">
        <f>U100/درآمدها!$J$5</f>
        <v>1.2165348779842067E-2</v>
      </c>
      <c r="X100" s="188"/>
      <c r="Y100" s="227"/>
      <c r="Z100" s="197"/>
    </row>
    <row r="101" spans="1:26">
      <c r="A101" s="124" t="s">
        <v>276</v>
      </c>
      <c r="C101" s="228">
        <v>246131</v>
      </c>
      <c r="D101" s="228"/>
      <c r="E101" s="228">
        <v>3008285893</v>
      </c>
      <c r="F101" s="228"/>
      <c r="G101" s="6">
        <v>2473578525</v>
      </c>
      <c r="H101" s="228"/>
      <c r="I101" s="228">
        <v>246131</v>
      </c>
      <c r="J101" s="228">
        <v>0</v>
      </c>
      <c r="K101" s="26"/>
      <c r="L101" s="228">
        <v>246131</v>
      </c>
      <c r="M101" s="228">
        <v>0</v>
      </c>
      <c r="N101" s="228"/>
      <c r="O101" s="228">
        <v>246131</v>
      </c>
      <c r="P101" s="228"/>
      <c r="Q101" s="256" t="s">
        <v>621</v>
      </c>
      <c r="R101" s="228"/>
      <c r="S101" s="228">
        <v>3008285893</v>
      </c>
      <c r="T101" s="228"/>
      <c r="U101" s="6">
        <v>2409965232</v>
      </c>
      <c r="V101" s="26"/>
      <c r="W101" s="27">
        <f>U101/درآمدها!$J$5</f>
        <v>1.2176054872510536E-3</v>
      </c>
      <c r="X101" s="188"/>
      <c r="Y101" s="227"/>
      <c r="Z101" s="197"/>
    </row>
    <row r="102" spans="1:26">
      <c r="A102" s="124" t="s">
        <v>264</v>
      </c>
      <c r="C102" s="228">
        <v>143685</v>
      </c>
      <c r="D102" s="228"/>
      <c r="E102" s="228">
        <v>3305309293</v>
      </c>
      <c r="F102" s="228"/>
      <c r="G102" s="6">
        <v>3142261635</v>
      </c>
      <c r="H102" s="228"/>
      <c r="I102" s="228">
        <v>0</v>
      </c>
      <c r="J102" s="228">
        <v>0</v>
      </c>
      <c r="K102" s="26"/>
      <c r="L102" s="228">
        <v>19844</v>
      </c>
      <c r="M102" s="228">
        <v>456488552</v>
      </c>
      <c r="N102" s="228"/>
      <c r="O102" s="228">
        <v>123841</v>
      </c>
      <c r="P102" s="228"/>
      <c r="Q102" s="256" t="s">
        <v>622</v>
      </c>
      <c r="R102" s="228"/>
      <c r="S102" s="228">
        <v>2848820741</v>
      </c>
      <c r="T102" s="228"/>
      <c r="U102" s="6">
        <v>2792002036</v>
      </c>
      <c r="V102" s="26"/>
      <c r="W102" s="27">
        <f>U102/درآمدها!$J$5</f>
        <v>1.4106249145463662E-3</v>
      </c>
      <c r="X102" s="188"/>
      <c r="Y102" s="227"/>
      <c r="Z102" s="197"/>
    </row>
    <row r="103" spans="1:26">
      <c r="A103" s="124" t="s">
        <v>122</v>
      </c>
      <c r="C103" s="228">
        <v>1540509</v>
      </c>
      <c r="D103" s="228"/>
      <c r="E103" s="228">
        <v>11042674161</v>
      </c>
      <c r="F103" s="228"/>
      <c r="G103" s="6">
        <v>10841908241</v>
      </c>
      <c r="H103" s="228"/>
      <c r="I103" s="228">
        <v>0</v>
      </c>
      <c r="J103" s="228">
        <v>0</v>
      </c>
      <c r="K103" s="26"/>
      <c r="L103" s="228">
        <v>219179</v>
      </c>
      <c r="M103" s="228">
        <v>1571118559</v>
      </c>
      <c r="N103" s="228"/>
      <c r="O103" s="228">
        <v>1321330</v>
      </c>
      <c r="P103" s="228"/>
      <c r="Q103" s="256" t="s">
        <v>623</v>
      </c>
      <c r="R103" s="228"/>
      <c r="S103" s="228">
        <v>9471555602</v>
      </c>
      <c r="T103" s="228"/>
      <c r="U103" s="6">
        <v>10507744695</v>
      </c>
      <c r="V103" s="26"/>
      <c r="W103" s="27">
        <f>U103/درآمدها!$J$5</f>
        <v>5.3089096180227169E-3</v>
      </c>
      <c r="X103" s="188"/>
      <c r="Y103" s="227"/>
      <c r="Z103" s="197"/>
    </row>
    <row r="104" spans="1:26">
      <c r="A104" s="124" t="s">
        <v>540</v>
      </c>
      <c r="C104" s="228">
        <v>0</v>
      </c>
      <c r="D104" s="228"/>
      <c r="E104" s="228">
        <v>0</v>
      </c>
      <c r="F104" s="228"/>
      <c r="G104" s="6">
        <v>0</v>
      </c>
      <c r="H104" s="228"/>
      <c r="I104" s="228">
        <v>908558</v>
      </c>
      <c r="J104" s="228">
        <v>11397948762</v>
      </c>
      <c r="K104" s="26"/>
      <c r="L104" s="228">
        <v>95648</v>
      </c>
      <c r="M104" s="228">
        <v>1197520411</v>
      </c>
      <c r="N104" s="228"/>
      <c r="O104" s="228">
        <v>812910</v>
      </c>
      <c r="P104" s="228"/>
      <c r="Q104" s="256" t="s">
        <v>624</v>
      </c>
      <c r="R104" s="228"/>
      <c r="S104" s="228">
        <v>10200428351</v>
      </c>
      <c r="T104" s="228"/>
      <c r="U104" s="6">
        <v>10723131176</v>
      </c>
      <c r="V104" s="26"/>
      <c r="W104" s="27">
        <f>U104/درآمدها!$J$5</f>
        <v>5.4177310058431761E-3</v>
      </c>
      <c r="X104" s="188"/>
      <c r="Y104" s="227"/>
      <c r="Z104" s="197"/>
    </row>
    <row r="105" spans="1:26">
      <c r="A105" s="124" t="s">
        <v>141</v>
      </c>
      <c r="C105" s="228">
        <v>343646</v>
      </c>
      <c r="D105" s="228"/>
      <c r="E105" s="228">
        <v>9214485209</v>
      </c>
      <c r="F105" s="228"/>
      <c r="G105" s="6">
        <v>9978174162</v>
      </c>
      <c r="H105" s="228"/>
      <c r="I105" s="228">
        <v>0</v>
      </c>
      <c r="J105" s="228">
        <v>0</v>
      </c>
      <c r="K105" s="26"/>
      <c r="L105" s="228">
        <v>79640</v>
      </c>
      <c r="M105" s="228">
        <v>2135458006</v>
      </c>
      <c r="N105" s="228"/>
      <c r="O105" s="228">
        <v>264006</v>
      </c>
      <c r="P105" s="228"/>
      <c r="Q105" s="256" t="s">
        <v>625</v>
      </c>
      <c r="R105" s="228"/>
      <c r="S105" s="228">
        <v>7079027203</v>
      </c>
      <c r="T105" s="228"/>
      <c r="U105" s="6">
        <v>8240464162</v>
      </c>
      <c r="V105" s="26"/>
      <c r="W105" s="27">
        <f>U105/درآمدها!$J$5</f>
        <v>4.1633938315450581E-3</v>
      </c>
      <c r="X105" s="188"/>
      <c r="Y105" s="227"/>
      <c r="Z105" s="197"/>
    </row>
    <row r="106" spans="1:26">
      <c r="A106" s="124" t="s">
        <v>199</v>
      </c>
      <c r="C106" s="228">
        <v>201788</v>
      </c>
      <c r="D106" s="228"/>
      <c r="E106" s="228">
        <v>11025273494</v>
      </c>
      <c r="F106" s="228"/>
      <c r="G106" s="6">
        <v>11933679097</v>
      </c>
      <c r="H106" s="228"/>
      <c r="I106" s="228">
        <v>0</v>
      </c>
      <c r="J106" s="228">
        <v>0</v>
      </c>
      <c r="K106" s="26"/>
      <c r="L106" s="228">
        <v>28346</v>
      </c>
      <c r="M106" s="228">
        <v>1548766043</v>
      </c>
      <c r="N106" s="228"/>
      <c r="O106" s="228">
        <v>173442</v>
      </c>
      <c r="P106" s="228"/>
      <c r="Q106" s="256" t="s">
        <v>626</v>
      </c>
      <c r="R106" s="228"/>
      <c r="S106" s="228">
        <v>9476507451</v>
      </c>
      <c r="T106" s="228"/>
      <c r="U106" s="257">
        <v>11120446299</v>
      </c>
      <c r="V106" s="26"/>
      <c r="W106" s="27">
        <f>U106/درآمدها!$J$5</f>
        <v>5.6184696171347383E-3</v>
      </c>
      <c r="X106" s="188"/>
      <c r="Y106" s="227"/>
      <c r="Z106" s="197"/>
    </row>
    <row r="107" spans="1:26">
      <c r="A107" s="124" t="s">
        <v>215</v>
      </c>
      <c r="C107" s="228">
        <v>1019976</v>
      </c>
      <c r="D107" s="228"/>
      <c r="E107" s="228">
        <v>23865017073</v>
      </c>
      <c r="F107" s="228"/>
      <c r="G107" s="6">
        <v>24435162145</v>
      </c>
      <c r="H107" s="228"/>
      <c r="I107" s="228">
        <v>103393</v>
      </c>
      <c r="J107" s="228">
        <v>2514701841</v>
      </c>
      <c r="K107" s="26"/>
      <c r="L107" s="228">
        <v>313118</v>
      </c>
      <c r="M107" s="228">
        <v>7352850957</v>
      </c>
      <c r="N107" s="228"/>
      <c r="O107" s="228">
        <v>810251</v>
      </c>
      <c r="P107" s="228"/>
      <c r="Q107" s="256" t="s">
        <v>627</v>
      </c>
      <c r="R107" s="228"/>
      <c r="S107" s="228">
        <v>19026867957</v>
      </c>
      <c r="T107" s="228"/>
      <c r="U107" s="6">
        <v>23574936296</v>
      </c>
      <c r="V107" s="26"/>
      <c r="W107" s="27">
        <f>U107/درآمدها!$J$5</f>
        <v>1.1910948512639633E-2</v>
      </c>
      <c r="X107" s="188"/>
      <c r="Y107" s="227"/>
      <c r="Z107" s="197"/>
    </row>
    <row r="108" spans="1:26">
      <c r="A108" s="124" t="s">
        <v>195</v>
      </c>
      <c r="C108" s="228">
        <v>478287</v>
      </c>
      <c r="D108" s="228"/>
      <c r="E108" s="228">
        <v>10468802784</v>
      </c>
      <c r="F108" s="228"/>
      <c r="G108" s="6">
        <v>9485051792</v>
      </c>
      <c r="H108" s="228"/>
      <c r="I108" s="228">
        <v>0</v>
      </c>
      <c r="J108" s="228">
        <v>0</v>
      </c>
      <c r="K108" s="26"/>
      <c r="L108" s="228">
        <v>478287</v>
      </c>
      <c r="M108" s="228">
        <v>10468802784</v>
      </c>
      <c r="N108" s="228"/>
      <c r="O108" s="228">
        <v>0</v>
      </c>
      <c r="P108" s="228"/>
      <c r="Q108" s="256"/>
      <c r="R108" s="228"/>
      <c r="S108" s="228">
        <v>0</v>
      </c>
      <c r="T108" s="228"/>
      <c r="U108" s="6">
        <v>0</v>
      </c>
      <c r="V108" s="26"/>
      <c r="W108" s="27">
        <f>U108/درآمدها!$J$5</f>
        <v>0</v>
      </c>
      <c r="X108" s="188"/>
      <c r="Y108" s="227"/>
      <c r="Z108" s="197"/>
    </row>
    <row r="109" spans="1:26">
      <c r="A109" s="124" t="s">
        <v>104</v>
      </c>
      <c r="C109" s="228">
        <v>773930</v>
      </c>
      <c r="D109" s="228"/>
      <c r="E109" s="228">
        <v>14612140122</v>
      </c>
      <c r="F109" s="228"/>
      <c r="G109" s="6">
        <v>14617177215</v>
      </c>
      <c r="H109" s="228"/>
      <c r="I109" s="228">
        <v>562339</v>
      </c>
      <c r="J109" s="228">
        <v>11201286505</v>
      </c>
      <c r="K109" s="26"/>
      <c r="L109" s="228">
        <v>106369</v>
      </c>
      <c r="M109" s="228">
        <v>2036387033</v>
      </c>
      <c r="N109" s="228"/>
      <c r="O109" s="228">
        <v>1229900</v>
      </c>
      <c r="P109" s="228"/>
      <c r="Q109" s="256" t="s">
        <v>628</v>
      </c>
      <c r="R109" s="228"/>
      <c r="S109" s="228">
        <v>23777039594</v>
      </c>
      <c r="T109" s="228"/>
      <c r="U109" s="6">
        <v>24818416530</v>
      </c>
      <c r="V109" s="26"/>
      <c r="W109" s="27">
        <f>U109/درآمدها!$J$5</f>
        <v>1.2539201707375608E-2</v>
      </c>
      <c r="X109" s="188"/>
      <c r="Y109" s="227"/>
      <c r="Z109" s="197"/>
    </row>
    <row r="110" spans="1:26">
      <c r="A110" s="124" t="s">
        <v>91</v>
      </c>
      <c r="C110" s="228">
        <v>184909</v>
      </c>
      <c r="D110" s="228"/>
      <c r="E110" s="228">
        <v>3386451820</v>
      </c>
      <c r="F110" s="228"/>
      <c r="G110" s="6">
        <v>3556700119</v>
      </c>
      <c r="H110" s="228"/>
      <c r="I110" s="228">
        <v>0</v>
      </c>
      <c r="J110" s="228">
        <v>0</v>
      </c>
      <c r="K110" s="26"/>
      <c r="L110" s="228">
        <v>184909</v>
      </c>
      <c r="M110" s="228">
        <v>3386451820</v>
      </c>
      <c r="N110" s="228"/>
      <c r="O110" s="228">
        <v>0</v>
      </c>
      <c r="P110" s="228"/>
      <c r="Q110" s="256"/>
      <c r="R110" s="228"/>
      <c r="S110" s="228">
        <v>0</v>
      </c>
      <c r="T110" s="228"/>
      <c r="U110" s="6">
        <v>0</v>
      </c>
      <c r="V110" s="26"/>
      <c r="W110" s="27">
        <f>U110/درآمدها!$J$5</f>
        <v>0</v>
      </c>
      <c r="X110" s="188"/>
      <c r="Y110" s="227"/>
      <c r="Z110" s="197"/>
    </row>
    <row r="111" spans="1:26">
      <c r="A111" s="124" t="s">
        <v>106</v>
      </c>
      <c r="C111" s="228">
        <v>2020119</v>
      </c>
      <c r="D111" s="228"/>
      <c r="E111" s="228">
        <v>37510022893</v>
      </c>
      <c r="F111" s="228"/>
      <c r="G111" s="6">
        <v>36145787258</v>
      </c>
      <c r="H111" s="228"/>
      <c r="I111" s="228">
        <v>0</v>
      </c>
      <c r="J111" s="228">
        <v>0</v>
      </c>
      <c r="K111" s="26"/>
      <c r="L111" s="228">
        <v>287782</v>
      </c>
      <c r="M111" s="228">
        <v>5343600752</v>
      </c>
      <c r="N111" s="228"/>
      <c r="O111" s="228">
        <v>1732337</v>
      </c>
      <c r="P111" s="228"/>
      <c r="Q111" s="256" t="s">
        <v>629</v>
      </c>
      <c r="R111" s="228"/>
      <c r="S111" s="228">
        <v>32166422141</v>
      </c>
      <c r="T111" s="228"/>
      <c r="U111" s="6">
        <v>32976866745</v>
      </c>
      <c r="V111" s="26"/>
      <c r="W111" s="27">
        <f>U111/درآمدها!$J$5</f>
        <v>1.6661158994288258E-2</v>
      </c>
      <c r="X111" s="188"/>
      <c r="Y111" s="227"/>
      <c r="Z111" s="197"/>
    </row>
    <row r="112" spans="1:26">
      <c r="A112" s="124" t="s">
        <v>187</v>
      </c>
      <c r="C112" s="228">
        <v>1869615</v>
      </c>
      <c r="D112" s="228"/>
      <c r="E112" s="228">
        <v>23057386867</v>
      </c>
      <c r="F112" s="228"/>
      <c r="G112" s="6">
        <v>24439153901</v>
      </c>
      <c r="H112" s="228"/>
      <c r="I112" s="228">
        <v>885336</v>
      </c>
      <c r="J112" s="228">
        <v>11979320622</v>
      </c>
      <c r="K112" s="26"/>
      <c r="L112" s="228">
        <v>368895</v>
      </c>
      <c r="M112" s="228">
        <v>4687769200</v>
      </c>
      <c r="N112" s="228"/>
      <c r="O112" s="228">
        <v>2386056</v>
      </c>
      <c r="P112" s="228"/>
      <c r="Q112" s="256" t="s">
        <v>630</v>
      </c>
      <c r="R112" s="228"/>
      <c r="S112" s="228">
        <v>30348938289</v>
      </c>
      <c r="T112" s="228"/>
      <c r="U112" s="6">
        <v>35933663351</v>
      </c>
      <c r="V112" s="26"/>
      <c r="W112" s="27">
        <f>U112/درآمدها!$J$5</f>
        <v>1.8155044351780791E-2</v>
      </c>
      <c r="X112" s="188"/>
      <c r="Y112" s="227"/>
      <c r="Z112" s="197"/>
    </row>
    <row r="113" spans="1:26">
      <c r="A113" s="124" t="s">
        <v>189</v>
      </c>
      <c r="C113" s="228">
        <v>388297</v>
      </c>
      <c r="D113" s="228"/>
      <c r="E113" s="228">
        <v>10988949623</v>
      </c>
      <c r="F113" s="228"/>
      <c r="G113" s="6">
        <v>13127405388</v>
      </c>
      <c r="H113" s="228"/>
      <c r="I113" s="228">
        <v>0</v>
      </c>
      <c r="J113" s="228">
        <v>0</v>
      </c>
      <c r="K113" s="26"/>
      <c r="L113" s="228">
        <v>41877</v>
      </c>
      <c r="M113" s="228">
        <v>1185134686</v>
      </c>
      <c r="N113" s="228"/>
      <c r="O113" s="228">
        <v>346420</v>
      </c>
      <c r="P113" s="228"/>
      <c r="Q113" s="256" t="s">
        <v>631</v>
      </c>
      <c r="R113" s="228"/>
      <c r="S113" s="228">
        <v>9803814937</v>
      </c>
      <c r="T113" s="228"/>
      <c r="U113" s="6">
        <v>12496780891</v>
      </c>
      <c r="V113" s="26"/>
      <c r="W113" s="27">
        <f>U113/درآمدها!$J$5</f>
        <v>6.3138458529661112E-3</v>
      </c>
      <c r="X113" s="188"/>
      <c r="Y113" s="227"/>
      <c r="Z113" s="197"/>
    </row>
    <row r="114" spans="1:26">
      <c r="A114" s="124" t="s">
        <v>504</v>
      </c>
      <c r="C114" s="228">
        <v>234514</v>
      </c>
      <c r="D114" s="228"/>
      <c r="E114" s="228">
        <v>4759804308</v>
      </c>
      <c r="F114" s="228"/>
      <c r="G114" s="6">
        <v>4615749108</v>
      </c>
      <c r="H114" s="228"/>
      <c r="I114" s="228">
        <v>206608</v>
      </c>
      <c r="J114" s="228">
        <v>4487253556</v>
      </c>
      <c r="K114" s="26"/>
      <c r="L114" s="228">
        <v>52834</v>
      </c>
      <c r="M114" s="228">
        <v>1105815284</v>
      </c>
      <c r="N114" s="228"/>
      <c r="O114" s="228">
        <v>388288</v>
      </c>
      <c r="P114" s="228"/>
      <c r="Q114" s="256" t="s">
        <v>632</v>
      </c>
      <c r="R114" s="228"/>
      <c r="S114" s="228">
        <v>8141242580</v>
      </c>
      <c r="T114" s="228"/>
      <c r="U114" s="6">
        <v>8854328131</v>
      </c>
      <c r="V114" s="26"/>
      <c r="W114" s="27">
        <f>U114/درآمدها!$J$5</f>
        <v>4.4735411013709456E-3</v>
      </c>
      <c r="X114" s="188"/>
      <c r="Y114" s="227"/>
      <c r="Z114" s="197"/>
    </row>
    <row r="115" spans="1:26">
      <c r="A115" s="124" t="s">
        <v>505</v>
      </c>
      <c r="C115" s="228">
        <v>374584</v>
      </c>
      <c r="D115" s="228"/>
      <c r="E115" s="228">
        <v>4682762452</v>
      </c>
      <c r="F115" s="228"/>
      <c r="G115" s="6">
        <v>4937430290</v>
      </c>
      <c r="H115" s="228"/>
      <c r="I115" s="228">
        <v>86693</v>
      </c>
      <c r="J115" s="228">
        <v>1213958656</v>
      </c>
      <c r="K115" s="26"/>
      <c r="L115" s="228">
        <v>47278</v>
      </c>
      <c r="M115" s="228">
        <v>602436051</v>
      </c>
      <c r="N115" s="228"/>
      <c r="O115" s="228">
        <v>413999</v>
      </c>
      <c r="P115" s="228"/>
      <c r="Q115" s="256" t="s">
        <v>633</v>
      </c>
      <c r="R115" s="228"/>
      <c r="S115" s="228">
        <v>5294285057</v>
      </c>
      <c r="T115" s="228"/>
      <c r="U115" s="6">
        <v>5765615245</v>
      </c>
      <c r="V115" s="26"/>
      <c r="W115" s="27">
        <f>U115/درآمدها!$J$5</f>
        <v>2.9130066552305878E-3</v>
      </c>
      <c r="X115" s="188"/>
      <c r="Y115" s="227"/>
      <c r="Z115" s="197"/>
    </row>
    <row r="116" spans="1:26">
      <c r="A116" s="124" t="s">
        <v>218</v>
      </c>
      <c r="C116" s="228">
        <v>1895153</v>
      </c>
      <c r="D116" s="228"/>
      <c r="E116" s="228">
        <v>9353441333</v>
      </c>
      <c r="F116" s="228"/>
      <c r="G116" s="6">
        <v>10625065381</v>
      </c>
      <c r="H116" s="228"/>
      <c r="I116" s="228">
        <v>211359</v>
      </c>
      <c r="J116" s="228">
        <v>1215065112</v>
      </c>
      <c r="K116" s="26"/>
      <c r="L116" s="228">
        <v>585620</v>
      </c>
      <c r="M116" s="228">
        <v>2914679993</v>
      </c>
      <c r="N116" s="228"/>
      <c r="O116" s="228">
        <v>1520892</v>
      </c>
      <c r="P116" s="228"/>
      <c r="Q116" s="256" t="s">
        <v>634</v>
      </c>
      <c r="R116" s="228"/>
      <c r="S116" s="228">
        <v>7653826452</v>
      </c>
      <c r="T116" s="228"/>
      <c r="U116" s="6">
        <v>8481437507</v>
      </c>
      <c r="V116" s="26"/>
      <c r="W116" s="27">
        <f>U116/درآمدها!$J$5</f>
        <v>4.2851426697678172E-3</v>
      </c>
      <c r="X116" s="188"/>
      <c r="Y116" s="227"/>
      <c r="Z116" s="197"/>
    </row>
    <row r="117" spans="1:26">
      <c r="A117" s="124" t="s">
        <v>506</v>
      </c>
      <c r="C117" s="228">
        <v>3891629</v>
      </c>
      <c r="D117" s="228"/>
      <c r="E117" s="228">
        <v>5472141698</v>
      </c>
      <c r="F117" s="228"/>
      <c r="G117" s="6">
        <v>5729209711</v>
      </c>
      <c r="H117" s="228"/>
      <c r="I117" s="228">
        <v>0</v>
      </c>
      <c r="J117" s="228">
        <v>0</v>
      </c>
      <c r="K117" s="26"/>
      <c r="L117" s="228">
        <v>549375</v>
      </c>
      <c r="M117" s="228">
        <v>772493432</v>
      </c>
      <c r="N117" s="228"/>
      <c r="O117" s="228">
        <v>3342254</v>
      </c>
      <c r="P117" s="228"/>
      <c r="Q117" s="256" t="s">
        <v>635</v>
      </c>
      <c r="R117" s="228"/>
      <c r="S117" s="228">
        <v>4699648266</v>
      </c>
      <c r="T117" s="228"/>
      <c r="U117" s="6">
        <v>5495195996</v>
      </c>
      <c r="V117" s="26"/>
      <c r="W117" s="27">
        <f>U117/درآمدها!$J$5</f>
        <v>2.7763806337973008E-3</v>
      </c>
      <c r="X117" s="188"/>
      <c r="Y117" s="227"/>
      <c r="Z117" s="197"/>
    </row>
    <row r="118" spans="1:26">
      <c r="A118" s="124" t="s">
        <v>256</v>
      </c>
      <c r="C118" s="228">
        <v>2688402</v>
      </c>
      <c r="D118" s="228"/>
      <c r="E118" s="228">
        <v>3245276333</v>
      </c>
      <c r="F118" s="228"/>
      <c r="G118" s="6">
        <v>3360817798</v>
      </c>
      <c r="H118" s="228"/>
      <c r="I118" s="228">
        <v>537680</v>
      </c>
      <c r="J118" s="228">
        <v>0</v>
      </c>
      <c r="K118" s="26"/>
      <c r="L118" s="228">
        <v>946608</v>
      </c>
      <c r="M118" s="228">
        <v>493633154</v>
      </c>
      <c r="N118" s="228"/>
      <c r="O118" s="228">
        <v>2279474</v>
      </c>
      <c r="P118" s="228"/>
      <c r="Q118" s="256" t="s">
        <v>636</v>
      </c>
      <c r="R118" s="228"/>
      <c r="S118" s="228">
        <v>2751643179</v>
      </c>
      <c r="T118" s="228"/>
      <c r="U118" s="6">
        <v>3081639139</v>
      </c>
      <c r="V118" s="26"/>
      <c r="W118" s="27">
        <f>U118/درآمدها!$J$5</f>
        <v>1.5569605218993517E-3</v>
      </c>
      <c r="X118" s="188"/>
      <c r="Y118" s="227"/>
      <c r="Z118" s="197"/>
    </row>
    <row r="119" spans="1:26">
      <c r="A119" s="124" t="s">
        <v>220</v>
      </c>
      <c r="C119" s="228">
        <v>1131134</v>
      </c>
      <c r="D119" s="228"/>
      <c r="E119" s="228">
        <v>12537177158</v>
      </c>
      <c r="F119" s="228"/>
      <c r="G119" s="6">
        <v>10535663167</v>
      </c>
      <c r="H119" s="228"/>
      <c r="I119" s="228">
        <v>0</v>
      </c>
      <c r="J119" s="228">
        <v>0</v>
      </c>
      <c r="K119" s="26"/>
      <c r="L119" s="228">
        <v>171896</v>
      </c>
      <c r="M119" s="228">
        <v>1905247835</v>
      </c>
      <c r="N119" s="228"/>
      <c r="O119" s="228">
        <v>959238</v>
      </c>
      <c r="P119" s="228"/>
      <c r="Q119" s="256" t="s">
        <v>637</v>
      </c>
      <c r="R119" s="228"/>
      <c r="S119" s="228">
        <v>10631929323</v>
      </c>
      <c r="T119" s="228"/>
      <c r="U119" s="6">
        <v>9964394081</v>
      </c>
      <c r="V119" s="26"/>
      <c r="W119" s="27">
        <f>U119/درآمدها!$J$5</f>
        <v>5.0343883592414915E-3</v>
      </c>
      <c r="X119" s="188"/>
      <c r="Y119" s="227"/>
      <c r="Z119" s="197"/>
    </row>
    <row r="120" spans="1:26">
      <c r="A120" s="124" t="s">
        <v>463</v>
      </c>
      <c r="C120" s="228">
        <v>727272</v>
      </c>
      <c r="D120" s="228"/>
      <c r="E120" s="228">
        <v>9264558999</v>
      </c>
      <c r="F120" s="228"/>
      <c r="G120" s="6">
        <v>8313864417</v>
      </c>
      <c r="H120" s="228"/>
      <c r="I120" s="228">
        <v>0</v>
      </c>
      <c r="J120" s="228">
        <v>0</v>
      </c>
      <c r="K120" s="26"/>
      <c r="L120" s="228">
        <v>727272</v>
      </c>
      <c r="M120" s="228">
        <v>7299322</v>
      </c>
      <c r="N120" s="228"/>
      <c r="O120" s="228">
        <v>0</v>
      </c>
      <c r="P120" s="228"/>
      <c r="Q120" s="256"/>
      <c r="R120" s="228"/>
      <c r="S120" s="228">
        <v>0</v>
      </c>
      <c r="T120" s="228"/>
      <c r="U120" s="6">
        <v>0</v>
      </c>
      <c r="V120" s="26"/>
      <c r="W120" s="27">
        <f>U120/درآمدها!$J$5</f>
        <v>0</v>
      </c>
      <c r="X120" s="188"/>
      <c r="Y120" s="227"/>
      <c r="Z120" s="197"/>
    </row>
    <row r="121" spans="1:26">
      <c r="A121" s="124" t="s">
        <v>198</v>
      </c>
      <c r="C121" s="228">
        <v>758866</v>
      </c>
      <c r="D121" s="228"/>
      <c r="E121" s="228">
        <v>10410601375</v>
      </c>
      <c r="F121" s="228"/>
      <c r="G121" s="6">
        <v>10296887704</v>
      </c>
      <c r="H121" s="228"/>
      <c r="I121" s="228">
        <v>726699</v>
      </c>
      <c r="J121" s="228">
        <v>0</v>
      </c>
      <c r="K121" s="26"/>
      <c r="L121" s="228">
        <v>287000</v>
      </c>
      <c r="M121" s="228">
        <v>3938202721</v>
      </c>
      <c r="N121" s="228"/>
      <c r="O121" s="228">
        <v>1198565</v>
      </c>
      <c r="P121" s="228"/>
      <c r="Q121" s="256" t="s">
        <v>638</v>
      </c>
      <c r="R121" s="228"/>
      <c r="S121" s="228">
        <v>16456357331</v>
      </c>
      <c r="T121" s="228"/>
      <c r="U121" s="6">
        <v>19420366676</v>
      </c>
      <c r="V121" s="26"/>
      <c r="W121" s="27">
        <f>U121/درآمدها!$J$5</f>
        <v>9.8119029748413838E-3</v>
      </c>
      <c r="X121" s="188"/>
      <c r="Y121" s="227"/>
      <c r="Z121" s="197"/>
    </row>
    <row r="122" spans="1:26">
      <c r="A122" s="124" t="s">
        <v>164</v>
      </c>
      <c r="C122" s="228">
        <v>325855</v>
      </c>
      <c r="D122" s="228"/>
      <c r="E122" s="228">
        <v>19206659503</v>
      </c>
      <c r="F122" s="228"/>
      <c r="G122" s="6">
        <v>18913464745</v>
      </c>
      <c r="H122" s="228"/>
      <c r="I122" s="228">
        <v>0</v>
      </c>
      <c r="J122" s="228">
        <v>0</v>
      </c>
      <c r="K122" s="26"/>
      <c r="L122" s="228">
        <v>43948</v>
      </c>
      <c r="M122" s="228">
        <v>2590398404</v>
      </c>
      <c r="N122" s="228"/>
      <c r="O122" s="228">
        <v>281907</v>
      </c>
      <c r="P122" s="228"/>
      <c r="Q122" s="256" t="s">
        <v>639</v>
      </c>
      <c r="R122" s="228"/>
      <c r="S122" s="228">
        <v>16616261099</v>
      </c>
      <c r="T122" s="228"/>
      <c r="U122" s="6">
        <v>16813779204</v>
      </c>
      <c r="V122" s="26"/>
      <c r="W122" s="27">
        <f>U122/درآمدها!$J$5</f>
        <v>8.4949565032638001E-3</v>
      </c>
      <c r="X122" s="188"/>
      <c r="Y122" s="227"/>
      <c r="Z122" s="197"/>
    </row>
    <row r="123" spans="1:26">
      <c r="A123" s="124" t="s">
        <v>169</v>
      </c>
      <c r="C123" s="228">
        <v>5018937</v>
      </c>
      <c r="D123" s="228"/>
      <c r="E123" s="228">
        <v>16131101650</v>
      </c>
      <c r="F123" s="228"/>
      <c r="G123" s="6">
        <v>15042059093</v>
      </c>
      <c r="H123" s="228"/>
      <c r="I123" s="228">
        <v>355937</v>
      </c>
      <c r="J123" s="228">
        <v>0</v>
      </c>
      <c r="K123" s="26"/>
      <c r="L123" s="228">
        <v>514152</v>
      </c>
      <c r="M123" s="228">
        <v>1652508923</v>
      </c>
      <c r="N123" s="228"/>
      <c r="O123" s="228">
        <v>4860722</v>
      </c>
      <c r="P123" s="228"/>
      <c r="Q123" s="256" t="s">
        <v>640</v>
      </c>
      <c r="R123" s="228"/>
      <c r="S123" s="228">
        <v>14478592727</v>
      </c>
      <c r="T123" s="228"/>
      <c r="U123" s="6">
        <v>15403780649</v>
      </c>
      <c r="V123" s="26"/>
      <c r="W123" s="27">
        <f>U123/درآمدها!$J$5</f>
        <v>7.7825719614506026E-3</v>
      </c>
      <c r="X123" s="188"/>
      <c r="Y123" s="227"/>
      <c r="Z123" s="197"/>
    </row>
    <row r="124" spans="1:26">
      <c r="A124" s="124" t="s">
        <v>145</v>
      </c>
      <c r="C124" s="228">
        <v>1670571</v>
      </c>
      <c r="D124" s="228"/>
      <c r="E124" s="228">
        <v>16772265711</v>
      </c>
      <c r="F124" s="228"/>
      <c r="G124" s="6">
        <v>15942058588</v>
      </c>
      <c r="H124" s="228"/>
      <c r="I124" s="228">
        <v>95346</v>
      </c>
      <c r="J124" s="228">
        <v>873143798</v>
      </c>
      <c r="K124" s="26"/>
      <c r="L124" s="228">
        <v>252127</v>
      </c>
      <c r="M124" s="228">
        <v>2519305360</v>
      </c>
      <c r="N124" s="228"/>
      <c r="O124" s="228">
        <v>1513790</v>
      </c>
      <c r="P124" s="228"/>
      <c r="Q124" s="256" t="s">
        <v>641</v>
      </c>
      <c r="R124" s="228"/>
      <c r="S124" s="228">
        <v>15126104149</v>
      </c>
      <c r="T124" s="228"/>
      <c r="U124" s="6">
        <v>15258499112</v>
      </c>
      <c r="V124" s="26"/>
      <c r="W124" s="27">
        <f>U124/درآمدها!$J$5</f>
        <v>7.7091702400072341E-3</v>
      </c>
      <c r="X124" s="188"/>
      <c r="Y124" s="227"/>
      <c r="Z124" s="197"/>
    </row>
    <row r="125" spans="1:26">
      <c r="A125" s="124" t="s">
        <v>211</v>
      </c>
      <c r="C125" s="228">
        <v>290028</v>
      </c>
      <c r="D125" s="228"/>
      <c r="E125" s="228">
        <v>3012326937</v>
      </c>
      <c r="F125" s="228"/>
      <c r="G125" s="6">
        <v>2439037743</v>
      </c>
      <c r="H125" s="228"/>
      <c r="I125" s="228">
        <v>217059</v>
      </c>
      <c r="J125" s="228">
        <v>1973836977</v>
      </c>
      <c r="K125" s="26"/>
      <c r="L125" s="228">
        <v>69716</v>
      </c>
      <c r="M125" s="228">
        <v>688212151</v>
      </c>
      <c r="N125" s="228"/>
      <c r="O125" s="228">
        <v>437371</v>
      </c>
      <c r="P125" s="228"/>
      <c r="Q125" s="256" t="s">
        <v>642</v>
      </c>
      <c r="R125" s="228"/>
      <c r="S125" s="228">
        <v>4297951763</v>
      </c>
      <c r="T125" s="228"/>
      <c r="U125" s="6">
        <v>3912917785</v>
      </c>
      <c r="V125" s="26"/>
      <c r="W125" s="27">
        <f>U125/درآمدها!$J$5</f>
        <v>1.9769539007931376E-3</v>
      </c>
      <c r="X125" s="188"/>
      <c r="Y125" s="227"/>
      <c r="Z125" s="197"/>
    </row>
    <row r="126" spans="1:26">
      <c r="A126" s="124" t="s">
        <v>124</v>
      </c>
      <c r="C126" s="228">
        <v>424755</v>
      </c>
      <c r="D126" s="228"/>
      <c r="E126" s="228">
        <v>6575135947</v>
      </c>
      <c r="F126" s="228"/>
      <c r="G126" s="6">
        <v>6240525524</v>
      </c>
      <c r="H126" s="228"/>
      <c r="I126" s="228">
        <v>0</v>
      </c>
      <c r="J126" s="228">
        <v>0</v>
      </c>
      <c r="K126" s="26"/>
      <c r="L126" s="228">
        <v>60009</v>
      </c>
      <c r="M126" s="228">
        <v>928929225</v>
      </c>
      <c r="N126" s="228"/>
      <c r="O126" s="228">
        <v>364746</v>
      </c>
      <c r="P126" s="228"/>
      <c r="Q126" s="256" t="s">
        <v>643</v>
      </c>
      <c r="R126" s="228"/>
      <c r="S126" s="228">
        <v>5646206722</v>
      </c>
      <c r="T126" s="228"/>
      <c r="U126" s="6">
        <v>5750451577</v>
      </c>
      <c r="V126" s="26"/>
      <c r="W126" s="27">
        <f>U126/درآمدها!$J$5</f>
        <v>2.9053453972512225E-3</v>
      </c>
      <c r="X126" s="188"/>
      <c r="Y126" s="227"/>
      <c r="Z126" s="197"/>
    </row>
    <row r="127" spans="1:26">
      <c r="A127" s="124" t="s">
        <v>105</v>
      </c>
      <c r="C127" s="228">
        <v>1838170</v>
      </c>
      <c r="D127" s="228"/>
      <c r="E127" s="228">
        <v>5162852787</v>
      </c>
      <c r="F127" s="228"/>
      <c r="G127" s="6">
        <v>4385358935</v>
      </c>
      <c r="H127" s="228"/>
      <c r="I127" s="228">
        <v>1264372</v>
      </c>
      <c r="J127" s="228">
        <v>2009210917</v>
      </c>
      <c r="K127" s="26"/>
      <c r="L127" s="228">
        <v>881970</v>
      </c>
      <c r="M127" s="228">
        <v>1130814272</v>
      </c>
      <c r="N127" s="228"/>
      <c r="O127" s="228">
        <v>2220572</v>
      </c>
      <c r="P127" s="228"/>
      <c r="Q127" s="256" t="s">
        <v>644</v>
      </c>
      <c r="R127" s="228"/>
      <c r="S127" s="228">
        <v>6041249432</v>
      </c>
      <c r="T127" s="228"/>
      <c r="U127" s="6">
        <v>5736927596</v>
      </c>
      <c r="V127" s="26"/>
      <c r="W127" s="27">
        <f>U127/درآمدها!$J$5</f>
        <v>2.8985125710940529E-3</v>
      </c>
      <c r="X127" s="188"/>
      <c r="Y127" s="227"/>
      <c r="Z127" s="197"/>
    </row>
    <row r="128" spans="1:26">
      <c r="A128" s="124" t="s">
        <v>153</v>
      </c>
      <c r="C128" s="228">
        <v>356882</v>
      </c>
      <c r="D128" s="228"/>
      <c r="E128" s="228">
        <v>5861035351</v>
      </c>
      <c r="F128" s="228"/>
      <c r="G128" s="6">
        <v>3572418622</v>
      </c>
      <c r="H128" s="228"/>
      <c r="I128" s="228">
        <v>0</v>
      </c>
      <c r="J128" s="228">
        <v>0</v>
      </c>
      <c r="K128" s="26"/>
      <c r="L128" s="228">
        <v>112159</v>
      </c>
      <c r="M128" s="228">
        <v>1841975397</v>
      </c>
      <c r="N128" s="228"/>
      <c r="O128" s="228">
        <v>244723</v>
      </c>
      <c r="P128" s="228"/>
      <c r="Q128" s="256" t="s">
        <v>645</v>
      </c>
      <c r="R128" s="228"/>
      <c r="S128" s="228">
        <v>4019059954</v>
      </c>
      <c r="T128" s="228"/>
      <c r="U128" s="6">
        <v>2989750182</v>
      </c>
      <c r="V128" s="26"/>
      <c r="W128" s="27">
        <f>U128/درآمدها!$J$5</f>
        <v>1.5105347491224869E-3</v>
      </c>
      <c r="X128" s="188"/>
      <c r="Y128" s="227"/>
      <c r="Z128" s="197"/>
    </row>
    <row r="129" spans="1:28">
      <c r="A129" s="124" t="s">
        <v>98</v>
      </c>
      <c r="C129" s="228">
        <v>488136</v>
      </c>
      <c r="D129" s="228"/>
      <c r="E129" s="228">
        <v>9745874490</v>
      </c>
      <c r="F129" s="228"/>
      <c r="G129" s="6">
        <v>8540076001</v>
      </c>
      <c r="H129" s="228"/>
      <c r="I129" s="228">
        <v>0</v>
      </c>
      <c r="J129" s="228">
        <v>0</v>
      </c>
      <c r="K129" s="26"/>
      <c r="L129" s="228">
        <v>59527</v>
      </c>
      <c r="M129" s="228">
        <v>1188485731</v>
      </c>
      <c r="N129" s="228"/>
      <c r="O129" s="228">
        <v>428609</v>
      </c>
      <c r="P129" s="228"/>
      <c r="Q129" s="256" t="s">
        <v>646</v>
      </c>
      <c r="R129" s="228"/>
      <c r="S129" s="228">
        <v>8557388759</v>
      </c>
      <c r="T129" s="228"/>
      <c r="U129" s="6">
        <v>7967299123</v>
      </c>
      <c r="V129" s="26"/>
      <c r="W129" s="27">
        <f>U129/درآمدها!$J$5</f>
        <v>4.0253805332637711E-3</v>
      </c>
      <c r="X129" s="188"/>
      <c r="Y129" s="227"/>
      <c r="Z129" s="197"/>
      <c r="AA129" s="197"/>
      <c r="AB129" s="188"/>
    </row>
    <row r="130" spans="1:28">
      <c r="A130" s="124" t="s">
        <v>229</v>
      </c>
      <c r="C130" s="228">
        <v>792585</v>
      </c>
      <c r="D130" s="228"/>
      <c r="E130" s="228">
        <v>3435399885</v>
      </c>
      <c r="F130" s="228"/>
      <c r="G130" s="6">
        <v>2395122126</v>
      </c>
      <c r="H130" s="228"/>
      <c r="I130" s="228">
        <v>0</v>
      </c>
      <c r="J130" s="228">
        <v>0</v>
      </c>
      <c r="K130" s="26"/>
      <c r="L130" s="228">
        <v>123387</v>
      </c>
      <c r="M130" s="228">
        <v>534811643</v>
      </c>
      <c r="N130" s="228"/>
      <c r="O130" s="228">
        <v>669198</v>
      </c>
      <c r="P130" s="228"/>
      <c r="Q130" s="256" t="s">
        <v>647</v>
      </c>
      <c r="R130" s="228"/>
      <c r="S130" s="228">
        <v>2900588242</v>
      </c>
      <c r="T130" s="228"/>
      <c r="U130" s="6">
        <v>2362848202</v>
      </c>
      <c r="V130" s="26"/>
      <c r="W130" s="27">
        <f>U130/درآمدها!$J$5</f>
        <v>1.1938001835440943E-3</v>
      </c>
      <c r="X130" s="188"/>
      <c r="Y130" s="227"/>
      <c r="Z130" s="197"/>
    </row>
    <row r="131" spans="1:28">
      <c r="A131" s="124" t="s">
        <v>102</v>
      </c>
      <c r="C131" s="228">
        <v>1238616</v>
      </c>
      <c r="D131" s="228"/>
      <c r="E131" s="228">
        <v>8569217558</v>
      </c>
      <c r="F131" s="228"/>
      <c r="G131" s="6">
        <v>7978475606</v>
      </c>
      <c r="H131" s="228"/>
      <c r="I131" s="228">
        <v>0</v>
      </c>
      <c r="J131" s="228">
        <v>0</v>
      </c>
      <c r="K131" s="26"/>
      <c r="L131" s="228">
        <v>166021</v>
      </c>
      <c r="M131" s="228">
        <v>1148596553</v>
      </c>
      <c r="N131" s="228"/>
      <c r="O131" s="228">
        <v>1072595</v>
      </c>
      <c r="P131" s="228"/>
      <c r="Q131" s="256" t="s">
        <v>648</v>
      </c>
      <c r="R131" s="228"/>
      <c r="S131" s="228">
        <v>7420621005</v>
      </c>
      <c r="T131" s="228"/>
      <c r="U131" s="6">
        <v>7410180767</v>
      </c>
      <c r="V131" s="26"/>
      <c r="W131" s="27">
        <f>U131/درآمدها!$J$5</f>
        <v>3.7439032910585248E-3</v>
      </c>
      <c r="X131" s="188"/>
      <c r="Y131" s="227"/>
      <c r="Z131" s="197"/>
    </row>
    <row r="132" spans="1:28">
      <c r="A132" s="124" t="s">
        <v>100</v>
      </c>
      <c r="C132" s="228">
        <v>604464</v>
      </c>
      <c r="D132" s="228"/>
      <c r="E132" s="228">
        <v>3349749220</v>
      </c>
      <c r="F132" s="228"/>
      <c r="G132" s="6">
        <v>2374628123</v>
      </c>
      <c r="H132" s="228"/>
      <c r="I132" s="228">
        <v>0</v>
      </c>
      <c r="J132" s="228">
        <v>0</v>
      </c>
      <c r="K132" s="26"/>
      <c r="L132" s="228">
        <v>104556</v>
      </c>
      <c r="M132" s="228">
        <v>579416441</v>
      </c>
      <c r="N132" s="228"/>
      <c r="O132" s="228">
        <v>499908</v>
      </c>
      <c r="P132" s="228"/>
      <c r="Q132" s="256" t="s">
        <v>649</v>
      </c>
      <c r="R132" s="228"/>
      <c r="S132" s="228">
        <v>2770332779</v>
      </c>
      <c r="T132" s="228"/>
      <c r="U132" s="6">
        <v>1962887515</v>
      </c>
      <c r="V132" s="26"/>
      <c r="W132" s="27">
        <f>U132/درآمدها!$J$5</f>
        <v>9.9172493336641826E-4</v>
      </c>
      <c r="X132" s="188"/>
      <c r="Y132" s="227"/>
      <c r="Z132" s="197"/>
    </row>
    <row r="133" spans="1:28">
      <c r="A133" s="124" t="s">
        <v>152</v>
      </c>
      <c r="C133" s="228">
        <v>2303616</v>
      </c>
      <c r="D133" s="228"/>
      <c r="E133" s="228">
        <v>15013243937</v>
      </c>
      <c r="F133" s="228"/>
      <c r="G133" s="6">
        <v>13373071394</v>
      </c>
      <c r="H133" s="228"/>
      <c r="I133" s="228">
        <v>141286</v>
      </c>
      <c r="J133" s="228">
        <v>803563678</v>
      </c>
      <c r="K133" s="26"/>
      <c r="L133" s="228">
        <v>452707</v>
      </c>
      <c r="M133" s="228">
        <v>2928697970</v>
      </c>
      <c r="N133" s="228"/>
      <c r="O133" s="228">
        <v>1992195</v>
      </c>
      <c r="P133" s="228"/>
      <c r="Q133" s="256" t="s">
        <v>650</v>
      </c>
      <c r="R133" s="228"/>
      <c r="S133" s="228">
        <v>12888109645</v>
      </c>
      <c r="T133" s="228"/>
      <c r="U133" s="6">
        <v>11723621328</v>
      </c>
      <c r="V133" s="26"/>
      <c r="W133" s="27">
        <f>U133/درآمدها!$J$5</f>
        <v>5.9232164306286909E-3</v>
      </c>
      <c r="X133" s="188"/>
      <c r="Y133" s="227"/>
      <c r="Z133" s="197"/>
    </row>
    <row r="134" spans="1:28">
      <c r="A134" s="124" t="s">
        <v>163</v>
      </c>
      <c r="C134" s="228">
        <v>299354</v>
      </c>
      <c r="D134" s="228"/>
      <c r="E134" s="228">
        <v>3240413506</v>
      </c>
      <c r="F134" s="228"/>
      <c r="G134" s="6">
        <v>4395150906</v>
      </c>
      <c r="H134" s="228"/>
      <c r="I134" s="228">
        <v>0</v>
      </c>
      <c r="J134" s="228">
        <v>0</v>
      </c>
      <c r="K134" s="26"/>
      <c r="L134" s="228">
        <v>42170</v>
      </c>
      <c r="M134" s="228">
        <v>456477072</v>
      </c>
      <c r="N134" s="228"/>
      <c r="O134" s="228">
        <v>257184</v>
      </c>
      <c r="P134" s="228"/>
      <c r="Q134" s="256" t="s">
        <v>651</v>
      </c>
      <c r="R134" s="228"/>
      <c r="S134" s="228">
        <v>2783936434</v>
      </c>
      <c r="T134" s="228"/>
      <c r="U134" s="6">
        <v>3824580180</v>
      </c>
      <c r="V134" s="26"/>
      <c r="W134" s="27">
        <f>U134/درآمدها!$J$5</f>
        <v>1.9323224052219946E-3</v>
      </c>
      <c r="X134" s="188"/>
      <c r="Y134" s="227"/>
      <c r="Z134" s="197"/>
    </row>
    <row r="135" spans="1:28">
      <c r="A135" s="124" t="s">
        <v>262</v>
      </c>
      <c r="C135" s="228">
        <v>2080843</v>
      </c>
      <c r="D135" s="228"/>
      <c r="E135" s="228">
        <v>14250854846</v>
      </c>
      <c r="F135" s="228"/>
      <c r="G135" s="6">
        <v>17375080670</v>
      </c>
      <c r="H135" s="228"/>
      <c r="I135" s="228">
        <v>234162</v>
      </c>
      <c r="J135" s="228">
        <v>2174676776</v>
      </c>
      <c r="K135" s="26"/>
      <c r="L135" s="228">
        <v>1076126</v>
      </c>
      <c r="M135" s="228">
        <v>7540648610</v>
      </c>
      <c r="N135" s="228"/>
      <c r="O135" s="228">
        <v>1238879</v>
      </c>
      <c r="P135" s="228"/>
      <c r="Q135" s="256" t="s">
        <v>652</v>
      </c>
      <c r="R135" s="228"/>
      <c r="S135" s="228">
        <v>8884883012</v>
      </c>
      <c r="T135" s="228"/>
      <c r="U135" s="6">
        <v>17339627997</v>
      </c>
      <c r="V135" s="26"/>
      <c r="W135" s="27">
        <f>U135/درآمدها!$J$5</f>
        <v>8.7606351808311878E-3</v>
      </c>
      <c r="X135" s="188"/>
      <c r="Y135" s="227"/>
      <c r="Z135" s="197"/>
    </row>
    <row r="136" spans="1:28">
      <c r="A136" s="124" t="s">
        <v>201</v>
      </c>
      <c r="C136" s="228">
        <v>4854846</v>
      </c>
      <c r="D136" s="228"/>
      <c r="E136" s="228">
        <v>18351173579</v>
      </c>
      <c r="F136" s="228"/>
      <c r="G136" s="6">
        <v>15877407306</v>
      </c>
      <c r="H136" s="228"/>
      <c r="I136" s="228">
        <v>446929</v>
      </c>
      <c r="J136" s="228">
        <v>1594303048</v>
      </c>
      <c r="K136" s="26"/>
      <c r="L136" s="228">
        <v>484118</v>
      </c>
      <c r="M136" s="228">
        <v>1821270094</v>
      </c>
      <c r="N136" s="228"/>
      <c r="O136" s="228">
        <v>4817657</v>
      </c>
      <c r="P136" s="228"/>
      <c r="Q136" s="256" t="s">
        <v>653</v>
      </c>
      <c r="R136" s="228"/>
      <c r="S136" s="228">
        <v>18124206533</v>
      </c>
      <c r="T136" s="228"/>
      <c r="U136" s="6">
        <v>18911729179</v>
      </c>
      <c r="V136" s="26"/>
      <c r="W136" s="27">
        <f>U136/درآمدها!$J$5</f>
        <v>9.5549200942813706E-3</v>
      </c>
      <c r="X136" s="188"/>
      <c r="Y136" s="227"/>
      <c r="Z136" s="197"/>
    </row>
    <row r="137" spans="1:28">
      <c r="A137" s="124" t="s">
        <v>208</v>
      </c>
      <c r="C137" s="228">
        <v>319573</v>
      </c>
      <c r="D137" s="228"/>
      <c r="E137" s="228">
        <v>5558836189</v>
      </c>
      <c r="F137" s="228"/>
      <c r="G137" s="6">
        <v>3065530370</v>
      </c>
      <c r="H137" s="228"/>
      <c r="I137" s="228">
        <v>426134</v>
      </c>
      <c r="J137" s="228">
        <v>5076817301</v>
      </c>
      <c r="K137" s="26"/>
      <c r="L137" s="228">
        <v>127647</v>
      </c>
      <c r="M137" s="228">
        <v>1912372367</v>
      </c>
      <c r="N137" s="228"/>
      <c r="O137" s="228">
        <v>618060</v>
      </c>
      <c r="P137" s="228"/>
      <c r="Q137" s="256" t="s">
        <v>654</v>
      </c>
      <c r="R137" s="228"/>
      <c r="S137" s="228">
        <v>8723281123</v>
      </c>
      <c r="T137" s="228"/>
      <c r="U137" s="6">
        <v>7489323202</v>
      </c>
      <c r="V137" s="26"/>
      <c r="W137" s="27">
        <f>U137/درآمدها!$J$5</f>
        <v>3.7838890393385688E-3</v>
      </c>
      <c r="X137" s="188"/>
      <c r="Y137" s="227"/>
      <c r="Z137" s="197"/>
    </row>
    <row r="138" spans="1:28">
      <c r="A138" s="124" t="s">
        <v>101</v>
      </c>
      <c r="C138" s="228">
        <v>3927353</v>
      </c>
      <c r="D138" s="228"/>
      <c r="E138" s="228">
        <v>10090540810</v>
      </c>
      <c r="F138" s="228"/>
      <c r="G138" s="6">
        <v>9439836336</v>
      </c>
      <c r="H138" s="228"/>
      <c r="I138" s="228">
        <v>1352401</v>
      </c>
      <c r="J138" s="228">
        <v>3271057969</v>
      </c>
      <c r="K138" s="26"/>
      <c r="L138" s="228">
        <v>510372</v>
      </c>
      <c r="M138" s="228">
        <v>1291983468</v>
      </c>
      <c r="N138" s="228"/>
      <c r="O138" s="228">
        <v>4769382</v>
      </c>
      <c r="P138" s="228"/>
      <c r="Q138" s="256" t="s">
        <v>655</v>
      </c>
      <c r="R138" s="228"/>
      <c r="S138" s="228">
        <v>12069615311</v>
      </c>
      <c r="T138" s="228"/>
      <c r="U138" s="6">
        <v>11643906262</v>
      </c>
      <c r="V138" s="26"/>
      <c r="W138" s="27">
        <f>U138/درآمدها!$J$5</f>
        <v>5.8829413675326016E-3</v>
      </c>
      <c r="X138" s="188"/>
      <c r="Y138" s="227"/>
      <c r="Z138" s="197"/>
    </row>
    <row r="139" spans="1:28">
      <c r="A139" s="124" t="s">
        <v>119</v>
      </c>
      <c r="C139" s="228">
        <v>9200118</v>
      </c>
      <c r="D139" s="228"/>
      <c r="E139" s="228">
        <v>49704000079</v>
      </c>
      <c r="F139" s="228"/>
      <c r="G139" s="6">
        <v>54049179835</v>
      </c>
      <c r="H139" s="228"/>
      <c r="I139" s="228">
        <v>496405</v>
      </c>
      <c r="J139" s="228">
        <v>3169529762</v>
      </c>
      <c r="K139" s="26"/>
      <c r="L139" s="228">
        <v>803739</v>
      </c>
      <c r="M139" s="228">
        <v>4380590467</v>
      </c>
      <c r="N139" s="228"/>
      <c r="O139" s="228">
        <v>8892784</v>
      </c>
      <c r="P139" s="228"/>
      <c r="Q139" s="256" t="s">
        <v>656</v>
      </c>
      <c r="R139" s="228"/>
      <c r="S139" s="228">
        <v>48492939374</v>
      </c>
      <c r="T139" s="228"/>
      <c r="U139" s="6">
        <v>63028286902</v>
      </c>
      <c r="V139" s="26"/>
      <c r="W139" s="27">
        <f>U139/درآمدها!$J$5</f>
        <v>3.1844271844627556E-2</v>
      </c>
      <c r="X139" s="188"/>
      <c r="Y139" s="227"/>
      <c r="Z139" s="197"/>
    </row>
    <row r="140" spans="1:28">
      <c r="A140" s="124" t="s">
        <v>192</v>
      </c>
      <c r="C140" s="228">
        <v>1052405</v>
      </c>
      <c r="D140" s="228"/>
      <c r="E140" s="228">
        <v>5989383383</v>
      </c>
      <c r="F140" s="228"/>
      <c r="G140" s="6">
        <v>5178408795</v>
      </c>
      <c r="H140" s="228"/>
      <c r="I140" s="228">
        <v>0</v>
      </c>
      <c r="J140" s="228">
        <v>0</v>
      </c>
      <c r="K140" s="26"/>
      <c r="L140" s="228">
        <v>134457</v>
      </c>
      <c r="M140" s="228">
        <v>765213508</v>
      </c>
      <c r="N140" s="228"/>
      <c r="O140" s="228">
        <v>917948</v>
      </c>
      <c r="P140" s="228"/>
      <c r="Q140" s="256" t="s">
        <v>657</v>
      </c>
      <c r="R140" s="228"/>
      <c r="S140" s="228">
        <v>5224169875</v>
      </c>
      <c r="T140" s="228"/>
      <c r="U140" s="6">
        <v>5055173605</v>
      </c>
      <c r="V140" s="26"/>
      <c r="W140" s="27">
        <f>U140/درآمدها!$J$5</f>
        <v>2.5540646971684987E-3</v>
      </c>
      <c r="X140" s="188"/>
      <c r="Y140" s="227"/>
      <c r="Z140" s="197"/>
    </row>
    <row r="141" spans="1:28">
      <c r="A141" s="124" t="s">
        <v>541</v>
      </c>
      <c r="C141" s="228">
        <v>0</v>
      </c>
      <c r="D141" s="228"/>
      <c r="E141" s="228">
        <v>0</v>
      </c>
      <c r="F141" s="228"/>
      <c r="G141" s="6">
        <v>0</v>
      </c>
      <c r="H141" s="228"/>
      <c r="I141" s="228">
        <v>300280</v>
      </c>
      <c r="J141" s="228">
        <v>0</v>
      </c>
      <c r="K141" s="26"/>
      <c r="L141" s="228">
        <v>25630</v>
      </c>
      <c r="M141" s="228">
        <v>255899280</v>
      </c>
      <c r="N141" s="228"/>
      <c r="O141" s="228">
        <v>274650</v>
      </c>
      <c r="P141" s="228"/>
      <c r="Q141" s="256" t="s">
        <v>658</v>
      </c>
      <c r="R141" s="228"/>
      <c r="S141" s="228">
        <v>2742205906</v>
      </c>
      <c r="T141" s="228"/>
      <c r="U141" s="6">
        <v>2058539380</v>
      </c>
      <c r="V141" s="26"/>
      <c r="W141" s="27">
        <f>U141/درآمدها!$J$5</f>
        <v>1.0400518694331029E-3</v>
      </c>
      <c r="X141" s="188"/>
      <c r="Y141" s="227"/>
      <c r="Z141" s="197"/>
    </row>
    <row r="142" spans="1:28">
      <c r="A142" s="124" t="s">
        <v>137</v>
      </c>
      <c r="C142" s="228">
        <v>321922</v>
      </c>
      <c r="D142" s="228"/>
      <c r="E142" s="228">
        <v>6534214003</v>
      </c>
      <c r="F142" s="228"/>
      <c r="G142" s="6">
        <v>5248107654</v>
      </c>
      <c r="H142" s="228"/>
      <c r="I142" s="228">
        <v>0</v>
      </c>
      <c r="J142" s="228">
        <v>0</v>
      </c>
      <c r="K142" s="26"/>
      <c r="L142" s="228">
        <v>91908</v>
      </c>
      <c r="M142" s="228">
        <v>1009551037</v>
      </c>
      <c r="N142" s="228"/>
      <c r="O142" s="228">
        <v>230014</v>
      </c>
      <c r="P142" s="228"/>
      <c r="Q142" s="256" t="s">
        <v>551</v>
      </c>
      <c r="R142" s="228"/>
      <c r="S142" s="228">
        <v>2526557780</v>
      </c>
      <c r="T142" s="228"/>
      <c r="U142" s="6">
        <v>2247584448</v>
      </c>
      <c r="V142" s="26"/>
      <c r="W142" s="27">
        <f>U142/درآمدها!$J$5</f>
        <v>1.1355645801884872E-3</v>
      </c>
      <c r="X142" s="188"/>
      <c r="Y142" s="227"/>
      <c r="Z142" s="197"/>
    </row>
    <row r="143" spans="1:28">
      <c r="A143" s="124" t="s">
        <v>159</v>
      </c>
      <c r="C143" s="228">
        <v>5155722</v>
      </c>
      <c r="D143" s="228"/>
      <c r="E143" s="228">
        <v>16104927504</v>
      </c>
      <c r="F143" s="228"/>
      <c r="G143" s="6">
        <v>17707032047</v>
      </c>
      <c r="H143" s="228"/>
      <c r="I143" s="228">
        <v>1038568</v>
      </c>
      <c r="J143" s="228">
        <v>3642956453</v>
      </c>
      <c r="K143" s="26"/>
      <c r="L143" s="228">
        <v>1379876</v>
      </c>
      <c r="M143" s="228">
        <v>4399153273</v>
      </c>
      <c r="N143" s="228"/>
      <c r="O143" s="228">
        <v>4814414</v>
      </c>
      <c r="P143" s="228"/>
      <c r="Q143" s="256" t="s">
        <v>659</v>
      </c>
      <c r="R143" s="228"/>
      <c r="S143" s="228">
        <v>15348730684</v>
      </c>
      <c r="T143" s="228"/>
      <c r="U143" s="6">
        <v>19076072194</v>
      </c>
      <c r="V143" s="26"/>
      <c r="W143" s="27">
        <f>U143/درآمدها!$J$5</f>
        <v>9.6379523945811212E-3</v>
      </c>
      <c r="X143" s="188"/>
      <c r="Y143" s="227"/>
      <c r="Z143" s="197"/>
    </row>
    <row r="144" spans="1:28">
      <c r="A144" s="124" t="s">
        <v>272</v>
      </c>
      <c r="C144" s="228">
        <v>105408</v>
      </c>
      <c r="D144" s="228"/>
      <c r="E144" s="228">
        <v>7839195772</v>
      </c>
      <c r="F144" s="228"/>
      <c r="G144" s="6">
        <v>7373426477</v>
      </c>
      <c r="H144" s="228"/>
      <c r="I144" s="228">
        <v>0</v>
      </c>
      <c r="J144" s="228">
        <v>0</v>
      </c>
      <c r="K144" s="26"/>
      <c r="L144" s="228">
        <v>15444</v>
      </c>
      <c r="M144" s="228">
        <v>1148570692</v>
      </c>
      <c r="N144" s="228"/>
      <c r="O144" s="228">
        <v>89964</v>
      </c>
      <c r="P144" s="228"/>
      <c r="Q144" s="256" t="s">
        <v>660</v>
      </c>
      <c r="R144" s="228"/>
      <c r="S144" s="228">
        <v>6690625080</v>
      </c>
      <c r="T144" s="228"/>
      <c r="U144" s="6">
        <v>6689267825</v>
      </c>
      <c r="V144" s="26"/>
      <c r="W144" s="27">
        <f>U144/درآمدها!$J$5</f>
        <v>3.3796708356047854E-3</v>
      </c>
      <c r="X144" s="188"/>
      <c r="Y144" s="227"/>
      <c r="Z144" s="197"/>
    </row>
    <row r="145" spans="1:26">
      <c r="A145" s="124" t="s">
        <v>138</v>
      </c>
      <c r="C145" s="228">
        <v>3247124</v>
      </c>
      <c r="D145" s="228"/>
      <c r="E145" s="228">
        <v>9750955876</v>
      </c>
      <c r="F145" s="228"/>
      <c r="G145" s="6">
        <v>6568580356</v>
      </c>
      <c r="H145" s="228"/>
      <c r="I145" s="228">
        <v>0</v>
      </c>
      <c r="J145" s="228">
        <v>0</v>
      </c>
      <c r="K145" s="26"/>
      <c r="L145" s="228">
        <v>437466</v>
      </c>
      <c r="M145" s="228">
        <v>1313689179</v>
      </c>
      <c r="N145" s="228"/>
      <c r="O145" s="228">
        <v>2809658</v>
      </c>
      <c r="P145" s="228"/>
      <c r="Q145" s="256" t="s">
        <v>661</v>
      </c>
      <c r="R145" s="228"/>
      <c r="S145" s="228">
        <v>8437266697</v>
      </c>
      <c r="T145" s="228"/>
      <c r="U145" s="6">
        <v>6619269072</v>
      </c>
      <c r="V145" s="26"/>
      <c r="W145" s="27">
        <f>U145/درآمدها!$J$5</f>
        <v>3.3443048209329477E-3</v>
      </c>
      <c r="X145" s="188"/>
      <c r="Y145" s="227"/>
      <c r="Z145" s="197"/>
    </row>
    <row r="146" spans="1:26">
      <c r="A146" s="124" t="s">
        <v>223</v>
      </c>
      <c r="C146" s="228">
        <v>3068161</v>
      </c>
      <c r="D146" s="228"/>
      <c r="E146" s="228">
        <v>15187771518</v>
      </c>
      <c r="F146" s="228"/>
      <c r="G146" s="6">
        <v>12962098131</v>
      </c>
      <c r="H146" s="228"/>
      <c r="I146" s="228">
        <v>414434</v>
      </c>
      <c r="J146" s="228">
        <v>1972193788</v>
      </c>
      <c r="K146" s="26"/>
      <c r="L146" s="228">
        <v>754890</v>
      </c>
      <c r="M146" s="228">
        <v>3720399568</v>
      </c>
      <c r="N146" s="228"/>
      <c r="O146" s="228">
        <v>2727705</v>
      </c>
      <c r="P146" s="228"/>
      <c r="Q146" s="256" t="s">
        <v>662</v>
      </c>
      <c r="R146" s="228"/>
      <c r="S146" s="228">
        <v>13439565738</v>
      </c>
      <c r="T146" s="228"/>
      <c r="U146" s="6">
        <v>13801408542</v>
      </c>
      <c r="V146" s="26"/>
      <c r="W146" s="27">
        <f>U146/درآمدها!$J$5</f>
        <v>6.9729930330101808E-3</v>
      </c>
      <c r="X146" s="188"/>
      <c r="Y146" s="227"/>
      <c r="Z146" s="197"/>
    </row>
    <row r="147" spans="1:26">
      <c r="A147" s="124" t="s">
        <v>228</v>
      </c>
      <c r="C147" s="228">
        <v>528705</v>
      </c>
      <c r="D147" s="228"/>
      <c r="E147" s="228">
        <v>11573588719</v>
      </c>
      <c r="F147" s="228"/>
      <c r="G147" s="6">
        <v>9262980996</v>
      </c>
      <c r="H147" s="228"/>
      <c r="I147" s="228">
        <v>52025</v>
      </c>
      <c r="J147" s="228">
        <v>930840424</v>
      </c>
      <c r="K147" s="26"/>
      <c r="L147" s="228">
        <v>87813</v>
      </c>
      <c r="M147" s="228">
        <v>1891327198</v>
      </c>
      <c r="N147" s="228"/>
      <c r="O147" s="228">
        <v>492917</v>
      </c>
      <c r="P147" s="228"/>
      <c r="Q147" s="256" t="s">
        <v>490</v>
      </c>
      <c r="R147" s="228"/>
      <c r="S147" s="228">
        <v>10613101945</v>
      </c>
      <c r="T147" s="228"/>
      <c r="U147" s="6">
        <v>9701686051</v>
      </c>
      <c r="V147" s="26"/>
      <c r="W147" s="27">
        <f>U147/درآمدها!$J$5</f>
        <v>4.9016583369882426E-3</v>
      </c>
      <c r="X147" s="188"/>
      <c r="Y147" s="227"/>
      <c r="Z147" s="197"/>
    </row>
    <row r="148" spans="1:26">
      <c r="A148" s="124" t="s">
        <v>209</v>
      </c>
      <c r="C148" s="228">
        <v>1611968</v>
      </c>
      <c r="D148" s="228"/>
      <c r="E148" s="228">
        <v>11046525750</v>
      </c>
      <c r="F148" s="228"/>
      <c r="G148" s="6">
        <v>9966783639</v>
      </c>
      <c r="H148" s="228"/>
      <c r="I148" s="228">
        <v>0</v>
      </c>
      <c r="J148" s="228">
        <v>0</v>
      </c>
      <c r="K148" s="26"/>
      <c r="L148" s="228">
        <v>331554</v>
      </c>
      <c r="M148" s="228">
        <v>2272079718</v>
      </c>
      <c r="N148" s="228"/>
      <c r="O148" s="228">
        <v>1280414</v>
      </c>
      <c r="P148" s="228"/>
      <c r="Q148" s="256" t="s">
        <v>663</v>
      </c>
      <c r="R148" s="228"/>
      <c r="S148" s="228">
        <v>8774446032</v>
      </c>
      <c r="T148" s="228"/>
      <c r="U148" s="6">
        <v>10678754555</v>
      </c>
      <c r="V148" s="26"/>
      <c r="W148" s="27">
        <f>U148/درآمدها!$J$5</f>
        <v>5.3953102602997153E-3</v>
      </c>
      <c r="X148" s="188"/>
      <c r="Y148" s="227"/>
      <c r="Z148" s="197"/>
    </row>
    <row r="149" spans="1:26">
      <c r="A149" s="124" t="s">
        <v>114</v>
      </c>
      <c r="C149" s="228">
        <v>1072388</v>
      </c>
      <c r="D149" s="228"/>
      <c r="E149" s="228">
        <v>4481665413</v>
      </c>
      <c r="F149" s="228"/>
      <c r="G149" s="6">
        <v>2667150247</v>
      </c>
      <c r="H149" s="228"/>
      <c r="I149" s="228">
        <v>0</v>
      </c>
      <c r="J149" s="228">
        <v>0</v>
      </c>
      <c r="K149" s="26"/>
      <c r="L149" s="228">
        <v>193934</v>
      </c>
      <c r="M149" s="228">
        <v>810478391</v>
      </c>
      <c r="N149" s="228"/>
      <c r="O149" s="228">
        <v>878454</v>
      </c>
      <c r="P149" s="228"/>
      <c r="Q149" s="256" t="s">
        <v>664</v>
      </c>
      <c r="R149" s="228"/>
      <c r="S149" s="228">
        <v>3671187022</v>
      </c>
      <c r="T149" s="228"/>
      <c r="U149" s="6">
        <v>2400501571</v>
      </c>
      <c r="V149" s="26"/>
      <c r="W149" s="27">
        <f>U149/درآمدها!$J$5</f>
        <v>1.2128240881627685E-3</v>
      </c>
      <c r="X149" s="188"/>
      <c r="Y149" s="227"/>
      <c r="Z149" s="197"/>
    </row>
    <row r="150" spans="1:26">
      <c r="A150" s="124" t="s">
        <v>507</v>
      </c>
      <c r="C150" s="228">
        <v>702192</v>
      </c>
      <c r="D150" s="228"/>
      <c r="E150" s="228">
        <v>9322272526</v>
      </c>
      <c r="F150" s="228"/>
      <c r="G150" s="6">
        <v>10595851880</v>
      </c>
      <c r="H150" s="228"/>
      <c r="I150" s="228">
        <v>0</v>
      </c>
      <c r="J150" s="228">
        <v>0</v>
      </c>
      <c r="K150" s="26"/>
      <c r="L150" s="228">
        <v>89062</v>
      </c>
      <c r="M150" s="228">
        <v>1182383503</v>
      </c>
      <c r="N150" s="228"/>
      <c r="O150" s="228">
        <v>613130</v>
      </c>
      <c r="P150" s="228"/>
      <c r="Q150" s="256" t="s">
        <v>665</v>
      </c>
      <c r="R150" s="228"/>
      <c r="S150" s="228">
        <v>8139889023</v>
      </c>
      <c r="T150" s="228"/>
      <c r="U150" s="6">
        <v>10239295528</v>
      </c>
      <c r="V150" s="26"/>
      <c r="W150" s="27">
        <f>U150/درآمدها!$J$5</f>
        <v>5.1732789564484368E-3</v>
      </c>
      <c r="X150" s="188"/>
      <c r="Y150" s="227"/>
      <c r="Z150" s="197"/>
    </row>
    <row r="151" spans="1:26">
      <c r="A151" s="124" t="s">
        <v>162</v>
      </c>
      <c r="C151" s="228">
        <v>526908</v>
      </c>
      <c r="D151" s="228"/>
      <c r="E151" s="228">
        <v>13955124600</v>
      </c>
      <c r="F151" s="228"/>
      <c r="G151" s="6">
        <v>14382803766</v>
      </c>
      <c r="H151" s="228"/>
      <c r="I151" s="228">
        <v>0</v>
      </c>
      <c r="J151" s="228">
        <v>0</v>
      </c>
      <c r="K151" s="26"/>
      <c r="L151" s="228">
        <v>152088</v>
      </c>
      <c r="M151" s="228">
        <v>4028040930</v>
      </c>
      <c r="N151" s="228"/>
      <c r="O151" s="228">
        <v>374820</v>
      </c>
      <c r="P151" s="228"/>
      <c r="Q151" s="256" t="s">
        <v>666</v>
      </c>
      <c r="R151" s="228"/>
      <c r="S151" s="228">
        <v>9927083670</v>
      </c>
      <c r="T151" s="228"/>
      <c r="U151" s="6">
        <v>11635980114</v>
      </c>
      <c r="V151" s="26"/>
      <c r="W151" s="27">
        <f>U151/درآمدها!$J$5</f>
        <v>5.8789367781014283E-3</v>
      </c>
      <c r="X151" s="188"/>
      <c r="Y151" s="227"/>
      <c r="Z151" s="197"/>
    </row>
    <row r="152" spans="1:26">
      <c r="A152" s="124" t="s">
        <v>165</v>
      </c>
      <c r="C152" s="228">
        <v>596692</v>
      </c>
      <c r="D152" s="228"/>
      <c r="E152" s="228">
        <v>5349223270</v>
      </c>
      <c r="F152" s="228"/>
      <c r="G152" s="6">
        <v>3796106773</v>
      </c>
      <c r="H152" s="228"/>
      <c r="I152" s="228">
        <v>0</v>
      </c>
      <c r="J152" s="228">
        <v>0</v>
      </c>
      <c r="K152" s="26"/>
      <c r="L152" s="228">
        <v>91695</v>
      </c>
      <c r="M152" s="228">
        <v>822027156</v>
      </c>
      <c r="N152" s="228"/>
      <c r="O152" s="228">
        <v>504997</v>
      </c>
      <c r="P152" s="228"/>
      <c r="Q152" s="256" t="s">
        <v>542</v>
      </c>
      <c r="R152" s="228"/>
      <c r="S152" s="228">
        <v>4527196114</v>
      </c>
      <c r="T152" s="228"/>
      <c r="U152" s="6">
        <v>3759922091</v>
      </c>
      <c r="V152" s="26"/>
      <c r="W152" s="27">
        <f>U152/درآمدها!$J$5</f>
        <v>1.899654695781128E-3</v>
      </c>
      <c r="X152" s="188"/>
      <c r="Y152" s="227"/>
      <c r="Z152" s="197"/>
    </row>
    <row r="153" spans="1:26">
      <c r="A153" s="124" t="s">
        <v>94</v>
      </c>
      <c r="C153" s="228">
        <v>984014</v>
      </c>
      <c r="D153" s="228"/>
      <c r="E153" s="228">
        <v>5141332161</v>
      </c>
      <c r="F153" s="228"/>
      <c r="G153" s="6">
        <v>4890795585</v>
      </c>
      <c r="H153" s="228"/>
      <c r="I153" s="228">
        <v>242474</v>
      </c>
      <c r="J153" s="228">
        <v>1202745295</v>
      </c>
      <c r="K153" s="26"/>
      <c r="L153" s="228">
        <v>242391</v>
      </c>
      <c r="M153" s="228">
        <v>1253780941</v>
      </c>
      <c r="N153" s="228"/>
      <c r="O153" s="228">
        <v>984097</v>
      </c>
      <c r="P153" s="228"/>
      <c r="Q153" s="256" t="s">
        <v>567</v>
      </c>
      <c r="R153" s="228"/>
      <c r="S153" s="228">
        <v>5090296515</v>
      </c>
      <c r="T153" s="228"/>
      <c r="U153" s="6">
        <v>5409676178</v>
      </c>
      <c r="V153" s="26"/>
      <c r="W153" s="27">
        <f>U153/درآمدها!$J$5</f>
        <v>2.7331727906787112E-3</v>
      </c>
      <c r="X153" s="188"/>
      <c r="Y153" s="227"/>
      <c r="Z153" s="197"/>
    </row>
    <row r="154" spans="1:26">
      <c r="A154" s="124" t="s">
        <v>224</v>
      </c>
      <c r="C154" s="228">
        <v>561581</v>
      </c>
      <c r="D154" s="228"/>
      <c r="E154" s="228">
        <v>4931712707</v>
      </c>
      <c r="F154" s="228"/>
      <c r="G154" s="6">
        <v>4393345600</v>
      </c>
      <c r="H154" s="228"/>
      <c r="I154" s="228">
        <v>0</v>
      </c>
      <c r="J154" s="228">
        <v>0</v>
      </c>
      <c r="K154" s="26"/>
      <c r="L154" s="228">
        <v>95921</v>
      </c>
      <c r="M154" s="228">
        <v>842362570</v>
      </c>
      <c r="N154" s="228"/>
      <c r="O154" s="228">
        <v>465660</v>
      </c>
      <c r="P154" s="228"/>
      <c r="Q154" s="256" t="s">
        <v>667</v>
      </c>
      <c r="R154" s="228"/>
      <c r="S154" s="228">
        <v>4089350137</v>
      </c>
      <c r="T154" s="228"/>
      <c r="U154" s="6">
        <v>4179890589</v>
      </c>
      <c r="V154" s="26"/>
      <c r="W154" s="27">
        <f>U154/درآمدها!$J$5</f>
        <v>2.111838648000644E-3</v>
      </c>
      <c r="X154" s="188"/>
      <c r="Y154" s="227"/>
      <c r="Z154" s="197"/>
    </row>
    <row r="155" spans="1:26">
      <c r="A155" s="124" t="s">
        <v>127</v>
      </c>
      <c r="C155" s="228">
        <v>205213</v>
      </c>
      <c r="D155" s="228"/>
      <c r="E155" s="228">
        <v>8867769373</v>
      </c>
      <c r="F155" s="228"/>
      <c r="G155" s="6">
        <v>7798613502</v>
      </c>
      <c r="H155" s="228"/>
      <c r="I155" s="228">
        <v>21040</v>
      </c>
      <c r="J155" s="228">
        <v>921069811</v>
      </c>
      <c r="K155" s="26"/>
      <c r="L155" s="228">
        <v>21015</v>
      </c>
      <c r="M155" s="228">
        <v>909098401</v>
      </c>
      <c r="N155" s="228"/>
      <c r="O155" s="228">
        <v>205238</v>
      </c>
      <c r="P155" s="228"/>
      <c r="Q155" s="256" t="s">
        <v>668</v>
      </c>
      <c r="R155" s="228"/>
      <c r="S155" s="228">
        <v>8879740783</v>
      </c>
      <c r="T155" s="228"/>
      <c r="U155" s="6">
        <v>8760482852</v>
      </c>
      <c r="V155" s="26"/>
      <c r="W155" s="27">
        <f>U155/درآمدها!$J$5</f>
        <v>4.426126920806947E-3</v>
      </c>
      <c r="X155" s="188"/>
      <c r="Y155" s="227"/>
      <c r="Z155" s="197"/>
    </row>
    <row r="156" spans="1:26">
      <c r="A156" s="124" t="s">
        <v>150</v>
      </c>
      <c r="C156" s="228">
        <v>3882601</v>
      </c>
      <c r="D156" s="228"/>
      <c r="E156" s="228">
        <v>11844869430</v>
      </c>
      <c r="F156" s="228"/>
      <c r="G156" s="6">
        <v>9490509333</v>
      </c>
      <c r="H156" s="228"/>
      <c r="I156" s="228">
        <v>0</v>
      </c>
      <c r="J156" s="228">
        <v>0</v>
      </c>
      <c r="K156" s="26"/>
      <c r="L156" s="228">
        <v>566032</v>
      </c>
      <c r="M156" s="228">
        <v>1726825685</v>
      </c>
      <c r="N156" s="228"/>
      <c r="O156" s="228">
        <v>3316569</v>
      </c>
      <c r="P156" s="228"/>
      <c r="Q156" s="256" t="s">
        <v>644</v>
      </c>
      <c r="R156" s="228"/>
      <c r="S156" s="228">
        <v>10118043745</v>
      </c>
      <c r="T156" s="228"/>
      <c r="U156" s="6">
        <v>8568475247</v>
      </c>
      <c r="V156" s="26"/>
      <c r="W156" s="27">
        <f>U156/درآمدها!$J$5</f>
        <v>4.3291174244301407E-3</v>
      </c>
      <c r="X156" s="188"/>
      <c r="Y156" s="227"/>
      <c r="Z156" s="197"/>
    </row>
    <row r="157" spans="1:26">
      <c r="A157" s="124" t="s">
        <v>182</v>
      </c>
      <c r="C157" s="228">
        <v>1509328</v>
      </c>
      <c r="D157" s="228"/>
      <c r="E157" s="228">
        <v>30498930279</v>
      </c>
      <c r="F157" s="228"/>
      <c r="G157" s="6">
        <v>25865990876</v>
      </c>
      <c r="H157" s="228"/>
      <c r="I157" s="228">
        <v>327280</v>
      </c>
      <c r="J157" s="228">
        <v>6100175968</v>
      </c>
      <c r="K157" s="26"/>
      <c r="L157" s="228">
        <v>215439</v>
      </c>
      <c r="M157" s="228">
        <v>4292825943</v>
      </c>
      <c r="N157" s="228"/>
      <c r="O157" s="228">
        <v>1621169</v>
      </c>
      <c r="P157" s="228"/>
      <c r="Q157" s="256" t="s">
        <v>669</v>
      </c>
      <c r="R157" s="228"/>
      <c r="S157" s="228">
        <v>32306280304</v>
      </c>
      <c r="T157" s="228"/>
      <c r="U157" s="6">
        <v>30409439853</v>
      </c>
      <c r="V157" s="26"/>
      <c r="W157" s="27">
        <f>U157/درآمدها!$J$5</f>
        <v>1.5363997927271207E-2</v>
      </c>
      <c r="X157" s="188"/>
      <c r="Y157" s="227"/>
      <c r="Z157" s="197"/>
    </row>
    <row r="158" spans="1:26">
      <c r="A158" s="124" t="s">
        <v>178</v>
      </c>
      <c r="C158" s="228">
        <v>89636</v>
      </c>
      <c r="D158" s="228"/>
      <c r="E158" s="228">
        <v>1116542641</v>
      </c>
      <c r="F158" s="228"/>
      <c r="G158" s="6">
        <v>836674035</v>
      </c>
      <c r="H158" s="228"/>
      <c r="I158" s="228">
        <v>188201</v>
      </c>
      <c r="J158" s="228">
        <v>1899360292</v>
      </c>
      <c r="K158" s="26"/>
      <c r="L158" s="228">
        <v>70330</v>
      </c>
      <c r="M158" s="228">
        <v>763427669</v>
      </c>
      <c r="N158" s="228"/>
      <c r="O158" s="228">
        <v>207507</v>
      </c>
      <c r="P158" s="228"/>
      <c r="Q158" s="256" t="s">
        <v>670</v>
      </c>
      <c r="R158" s="228"/>
      <c r="S158" s="228">
        <v>2252475264</v>
      </c>
      <c r="T158" s="228"/>
      <c r="U158" s="6">
        <v>2477330728</v>
      </c>
      <c r="V158" s="26"/>
      <c r="W158" s="27">
        <f>U158/درآمدها!$J$5</f>
        <v>1.2516410809981541E-3</v>
      </c>
      <c r="X158" s="188"/>
      <c r="Y158" s="227"/>
      <c r="Z158" s="197"/>
    </row>
    <row r="159" spans="1:26">
      <c r="A159" s="124" t="s">
        <v>266</v>
      </c>
      <c r="C159" s="228">
        <v>289274</v>
      </c>
      <c r="D159" s="228"/>
      <c r="E159" s="228">
        <v>6861642519</v>
      </c>
      <c r="F159" s="228"/>
      <c r="G159" s="6">
        <v>6656847780</v>
      </c>
      <c r="H159" s="228"/>
      <c r="I159" s="228">
        <v>0</v>
      </c>
      <c r="J159" s="228">
        <v>0</v>
      </c>
      <c r="K159" s="26"/>
      <c r="L159" s="228">
        <v>42129</v>
      </c>
      <c r="M159" s="228">
        <v>999309090</v>
      </c>
      <c r="N159" s="228"/>
      <c r="O159" s="228">
        <v>247145</v>
      </c>
      <c r="P159" s="228"/>
      <c r="Q159" s="256" t="s">
        <v>671</v>
      </c>
      <c r="R159" s="228"/>
      <c r="S159" s="228">
        <v>5862333429</v>
      </c>
      <c r="T159" s="228"/>
      <c r="U159" s="6">
        <v>5878990483</v>
      </c>
      <c r="V159" s="26"/>
      <c r="W159" s="27">
        <f>U159/درآمدها!$J$5</f>
        <v>2.9702881089520724E-3</v>
      </c>
      <c r="X159" s="188"/>
      <c r="Y159" s="227"/>
      <c r="Z159" s="197"/>
    </row>
    <row r="160" spans="1:26">
      <c r="A160" s="124" t="s">
        <v>219</v>
      </c>
      <c r="C160" s="228">
        <v>3581286</v>
      </c>
      <c r="D160" s="228"/>
      <c r="E160" s="228">
        <v>17192326351</v>
      </c>
      <c r="F160" s="228"/>
      <c r="G160" s="6">
        <v>17376249441</v>
      </c>
      <c r="H160" s="228"/>
      <c r="I160" s="228">
        <v>0</v>
      </c>
      <c r="J160" s="228">
        <v>0</v>
      </c>
      <c r="K160" s="26"/>
      <c r="L160" s="228">
        <v>531388</v>
      </c>
      <c r="M160" s="228">
        <v>2550981941</v>
      </c>
      <c r="N160" s="228"/>
      <c r="O160" s="228">
        <v>3049898</v>
      </c>
      <c r="P160" s="228"/>
      <c r="Q160" s="256" t="s">
        <v>672</v>
      </c>
      <c r="R160" s="228"/>
      <c r="S160" s="228">
        <v>14641344410</v>
      </c>
      <c r="T160" s="228"/>
      <c r="U160" s="6">
        <v>15765105758</v>
      </c>
      <c r="V160" s="26"/>
      <c r="W160" s="27">
        <f>U160/درآمدها!$J$5</f>
        <v>7.9651270579134976E-3</v>
      </c>
      <c r="X160" s="188"/>
      <c r="Y160" s="227"/>
      <c r="Z160" s="197"/>
    </row>
    <row r="161" spans="1:26">
      <c r="A161" s="124" t="s">
        <v>193</v>
      </c>
      <c r="C161" s="228">
        <v>336570</v>
      </c>
      <c r="D161" s="228"/>
      <c r="E161" s="228">
        <v>7262873159</v>
      </c>
      <c r="F161" s="228"/>
      <c r="G161" s="6">
        <v>7424050798</v>
      </c>
      <c r="H161" s="228"/>
      <c r="I161" s="228">
        <v>20885</v>
      </c>
      <c r="J161" s="228">
        <v>454139079</v>
      </c>
      <c r="K161" s="26"/>
      <c r="L161" s="228">
        <v>47977</v>
      </c>
      <c r="M161" s="228">
        <v>1035757901</v>
      </c>
      <c r="N161" s="228"/>
      <c r="O161" s="228">
        <v>309478</v>
      </c>
      <c r="P161" s="228"/>
      <c r="Q161" s="256" t="s">
        <v>673</v>
      </c>
      <c r="R161" s="228"/>
      <c r="S161" s="228">
        <v>6681254337</v>
      </c>
      <c r="T161" s="228"/>
      <c r="U161" s="6">
        <v>7207925679</v>
      </c>
      <c r="V161" s="26"/>
      <c r="W161" s="27">
        <f>U161/درآمدها!$J$5</f>
        <v>3.6417163791050808E-3</v>
      </c>
      <c r="X161" s="188"/>
      <c r="Y161" s="227"/>
      <c r="Z161" s="197"/>
    </row>
    <row r="162" spans="1:26">
      <c r="A162" s="124" t="s">
        <v>217</v>
      </c>
      <c r="C162" s="228">
        <v>7108117</v>
      </c>
      <c r="D162" s="228"/>
      <c r="E162" s="228">
        <v>13189089234</v>
      </c>
      <c r="F162" s="228"/>
      <c r="G162" s="6">
        <v>11722201529</v>
      </c>
      <c r="H162" s="228"/>
      <c r="I162" s="228">
        <v>0</v>
      </c>
      <c r="J162" s="228">
        <v>0</v>
      </c>
      <c r="K162" s="26"/>
      <c r="L162" s="228">
        <v>843988</v>
      </c>
      <c r="M162" s="228">
        <v>1566017139</v>
      </c>
      <c r="N162" s="228"/>
      <c r="O162" s="228">
        <v>6264129</v>
      </c>
      <c r="P162" s="228"/>
      <c r="Q162" s="256" t="s">
        <v>674</v>
      </c>
      <c r="R162" s="228"/>
      <c r="S162" s="228">
        <v>11623072095</v>
      </c>
      <c r="T162" s="228"/>
      <c r="U162" s="6">
        <v>10741329075</v>
      </c>
      <c r="V162" s="26"/>
      <c r="W162" s="27">
        <f>U162/درآمدها!$J$5</f>
        <v>5.4269252719614689E-3</v>
      </c>
      <c r="X162" s="188"/>
      <c r="Y162" s="227"/>
      <c r="Z162" s="197"/>
    </row>
    <row r="163" spans="1:26">
      <c r="A163" s="124" t="s">
        <v>142</v>
      </c>
      <c r="C163" s="228">
        <v>467028</v>
      </c>
      <c r="D163" s="228"/>
      <c r="E163" s="228">
        <v>8173148348</v>
      </c>
      <c r="F163" s="228"/>
      <c r="G163" s="6">
        <v>6527343522</v>
      </c>
      <c r="H163" s="228"/>
      <c r="I163" s="228">
        <v>217079</v>
      </c>
      <c r="J163" s="228">
        <v>0</v>
      </c>
      <c r="K163" s="26"/>
      <c r="L163" s="228">
        <v>32870</v>
      </c>
      <c r="M163" s="228">
        <v>575236144</v>
      </c>
      <c r="N163" s="228"/>
      <c r="O163" s="228">
        <v>651237</v>
      </c>
      <c r="P163" s="228"/>
      <c r="Q163" s="256" t="s">
        <v>675</v>
      </c>
      <c r="R163" s="228"/>
      <c r="S163" s="228">
        <v>7597912204</v>
      </c>
      <c r="T163" s="228"/>
      <c r="U163" s="6">
        <v>6059309632</v>
      </c>
      <c r="V163" s="26"/>
      <c r="W163" s="27">
        <f>U163/درآمدها!$J$5</f>
        <v>3.0613921557505535E-3</v>
      </c>
      <c r="X163" s="188"/>
      <c r="Y163" s="227"/>
      <c r="Z163" s="197"/>
    </row>
    <row r="164" spans="1:26">
      <c r="A164" s="124" t="s">
        <v>89</v>
      </c>
      <c r="C164" s="228">
        <v>738380</v>
      </c>
      <c r="D164" s="228"/>
      <c r="E164" s="228">
        <v>22331930751</v>
      </c>
      <c r="F164" s="228"/>
      <c r="G164" s="6">
        <v>26951989387</v>
      </c>
      <c r="H164" s="228"/>
      <c r="I164" s="228">
        <v>0</v>
      </c>
      <c r="J164" s="228">
        <v>0</v>
      </c>
      <c r="K164" s="26"/>
      <c r="L164" s="228">
        <v>286074</v>
      </c>
      <c r="M164" s="228">
        <v>8652163870</v>
      </c>
      <c r="N164" s="228"/>
      <c r="O164" s="228">
        <v>452306</v>
      </c>
      <c r="P164" s="228"/>
      <c r="Q164" s="256" t="s">
        <v>676</v>
      </c>
      <c r="R164" s="228"/>
      <c r="S164" s="228">
        <v>13679766881</v>
      </c>
      <c r="T164" s="228"/>
      <c r="U164" s="6">
        <v>16950477182</v>
      </c>
      <c r="V164" s="26"/>
      <c r="W164" s="27">
        <f>U164/درآمدها!$J$5</f>
        <v>8.5640214864008361E-3</v>
      </c>
      <c r="X164" s="188"/>
      <c r="Y164" s="227"/>
      <c r="Z164" s="197"/>
    </row>
    <row r="165" spans="1:26">
      <c r="A165" s="124" t="s">
        <v>170</v>
      </c>
      <c r="C165" s="228">
        <v>338634</v>
      </c>
      <c r="D165" s="228"/>
      <c r="E165" s="228">
        <v>4661369897</v>
      </c>
      <c r="F165" s="228"/>
      <c r="G165" s="6">
        <v>2655924922</v>
      </c>
      <c r="H165" s="228"/>
      <c r="I165" s="228">
        <v>0</v>
      </c>
      <c r="J165" s="228">
        <v>0</v>
      </c>
      <c r="K165" s="26"/>
      <c r="L165" s="228">
        <v>54802</v>
      </c>
      <c r="M165" s="228">
        <v>754361325</v>
      </c>
      <c r="N165" s="228"/>
      <c r="O165" s="228">
        <v>283832</v>
      </c>
      <c r="P165" s="228"/>
      <c r="Q165" s="256" t="s">
        <v>611</v>
      </c>
      <c r="R165" s="228"/>
      <c r="S165" s="228">
        <v>3907008572</v>
      </c>
      <c r="T165" s="228"/>
      <c r="U165" s="6">
        <v>2104788273</v>
      </c>
      <c r="V165" s="26"/>
      <c r="W165" s="27">
        <f>U165/درآمدها!$J$5</f>
        <v>1.0634185575281647E-3</v>
      </c>
      <c r="X165" s="188"/>
      <c r="Y165" s="227"/>
      <c r="Z165" s="197"/>
    </row>
    <row r="166" spans="1:26">
      <c r="A166" s="124" t="s">
        <v>268</v>
      </c>
      <c r="C166" s="228">
        <v>1790665</v>
      </c>
      <c r="D166" s="228"/>
      <c r="E166" s="228">
        <v>7761129435</v>
      </c>
      <c r="F166" s="228"/>
      <c r="G166" s="6">
        <v>8116848082</v>
      </c>
      <c r="H166" s="228"/>
      <c r="I166" s="228">
        <v>0</v>
      </c>
      <c r="J166" s="228">
        <v>0</v>
      </c>
      <c r="K166" s="26"/>
      <c r="L166" s="228">
        <v>242129</v>
      </c>
      <c r="M166" s="228">
        <v>1049439460</v>
      </c>
      <c r="N166" s="228"/>
      <c r="O166" s="228">
        <v>1548536</v>
      </c>
      <c r="P166" s="228"/>
      <c r="Q166" s="256" t="s">
        <v>677</v>
      </c>
      <c r="R166" s="228"/>
      <c r="S166" s="228">
        <v>6711689975</v>
      </c>
      <c r="T166" s="228"/>
      <c r="U166" s="6">
        <v>8543238273</v>
      </c>
      <c r="V166" s="26"/>
      <c r="W166" s="27">
        <f>U166/درآمدها!$J$5</f>
        <v>4.3163667516752024E-3</v>
      </c>
      <c r="X166" s="188"/>
      <c r="Y166" s="227"/>
      <c r="Z166" s="197"/>
    </row>
    <row r="167" spans="1:26">
      <c r="A167" s="124" t="s">
        <v>204</v>
      </c>
      <c r="C167" s="228">
        <v>169431</v>
      </c>
      <c r="D167" s="228"/>
      <c r="E167" s="228">
        <v>5888865881</v>
      </c>
      <c r="F167" s="228"/>
      <c r="G167" s="6">
        <v>5145319157</v>
      </c>
      <c r="H167" s="228"/>
      <c r="I167" s="228">
        <v>0</v>
      </c>
      <c r="J167" s="228">
        <v>0</v>
      </c>
      <c r="K167" s="26"/>
      <c r="L167" s="228">
        <v>16837</v>
      </c>
      <c r="M167" s="228">
        <v>585198900</v>
      </c>
      <c r="N167" s="228"/>
      <c r="O167" s="228">
        <v>152594</v>
      </c>
      <c r="P167" s="228"/>
      <c r="Q167" s="256" t="s">
        <v>678</v>
      </c>
      <c r="R167" s="228"/>
      <c r="S167" s="228">
        <v>5303666981</v>
      </c>
      <c r="T167" s="228"/>
      <c r="U167" s="6">
        <v>5096651811</v>
      </c>
      <c r="V167" s="26"/>
      <c r="W167" s="27">
        <f>U167/درآمدها!$J$5</f>
        <v>2.5750210539475615E-3</v>
      </c>
      <c r="X167" s="188"/>
      <c r="Y167" s="227"/>
      <c r="Z167" s="197"/>
    </row>
    <row r="168" spans="1:26">
      <c r="A168" s="124" t="s">
        <v>260</v>
      </c>
      <c r="C168" s="228">
        <v>43717</v>
      </c>
      <c r="D168" s="228"/>
      <c r="E168" s="228">
        <v>3309127761</v>
      </c>
      <c r="F168" s="228"/>
      <c r="G168" s="6">
        <v>3018080587</v>
      </c>
      <c r="H168" s="228"/>
      <c r="I168" s="228">
        <v>5212</v>
      </c>
      <c r="J168" s="228">
        <v>378356581</v>
      </c>
      <c r="K168" s="26"/>
      <c r="L168" s="228">
        <v>4732</v>
      </c>
      <c r="M168" s="228">
        <v>356880778</v>
      </c>
      <c r="N168" s="228"/>
      <c r="O168" s="228">
        <v>44197</v>
      </c>
      <c r="P168" s="228"/>
      <c r="Q168" s="256" t="s">
        <v>679</v>
      </c>
      <c r="R168" s="228"/>
      <c r="S168" s="228">
        <v>3330603564</v>
      </c>
      <c r="T168" s="228"/>
      <c r="U168" s="6">
        <v>3245845981</v>
      </c>
      <c r="V168" s="26"/>
      <c r="W168" s="27">
        <f>U168/درآمدها!$J$5</f>
        <v>1.6399240224546853E-3</v>
      </c>
      <c r="X168" s="188"/>
      <c r="Y168" s="227"/>
      <c r="Z168" s="197"/>
    </row>
    <row r="169" spans="1:26">
      <c r="A169" s="124" t="s">
        <v>172</v>
      </c>
      <c r="C169" s="228">
        <v>1430501</v>
      </c>
      <c r="D169" s="228"/>
      <c r="E169" s="228">
        <v>14383566997</v>
      </c>
      <c r="F169" s="228"/>
      <c r="G169" s="6">
        <v>13480460645</v>
      </c>
      <c r="H169" s="228"/>
      <c r="I169" s="228">
        <v>0</v>
      </c>
      <c r="J169" s="228">
        <v>0</v>
      </c>
      <c r="K169" s="26"/>
      <c r="L169" s="228">
        <v>417266</v>
      </c>
      <c r="M169" s="228">
        <v>4195574464</v>
      </c>
      <c r="N169" s="228"/>
      <c r="O169" s="228">
        <v>1013235</v>
      </c>
      <c r="P169" s="228"/>
      <c r="Q169" s="256" t="s">
        <v>486</v>
      </c>
      <c r="R169" s="228"/>
      <c r="S169" s="228">
        <v>10187992533</v>
      </c>
      <c r="T169" s="228"/>
      <c r="U169" s="6">
        <v>17726830033</v>
      </c>
      <c r="V169" s="26"/>
      <c r="W169" s="27">
        <f>U169/درآمدها!$J$5</f>
        <v>8.9562642784829921E-3</v>
      </c>
      <c r="X169" s="188"/>
      <c r="Y169" s="227"/>
      <c r="Z169" s="197"/>
    </row>
    <row r="170" spans="1:26">
      <c r="A170" s="124" t="s">
        <v>203</v>
      </c>
      <c r="C170" s="228">
        <v>18371</v>
      </c>
      <c r="D170" s="228"/>
      <c r="E170" s="228">
        <v>105444728</v>
      </c>
      <c r="F170" s="228"/>
      <c r="G170" s="6">
        <v>88751829</v>
      </c>
      <c r="H170" s="228"/>
      <c r="I170" s="228">
        <v>0</v>
      </c>
      <c r="J170" s="228">
        <v>0</v>
      </c>
      <c r="K170" s="26"/>
      <c r="L170" s="228">
        <v>17671</v>
      </c>
      <c r="M170" s="228">
        <v>101426911</v>
      </c>
      <c r="N170" s="228"/>
      <c r="O170" s="228">
        <v>700</v>
      </c>
      <c r="P170" s="228"/>
      <c r="Q170" s="256" t="s">
        <v>680</v>
      </c>
      <c r="R170" s="228"/>
      <c r="S170" s="228">
        <v>4017817</v>
      </c>
      <c r="T170" s="228"/>
      <c r="U170" s="6">
        <v>4035847</v>
      </c>
      <c r="V170" s="26"/>
      <c r="W170" s="27">
        <f>U170/درآمدها!$J$5</f>
        <v>2.0390623846583788E-6</v>
      </c>
      <c r="X170" s="188"/>
      <c r="Y170" s="227"/>
      <c r="Z170" s="197"/>
    </row>
    <row r="171" spans="1:26">
      <c r="A171" s="124" t="s">
        <v>115</v>
      </c>
      <c r="C171" s="228">
        <v>724331</v>
      </c>
      <c r="D171" s="228"/>
      <c r="E171" s="228">
        <v>2433709043</v>
      </c>
      <c r="F171" s="228"/>
      <c r="G171" s="6">
        <v>2487673355</v>
      </c>
      <c r="H171" s="228"/>
      <c r="I171" s="228">
        <v>0</v>
      </c>
      <c r="J171" s="228">
        <v>0</v>
      </c>
      <c r="K171" s="26"/>
      <c r="L171" s="228">
        <v>117841</v>
      </c>
      <c r="M171" s="228">
        <v>395938746</v>
      </c>
      <c r="N171" s="228"/>
      <c r="O171" s="228">
        <v>606490</v>
      </c>
      <c r="P171" s="228"/>
      <c r="Q171" s="256" t="s">
        <v>681</v>
      </c>
      <c r="R171" s="228"/>
      <c r="S171" s="228">
        <v>2037770297</v>
      </c>
      <c r="T171" s="228"/>
      <c r="U171" s="6">
        <v>2285523331</v>
      </c>
      <c r="V171" s="26"/>
      <c r="W171" s="27">
        <f>U171/درآمدها!$J$5</f>
        <v>1.1547327372671019E-3</v>
      </c>
      <c r="X171" s="188"/>
      <c r="Y171" s="227"/>
      <c r="Z171" s="258"/>
    </row>
    <row r="172" spans="1:26">
      <c r="A172" s="124" t="s">
        <v>508</v>
      </c>
      <c r="C172" s="228">
        <v>12079</v>
      </c>
      <c r="D172" s="228"/>
      <c r="E172" s="228">
        <v>38001436</v>
      </c>
      <c r="F172" s="228"/>
      <c r="G172" s="6">
        <v>32407246</v>
      </c>
      <c r="H172" s="228"/>
      <c r="I172" s="228">
        <v>0</v>
      </c>
      <c r="J172" s="228">
        <v>0</v>
      </c>
      <c r="K172" s="26"/>
      <c r="L172" s="228">
        <v>12079</v>
      </c>
      <c r="M172" s="228">
        <v>38001436</v>
      </c>
      <c r="N172" s="228"/>
      <c r="O172" s="228">
        <v>0</v>
      </c>
      <c r="P172" s="228"/>
      <c r="Q172" s="256"/>
      <c r="R172" s="228"/>
      <c r="S172" s="228">
        <v>0</v>
      </c>
      <c r="T172" s="228"/>
      <c r="U172" s="6">
        <v>0</v>
      </c>
      <c r="V172" s="26"/>
      <c r="W172" s="27">
        <f>U172/درآمدها!$J$5</f>
        <v>0</v>
      </c>
      <c r="X172" s="188"/>
      <c r="Y172" s="227"/>
      <c r="Z172" s="197"/>
    </row>
    <row r="173" spans="1:26">
      <c r="A173" s="124" t="s">
        <v>174</v>
      </c>
      <c r="C173" s="228">
        <v>11436550</v>
      </c>
      <c r="D173" s="228"/>
      <c r="E173" s="228">
        <v>15018684787</v>
      </c>
      <c r="F173" s="228"/>
      <c r="G173" s="6">
        <v>13733151056</v>
      </c>
      <c r="H173" s="228"/>
      <c r="I173" s="228">
        <v>0</v>
      </c>
      <c r="J173" s="228">
        <v>0</v>
      </c>
      <c r="K173" s="26"/>
      <c r="L173" s="228">
        <v>1534741</v>
      </c>
      <c r="M173" s="228">
        <v>2015449703</v>
      </c>
      <c r="N173" s="228"/>
      <c r="O173" s="228">
        <v>9901809</v>
      </c>
      <c r="P173" s="228"/>
      <c r="Q173" s="256" t="s">
        <v>682</v>
      </c>
      <c r="R173" s="228"/>
      <c r="S173" s="228">
        <v>13003235084</v>
      </c>
      <c r="T173" s="228"/>
      <c r="U173" s="6">
        <v>13219005621</v>
      </c>
      <c r="V173" s="26"/>
      <c r="W173" s="27">
        <f>U173/درآمدها!$J$5</f>
        <v>6.6787410732787374E-3</v>
      </c>
      <c r="X173" s="188"/>
      <c r="Y173" s="227"/>
      <c r="Z173" s="197"/>
    </row>
    <row r="174" spans="1:26">
      <c r="A174" s="124" t="s">
        <v>97</v>
      </c>
      <c r="C174" s="228">
        <v>3649846</v>
      </c>
      <c r="D174" s="228"/>
      <c r="E174" s="228">
        <v>10912737631</v>
      </c>
      <c r="F174" s="228"/>
      <c r="G174" s="6">
        <v>12335640018</v>
      </c>
      <c r="H174" s="228"/>
      <c r="I174" s="228">
        <v>0</v>
      </c>
      <c r="J174" s="228">
        <v>0</v>
      </c>
      <c r="K174" s="26"/>
      <c r="L174" s="228">
        <v>480222</v>
      </c>
      <c r="M174" s="228">
        <v>1435824057</v>
      </c>
      <c r="N174" s="228"/>
      <c r="O174" s="228">
        <v>3169624</v>
      </c>
      <c r="P174" s="228"/>
      <c r="Q174" s="256" t="s">
        <v>683</v>
      </c>
      <c r="R174" s="228"/>
      <c r="S174" s="228">
        <v>9476913574</v>
      </c>
      <c r="T174" s="228"/>
      <c r="U174" s="6">
        <v>11106445702</v>
      </c>
      <c r="V174" s="26"/>
      <c r="W174" s="27">
        <f>U174/درآمدها!$J$5</f>
        <v>5.6113959865671127E-3</v>
      </c>
      <c r="X174" s="188"/>
      <c r="Y174" s="227"/>
      <c r="Z174" s="197"/>
    </row>
    <row r="175" spans="1:26">
      <c r="A175" s="124" t="s">
        <v>154</v>
      </c>
      <c r="C175" s="228">
        <v>269853</v>
      </c>
      <c r="D175" s="228"/>
      <c r="E175" s="228">
        <v>2077562319</v>
      </c>
      <c r="F175" s="228"/>
      <c r="G175" s="6">
        <v>2293515057</v>
      </c>
      <c r="H175" s="228"/>
      <c r="I175" s="228">
        <v>0</v>
      </c>
      <c r="J175" s="228">
        <v>0</v>
      </c>
      <c r="K175" s="26"/>
      <c r="L175" s="228">
        <v>41812</v>
      </c>
      <c r="M175" s="228">
        <v>321905020</v>
      </c>
      <c r="N175" s="228"/>
      <c r="O175" s="228">
        <v>228041</v>
      </c>
      <c r="P175" s="228"/>
      <c r="Q175" s="256" t="s">
        <v>663</v>
      </c>
      <c r="R175" s="228"/>
      <c r="S175" s="228">
        <v>1755657299</v>
      </c>
      <c r="T175" s="228"/>
      <c r="U175" s="6">
        <v>1901880075</v>
      </c>
      <c r="V175" s="26"/>
      <c r="W175" s="27">
        <f>U175/درآمدها!$J$5</f>
        <v>9.6090166972726074E-4</v>
      </c>
      <c r="X175" s="188"/>
      <c r="Y175" s="227"/>
      <c r="Z175" s="197"/>
    </row>
    <row r="176" spans="1:26">
      <c r="A176" s="124" t="s">
        <v>136</v>
      </c>
      <c r="C176" s="228">
        <v>2075239</v>
      </c>
      <c r="D176" s="228"/>
      <c r="E176" s="228">
        <v>5517085567</v>
      </c>
      <c r="F176" s="228"/>
      <c r="G176" s="6">
        <v>3999946288</v>
      </c>
      <c r="H176" s="228"/>
      <c r="I176" s="228">
        <v>0</v>
      </c>
      <c r="J176" s="228">
        <v>0</v>
      </c>
      <c r="K176" s="26"/>
      <c r="L176" s="228">
        <v>0</v>
      </c>
      <c r="M176" s="228">
        <v>0</v>
      </c>
      <c r="N176" s="228"/>
      <c r="O176" s="228">
        <v>2075239</v>
      </c>
      <c r="P176" s="228"/>
      <c r="Q176" s="256" t="s">
        <v>465</v>
      </c>
      <c r="R176" s="228"/>
      <c r="S176" s="228">
        <v>5517085567</v>
      </c>
      <c r="T176" s="228"/>
      <c r="U176" s="6">
        <v>3999946288</v>
      </c>
      <c r="V176" s="26"/>
      <c r="W176" s="27">
        <f>U176/درآمدها!$J$5</f>
        <v>2.0209239885740737E-3</v>
      </c>
      <c r="X176" s="188"/>
      <c r="Y176" s="227"/>
      <c r="Z176" s="197"/>
    </row>
    <row r="177" spans="1:26">
      <c r="A177" s="124" t="s">
        <v>131</v>
      </c>
      <c r="C177" s="228">
        <v>5500143</v>
      </c>
      <c r="D177" s="228"/>
      <c r="E177" s="228">
        <v>7680802570</v>
      </c>
      <c r="F177" s="228"/>
      <c r="G177" s="6">
        <v>6916282697</v>
      </c>
      <c r="H177" s="228"/>
      <c r="I177" s="228">
        <v>180284</v>
      </c>
      <c r="J177" s="228">
        <v>251063815</v>
      </c>
      <c r="K177" s="26"/>
      <c r="L177" s="228">
        <v>2027295</v>
      </c>
      <c r="M177" s="228">
        <v>2830987724</v>
      </c>
      <c r="N177" s="228"/>
      <c r="O177" s="228">
        <v>3653132</v>
      </c>
      <c r="P177" s="228"/>
      <c r="Q177" s="256" t="s">
        <v>684</v>
      </c>
      <c r="R177" s="228"/>
      <c r="S177" s="228">
        <v>5100878661</v>
      </c>
      <c r="T177" s="228"/>
      <c r="U177" s="6">
        <v>5301837965</v>
      </c>
      <c r="V177" s="26"/>
      <c r="W177" s="27">
        <f>U177/درآمدها!$J$5</f>
        <v>2.6786888511842063E-3</v>
      </c>
      <c r="X177" s="188"/>
      <c r="Y177" s="227"/>
      <c r="Z177" s="197"/>
    </row>
    <row r="178" spans="1:26" ht="42" customHeight="1">
      <c r="A178" s="124" t="s">
        <v>190</v>
      </c>
      <c r="C178" s="228">
        <v>1412137</v>
      </c>
      <c r="D178" s="228"/>
      <c r="E178" s="228">
        <v>40962418972</v>
      </c>
      <c r="F178" s="228"/>
      <c r="G178" s="6">
        <v>38743080066</v>
      </c>
      <c r="H178" s="228"/>
      <c r="I178" s="228">
        <v>0</v>
      </c>
      <c r="J178" s="228">
        <v>0</v>
      </c>
      <c r="K178" s="26"/>
      <c r="L178" s="228">
        <v>166554</v>
      </c>
      <c r="M178" s="228">
        <v>4831298047</v>
      </c>
      <c r="N178" s="228"/>
      <c r="O178" s="228">
        <v>1245583</v>
      </c>
      <c r="P178" s="228"/>
      <c r="Q178" s="256" t="s">
        <v>685</v>
      </c>
      <c r="R178" s="228"/>
      <c r="S178" s="228">
        <v>36131120925</v>
      </c>
      <c r="T178" s="228"/>
      <c r="U178" s="6">
        <v>37132771719</v>
      </c>
      <c r="V178" s="26"/>
      <c r="W178" s="27">
        <f>U178/درآمدها!$J$5</f>
        <v>1.8760879203378954E-2</v>
      </c>
      <c r="X178" s="188"/>
      <c r="Y178" s="227"/>
      <c r="Z178" s="197"/>
    </row>
    <row r="179" spans="1:26">
      <c r="A179" s="124" t="s">
        <v>96</v>
      </c>
      <c r="C179" s="228">
        <v>428369</v>
      </c>
      <c r="D179" s="228"/>
      <c r="E179" s="228">
        <v>7214192244</v>
      </c>
      <c r="F179" s="228"/>
      <c r="G179" s="6">
        <v>5991290280</v>
      </c>
      <c r="H179" s="228"/>
      <c r="I179" s="228">
        <v>0</v>
      </c>
      <c r="J179" s="228">
        <v>0</v>
      </c>
      <c r="K179" s="26"/>
      <c r="L179" s="228">
        <v>71586</v>
      </c>
      <c r="M179" s="228">
        <v>1205584826</v>
      </c>
      <c r="N179" s="228"/>
      <c r="O179" s="228">
        <v>356783</v>
      </c>
      <c r="P179" s="228"/>
      <c r="Q179" s="256" t="s">
        <v>686</v>
      </c>
      <c r="R179" s="228"/>
      <c r="S179" s="228">
        <v>6008607418</v>
      </c>
      <c r="T179" s="228"/>
      <c r="U179" s="6">
        <v>5103559435</v>
      </c>
      <c r="V179" s="26"/>
      <c r="W179" s="27">
        <f>U179/درآمدها!$J$5</f>
        <v>2.5785110465725951E-3</v>
      </c>
      <c r="X179" s="188"/>
      <c r="Y179" s="227"/>
      <c r="Z179" s="197"/>
    </row>
    <row r="180" spans="1:26">
      <c r="A180" s="124" t="s">
        <v>194</v>
      </c>
      <c r="C180" s="228">
        <v>333537</v>
      </c>
      <c r="D180" s="228"/>
      <c r="E180" s="228">
        <v>9405896823</v>
      </c>
      <c r="F180" s="228"/>
      <c r="G180" s="6">
        <v>7987098640</v>
      </c>
      <c r="H180" s="228"/>
      <c r="I180" s="228">
        <v>0</v>
      </c>
      <c r="J180" s="228">
        <v>0</v>
      </c>
      <c r="K180" s="26"/>
      <c r="L180" s="228">
        <v>70353</v>
      </c>
      <c r="M180" s="228">
        <v>1983986961</v>
      </c>
      <c r="N180" s="228"/>
      <c r="O180" s="228">
        <v>263184</v>
      </c>
      <c r="P180" s="228"/>
      <c r="Q180" s="256" t="s">
        <v>687</v>
      </c>
      <c r="R180" s="228"/>
      <c r="S180" s="228">
        <v>7421909862</v>
      </c>
      <c r="T180" s="228"/>
      <c r="U180" s="6">
        <v>8246201104</v>
      </c>
      <c r="V180" s="26"/>
      <c r="W180" s="27">
        <f>U180/درآمدها!$J$5</f>
        <v>4.1662923513935976E-3</v>
      </c>
      <c r="X180" s="188"/>
      <c r="Y180" s="227"/>
      <c r="Z180" s="197"/>
    </row>
    <row r="181" spans="1:26">
      <c r="A181" s="124" t="s">
        <v>95</v>
      </c>
      <c r="C181" s="228">
        <v>1593427</v>
      </c>
      <c r="D181" s="228"/>
      <c r="E181" s="228">
        <v>18400503362</v>
      </c>
      <c r="F181" s="228"/>
      <c r="G181" s="6">
        <v>13938725766</v>
      </c>
      <c r="H181" s="228"/>
      <c r="I181" s="228">
        <v>0</v>
      </c>
      <c r="J181" s="228">
        <v>0</v>
      </c>
      <c r="K181" s="26"/>
      <c r="L181" s="228">
        <v>363972</v>
      </c>
      <c r="M181" s="228">
        <v>4203059199</v>
      </c>
      <c r="N181" s="228"/>
      <c r="O181" s="228">
        <v>1229455</v>
      </c>
      <c r="P181" s="228"/>
      <c r="Q181" s="256" t="s">
        <v>688</v>
      </c>
      <c r="R181" s="228"/>
      <c r="S181" s="228">
        <v>14197444163</v>
      </c>
      <c r="T181" s="228"/>
      <c r="U181" s="6">
        <v>12196954637</v>
      </c>
      <c r="V181" s="26"/>
      <c r="W181" s="27">
        <f>U181/درآمدها!$J$5</f>
        <v>6.162362301566757E-3</v>
      </c>
      <c r="X181" s="188"/>
      <c r="Y181" s="227"/>
      <c r="Z181" s="197"/>
    </row>
    <row r="182" spans="1:26">
      <c r="A182" s="124" t="s">
        <v>206</v>
      </c>
      <c r="C182" s="228">
        <v>1785087</v>
      </c>
      <c r="D182" s="228"/>
      <c r="E182" s="228">
        <v>12464994175</v>
      </c>
      <c r="F182" s="228"/>
      <c r="G182" s="6">
        <v>10611305083</v>
      </c>
      <c r="H182" s="228"/>
      <c r="I182" s="228">
        <v>23873</v>
      </c>
      <c r="J182" s="228">
        <v>148929206</v>
      </c>
      <c r="K182" s="26"/>
      <c r="L182" s="228">
        <v>258649</v>
      </c>
      <c r="M182" s="228">
        <v>1803565954</v>
      </c>
      <c r="N182" s="228"/>
      <c r="O182" s="228">
        <v>1550311</v>
      </c>
      <c r="P182" s="228"/>
      <c r="Q182" s="256" t="s">
        <v>689</v>
      </c>
      <c r="R182" s="228"/>
      <c r="S182" s="228">
        <v>10810357427</v>
      </c>
      <c r="T182" s="228"/>
      <c r="U182" s="6">
        <v>10725963086</v>
      </c>
      <c r="V182" s="26"/>
      <c r="W182" s="27">
        <f>U182/درآمدها!$J$5</f>
        <v>5.4191617937689174E-3</v>
      </c>
      <c r="X182" s="188"/>
      <c r="Y182" s="227"/>
      <c r="Z182" s="197"/>
    </row>
    <row r="183" spans="1:26">
      <c r="A183" s="124" t="s">
        <v>177</v>
      </c>
      <c r="C183" s="228">
        <v>1041331</v>
      </c>
      <c r="D183" s="228"/>
      <c r="E183" s="228">
        <v>12804207662</v>
      </c>
      <c r="F183" s="228"/>
      <c r="G183" s="6">
        <v>11386485888</v>
      </c>
      <c r="H183" s="228"/>
      <c r="I183" s="228">
        <v>832126</v>
      </c>
      <c r="J183" s="228">
        <v>0</v>
      </c>
      <c r="K183" s="26"/>
      <c r="L183" s="228">
        <v>116746</v>
      </c>
      <c r="M183" s="228">
        <v>1435509005</v>
      </c>
      <c r="N183" s="228"/>
      <c r="O183" s="228">
        <v>1756711</v>
      </c>
      <c r="P183" s="228"/>
      <c r="Q183" s="256" t="s">
        <v>690</v>
      </c>
      <c r="R183" s="228"/>
      <c r="S183" s="228">
        <v>11368698657</v>
      </c>
      <c r="T183" s="228"/>
      <c r="U183" s="6">
        <v>11280830362</v>
      </c>
      <c r="V183" s="26"/>
      <c r="W183" s="27">
        <f>U183/درآمدها!$J$5</f>
        <v>5.6995017053090369E-3</v>
      </c>
      <c r="X183" s="188"/>
      <c r="Y183" s="227"/>
      <c r="Z183" s="197"/>
    </row>
    <row r="184" spans="1:26">
      <c r="A184" s="124" t="s">
        <v>175</v>
      </c>
      <c r="C184" s="228">
        <v>121684</v>
      </c>
      <c r="D184" s="228"/>
      <c r="E184" s="228">
        <v>4196578008</v>
      </c>
      <c r="F184" s="228"/>
      <c r="G184" s="6">
        <v>3714680996</v>
      </c>
      <c r="H184" s="228"/>
      <c r="I184" s="228">
        <v>0</v>
      </c>
      <c r="J184" s="228">
        <v>0</v>
      </c>
      <c r="K184" s="26"/>
      <c r="L184" s="228">
        <v>18281</v>
      </c>
      <c r="M184" s="228">
        <v>630466147</v>
      </c>
      <c r="N184" s="228"/>
      <c r="O184" s="228">
        <v>103403</v>
      </c>
      <c r="P184" s="228"/>
      <c r="Q184" s="256" t="s">
        <v>691</v>
      </c>
      <c r="R184" s="228"/>
      <c r="S184" s="228">
        <v>3566111861</v>
      </c>
      <c r="T184" s="228"/>
      <c r="U184" s="6">
        <v>3484504802</v>
      </c>
      <c r="V184" s="26"/>
      <c r="W184" s="27">
        <f>U184/درآمدها!$J$5</f>
        <v>1.7605034757065101E-3</v>
      </c>
      <c r="X184" s="188"/>
      <c r="Y184" s="227"/>
      <c r="Z184" s="197"/>
    </row>
    <row r="185" spans="1:26">
      <c r="A185" s="124" t="s">
        <v>120</v>
      </c>
      <c r="C185" s="228">
        <v>462150</v>
      </c>
      <c r="D185" s="228"/>
      <c r="E185" s="228">
        <v>16953909110</v>
      </c>
      <c r="F185" s="228"/>
      <c r="G185" s="6">
        <v>15996315229</v>
      </c>
      <c r="H185" s="228"/>
      <c r="I185" s="228">
        <v>27019</v>
      </c>
      <c r="J185" s="228">
        <v>895470176</v>
      </c>
      <c r="K185" s="26"/>
      <c r="L185" s="228">
        <v>104537</v>
      </c>
      <c r="M185" s="228">
        <v>3824380451</v>
      </c>
      <c r="N185" s="228"/>
      <c r="O185" s="228">
        <v>384632</v>
      </c>
      <c r="P185" s="228"/>
      <c r="Q185" s="256" t="s">
        <v>692</v>
      </c>
      <c r="R185" s="228"/>
      <c r="S185" s="228">
        <v>14024998835</v>
      </c>
      <c r="T185" s="228"/>
      <c r="U185" s="6">
        <v>13469959381</v>
      </c>
      <c r="V185" s="26"/>
      <c r="W185" s="27">
        <f>U185/درآمدها!$J$5</f>
        <v>6.8055323942343105E-3</v>
      </c>
      <c r="X185" s="188"/>
      <c r="Y185" s="227"/>
      <c r="Z185" s="197"/>
    </row>
    <row r="186" spans="1:26">
      <c r="A186" s="124" t="s">
        <v>171</v>
      </c>
      <c r="C186" s="228">
        <v>4519399</v>
      </c>
      <c r="D186" s="228"/>
      <c r="E186" s="228">
        <v>19337919518</v>
      </c>
      <c r="F186" s="228"/>
      <c r="G186" s="6">
        <v>19313294372</v>
      </c>
      <c r="H186" s="228"/>
      <c r="I186" s="228">
        <v>363596</v>
      </c>
      <c r="J186" s="228">
        <v>1650535544</v>
      </c>
      <c r="K186" s="26"/>
      <c r="L186" s="228">
        <v>1009465</v>
      </c>
      <c r="M186" s="228">
        <v>4332959163</v>
      </c>
      <c r="N186" s="228"/>
      <c r="O186" s="228">
        <v>3873530</v>
      </c>
      <c r="P186" s="228"/>
      <c r="Q186" s="256" t="s">
        <v>693</v>
      </c>
      <c r="R186" s="228"/>
      <c r="S186" s="228">
        <v>16655495899</v>
      </c>
      <c r="T186" s="228"/>
      <c r="U186" s="6">
        <v>20611632806</v>
      </c>
      <c r="V186" s="26"/>
      <c r="W186" s="27">
        <f>U186/درآمدها!$J$5</f>
        <v>1.0413775631510618E-2</v>
      </c>
      <c r="X186" s="188"/>
      <c r="Y186" s="227"/>
      <c r="Z186" s="197"/>
    </row>
    <row r="187" spans="1:26">
      <c r="A187" s="124" t="s">
        <v>270</v>
      </c>
      <c r="C187" s="228">
        <v>1981034</v>
      </c>
      <c r="D187" s="228"/>
      <c r="E187" s="228">
        <v>5808692670</v>
      </c>
      <c r="F187" s="228"/>
      <c r="G187" s="6">
        <v>5728539085</v>
      </c>
      <c r="H187" s="228"/>
      <c r="I187" s="228">
        <v>0</v>
      </c>
      <c r="J187" s="228">
        <v>0</v>
      </c>
      <c r="K187" s="26"/>
      <c r="L187" s="228">
        <v>257238</v>
      </c>
      <c r="M187" s="228">
        <v>754260898</v>
      </c>
      <c r="N187" s="228"/>
      <c r="O187" s="228">
        <v>1723796</v>
      </c>
      <c r="P187" s="228"/>
      <c r="Q187" s="256" t="s">
        <v>694</v>
      </c>
      <c r="R187" s="228"/>
      <c r="S187" s="228">
        <v>5054431772</v>
      </c>
      <c r="T187" s="228"/>
      <c r="U187" s="6">
        <v>4611134564</v>
      </c>
      <c r="V187" s="26"/>
      <c r="W187" s="27">
        <f>U187/درآمدها!$J$5</f>
        <v>2.3297193972047288E-3</v>
      </c>
      <c r="X187" s="188"/>
      <c r="Y187" s="227"/>
      <c r="Z187" s="197"/>
    </row>
    <row r="188" spans="1:26">
      <c r="A188" s="124" t="s">
        <v>509</v>
      </c>
      <c r="C188" s="228">
        <v>311344</v>
      </c>
      <c r="D188" s="228"/>
      <c r="E188" s="228">
        <v>5023724547</v>
      </c>
      <c r="F188" s="228"/>
      <c r="G188" s="6">
        <v>4924009820</v>
      </c>
      <c r="H188" s="228"/>
      <c r="I188" s="228">
        <v>0</v>
      </c>
      <c r="J188" s="228">
        <v>0</v>
      </c>
      <c r="K188" s="26"/>
      <c r="L188" s="228">
        <v>46915</v>
      </c>
      <c r="M188" s="228">
        <v>757002020</v>
      </c>
      <c r="N188" s="228"/>
      <c r="O188" s="228">
        <v>264429</v>
      </c>
      <c r="P188" s="228"/>
      <c r="Q188" s="256" t="s">
        <v>695</v>
      </c>
      <c r="R188" s="228"/>
      <c r="S188" s="228">
        <v>4266722527</v>
      </c>
      <c r="T188" s="228"/>
      <c r="U188" s="6">
        <v>4755058665</v>
      </c>
      <c r="V188" s="26"/>
      <c r="W188" s="27">
        <f>U188/درآمدها!$J$5</f>
        <v>2.4024352906949612E-3</v>
      </c>
      <c r="X188" s="188"/>
      <c r="Y188" s="227"/>
      <c r="Z188" s="197"/>
    </row>
    <row r="189" spans="1:26">
      <c r="A189" s="124" t="s">
        <v>148</v>
      </c>
      <c r="C189" s="228">
        <v>4508095</v>
      </c>
      <c r="D189" s="228"/>
      <c r="E189" s="228">
        <v>15342628121</v>
      </c>
      <c r="F189" s="228"/>
      <c r="G189" s="6">
        <v>15594825987</v>
      </c>
      <c r="H189" s="228"/>
      <c r="I189" s="228">
        <v>0</v>
      </c>
      <c r="J189" s="228">
        <v>0</v>
      </c>
      <c r="K189" s="26"/>
      <c r="L189" s="228">
        <v>641196</v>
      </c>
      <c r="M189" s="228">
        <v>2182214833</v>
      </c>
      <c r="N189" s="228"/>
      <c r="O189" s="228">
        <v>3866899</v>
      </c>
      <c r="P189" s="228"/>
      <c r="Q189" s="256" t="s">
        <v>696</v>
      </c>
      <c r="R189" s="228"/>
      <c r="S189" s="228">
        <v>13160413288</v>
      </c>
      <c r="T189" s="228"/>
      <c r="U189" s="6">
        <v>14921984674</v>
      </c>
      <c r="V189" s="26"/>
      <c r="W189" s="27">
        <f>U189/درآمدها!$J$5</f>
        <v>7.5391504319173202E-3</v>
      </c>
      <c r="X189" s="188"/>
      <c r="Y189" s="227"/>
      <c r="Z189" s="197"/>
    </row>
    <row r="190" spans="1:26">
      <c r="A190" s="124" t="s">
        <v>112</v>
      </c>
      <c r="C190" s="228">
        <v>901887</v>
      </c>
      <c r="D190" s="228"/>
      <c r="E190" s="228">
        <v>19164120468</v>
      </c>
      <c r="F190" s="228"/>
      <c r="G190" s="6">
        <v>11036170712</v>
      </c>
      <c r="H190" s="228"/>
      <c r="I190" s="228">
        <v>161014</v>
      </c>
      <c r="J190" s="228">
        <v>1981223391</v>
      </c>
      <c r="K190" s="26"/>
      <c r="L190" s="228">
        <v>153987</v>
      </c>
      <c r="M190" s="228">
        <v>3063416126</v>
      </c>
      <c r="N190" s="228"/>
      <c r="O190" s="228">
        <v>908914</v>
      </c>
      <c r="P190" s="228"/>
      <c r="Q190" s="256" t="s">
        <v>697</v>
      </c>
      <c r="R190" s="228"/>
      <c r="S190" s="228">
        <v>18081927733</v>
      </c>
      <c r="T190" s="228"/>
      <c r="U190" s="6">
        <v>12179260368</v>
      </c>
      <c r="V190" s="26"/>
      <c r="W190" s="27">
        <f>U190/درآمدها!$J$5</f>
        <v>6.1534224883523494E-3</v>
      </c>
      <c r="X190" s="188"/>
      <c r="Y190" s="227"/>
      <c r="Z190" s="197"/>
    </row>
    <row r="191" spans="1:26">
      <c r="A191" s="124" t="s">
        <v>167</v>
      </c>
      <c r="C191" s="228">
        <v>1904670</v>
      </c>
      <c r="D191" s="228"/>
      <c r="E191" s="228">
        <v>7305046244</v>
      </c>
      <c r="F191" s="228"/>
      <c r="G191" s="6">
        <v>5812545247</v>
      </c>
      <c r="H191" s="228"/>
      <c r="I191" s="228">
        <v>800747</v>
      </c>
      <c r="J191" s="228">
        <v>2843848364</v>
      </c>
      <c r="K191" s="26"/>
      <c r="L191" s="228">
        <v>951334</v>
      </c>
      <c r="M191" s="228">
        <v>3612371138</v>
      </c>
      <c r="N191" s="228"/>
      <c r="O191" s="228">
        <v>1754083</v>
      </c>
      <c r="P191" s="228"/>
      <c r="Q191" s="256" t="s">
        <v>698</v>
      </c>
      <c r="R191" s="228"/>
      <c r="S191" s="228">
        <v>6536523470</v>
      </c>
      <c r="T191" s="228"/>
      <c r="U191" s="6">
        <v>6451490966</v>
      </c>
      <c r="V191" s="26"/>
      <c r="W191" s="27">
        <f>U191/درآمدها!$J$5</f>
        <v>3.2595369828771871E-3</v>
      </c>
      <c r="X191" s="188"/>
      <c r="Y191" s="227"/>
      <c r="Z191" s="197"/>
    </row>
    <row r="192" spans="1:26">
      <c r="A192" s="124" t="s">
        <v>151</v>
      </c>
      <c r="C192" s="228">
        <v>1043893</v>
      </c>
      <c r="D192" s="228"/>
      <c r="E192" s="228">
        <v>11704219693</v>
      </c>
      <c r="F192" s="228"/>
      <c r="G192" s="6">
        <v>8228816967</v>
      </c>
      <c r="H192" s="228"/>
      <c r="I192" s="228">
        <v>0</v>
      </c>
      <c r="J192" s="228">
        <v>0</v>
      </c>
      <c r="K192" s="26"/>
      <c r="L192" s="228">
        <v>154154</v>
      </c>
      <c r="M192" s="228">
        <v>1728388141</v>
      </c>
      <c r="N192" s="228"/>
      <c r="O192" s="228">
        <v>889739</v>
      </c>
      <c r="P192" s="228"/>
      <c r="Q192" s="256" t="s">
        <v>667</v>
      </c>
      <c r="R192" s="228"/>
      <c r="S192" s="228">
        <v>9975831552</v>
      </c>
      <c r="T192" s="228"/>
      <c r="U192" s="6">
        <v>7986538832</v>
      </c>
      <c r="V192" s="26"/>
      <c r="W192" s="27">
        <f>U192/درآمدها!$J$5</f>
        <v>4.0351011611551831E-3</v>
      </c>
      <c r="X192" s="188"/>
      <c r="Y192" s="227"/>
      <c r="Z192" s="197"/>
    </row>
    <row r="193" spans="1:26">
      <c r="A193" s="124" t="s">
        <v>510</v>
      </c>
      <c r="C193" s="277">
        <v>454497</v>
      </c>
      <c r="D193" s="277"/>
      <c r="E193" s="277">
        <v>9865035178</v>
      </c>
      <c r="F193" s="277"/>
      <c r="G193" s="6">
        <v>9361145634</v>
      </c>
      <c r="H193" s="277"/>
      <c r="I193" s="277">
        <v>92250</v>
      </c>
      <c r="J193" s="277">
        <v>2016872995</v>
      </c>
      <c r="K193" s="26"/>
      <c r="L193" s="277">
        <v>58896</v>
      </c>
      <c r="M193" s="277">
        <v>1279928127</v>
      </c>
      <c r="N193" s="277"/>
      <c r="O193" s="277">
        <v>487851</v>
      </c>
      <c r="P193" s="277"/>
      <c r="Q193" s="256" t="s">
        <v>699</v>
      </c>
      <c r="R193" s="277"/>
      <c r="S193" s="277">
        <v>10601980046</v>
      </c>
      <c r="T193" s="277"/>
      <c r="U193" s="6">
        <v>12123707166</v>
      </c>
      <c r="V193" s="26"/>
      <c r="W193" s="27">
        <v>0</v>
      </c>
      <c r="X193" s="188"/>
      <c r="Y193" s="227"/>
      <c r="Z193" s="197"/>
    </row>
    <row r="194" spans="1:26">
      <c r="A194" s="124" t="s">
        <v>139</v>
      </c>
      <c r="C194" s="228">
        <v>1414225</v>
      </c>
      <c r="D194" s="228"/>
      <c r="E194" s="228">
        <v>8544171760</v>
      </c>
      <c r="F194" s="228"/>
      <c r="G194" s="6">
        <v>8730082345</v>
      </c>
      <c r="H194" s="228"/>
      <c r="I194" s="228">
        <v>0</v>
      </c>
      <c r="J194" s="228">
        <v>0</v>
      </c>
      <c r="K194" s="26"/>
      <c r="L194" s="228">
        <v>175622</v>
      </c>
      <c r="M194" s="228">
        <v>1061036633</v>
      </c>
      <c r="N194" s="228"/>
      <c r="O194" s="228">
        <v>1238603</v>
      </c>
      <c r="P194" s="228"/>
      <c r="Q194" s="256" t="s">
        <v>700</v>
      </c>
      <c r="R194" s="228"/>
      <c r="S194" s="228">
        <v>7483135127</v>
      </c>
      <c r="T194" s="228"/>
      <c r="U194" s="6">
        <v>8458572857</v>
      </c>
      <c r="V194" s="26"/>
      <c r="W194" s="27">
        <f>U194/درآمدها!$J$5</f>
        <v>4.2735905847275813E-3</v>
      </c>
      <c r="X194" s="188"/>
      <c r="Y194" s="227"/>
      <c r="Z194" s="197"/>
    </row>
    <row r="195" spans="1:26" ht="31.5" thickBot="1">
      <c r="A195" s="124" t="s">
        <v>133</v>
      </c>
      <c r="C195" s="228">
        <v>1395812</v>
      </c>
      <c r="D195" s="228"/>
      <c r="E195" s="228">
        <v>5690401356</v>
      </c>
      <c r="F195" s="228"/>
      <c r="G195" s="6">
        <v>6105030444</v>
      </c>
      <c r="H195" s="228"/>
      <c r="I195" s="228">
        <v>0</v>
      </c>
      <c r="J195" s="228">
        <v>0</v>
      </c>
      <c r="K195" s="26"/>
      <c r="L195" s="228">
        <v>167154</v>
      </c>
      <c r="M195" s="228">
        <v>681448038</v>
      </c>
      <c r="N195" s="228"/>
      <c r="O195" s="228">
        <v>1228658</v>
      </c>
      <c r="P195" s="228"/>
      <c r="Q195" s="256" t="s">
        <v>701</v>
      </c>
      <c r="R195" s="228"/>
      <c r="S195" s="228">
        <v>5008953318</v>
      </c>
      <c r="T195" s="228"/>
      <c r="U195" s="6">
        <v>4721729381</v>
      </c>
      <c r="V195" s="26"/>
      <c r="W195" s="27">
        <f>U195/درآمدها!$J$5</f>
        <v>2.3855960771886025E-3</v>
      </c>
      <c r="X195" s="188"/>
      <c r="Y195" s="227"/>
      <c r="Z195" s="197"/>
    </row>
    <row r="196" spans="1:26" ht="31.5" thickBot="1">
      <c r="A196" s="124"/>
      <c r="C196" s="228">
        <f>SUM(C10:C195)</f>
        <v>348237741</v>
      </c>
      <c r="D196" s="157"/>
      <c r="E196" s="157">
        <f>SUM(E10:E195)</f>
        <v>2054566234201</v>
      </c>
      <c r="F196" s="228"/>
      <c r="G196" s="158">
        <f>SUM(G10:G195)</f>
        <v>1933119880764</v>
      </c>
      <c r="H196" s="228"/>
      <c r="I196" s="228"/>
      <c r="J196" s="157">
        <f>SUM(J10:J195)</f>
        <v>174209713405</v>
      </c>
      <c r="K196" s="26"/>
      <c r="L196" s="228"/>
      <c r="M196" s="157">
        <f>SUM(M10:M195)</f>
        <v>365611955070</v>
      </c>
      <c r="N196" s="228"/>
      <c r="O196" s="157">
        <f>SUM(O10:O195)</f>
        <v>318486775</v>
      </c>
      <c r="P196" s="228"/>
      <c r="Q196" s="256"/>
      <c r="R196" s="228"/>
      <c r="S196" s="157">
        <f>SUM(S10:S195)</f>
        <v>1864111627536</v>
      </c>
      <c r="T196" s="228"/>
      <c r="U196" s="158">
        <f>SUM(U10:U195)</f>
        <v>1942248667538</v>
      </c>
      <c r="V196" s="26"/>
      <c r="W196" s="175">
        <f>SUM(W10:W195)</f>
        <v>0.97517205295066633</v>
      </c>
      <c r="Y196" s="227"/>
    </row>
    <row r="197" spans="1:26" ht="31.5" thickTop="1"/>
    <row r="199" spans="1:26">
      <c r="E199" s="186"/>
      <c r="G199" s="186"/>
      <c r="U199" s="277"/>
      <c r="W199" s="6"/>
    </row>
    <row r="200" spans="1:26">
      <c r="O200" s="136"/>
      <c r="Q200" s="88"/>
      <c r="U200" s="6"/>
      <c r="W200" s="6"/>
    </row>
    <row r="201" spans="1:26">
      <c r="O201" s="88"/>
      <c r="Q201" s="88"/>
      <c r="U201" s="6"/>
      <c r="W201" s="189"/>
    </row>
    <row r="202" spans="1:26" ht="31.5">
      <c r="E202" s="173"/>
      <c r="G202" s="228"/>
      <c r="U202" s="6"/>
      <c r="W202" s="189"/>
    </row>
    <row r="203" spans="1:26">
      <c r="E203" s="174"/>
      <c r="G203" s="228"/>
      <c r="U203" s="6"/>
      <c r="W203" s="189"/>
    </row>
    <row r="204" spans="1:26" ht="31.5">
      <c r="E204" s="188"/>
      <c r="G204" s="173"/>
      <c r="U204" s="6"/>
    </row>
    <row r="205" spans="1:26">
      <c r="G205" s="174"/>
      <c r="U205" s="6"/>
    </row>
    <row r="206" spans="1:26" ht="31.5">
      <c r="U206" s="193"/>
    </row>
  </sheetData>
  <autoFilter ref="A9:W9" xr:uid="{00000000-0009-0000-0000-000001000000}">
    <sortState xmlns:xlrd2="http://schemas.microsoft.com/office/spreadsheetml/2017/richdata2" ref="A11:W196">
      <sortCondition ref="A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honeticPr fontId="57" type="noConversion"/>
  <conditionalFormatting sqref="Y172:Y196 Y9:Y170">
    <cfRule type="cellIs" dxfId="2" priority="4" operator="notEqual">
      <formula>$Y$9</formula>
    </cfRule>
  </conditionalFormatting>
  <conditionalFormatting sqref="Y8">
    <cfRule type="cellIs" dxfId="1" priority="3" operator="notEqual">
      <formula>$Y$9</formula>
    </cfRule>
  </conditionalFormatting>
  <conditionalFormatting sqref="Y171">
    <cfRule type="cellIs" dxfId="0" priority="2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topLeftCell="H1" zoomScale="70" zoomScaleNormal="100" zoomScaleSheetLayoutView="70" workbookViewId="0">
      <selection activeCell="M7" sqref="M7:M8"/>
    </sheetView>
  </sheetViews>
  <sheetFormatPr defaultColWidth="9.140625" defaultRowHeight="15.75"/>
  <cols>
    <col min="1" max="1" width="29" style="14" customWidth="1"/>
    <col min="2" max="2" width="0.5703125" style="14" customWidth="1"/>
    <col min="3" max="3" width="12.5703125" style="14" customWidth="1"/>
    <col min="4" max="4" width="0.5703125" style="14" customWidth="1"/>
    <col min="5" max="5" width="29.140625" style="14" customWidth="1"/>
    <col min="6" max="6" width="0.5703125" style="14" customWidth="1"/>
    <col min="7" max="7" width="20.28515625" style="14" bestFit="1" customWidth="1"/>
    <col min="8" max="8" width="0.5703125" style="14" customWidth="1"/>
    <col min="9" max="9" width="16.5703125" style="14" bestFit="1" customWidth="1"/>
    <col min="10" max="10" width="0.42578125" style="14" customWidth="1"/>
    <col min="11" max="11" width="17.28515625" style="14" bestFit="1" customWidth="1"/>
    <col min="12" max="12" width="0.7109375" style="14" customWidth="1"/>
    <col min="13" max="13" width="7.85546875" style="14" bestFit="1" customWidth="1"/>
    <col min="14" max="14" width="1.140625" style="14" customWidth="1"/>
    <col min="15" max="15" width="17.28515625" style="14" bestFit="1" customWidth="1"/>
    <col min="16" max="16" width="0.5703125" style="14" customWidth="1"/>
    <col min="17" max="17" width="22.5703125" style="14" bestFit="1" customWidth="1"/>
    <col min="18" max="18" width="0.5703125" style="14" customWidth="1"/>
    <col min="19" max="19" width="13.7109375" style="14" bestFit="1" customWidth="1"/>
    <col min="20" max="20" width="17.28515625" style="14" bestFit="1" customWidth="1"/>
    <col min="21" max="21" width="0.5703125" style="14" customWidth="1"/>
    <col min="22" max="22" width="7.85546875" style="14" bestFit="1" customWidth="1"/>
    <col min="23" max="23" width="13.140625" style="14" bestFit="1" customWidth="1"/>
    <col min="24" max="24" width="0.5703125" style="14" customWidth="1"/>
    <col min="25" max="25" width="7.85546875" style="14" bestFit="1" customWidth="1"/>
    <col min="26" max="26" width="0.42578125" style="14" customWidth="1"/>
    <col min="27" max="27" width="21" style="14" bestFit="1" customWidth="1"/>
    <col min="28" max="28" width="0.7109375" style="14" customWidth="1"/>
    <col min="29" max="29" width="17.28515625" style="14" bestFit="1" customWidth="1"/>
    <col min="30" max="30" width="0.7109375" style="14" customWidth="1"/>
    <col min="31" max="31" width="22.5703125" style="14" bestFit="1" customWidth="1"/>
    <col min="32" max="32" width="0.7109375" style="14" customWidth="1"/>
    <col min="33" max="33" width="16.5703125" style="14" customWidth="1"/>
    <col min="34" max="34" width="20.42578125" style="14" customWidth="1"/>
    <col min="35" max="35" width="25.42578125" style="14" bestFit="1" customWidth="1"/>
    <col min="36" max="36" width="14.5703125" style="14" bestFit="1" customWidth="1"/>
    <col min="37" max="16384" width="9.140625" style="14"/>
  </cols>
  <sheetData>
    <row r="1" spans="1:36" s="4" customFormat="1" ht="24.75">
      <c r="A1" s="312" t="s">
        <v>84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</row>
    <row r="2" spans="1:36" s="4" customFormat="1" ht="24.7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</row>
    <row r="3" spans="1:36" s="4" customFormat="1" ht="24.75">
      <c r="A3" s="312" t="str">
        <f>' سهام'!A3:W3</f>
        <v>برای ماه منتهی به 1401/09/30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</row>
    <row r="4" spans="1:36" ht="24.75">
      <c r="A4" s="319" t="s">
        <v>61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</row>
    <row r="5" spans="1:36" ht="24.7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 spans="1:36" ht="27.75" customHeight="1" thickBot="1">
      <c r="A6" s="311" t="s">
        <v>62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 t="s">
        <v>485</v>
      </c>
      <c r="N6" s="311"/>
      <c r="O6" s="311"/>
      <c r="P6" s="311"/>
      <c r="Q6" s="311"/>
      <c r="R6" s="15"/>
      <c r="S6" s="320" t="s">
        <v>7</v>
      </c>
      <c r="T6" s="320"/>
      <c r="U6" s="320"/>
      <c r="V6" s="320"/>
      <c r="W6" s="320"/>
      <c r="X6" s="232"/>
      <c r="Y6" s="311" t="s">
        <v>532</v>
      </c>
      <c r="Z6" s="311"/>
      <c r="AA6" s="311"/>
      <c r="AB6" s="311"/>
      <c r="AC6" s="311"/>
      <c r="AD6" s="311"/>
      <c r="AE6" s="311"/>
      <c r="AF6" s="311"/>
      <c r="AG6" s="311"/>
    </row>
    <row r="7" spans="1:36" ht="26.25" customHeight="1">
      <c r="A7" s="309" t="s">
        <v>63</v>
      </c>
      <c r="B7" s="233"/>
      <c r="C7" s="315" t="s">
        <v>64</v>
      </c>
      <c r="D7" s="234"/>
      <c r="E7" s="317" t="s">
        <v>69</v>
      </c>
      <c r="F7" s="234"/>
      <c r="G7" s="310" t="s">
        <v>65</v>
      </c>
      <c r="H7" s="234"/>
      <c r="I7" s="315" t="s">
        <v>23</v>
      </c>
      <c r="J7" s="234"/>
      <c r="K7" s="317" t="s">
        <v>66</v>
      </c>
      <c r="L7" s="16"/>
      <c r="M7" s="313" t="s">
        <v>3</v>
      </c>
      <c r="N7" s="310"/>
      <c r="O7" s="310" t="s">
        <v>0</v>
      </c>
      <c r="P7" s="310"/>
      <c r="Q7" s="310" t="s">
        <v>21</v>
      </c>
      <c r="R7" s="234"/>
      <c r="S7" s="312" t="s">
        <v>4</v>
      </c>
      <c r="T7" s="312"/>
      <c r="U7" s="17"/>
      <c r="V7" s="312" t="s">
        <v>5</v>
      </c>
      <c r="W7" s="312"/>
      <c r="X7" s="232"/>
      <c r="Y7" s="313" t="s">
        <v>3</v>
      </c>
      <c r="Z7" s="309"/>
      <c r="AA7" s="310" t="s">
        <v>67</v>
      </c>
      <c r="AB7" s="233"/>
      <c r="AC7" s="310" t="s">
        <v>0</v>
      </c>
      <c r="AD7" s="309"/>
      <c r="AE7" s="310" t="s">
        <v>21</v>
      </c>
      <c r="AF7" s="18"/>
      <c r="AG7" s="310" t="s">
        <v>22</v>
      </c>
    </row>
    <row r="8" spans="1:36" s="23" customFormat="1" ht="55.5" customHeight="1" thickBot="1">
      <c r="A8" s="311"/>
      <c r="B8" s="233"/>
      <c r="C8" s="316"/>
      <c r="D8" s="234"/>
      <c r="E8" s="316"/>
      <c r="F8" s="234"/>
      <c r="G8" s="311"/>
      <c r="H8" s="234"/>
      <c r="I8" s="316"/>
      <c r="J8" s="234"/>
      <c r="K8" s="316"/>
      <c r="L8" s="15"/>
      <c r="M8" s="314"/>
      <c r="N8" s="318"/>
      <c r="O8" s="311"/>
      <c r="P8" s="318"/>
      <c r="Q8" s="311"/>
      <c r="R8" s="234"/>
      <c r="S8" s="19" t="s">
        <v>3</v>
      </c>
      <c r="T8" s="19" t="s">
        <v>0</v>
      </c>
      <c r="U8" s="20"/>
      <c r="V8" s="19" t="s">
        <v>3</v>
      </c>
      <c r="W8" s="19" t="s">
        <v>46</v>
      </c>
      <c r="X8" s="21"/>
      <c r="Y8" s="314"/>
      <c r="Z8" s="309"/>
      <c r="AA8" s="311"/>
      <c r="AB8" s="233"/>
      <c r="AC8" s="311"/>
      <c r="AD8" s="309"/>
      <c r="AE8" s="311"/>
      <c r="AF8" s="18"/>
      <c r="AG8" s="311"/>
      <c r="AH8" s="22"/>
      <c r="AJ8" s="22"/>
    </row>
    <row r="9" spans="1:36" s="23" customFormat="1" ht="55.5" customHeight="1" thickBot="1">
      <c r="A9" s="24" t="s">
        <v>81</v>
      </c>
      <c r="B9" s="233"/>
      <c r="C9" s="25" t="s">
        <v>277</v>
      </c>
      <c r="D9" s="8"/>
      <c r="E9" s="25" t="s">
        <v>249</v>
      </c>
      <c r="F9" s="8"/>
      <c r="G9" s="25" t="s">
        <v>81</v>
      </c>
      <c r="H9" s="8"/>
      <c r="I9" s="25" t="s">
        <v>81</v>
      </c>
      <c r="J9" s="25"/>
      <c r="K9" s="228">
        <v>0</v>
      </c>
      <c r="L9" s="15"/>
      <c r="M9" s="6">
        <v>0</v>
      </c>
      <c r="N9" s="26"/>
      <c r="O9" s="6">
        <v>0</v>
      </c>
      <c r="P9" s="6"/>
      <c r="Q9" s="6">
        <v>0</v>
      </c>
      <c r="R9" s="6"/>
      <c r="S9" s="6">
        <v>0</v>
      </c>
      <c r="T9" s="6">
        <v>0</v>
      </c>
      <c r="U9" s="6"/>
      <c r="V9" s="6">
        <v>0</v>
      </c>
      <c r="W9" s="6">
        <v>0</v>
      </c>
      <c r="X9" s="6"/>
      <c r="Y9" s="6">
        <v>0</v>
      </c>
      <c r="Z9" s="6"/>
      <c r="AA9" s="6">
        <v>0</v>
      </c>
      <c r="AB9" s="6"/>
      <c r="AC9" s="6">
        <v>0</v>
      </c>
      <c r="AD9" s="6"/>
      <c r="AE9" s="6">
        <v>0</v>
      </c>
      <c r="AG9" s="27">
        <f>AE9/درآمدها!$J$5</f>
        <v>0</v>
      </c>
      <c r="AH9" s="22"/>
      <c r="AI9" s="6"/>
      <c r="AJ9" s="22"/>
    </row>
    <row r="10" spans="1:36" s="23" customFormat="1" ht="55.5" customHeight="1" thickBo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4"/>
      <c r="N10" s="14"/>
      <c r="O10" s="13">
        <f>SUM(O9:O9)</f>
        <v>0</v>
      </c>
      <c r="P10" s="14"/>
      <c r="Q10" s="13">
        <f>SUM(Q9:Q9)</f>
        <v>0</v>
      </c>
      <c r="R10" s="14"/>
      <c r="S10" s="14"/>
      <c r="T10" s="13">
        <f>SUM(T9:T9)</f>
        <v>0</v>
      </c>
      <c r="U10" s="14"/>
      <c r="V10" s="14"/>
      <c r="W10" s="13">
        <f>SUM(W9:W9)</f>
        <v>0</v>
      </c>
      <c r="X10" s="14"/>
      <c r="Y10" s="14"/>
      <c r="Z10" s="14"/>
      <c r="AA10" s="14"/>
      <c r="AB10" s="14"/>
      <c r="AC10" s="13">
        <f>SUM(AC9:AC9)</f>
        <v>0</v>
      </c>
      <c r="AD10" s="14"/>
      <c r="AE10" s="13">
        <f>SUM(AE9:AE9)</f>
        <v>0</v>
      </c>
      <c r="AF10" s="14"/>
      <c r="AG10" s="30">
        <f>SUM(AG9:AG9)</f>
        <v>0</v>
      </c>
      <c r="AH10" s="22"/>
      <c r="AI10" s="6"/>
      <c r="AJ10" s="22"/>
    </row>
    <row r="11" spans="1:36" s="23" customFormat="1" ht="55.5" customHeight="1" thickTop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14"/>
      <c r="N11" s="14"/>
      <c r="O11" s="32"/>
      <c r="P11" s="14"/>
      <c r="Q11" s="32"/>
      <c r="R11" s="14"/>
      <c r="S11" s="14"/>
      <c r="T11" s="32"/>
      <c r="U11" s="14"/>
      <c r="V11" s="14"/>
      <c r="W11" s="32"/>
      <c r="X11" s="14"/>
      <c r="Y11" s="14"/>
      <c r="Z11" s="14"/>
      <c r="AA11" s="14"/>
      <c r="AB11" s="14"/>
      <c r="AC11" s="32"/>
      <c r="AD11" s="14"/>
      <c r="AE11" s="32"/>
      <c r="AF11" s="14"/>
      <c r="AG11" s="32"/>
      <c r="AH11" s="22"/>
      <c r="AJ11" s="22"/>
    </row>
    <row r="12" spans="1:36" s="23" customFormat="1" ht="55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2"/>
      <c r="AI12" s="6"/>
      <c r="AJ12" s="22"/>
    </row>
    <row r="13" spans="1:36" s="31" customFormat="1" ht="30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7"/>
      <c r="AJ13" s="22"/>
    </row>
    <row r="14" spans="1:36" s="32" customFormat="1" ht="31.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7"/>
      <c r="AD14" s="6"/>
      <c r="AE14" s="6"/>
      <c r="AF14" s="6"/>
      <c r="AG14" s="27"/>
    </row>
    <row r="15" spans="1:36" s="6" customFormat="1" ht="30.75">
      <c r="AC15" s="27"/>
      <c r="AG15" s="27"/>
    </row>
    <row r="16" spans="1:36" s="6" customFormat="1" ht="30.75">
      <c r="AC16" s="27"/>
      <c r="AG16" s="33"/>
    </row>
    <row r="17" spans="1:33" s="6" customFormat="1" ht="30.75"/>
    <row r="18" spans="1:33" s="6" customFormat="1" ht="30.75"/>
    <row r="19" spans="1:33" s="6" customFormat="1" ht="30.75"/>
    <row r="20" spans="1:33" s="6" customFormat="1" ht="30.75"/>
    <row r="21" spans="1:33" s="6" customFormat="1" ht="30.75"/>
    <row r="22" spans="1:33" s="6" customFormat="1" ht="30.75"/>
    <row r="23" spans="1:33" s="6" customFormat="1" ht="30.7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6" customFormat="1" ht="30.7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6" customFormat="1" ht="30.7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rightToLeft="1" view="pageBreakPreview" topLeftCell="B1" zoomScaleNormal="100" zoomScaleSheetLayoutView="100" workbookViewId="0">
      <selection activeCell="Q11" sqref="Q11"/>
    </sheetView>
  </sheetViews>
  <sheetFormatPr defaultColWidth="9.140625" defaultRowHeight="15"/>
  <cols>
    <col min="1" max="1" width="23.28515625" style="34" customWidth="1"/>
    <col min="2" max="2" width="0.7109375" style="34" customWidth="1"/>
    <col min="3" max="3" width="27.140625" style="34" bestFit="1" customWidth="1"/>
    <col min="4" max="4" width="0.7109375" style="34" customWidth="1"/>
    <col min="5" max="5" width="9.5703125" style="34" bestFit="1" customWidth="1"/>
    <col min="6" max="6" width="0.7109375" style="34" customWidth="1"/>
    <col min="7" max="7" width="15.85546875" style="34" bestFit="1" customWidth="1"/>
    <col min="8" max="8" width="0.7109375" style="34" customWidth="1"/>
    <col min="9" max="9" width="9.28515625" style="34" customWidth="1"/>
    <col min="10" max="10" width="0.5703125" style="34" customWidth="1"/>
    <col min="11" max="11" width="21.28515625" style="56" customWidth="1"/>
    <col min="12" max="12" width="0.7109375" style="34" customWidth="1"/>
    <col min="13" max="13" width="21.85546875" style="34" customWidth="1"/>
    <col min="14" max="14" width="0.42578125" style="34" customWidth="1"/>
    <col min="15" max="15" width="22.140625" style="34" customWidth="1"/>
    <col min="16" max="16" width="0.42578125" style="34" customWidth="1"/>
    <col min="17" max="17" width="21.140625" style="34" bestFit="1" customWidth="1"/>
    <col min="18" max="18" width="0.5703125" style="34" customWidth="1"/>
    <col min="19" max="19" width="12.140625" style="34" customWidth="1"/>
    <col min="20" max="16384" width="9.140625" style="34"/>
  </cols>
  <sheetData>
    <row r="1" spans="1:21" ht="18.75">
      <c r="A1" s="321" t="s">
        <v>84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21" ht="18.75">
      <c r="A2" s="321" t="s">
        <v>47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</row>
    <row r="3" spans="1:21" ht="18.75">
      <c r="A3" s="321" t="str">
        <f>' سهام'!A3:W3</f>
        <v>برای ماه منتهی به 1401/09/30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1:21" s="35" customFormat="1" ht="18.75">
      <c r="A4" s="324" t="s">
        <v>48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</row>
    <row r="5" spans="1:21" ht="18.75" thickBot="1">
      <c r="A5" s="5"/>
      <c r="B5" s="5"/>
      <c r="C5" s="36"/>
      <c r="D5" s="36"/>
      <c r="E5" s="36"/>
      <c r="F5" s="36"/>
      <c r="G5" s="36"/>
      <c r="H5" s="36"/>
      <c r="I5" s="36"/>
      <c r="J5" s="36"/>
      <c r="K5" s="37"/>
      <c r="L5" s="36"/>
      <c r="M5" s="36"/>
      <c r="N5" s="36"/>
      <c r="O5" s="36"/>
      <c r="P5" s="36"/>
      <c r="Q5" s="36"/>
      <c r="R5" s="36"/>
      <c r="S5" s="36"/>
    </row>
    <row r="6" spans="1:21" ht="18.75" customHeight="1" thickBot="1">
      <c r="A6" s="38"/>
      <c r="B6" s="5"/>
      <c r="C6" s="325" t="s">
        <v>11</v>
      </c>
      <c r="D6" s="325"/>
      <c r="E6" s="325"/>
      <c r="F6" s="325"/>
      <c r="G6" s="325"/>
      <c r="H6" s="325"/>
      <c r="I6" s="325"/>
      <c r="J6" s="39"/>
      <c r="K6" s="40" t="str">
        <f>اوراق!M6</f>
        <v>1401/08/30</v>
      </c>
      <c r="L6" s="252"/>
      <c r="M6" s="336" t="s">
        <v>7</v>
      </c>
      <c r="N6" s="336"/>
      <c r="O6" s="336"/>
      <c r="P6" s="5"/>
      <c r="Q6" s="325" t="str">
        <f>اوراق!Y6</f>
        <v>1401/09/30</v>
      </c>
      <c r="R6" s="325"/>
      <c r="S6" s="325"/>
    </row>
    <row r="7" spans="1:21" ht="24" customHeight="1">
      <c r="A7" s="328" t="s">
        <v>8</v>
      </c>
      <c r="B7" s="41"/>
      <c r="C7" s="333" t="s">
        <v>9</v>
      </c>
      <c r="D7" s="42"/>
      <c r="E7" s="333" t="s">
        <v>10</v>
      </c>
      <c r="F7" s="42"/>
      <c r="G7" s="333" t="s">
        <v>33</v>
      </c>
      <c r="H7" s="42"/>
      <c r="I7" s="333" t="s">
        <v>78</v>
      </c>
      <c r="J7" s="328"/>
      <c r="K7" s="331" t="s">
        <v>6</v>
      </c>
      <c r="L7" s="41"/>
      <c r="M7" s="334" t="s">
        <v>35</v>
      </c>
      <c r="N7" s="43"/>
      <c r="O7" s="334" t="s">
        <v>36</v>
      </c>
      <c r="P7" s="5"/>
      <c r="Q7" s="326" t="s">
        <v>6</v>
      </c>
      <c r="R7" s="328"/>
      <c r="S7" s="322" t="s">
        <v>22</v>
      </c>
    </row>
    <row r="8" spans="1:21" ht="18.75" thickBot="1">
      <c r="A8" s="329"/>
      <c r="B8" s="41"/>
      <c r="C8" s="323"/>
      <c r="D8" s="44"/>
      <c r="E8" s="323"/>
      <c r="F8" s="44"/>
      <c r="G8" s="323"/>
      <c r="H8" s="44"/>
      <c r="I8" s="323"/>
      <c r="J8" s="330"/>
      <c r="K8" s="332"/>
      <c r="L8" s="41"/>
      <c r="M8" s="335"/>
      <c r="N8" s="45"/>
      <c r="O8" s="335"/>
      <c r="P8" s="5"/>
      <c r="Q8" s="327"/>
      <c r="R8" s="328"/>
      <c r="S8" s="323"/>
    </row>
    <row r="9" spans="1:21" ht="18">
      <c r="A9" s="237" t="s">
        <v>445</v>
      </c>
      <c r="B9" s="41"/>
      <c r="C9" s="240" t="s">
        <v>446</v>
      </c>
      <c r="D9" s="42"/>
      <c r="E9" s="48" t="s">
        <v>80</v>
      </c>
      <c r="F9" s="42"/>
      <c r="G9" s="240" t="s">
        <v>81</v>
      </c>
      <c r="H9" s="42"/>
      <c r="I9" s="240" t="s">
        <v>81</v>
      </c>
      <c r="J9" s="238"/>
      <c r="K9" s="239">
        <v>795195</v>
      </c>
      <c r="L9" s="41"/>
      <c r="M9" s="162">
        <v>5195</v>
      </c>
      <c r="N9" s="172"/>
      <c r="O9" s="162">
        <v>0</v>
      </c>
      <c r="P9" s="73"/>
      <c r="Q9" s="239">
        <v>800390</v>
      </c>
      <c r="R9" s="237"/>
      <c r="S9" s="171">
        <f>Q9/درآمدها!$J$5</f>
        <v>4.0438726791593434E-7</v>
      </c>
    </row>
    <row r="10" spans="1:21" ht="18">
      <c r="A10" s="237" t="s">
        <v>466</v>
      </c>
      <c r="B10" s="41"/>
      <c r="C10" s="240" t="s">
        <v>467</v>
      </c>
      <c r="D10" s="42"/>
      <c r="E10" s="48" t="s">
        <v>80</v>
      </c>
      <c r="F10" s="42"/>
      <c r="G10" s="240" t="s">
        <v>81</v>
      </c>
      <c r="H10" s="42"/>
      <c r="I10" s="240" t="s">
        <v>81</v>
      </c>
      <c r="J10" s="238"/>
      <c r="K10" s="239">
        <v>1844000</v>
      </c>
      <c r="L10" s="41"/>
      <c r="M10" s="162">
        <v>15156</v>
      </c>
      <c r="N10" s="172"/>
      <c r="O10" s="162">
        <v>0</v>
      </c>
      <c r="P10" s="73"/>
      <c r="Q10" s="239">
        <v>1859156</v>
      </c>
      <c r="R10" s="237"/>
      <c r="S10" s="171">
        <f>Q10/درآمدها!$J$5</f>
        <v>9.3931585285862741E-7</v>
      </c>
    </row>
    <row r="11" spans="1:21" s="5" customFormat="1" ht="18.75" thickBot="1">
      <c r="A11" s="48" t="s">
        <v>230</v>
      </c>
      <c r="C11" s="47" t="s">
        <v>231</v>
      </c>
      <c r="E11" s="48" t="s">
        <v>80</v>
      </c>
      <c r="G11" s="47" t="s">
        <v>81</v>
      </c>
      <c r="I11" s="49" t="s">
        <v>81</v>
      </c>
      <c r="J11" s="50"/>
      <c r="K11" s="50">
        <v>9463994763</v>
      </c>
      <c r="L11" s="50"/>
      <c r="M11" s="162">
        <v>371752456416</v>
      </c>
      <c r="N11" s="50"/>
      <c r="O11" s="162">
        <v>370796380973</v>
      </c>
      <c r="P11" s="50"/>
      <c r="Q11" s="282">
        <v>10421213271</v>
      </c>
      <c r="S11" s="171">
        <f>Q11/درآمدها!$J$5</f>
        <v>5.2651906733329592E-3</v>
      </c>
      <c r="T11" s="51"/>
      <c r="U11" s="52"/>
    </row>
    <row r="12" spans="1:21" s="5" customFormat="1" ht="18.75" thickBot="1">
      <c r="A12" s="238"/>
      <c r="B12" s="41"/>
      <c r="C12" s="41"/>
      <c r="D12" s="41"/>
      <c r="E12" s="41"/>
      <c r="F12" s="41"/>
      <c r="G12" s="41"/>
      <c r="H12" s="41"/>
      <c r="I12" s="41"/>
      <c r="J12" s="238"/>
      <c r="K12" s="54">
        <f>SUM(K9:K11)</f>
        <v>9466633958</v>
      </c>
      <c r="M12" s="54">
        <f>SUM(M9:M11)</f>
        <v>371752476767</v>
      </c>
      <c r="O12" s="54">
        <f>SUM(O9:O11)</f>
        <v>370796380973</v>
      </c>
      <c r="Q12" s="54">
        <f>SUM(Q9:Q11)</f>
        <v>10423872817</v>
      </c>
      <c r="S12" s="55">
        <f>SUM(S9:S11)</f>
        <v>5.2665343764537334E-3</v>
      </c>
      <c r="T12" s="51"/>
      <c r="U12" s="52"/>
    </row>
    <row r="13" spans="1:21" s="5" customFormat="1" ht="18.75" thickTop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56"/>
      <c r="M13" s="34"/>
      <c r="O13" s="34"/>
      <c r="Q13" s="34"/>
      <c r="S13" s="34"/>
      <c r="T13" s="53"/>
      <c r="U13" s="52"/>
    </row>
    <row r="14" spans="1:21" s="5" customFormat="1" ht="24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56"/>
      <c r="M14" s="34"/>
      <c r="O14" s="34"/>
      <c r="Q14" s="34"/>
      <c r="S14" s="34"/>
    </row>
    <row r="15" spans="1:21" ht="21.75">
      <c r="K15" s="57"/>
      <c r="L15" s="57"/>
      <c r="M15" s="57"/>
      <c r="N15" s="4"/>
      <c r="O15" s="57"/>
      <c r="P15" s="57"/>
      <c r="Q15" s="57"/>
    </row>
    <row r="16" spans="1:21" ht="24.75">
      <c r="K16" s="137"/>
      <c r="L16" s="57"/>
      <c r="M16" s="137"/>
      <c r="N16" s="4"/>
      <c r="O16" s="137"/>
      <c r="P16" s="57"/>
      <c r="Q16" s="89"/>
    </row>
    <row r="17" spans="11:17" ht="24">
      <c r="K17" s="88"/>
      <c r="M17" s="88"/>
      <c r="O17" s="88"/>
      <c r="Q17" s="88"/>
    </row>
    <row r="18" spans="11:17" ht="21.75">
      <c r="K18" s="57"/>
      <c r="L18" s="57"/>
      <c r="M18" s="57"/>
      <c r="N18" s="4"/>
      <c r="O18" s="57"/>
      <c r="P18" s="57"/>
      <c r="Q18" s="75"/>
    </row>
    <row r="19" spans="11:17" ht="21.75">
      <c r="K19" s="57"/>
      <c r="M19" s="57"/>
      <c r="O19" s="57"/>
      <c r="Q19" s="57"/>
    </row>
    <row r="20" spans="11:17">
      <c r="Q20" s="58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rightToLeft="1" view="pageBreakPreview" zoomScaleNormal="100" zoomScaleSheetLayoutView="100" workbookViewId="0">
      <selection activeCell="E12" sqref="E12"/>
    </sheetView>
  </sheetViews>
  <sheetFormatPr defaultColWidth="9.140625" defaultRowHeight="18"/>
  <cols>
    <col min="1" max="1" width="60.140625" style="269" customWidth="1"/>
    <col min="2" max="2" width="1" style="269" customWidth="1"/>
    <col min="3" max="3" width="9.140625" style="74"/>
    <col min="4" max="4" width="1.140625" style="74" customWidth="1"/>
    <col min="5" max="5" width="25.28515625" style="86" bestFit="1" customWidth="1"/>
    <col min="6" max="6" width="1" style="74" customWidth="1"/>
    <col min="7" max="7" width="19.7109375" style="74" customWidth="1"/>
    <col min="8" max="8" width="0.42578125" style="74" customWidth="1"/>
    <col min="9" max="9" width="24.5703125" style="74" customWidth="1"/>
    <col min="10" max="11" width="24" style="273" bestFit="1" customWidth="1"/>
    <col min="12" max="16384" width="9.140625" style="74"/>
  </cols>
  <sheetData>
    <row r="1" spans="1:12" ht="21">
      <c r="A1" s="321" t="s">
        <v>84</v>
      </c>
      <c r="B1" s="321"/>
      <c r="C1" s="321"/>
      <c r="D1" s="321"/>
      <c r="E1" s="321"/>
      <c r="F1" s="321"/>
      <c r="G1" s="321"/>
      <c r="H1" s="321"/>
      <c r="I1" s="321"/>
      <c r="J1" s="259"/>
      <c r="K1" s="259"/>
    </row>
    <row r="2" spans="1:12" ht="21">
      <c r="A2" s="321" t="s">
        <v>47</v>
      </c>
      <c r="B2" s="321"/>
      <c r="C2" s="321"/>
      <c r="D2" s="321"/>
      <c r="E2" s="321"/>
      <c r="F2" s="321"/>
      <c r="G2" s="321"/>
      <c r="H2" s="321"/>
      <c r="I2" s="321"/>
      <c r="J2" s="260"/>
      <c r="K2" s="259"/>
    </row>
    <row r="3" spans="1:12" ht="21.75" thickBot="1">
      <c r="A3" s="321" t="str">
        <f>سپرده!A3</f>
        <v>برای ماه منتهی به 1401/09/30</v>
      </c>
      <c r="B3" s="321"/>
      <c r="C3" s="321"/>
      <c r="D3" s="321"/>
      <c r="E3" s="321"/>
      <c r="F3" s="321"/>
      <c r="G3" s="321"/>
      <c r="H3" s="321"/>
      <c r="I3" s="321"/>
      <c r="J3" s="259"/>
      <c r="K3" s="259"/>
    </row>
    <row r="4" spans="1:12" ht="21.75" thickBot="1">
      <c r="A4" s="236" t="s">
        <v>27</v>
      </c>
      <c r="B4" s="143"/>
      <c r="C4" s="143"/>
      <c r="D4" s="143"/>
      <c r="E4" s="143"/>
      <c r="F4" s="143"/>
      <c r="G4" s="143"/>
      <c r="H4" s="143"/>
      <c r="I4" s="143"/>
      <c r="J4" s="12">
        <v>168817810863</v>
      </c>
      <c r="K4" s="261" t="s">
        <v>79</v>
      </c>
    </row>
    <row r="5" spans="1:12" ht="21.75" customHeight="1" thickBot="1">
      <c r="A5" s="236"/>
      <c r="B5" s="236"/>
      <c r="C5" s="236"/>
      <c r="D5" s="236"/>
      <c r="E5" s="325" t="str">
        <f>اوراق!Y6</f>
        <v>1401/09/30</v>
      </c>
      <c r="F5" s="325"/>
      <c r="G5" s="325"/>
      <c r="H5" s="325"/>
      <c r="I5" s="325"/>
      <c r="J5" s="12">
        <v>1979266073645</v>
      </c>
      <c r="K5" s="261" t="s">
        <v>462</v>
      </c>
    </row>
    <row r="6" spans="1:12" ht="21.75" customHeight="1" thickBot="1">
      <c r="A6" s="241" t="s">
        <v>37</v>
      </c>
      <c r="B6" s="90"/>
      <c r="C6" s="1" t="s">
        <v>38</v>
      </c>
      <c r="D6" s="262"/>
      <c r="E6" s="263" t="s">
        <v>6</v>
      </c>
      <c r="F6" s="262"/>
      <c r="G6" s="1" t="s">
        <v>19</v>
      </c>
      <c r="H6" s="43"/>
      <c r="I6" s="1" t="s">
        <v>77</v>
      </c>
      <c r="J6" s="264"/>
      <c r="K6" s="264"/>
      <c r="L6" s="264"/>
    </row>
    <row r="7" spans="1:12" ht="21" customHeight="1">
      <c r="A7" s="265" t="s">
        <v>43</v>
      </c>
      <c r="B7" s="265"/>
      <c r="C7" s="266" t="s">
        <v>49</v>
      </c>
      <c r="D7" s="143"/>
      <c r="E7" s="142">
        <f>'درآمد سرمایه گذاری در سهام '!T200</f>
        <v>164029313606</v>
      </c>
      <c r="F7" s="143"/>
      <c r="G7" s="190">
        <f>E7/$E$11</f>
        <v>0.99362552029425599</v>
      </c>
      <c r="H7" s="145"/>
      <c r="I7" s="144">
        <f>E7/$J$5*100</f>
        <v>8.2873806503400012</v>
      </c>
      <c r="J7" s="264"/>
      <c r="K7" s="264"/>
      <c r="L7" s="264"/>
    </row>
    <row r="8" spans="1:12" ht="18.75" customHeight="1">
      <c r="A8" s="265" t="s">
        <v>44</v>
      </c>
      <c r="B8" s="265"/>
      <c r="C8" s="266" t="s">
        <v>50</v>
      </c>
      <c r="D8" s="143"/>
      <c r="E8" s="135">
        <f>'درآمد سرمایه گذاری در اوراق بها'!Q11</f>
        <v>1228793</v>
      </c>
      <c r="F8" s="143"/>
      <c r="G8" s="190">
        <f>E8/$E$11</f>
        <v>7.4435480897743535E-6</v>
      </c>
      <c r="H8" s="144"/>
      <c r="I8" s="144">
        <f>E8/$J$5*100</f>
        <v>6.208326492137891E-5</v>
      </c>
      <c r="J8" s="264"/>
      <c r="K8" s="264"/>
      <c r="L8" s="264"/>
    </row>
    <row r="9" spans="1:12" ht="18.75" customHeight="1">
      <c r="A9" s="265" t="s">
        <v>45</v>
      </c>
      <c r="B9" s="265"/>
      <c r="C9" s="266" t="s">
        <v>51</v>
      </c>
      <c r="D9" s="143"/>
      <c r="E9" s="135">
        <f>'درآمد سپرده بانکی'!I11</f>
        <v>116407776</v>
      </c>
      <c r="F9" s="143"/>
      <c r="G9" s="190">
        <f>E9/$E$11</f>
        <v>7.0515284403449639E-4</v>
      </c>
      <c r="H9" s="144"/>
      <c r="I9" s="144">
        <f>E9/$J$5*100</f>
        <v>5.8813606492847323E-3</v>
      </c>
      <c r="J9" s="264"/>
      <c r="K9" s="264"/>
      <c r="L9" s="264"/>
    </row>
    <row r="10" spans="1:12" ht="19.5" customHeight="1" thickBot="1">
      <c r="A10" s="265" t="s">
        <v>32</v>
      </c>
      <c r="B10" s="265"/>
      <c r="C10" s="266" t="s">
        <v>52</v>
      </c>
      <c r="D10" s="143"/>
      <c r="E10" s="267">
        <f>'سایر درآمدها'!E11</f>
        <v>934672887</v>
      </c>
      <c r="F10" s="143"/>
      <c r="G10" s="190">
        <f>E10/$E$11</f>
        <v>5.6618833136197312E-3</v>
      </c>
      <c r="H10" s="144"/>
      <c r="I10" s="144">
        <f>E10/$J$5*100</f>
        <v>4.7223205583406688E-2</v>
      </c>
      <c r="J10" s="264"/>
      <c r="K10" s="264"/>
      <c r="L10" s="264"/>
    </row>
    <row r="11" spans="1:12" ht="19.5" customHeight="1" thickBot="1">
      <c r="A11" s="265"/>
      <c r="B11" s="268"/>
      <c r="C11" s="5"/>
      <c r="D11" s="5"/>
      <c r="E11" s="146">
        <f>SUM(E7:E10)</f>
        <v>165081623062</v>
      </c>
      <c r="F11" s="5"/>
      <c r="G11" s="191">
        <f>SUM(G7:G10)</f>
        <v>1</v>
      </c>
      <c r="H11" s="148"/>
      <c r="I11" s="147">
        <f>SUM(I7:I10)</f>
        <v>8.3405472998376151</v>
      </c>
      <c r="J11" s="264"/>
      <c r="K11" s="264"/>
      <c r="L11" s="264"/>
    </row>
    <row r="12" spans="1:12" ht="18.75" customHeight="1" thickTop="1">
      <c r="J12" s="264"/>
      <c r="K12" s="264"/>
      <c r="L12" s="264"/>
    </row>
    <row r="13" spans="1:12" ht="18" customHeight="1">
      <c r="E13" s="270"/>
      <c r="F13" s="270"/>
      <c r="G13" s="270"/>
      <c r="I13" s="226"/>
      <c r="J13" s="264"/>
      <c r="K13" s="264"/>
      <c r="L13" s="264"/>
    </row>
    <row r="14" spans="1:12" ht="18" customHeight="1">
      <c r="E14" s="271"/>
      <c r="F14" s="270"/>
      <c r="G14" s="270"/>
      <c r="I14" s="226"/>
      <c r="J14" s="264"/>
      <c r="K14" s="264"/>
      <c r="L14" s="264"/>
    </row>
    <row r="15" spans="1:12" ht="18" customHeight="1">
      <c r="E15" s="270"/>
      <c r="F15" s="270"/>
      <c r="G15" s="270"/>
      <c r="I15" s="76"/>
      <c r="J15" s="264"/>
      <c r="K15" s="264"/>
      <c r="L15" s="264"/>
    </row>
    <row r="16" spans="1:12" ht="18" customHeight="1">
      <c r="E16" s="270"/>
      <c r="F16" s="270"/>
      <c r="G16" s="270"/>
      <c r="I16" s="226"/>
      <c r="J16" s="272"/>
      <c r="K16" s="272"/>
    </row>
    <row r="17" spans="5:11" ht="17.45" customHeight="1">
      <c r="E17" s="270"/>
      <c r="F17" s="270"/>
      <c r="G17" s="270"/>
      <c r="I17" s="76"/>
      <c r="J17" s="272"/>
      <c r="K17" s="272"/>
    </row>
    <row r="18" spans="5:11" ht="17.45" customHeight="1">
      <c r="E18" s="270"/>
      <c r="F18" s="270"/>
      <c r="G18" s="270"/>
    </row>
    <row r="19" spans="5:11" ht="17.45" customHeight="1"/>
    <row r="27" spans="5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1"/>
  <sheetViews>
    <sheetView rightToLeft="1" view="pageBreakPreview" topLeftCell="I4" zoomScale="96" zoomScaleNormal="100" zoomScaleSheetLayoutView="96" workbookViewId="0">
      <selection activeCell="Q7" sqref="Q7:Q9"/>
    </sheetView>
  </sheetViews>
  <sheetFormatPr defaultColWidth="9.140625" defaultRowHeight="21.75"/>
  <cols>
    <col min="1" max="1" width="50.85546875" style="5" customWidth="1"/>
    <col min="2" max="2" width="0.85546875" style="5" customWidth="1"/>
    <col min="3" max="3" width="14" style="5" bestFit="1" customWidth="1"/>
    <col min="4" max="4" width="1.28515625" style="5" customWidth="1"/>
    <col min="5" max="5" width="12.42578125" style="5" customWidth="1"/>
    <col min="6" max="6" width="1" style="5" customWidth="1"/>
    <col min="7" max="7" width="25" style="73" bestFit="1" customWidth="1"/>
    <col min="8" max="8" width="0.85546875" style="73" customWidth="1"/>
    <col min="9" max="9" width="25" style="73" bestFit="1" customWidth="1"/>
    <col min="10" max="10" width="0.7109375" style="73" customWidth="1"/>
    <col min="11" max="11" width="23.140625" style="73" bestFit="1" customWidth="1"/>
    <col min="12" max="12" width="0.7109375" style="73" customWidth="1"/>
    <col min="13" max="13" width="23.140625" style="73" bestFit="1" customWidth="1"/>
    <col min="14" max="14" width="0.5703125" style="73" customWidth="1"/>
    <col min="15" max="15" width="17" style="73" bestFit="1" customWidth="1"/>
    <col min="16" max="16" width="0.5703125" style="73" customWidth="1"/>
    <col min="17" max="17" width="23.140625" style="73" bestFit="1" customWidth="1"/>
    <col min="18" max="18" width="13.5703125" style="5" bestFit="1" customWidth="1"/>
    <col min="19" max="19" width="17.85546875" style="5" bestFit="1" customWidth="1"/>
    <col min="20" max="20" width="21.28515625" style="5" bestFit="1" customWidth="1"/>
    <col min="21" max="21" width="17.85546875" style="59" bestFit="1" customWidth="1"/>
    <col min="22" max="22" width="9.140625" style="59"/>
    <col min="23" max="16384" width="9.140625" style="5"/>
  </cols>
  <sheetData>
    <row r="1" spans="1:22" ht="24.75">
      <c r="A1" s="312" t="s">
        <v>84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22" ht="24.75">
      <c r="A2" s="312" t="s">
        <v>53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</row>
    <row r="3" spans="1:22" ht="24.75">
      <c r="A3" s="312" t="str">
        <f>' سهام'!A3:W3</f>
        <v>برای ماه منتهی به 1401/09/30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</row>
    <row r="4" spans="1:22" ht="24.75">
      <c r="A4" s="319" t="s">
        <v>59</v>
      </c>
      <c r="B4" s="319"/>
      <c r="C4" s="319"/>
      <c r="D4" s="319"/>
      <c r="E4" s="319"/>
      <c r="F4" s="319"/>
      <c r="G4" s="319"/>
      <c r="H4" s="60"/>
      <c r="I4" s="61"/>
      <c r="J4" s="61"/>
      <c r="K4" s="61"/>
      <c r="L4" s="61"/>
      <c r="M4" s="61"/>
      <c r="N4" s="61"/>
      <c r="O4" s="61"/>
      <c r="P4" s="61"/>
      <c r="Q4" s="61"/>
    </row>
    <row r="5" spans="1:22" ht="24.75" customHeight="1" thickBot="1">
      <c r="A5" s="62"/>
      <c r="B5" s="337"/>
      <c r="C5" s="337"/>
      <c r="D5" s="337"/>
      <c r="E5" s="337"/>
      <c r="F5" s="63"/>
      <c r="G5" s="338" t="s">
        <v>534</v>
      </c>
      <c r="H5" s="338"/>
      <c r="I5" s="338"/>
      <c r="J5" s="338"/>
      <c r="K5" s="338"/>
      <c r="L5" s="61"/>
      <c r="M5" s="338" t="s">
        <v>535</v>
      </c>
      <c r="N5" s="338"/>
      <c r="O5" s="338"/>
      <c r="P5" s="338"/>
      <c r="Q5" s="338"/>
    </row>
    <row r="6" spans="1:22" ht="46.5" customHeight="1" thickBot="1">
      <c r="A6" s="64" t="s">
        <v>37</v>
      </c>
      <c r="B6" s="248"/>
      <c r="C6" s="65" t="s">
        <v>23</v>
      </c>
      <c r="D6" s="248"/>
      <c r="E6" s="65" t="s">
        <v>34</v>
      </c>
      <c r="F6" s="248"/>
      <c r="G6" s="66" t="s">
        <v>54</v>
      </c>
      <c r="H6" s="245"/>
      <c r="I6" s="66" t="s">
        <v>39</v>
      </c>
      <c r="J6" s="245"/>
      <c r="K6" s="66" t="s">
        <v>40</v>
      </c>
      <c r="L6" s="61"/>
      <c r="M6" s="66" t="s">
        <v>54</v>
      </c>
      <c r="N6" s="245"/>
      <c r="O6" s="66" t="s">
        <v>39</v>
      </c>
      <c r="P6" s="245"/>
      <c r="Q6" s="66" t="s">
        <v>40</v>
      </c>
    </row>
    <row r="7" spans="1:22" ht="24">
      <c r="A7" s="64" t="s">
        <v>230</v>
      </c>
      <c r="B7" s="248"/>
      <c r="C7" s="68" t="s">
        <v>81</v>
      </c>
      <c r="D7" s="248"/>
      <c r="E7" s="115" t="s">
        <v>81</v>
      </c>
      <c r="F7" s="248"/>
      <c r="G7" s="57">
        <v>1143065</v>
      </c>
      <c r="H7" s="57"/>
      <c r="I7" s="57">
        <v>0</v>
      </c>
      <c r="J7" s="57"/>
      <c r="K7" s="57">
        <v>1143065</v>
      </c>
      <c r="L7" s="57"/>
      <c r="M7" s="57">
        <v>116382230</v>
      </c>
      <c r="N7" s="57"/>
      <c r="O7" s="57">
        <v>0</v>
      </c>
      <c r="P7" s="57"/>
      <c r="Q7" s="57">
        <v>116382230</v>
      </c>
    </row>
    <row r="8" spans="1:22" ht="24">
      <c r="A8" s="64" t="s">
        <v>466</v>
      </c>
      <c r="B8" s="254"/>
      <c r="C8" s="68"/>
      <c r="D8" s="254"/>
      <c r="E8" s="115"/>
      <c r="F8" s="254"/>
      <c r="G8" s="57">
        <v>15156</v>
      </c>
      <c r="H8" s="57"/>
      <c r="I8" s="57"/>
      <c r="J8" s="57"/>
      <c r="K8" s="57">
        <v>15156</v>
      </c>
      <c r="L8" s="57"/>
      <c r="M8" s="57">
        <v>15156</v>
      </c>
      <c r="N8" s="57"/>
      <c r="O8" s="57"/>
      <c r="P8" s="57"/>
      <c r="Q8" s="57">
        <v>15156</v>
      </c>
    </row>
    <row r="9" spans="1:22" s="4" customFormat="1">
      <c r="A9" s="223" t="s">
        <v>445</v>
      </c>
      <c r="B9" s="67"/>
      <c r="C9" s="68" t="s">
        <v>81</v>
      </c>
      <c r="E9" s="115" t="s">
        <v>81</v>
      </c>
      <c r="G9" s="57">
        <v>5195</v>
      </c>
      <c r="H9" s="57"/>
      <c r="I9" s="57">
        <v>0</v>
      </c>
      <c r="J9" s="57"/>
      <c r="K9" s="57">
        <v>5195</v>
      </c>
      <c r="L9" s="57"/>
      <c r="M9" s="57">
        <v>10390</v>
      </c>
      <c r="N9" s="57"/>
      <c r="O9" s="57">
        <v>0</v>
      </c>
      <c r="P9" s="57"/>
      <c r="Q9" s="57">
        <v>10390</v>
      </c>
      <c r="R9" s="51"/>
      <c r="S9" s="69"/>
      <c r="U9" s="59"/>
      <c r="V9" s="59"/>
    </row>
    <row r="10" spans="1:22" s="4" customFormat="1" ht="24.75" thickBot="1">
      <c r="A10" s="48"/>
      <c r="B10" s="70"/>
      <c r="C10" s="70"/>
      <c r="D10" s="70"/>
      <c r="E10" s="70"/>
      <c r="F10" s="70"/>
      <c r="G10" s="219">
        <f>SUM(G7:G9)</f>
        <v>1163416</v>
      </c>
      <c r="H10" s="71"/>
      <c r="I10" s="219">
        <f>SUM(I9:I9)</f>
        <v>0</v>
      </c>
      <c r="J10" s="71"/>
      <c r="K10" s="219">
        <f>SUM(K7:K9)</f>
        <v>1163416</v>
      </c>
      <c r="L10" s="71"/>
      <c r="M10" s="219">
        <f>SUM(M7:M9)</f>
        <v>116407776</v>
      </c>
      <c r="N10" s="71"/>
      <c r="O10" s="219">
        <f>SUM(O9:O9)</f>
        <v>0</v>
      </c>
      <c r="P10" s="220" t="e">
        <f>SUM(#REF!)</f>
        <v>#REF!</v>
      </c>
      <c r="Q10" s="219">
        <f>SUM(Q7:Q9)</f>
        <v>116407776</v>
      </c>
      <c r="R10" s="51"/>
      <c r="S10" s="69"/>
      <c r="U10" s="59"/>
      <c r="V10" s="59"/>
    </row>
    <row r="11" spans="1:22" s="4" customFormat="1" ht="22.5" thickTop="1">
      <c r="A11" s="5"/>
      <c r="B11" s="5"/>
      <c r="C11" s="5"/>
      <c r="D11" s="5"/>
      <c r="E11" s="5"/>
      <c r="F11" s="5"/>
      <c r="G11" s="73"/>
      <c r="I11" s="73"/>
      <c r="K11" s="73"/>
      <c r="M11" s="73"/>
      <c r="O11" s="73"/>
      <c r="P11" s="73"/>
      <c r="Q11" s="73"/>
      <c r="R11" s="51"/>
      <c r="S11" s="69"/>
      <c r="T11" s="59"/>
      <c r="U11" s="59"/>
      <c r="V11" s="59"/>
    </row>
    <row r="12" spans="1:22" s="4" customFormat="1">
      <c r="A12" s="5"/>
      <c r="B12" s="5"/>
      <c r="C12" s="5"/>
      <c r="D12" s="5"/>
      <c r="E12" s="5"/>
      <c r="F12" s="5"/>
      <c r="G12" s="73"/>
      <c r="I12" s="73"/>
      <c r="K12" s="73"/>
      <c r="M12" s="73"/>
      <c r="O12" s="73"/>
      <c r="P12" s="73"/>
      <c r="Q12" s="73"/>
      <c r="R12" s="51"/>
      <c r="S12" s="69"/>
      <c r="U12" s="59"/>
      <c r="V12" s="59"/>
    </row>
    <row r="13" spans="1:22" s="4" customFormat="1">
      <c r="A13" s="5"/>
      <c r="B13" s="5"/>
      <c r="C13" s="5"/>
      <c r="D13" s="5"/>
      <c r="E13" s="5"/>
      <c r="F13" s="5"/>
      <c r="G13" s="185"/>
      <c r="I13" s="73"/>
      <c r="K13" s="73"/>
      <c r="M13" s="73"/>
      <c r="N13" s="73"/>
      <c r="O13" s="73"/>
      <c r="P13" s="73"/>
      <c r="Q13" s="185"/>
      <c r="R13" s="51"/>
      <c r="S13" s="69"/>
      <c r="U13" s="59"/>
      <c r="V13" s="59"/>
    </row>
    <row r="14" spans="1:22" ht="47.45" customHeight="1">
      <c r="A14" s="74"/>
      <c r="B14" s="74"/>
      <c r="C14" s="74"/>
      <c r="D14" s="74"/>
      <c r="E14" s="74"/>
      <c r="F14" s="74"/>
      <c r="G14" s="57"/>
      <c r="H14" s="74"/>
      <c r="I14" s="74"/>
      <c r="J14" s="74"/>
      <c r="K14" s="50"/>
      <c r="L14" s="74"/>
      <c r="M14" s="57"/>
      <c r="N14" s="74"/>
      <c r="O14" s="74"/>
      <c r="P14" s="74"/>
      <c r="Q14" s="50"/>
      <c r="R14" s="72"/>
      <c r="S14" s="53"/>
    </row>
    <row r="15" spans="1:22">
      <c r="A15" s="74"/>
      <c r="B15" s="74"/>
      <c r="C15" s="74"/>
      <c r="D15" s="74"/>
      <c r="E15" s="74"/>
      <c r="F15" s="74"/>
      <c r="G15" s="75"/>
      <c r="H15" s="76"/>
      <c r="I15" s="74"/>
      <c r="J15" s="74"/>
      <c r="K15" s="50"/>
      <c r="L15" s="74"/>
      <c r="M15" s="75"/>
      <c r="N15" s="74"/>
      <c r="O15" s="76"/>
      <c r="P15" s="74"/>
      <c r="Q15" s="50"/>
      <c r="S15" s="52"/>
    </row>
    <row r="16" spans="1:22">
      <c r="G16" s="57"/>
      <c r="H16" s="4"/>
      <c r="J16" s="4"/>
      <c r="K16" s="50"/>
      <c r="M16" s="57"/>
      <c r="Q16" s="50"/>
    </row>
    <row r="17" spans="1:22">
      <c r="G17" s="75"/>
      <c r="J17" s="4"/>
      <c r="K17" s="50"/>
      <c r="M17" s="75"/>
      <c r="Q17" s="50"/>
    </row>
    <row r="18" spans="1:22" s="74" customFormat="1">
      <c r="A18" s="5"/>
      <c r="B18" s="5"/>
      <c r="C18" s="5"/>
      <c r="D18" s="5"/>
      <c r="E18" s="5"/>
      <c r="F18" s="5"/>
      <c r="G18" s="73"/>
      <c r="H18" s="73"/>
      <c r="I18" s="73"/>
      <c r="J18" s="73"/>
      <c r="K18" s="50"/>
      <c r="L18" s="73"/>
      <c r="M18" s="73"/>
      <c r="N18" s="73"/>
      <c r="O18" s="73"/>
      <c r="P18" s="73"/>
      <c r="Q18" s="50"/>
      <c r="U18" s="59"/>
      <c r="V18" s="59"/>
    </row>
    <row r="19" spans="1:22" s="74" customFormat="1">
      <c r="A19" s="5"/>
      <c r="B19" s="5"/>
      <c r="C19" s="5"/>
      <c r="D19" s="5"/>
      <c r="E19" s="5"/>
      <c r="F19" s="5"/>
      <c r="G19" s="73"/>
      <c r="H19" s="73"/>
      <c r="I19" s="73"/>
      <c r="J19" s="73"/>
      <c r="K19" s="50"/>
      <c r="L19" s="73"/>
      <c r="M19" s="73"/>
      <c r="N19" s="73"/>
      <c r="O19" s="73"/>
      <c r="P19" s="73"/>
      <c r="Q19" s="50"/>
      <c r="U19" s="59"/>
      <c r="V19" s="59"/>
    </row>
    <row r="20" spans="1:22">
      <c r="K20" s="50"/>
      <c r="Q20" s="50"/>
    </row>
    <row r="21" spans="1:22">
      <c r="K21" s="50"/>
      <c r="Q21" s="50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5"/>
  <sheetViews>
    <sheetView rightToLeft="1" view="pageBreakPreview" topLeftCell="B1" zoomScaleNormal="100" zoomScaleSheetLayoutView="100" workbookViewId="0">
      <selection activeCell="N85" sqref="N85:T87"/>
    </sheetView>
  </sheetViews>
  <sheetFormatPr defaultColWidth="9.140625" defaultRowHeight="21.75"/>
  <cols>
    <col min="1" max="1" width="11.5703125" style="57" hidden="1" customWidth="1"/>
    <col min="2" max="2" width="26.85546875" style="74" bestFit="1" customWidth="1"/>
    <col min="3" max="3" width="0.5703125" style="74" customWidth="1"/>
    <col min="4" max="4" width="16.5703125" style="74" bestFit="1" customWidth="1"/>
    <col min="5" max="5" width="0.85546875" style="74" customWidth="1"/>
    <col min="6" max="6" width="16" style="74" customWidth="1"/>
    <col min="7" max="7" width="1.140625" style="74" customWidth="1"/>
    <col min="8" max="8" width="9.42578125" style="74" bestFit="1" customWidth="1"/>
    <col min="9" max="9" width="0.5703125" style="74" customWidth="1"/>
    <col min="10" max="10" width="13.140625" style="74" customWidth="1"/>
    <col min="11" max="11" width="1" style="74" customWidth="1"/>
    <col min="12" max="12" width="13.5703125" style="74" customWidth="1"/>
    <col min="13" max="13" width="1.140625" style="74" customWidth="1"/>
    <col min="14" max="14" width="12.28515625" style="74" customWidth="1"/>
    <col min="15" max="15" width="1" style="74" customWidth="1"/>
    <col min="16" max="16" width="12.7109375" style="74" customWidth="1"/>
    <col min="17" max="17" width="1.140625" style="74" customWidth="1"/>
    <col min="18" max="18" width="11.7109375" style="74" customWidth="1"/>
    <col min="19" max="19" width="1.140625" style="74" customWidth="1"/>
    <col min="20" max="20" width="14.42578125" style="74" customWidth="1"/>
    <col min="21" max="21" width="2.85546875" style="74" customWidth="1"/>
    <col min="22" max="16384" width="9.140625" style="74"/>
  </cols>
  <sheetData>
    <row r="1" spans="1:20" ht="22.5">
      <c r="B1" s="341" t="s">
        <v>84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1:20" ht="22.5">
      <c r="B2" s="341" t="s">
        <v>53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</row>
    <row r="3" spans="1:20" ht="22.5">
      <c r="B3" s="341" t="str">
        <f>روکش!A26</f>
        <v>منتهی به 1401/09/30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</row>
    <row r="4" spans="1:20" ht="22.5">
      <c r="B4" s="342" t="s">
        <v>70</v>
      </c>
      <c r="C4" s="342"/>
      <c r="D4" s="342"/>
      <c r="E4" s="342"/>
      <c r="F4" s="342"/>
      <c r="G4" s="342"/>
      <c r="H4" s="342"/>
      <c r="I4" s="342"/>
      <c r="J4" s="343"/>
      <c r="K4" s="343"/>
      <c r="L4" s="343"/>
      <c r="M4" s="343"/>
      <c r="N4" s="343"/>
      <c r="O4" s="343"/>
      <c r="P4" s="343"/>
      <c r="Q4" s="343"/>
      <c r="R4" s="342"/>
      <c r="S4" s="342"/>
      <c r="T4" s="342"/>
    </row>
    <row r="6" spans="1:20">
      <c r="D6" s="339" t="s">
        <v>71</v>
      </c>
      <c r="E6" s="340"/>
      <c r="F6" s="340"/>
      <c r="G6" s="340"/>
      <c r="H6" s="340"/>
      <c r="J6" s="339" t="s">
        <v>534</v>
      </c>
      <c r="K6" s="340"/>
      <c r="L6" s="340"/>
      <c r="M6" s="340"/>
      <c r="N6" s="340"/>
      <c r="P6" s="339" t="s">
        <v>535</v>
      </c>
      <c r="Q6" s="340"/>
      <c r="R6" s="340"/>
      <c r="S6" s="340"/>
      <c r="T6" s="340"/>
    </row>
    <row r="7" spans="1:20" ht="56.25">
      <c r="B7" s="242" t="s">
        <v>72</v>
      </c>
      <c r="D7" s="126" t="s">
        <v>483</v>
      </c>
      <c r="F7" s="126" t="s">
        <v>484</v>
      </c>
      <c r="H7" s="126" t="s">
        <v>73</v>
      </c>
      <c r="J7" s="126" t="s">
        <v>74</v>
      </c>
      <c r="L7" s="126" t="s">
        <v>75</v>
      </c>
      <c r="N7" s="126" t="s">
        <v>76</v>
      </c>
      <c r="P7" s="126" t="s">
        <v>74</v>
      </c>
      <c r="R7" s="126" t="s">
        <v>75</v>
      </c>
      <c r="T7" s="126" t="s">
        <v>76</v>
      </c>
    </row>
    <row r="8" spans="1:20">
      <c r="A8" s="57" t="s">
        <v>281</v>
      </c>
      <c r="B8" s="91" t="s">
        <v>191</v>
      </c>
      <c r="C8" s="127"/>
      <c r="D8" s="128" t="s">
        <v>233</v>
      </c>
      <c r="E8" s="129"/>
      <c r="F8" s="128">
        <v>6436755</v>
      </c>
      <c r="G8" s="129"/>
      <c r="H8" s="130">
        <v>70</v>
      </c>
      <c r="I8" s="129"/>
      <c r="J8" s="50">
        <v>0</v>
      </c>
      <c r="K8" s="50"/>
      <c r="L8" s="50">
        <v>0</v>
      </c>
      <c r="M8" s="50"/>
      <c r="N8" s="50">
        <v>0</v>
      </c>
      <c r="O8" s="50"/>
      <c r="P8" s="50">
        <v>450572850</v>
      </c>
      <c r="Q8" s="50"/>
      <c r="R8" s="50">
        <v>0</v>
      </c>
      <c r="S8" s="50"/>
      <c r="T8" s="50">
        <f>P8+R8</f>
        <v>450572850</v>
      </c>
    </row>
    <row r="9" spans="1:20">
      <c r="A9" s="57" t="s">
        <v>282</v>
      </c>
      <c r="B9" s="91" t="s">
        <v>109</v>
      </c>
      <c r="C9" s="127"/>
      <c r="D9" s="128" t="s">
        <v>243</v>
      </c>
      <c r="E9" s="129"/>
      <c r="F9" s="128">
        <v>710475</v>
      </c>
      <c r="G9" s="129"/>
      <c r="H9" s="130">
        <v>50</v>
      </c>
      <c r="I9" s="129"/>
      <c r="J9" s="50">
        <v>0</v>
      </c>
      <c r="K9" s="50"/>
      <c r="L9" s="50">
        <v>643535</v>
      </c>
      <c r="M9" s="50"/>
      <c r="N9" s="50">
        <v>643535</v>
      </c>
      <c r="O9" s="50"/>
      <c r="P9" s="50">
        <v>35523750</v>
      </c>
      <c r="Q9" s="50"/>
      <c r="R9" s="50">
        <v>-1845390</v>
      </c>
      <c r="S9" s="50"/>
      <c r="T9" s="50">
        <f t="shared" ref="T9:T15" si="0">P9+R9</f>
        <v>33678360</v>
      </c>
    </row>
    <row r="10" spans="1:20">
      <c r="A10" s="57" t="s">
        <v>283</v>
      </c>
      <c r="B10" s="91" t="s">
        <v>173</v>
      </c>
      <c r="C10" s="127"/>
      <c r="D10" s="128" t="s">
        <v>242</v>
      </c>
      <c r="E10" s="129"/>
      <c r="F10" s="128">
        <v>1940047</v>
      </c>
      <c r="G10" s="129"/>
      <c r="H10" s="130">
        <v>100</v>
      </c>
      <c r="I10" s="129"/>
      <c r="J10" s="50">
        <v>0</v>
      </c>
      <c r="K10" s="50"/>
      <c r="L10" s="50">
        <v>3746964</v>
      </c>
      <c r="M10" s="50"/>
      <c r="N10" s="50">
        <v>3746964</v>
      </c>
      <c r="O10" s="50"/>
      <c r="P10" s="50">
        <v>194004700</v>
      </c>
      <c r="Q10" s="50"/>
      <c r="R10" s="50">
        <v>-4033632</v>
      </c>
      <c r="S10" s="50"/>
      <c r="T10" s="50">
        <f t="shared" si="0"/>
        <v>189971068</v>
      </c>
    </row>
    <row r="11" spans="1:20">
      <c r="A11" s="57" t="s">
        <v>286</v>
      </c>
      <c r="B11" s="91" t="s">
        <v>212</v>
      </c>
      <c r="C11" s="127"/>
      <c r="D11" s="128" t="s">
        <v>247</v>
      </c>
      <c r="E11" s="129"/>
      <c r="F11" s="128">
        <v>707643</v>
      </c>
      <c r="G11" s="129"/>
      <c r="H11" s="130">
        <v>22</v>
      </c>
      <c r="I11" s="129"/>
      <c r="J11" s="50">
        <v>0</v>
      </c>
      <c r="K11" s="50"/>
      <c r="L11" s="50">
        <v>0</v>
      </c>
      <c r="M11" s="50"/>
      <c r="N11" s="50">
        <v>0</v>
      </c>
      <c r="O11" s="50"/>
      <c r="P11" s="50">
        <v>15568146</v>
      </c>
      <c r="Q11" s="50"/>
      <c r="R11" s="50">
        <v>0</v>
      </c>
      <c r="S11" s="50"/>
      <c r="T11" s="50">
        <f t="shared" si="0"/>
        <v>15568146</v>
      </c>
    </row>
    <row r="12" spans="1:20">
      <c r="A12" s="57" t="s">
        <v>287</v>
      </c>
      <c r="B12" s="91" t="s">
        <v>99</v>
      </c>
      <c r="C12" s="127"/>
      <c r="D12" s="128" t="s">
        <v>247</v>
      </c>
      <c r="E12" s="129"/>
      <c r="F12" s="128">
        <v>475245</v>
      </c>
      <c r="G12" s="129"/>
      <c r="H12" s="130">
        <v>1350</v>
      </c>
      <c r="I12" s="129"/>
      <c r="J12" s="50">
        <v>0</v>
      </c>
      <c r="K12" s="50"/>
      <c r="L12" s="50">
        <v>0</v>
      </c>
      <c r="M12" s="50"/>
      <c r="N12" s="50">
        <v>0</v>
      </c>
      <c r="O12" s="50"/>
      <c r="P12" s="50">
        <v>641580750</v>
      </c>
      <c r="Q12" s="50"/>
      <c r="R12" s="50">
        <v>0</v>
      </c>
      <c r="S12" s="50"/>
      <c r="T12" s="50">
        <f t="shared" si="0"/>
        <v>641580750</v>
      </c>
    </row>
    <row r="13" spans="1:20">
      <c r="A13" s="57" t="s">
        <v>288</v>
      </c>
      <c r="B13" s="91" t="s">
        <v>129</v>
      </c>
      <c r="C13" s="127"/>
      <c r="D13" s="128" t="s">
        <v>235</v>
      </c>
      <c r="E13" s="129"/>
      <c r="F13" s="128">
        <v>2429809</v>
      </c>
      <c r="G13" s="129"/>
      <c r="H13" s="130">
        <v>34</v>
      </c>
      <c r="I13" s="129"/>
      <c r="J13" s="50">
        <v>0</v>
      </c>
      <c r="K13" s="50"/>
      <c r="L13" s="50">
        <v>0</v>
      </c>
      <c r="M13" s="50"/>
      <c r="N13" s="50">
        <v>0</v>
      </c>
      <c r="O13" s="50"/>
      <c r="P13" s="50">
        <v>82613506</v>
      </c>
      <c r="Q13" s="50"/>
      <c r="R13" s="50">
        <v>0</v>
      </c>
      <c r="S13" s="50"/>
      <c r="T13" s="50">
        <f t="shared" si="0"/>
        <v>82613506</v>
      </c>
    </row>
    <row r="14" spans="1:20">
      <c r="A14" s="57" t="s">
        <v>289</v>
      </c>
      <c r="B14" s="91" t="s">
        <v>213</v>
      </c>
      <c r="C14" s="127"/>
      <c r="D14" s="128" t="s">
        <v>247</v>
      </c>
      <c r="E14" s="129"/>
      <c r="F14" s="128">
        <v>7612002</v>
      </c>
      <c r="G14" s="129"/>
      <c r="H14" s="130">
        <v>200</v>
      </c>
      <c r="I14" s="129"/>
      <c r="J14" s="50">
        <v>0</v>
      </c>
      <c r="K14" s="50"/>
      <c r="L14" s="50">
        <v>0</v>
      </c>
      <c r="M14" s="50"/>
      <c r="N14" s="50">
        <v>0</v>
      </c>
      <c r="O14" s="50"/>
      <c r="P14" s="50">
        <v>1522400400</v>
      </c>
      <c r="Q14" s="50"/>
      <c r="R14" s="50">
        <v>0</v>
      </c>
      <c r="S14" s="50"/>
      <c r="T14" s="50">
        <f t="shared" si="0"/>
        <v>1522400400</v>
      </c>
    </row>
    <row r="15" spans="1:20">
      <c r="A15" s="57" t="s">
        <v>290</v>
      </c>
      <c r="B15" s="91" t="s">
        <v>110</v>
      </c>
      <c r="C15" s="127"/>
      <c r="D15" s="128" t="s">
        <v>252</v>
      </c>
      <c r="E15" s="129"/>
      <c r="F15" s="128">
        <v>4644799</v>
      </c>
      <c r="G15" s="129"/>
      <c r="H15" s="130">
        <v>29</v>
      </c>
      <c r="I15" s="129"/>
      <c r="J15" s="50">
        <v>0</v>
      </c>
      <c r="K15" s="50"/>
      <c r="L15" s="50">
        <v>0</v>
      </c>
      <c r="M15" s="50"/>
      <c r="N15" s="50">
        <v>0</v>
      </c>
      <c r="O15" s="50"/>
      <c r="P15" s="50">
        <v>134699171</v>
      </c>
      <c r="Q15" s="50"/>
      <c r="R15" s="50">
        <v>0</v>
      </c>
      <c r="S15" s="50"/>
      <c r="T15" s="50">
        <f t="shared" si="0"/>
        <v>134699171</v>
      </c>
    </row>
    <row r="16" spans="1:20">
      <c r="A16" s="57" t="s">
        <v>294</v>
      </c>
      <c r="B16" s="91" t="s">
        <v>149</v>
      </c>
      <c r="C16" s="127"/>
      <c r="D16" s="128" t="s">
        <v>234</v>
      </c>
      <c r="E16" s="129"/>
      <c r="F16" s="128">
        <v>3166253</v>
      </c>
      <c r="G16" s="129"/>
      <c r="H16" s="130">
        <v>130</v>
      </c>
      <c r="I16" s="129"/>
      <c r="J16" s="50">
        <v>0</v>
      </c>
      <c r="K16" s="50"/>
      <c r="L16" s="50">
        <v>0</v>
      </c>
      <c r="M16" s="50"/>
      <c r="N16" s="50">
        <v>0</v>
      </c>
      <c r="O16" s="50"/>
      <c r="P16" s="50">
        <v>411612890</v>
      </c>
      <c r="Q16" s="50"/>
      <c r="R16" s="50">
        <v>0</v>
      </c>
      <c r="S16" s="50"/>
      <c r="T16" s="50">
        <f t="shared" ref="T16:T72" si="1">P16+R16</f>
        <v>411612890</v>
      </c>
    </row>
    <row r="17" spans="1:20">
      <c r="A17" s="57" t="s">
        <v>295</v>
      </c>
      <c r="B17" s="91" t="s">
        <v>92</v>
      </c>
      <c r="C17" s="127"/>
      <c r="D17" s="128" t="s">
        <v>241</v>
      </c>
      <c r="E17" s="129"/>
      <c r="F17" s="128">
        <v>3984345</v>
      </c>
      <c r="G17" s="129"/>
      <c r="H17" s="130">
        <v>120</v>
      </c>
      <c r="I17" s="129"/>
      <c r="J17" s="50">
        <v>0</v>
      </c>
      <c r="K17" s="50"/>
      <c r="L17" s="50">
        <v>0</v>
      </c>
      <c r="M17" s="50"/>
      <c r="N17" s="50">
        <v>0</v>
      </c>
      <c r="O17" s="50"/>
      <c r="P17" s="50">
        <v>478121400</v>
      </c>
      <c r="Q17" s="50"/>
      <c r="R17" s="50">
        <v>0</v>
      </c>
      <c r="S17" s="50"/>
      <c r="T17" s="50">
        <f t="shared" si="1"/>
        <v>478121400</v>
      </c>
    </row>
    <row r="18" spans="1:20">
      <c r="A18" s="57" t="s">
        <v>299</v>
      </c>
      <c r="B18" s="91" t="s">
        <v>108</v>
      </c>
      <c r="C18" s="127"/>
      <c r="D18" s="128" t="s">
        <v>235</v>
      </c>
      <c r="E18" s="129"/>
      <c r="F18" s="128">
        <v>365663</v>
      </c>
      <c r="G18" s="129"/>
      <c r="H18" s="130">
        <v>3400</v>
      </c>
      <c r="I18" s="129"/>
      <c r="J18" s="50">
        <v>0</v>
      </c>
      <c r="K18" s="50"/>
      <c r="L18" s="50">
        <v>24011937</v>
      </c>
      <c r="M18" s="50"/>
      <c r="N18" s="50">
        <v>24011937</v>
      </c>
      <c r="O18" s="50"/>
      <c r="P18" s="50">
        <v>1243254200</v>
      </c>
      <c r="Q18" s="50"/>
      <c r="R18" s="50">
        <v>-25849014</v>
      </c>
      <c r="S18" s="50"/>
      <c r="T18" s="50">
        <f t="shared" si="1"/>
        <v>1217405186</v>
      </c>
    </row>
    <row r="19" spans="1:20">
      <c r="A19" s="57" t="s">
        <v>303</v>
      </c>
      <c r="B19" s="91" t="s">
        <v>88</v>
      </c>
      <c r="C19" s="127"/>
      <c r="D19" s="128" t="s">
        <v>246</v>
      </c>
      <c r="E19" s="129"/>
      <c r="F19" s="128">
        <v>6146333</v>
      </c>
      <c r="G19" s="129"/>
      <c r="H19" s="130">
        <v>650</v>
      </c>
      <c r="I19" s="129"/>
      <c r="J19" s="50">
        <v>0</v>
      </c>
      <c r="K19" s="50"/>
      <c r="L19" s="50">
        <v>0</v>
      </c>
      <c r="M19" s="50"/>
      <c r="N19" s="50">
        <v>0</v>
      </c>
      <c r="O19" s="50"/>
      <c r="P19" s="50">
        <v>3995116450</v>
      </c>
      <c r="Q19" s="50"/>
      <c r="R19" s="50">
        <v>0</v>
      </c>
      <c r="S19" s="50"/>
      <c r="T19" s="50">
        <f t="shared" si="1"/>
        <v>3995116450</v>
      </c>
    </row>
    <row r="20" spans="1:20">
      <c r="A20" s="57" t="s">
        <v>304</v>
      </c>
      <c r="B20" s="91" t="s">
        <v>183</v>
      </c>
      <c r="C20" s="127"/>
      <c r="D20" s="128" t="s">
        <v>246</v>
      </c>
      <c r="E20" s="129"/>
      <c r="F20" s="128">
        <v>882636</v>
      </c>
      <c r="G20" s="129"/>
      <c r="H20" s="130">
        <v>230</v>
      </c>
      <c r="I20" s="129"/>
      <c r="J20" s="50">
        <v>0</v>
      </c>
      <c r="K20" s="50"/>
      <c r="L20" s="50">
        <v>0</v>
      </c>
      <c r="M20" s="50"/>
      <c r="N20" s="50">
        <v>0</v>
      </c>
      <c r="O20" s="50"/>
      <c r="P20" s="50">
        <v>203006280</v>
      </c>
      <c r="Q20" s="50"/>
      <c r="R20" s="50">
        <v>0</v>
      </c>
      <c r="S20" s="50"/>
      <c r="T20" s="50">
        <f t="shared" si="1"/>
        <v>203006280</v>
      </c>
    </row>
    <row r="21" spans="1:20">
      <c r="A21" s="57" t="s">
        <v>305</v>
      </c>
      <c r="B21" s="91" t="s">
        <v>188</v>
      </c>
      <c r="C21" s="127"/>
      <c r="D21" s="128" t="s">
        <v>511</v>
      </c>
      <c r="E21" s="129"/>
      <c r="F21" s="128">
        <v>642599</v>
      </c>
      <c r="G21" s="129"/>
      <c r="H21" s="130">
        <v>6000</v>
      </c>
      <c r="I21" s="129"/>
      <c r="J21" s="50">
        <v>0</v>
      </c>
      <c r="K21" s="50"/>
      <c r="L21" s="50">
        <v>0</v>
      </c>
      <c r="M21" s="50"/>
      <c r="N21" s="50">
        <v>0</v>
      </c>
      <c r="O21" s="50"/>
      <c r="P21" s="50">
        <v>3855594000</v>
      </c>
      <c r="Q21" s="50"/>
      <c r="R21" s="50">
        <v>0</v>
      </c>
      <c r="S21" s="50"/>
      <c r="T21" s="50">
        <f t="shared" si="1"/>
        <v>3855594000</v>
      </c>
    </row>
    <row r="22" spans="1:20">
      <c r="A22" s="57" t="s">
        <v>306</v>
      </c>
      <c r="B22" s="91" t="s">
        <v>221</v>
      </c>
      <c r="C22" s="127"/>
      <c r="D22" s="128" t="s">
        <v>244</v>
      </c>
      <c r="E22" s="129"/>
      <c r="F22" s="128">
        <v>271970</v>
      </c>
      <c r="G22" s="129"/>
      <c r="H22" s="130">
        <v>5000</v>
      </c>
      <c r="I22" s="129"/>
      <c r="J22" s="50">
        <v>0</v>
      </c>
      <c r="K22" s="50"/>
      <c r="L22" s="50">
        <v>0</v>
      </c>
      <c r="M22" s="50"/>
      <c r="N22" s="50">
        <v>0</v>
      </c>
      <c r="O22" s="50"/>
      <c r="P22" s="50">
        <v>1359850000</v>
      </c>
      <c r="Q22" s="50"/>
      <c r="R22" s="50">
        <v>0</v>
      </c>
      <c r="S22" s="50"/>
      <c r="T22" s="50">
        <f t="shared" si="1"/>
        <v>1359850000</v>
      </c>
    </row>
    <row r="23" spans="1:20">
      <c r="A23" s="57" t="s">
        <v>307</v>
      </c>
      <c r="B23" s="91" t="s">
        <v>126</v>
      </c>
      <c r="C23" s="127"/>
      <c r="D23" s="128" t="s">
        <v>237</v>
      </c>
      <c r="E23" s="129"/>
      <c r="F23" s="128">
        <v>108155</v>
      </c>
      <c r="G23" s="129"/>
      <c r="H23" s="130">
        <v>3750</v>
      </c>
      <c r="I23" s="129"/>
      <c r="J23" s="50">
        <v>0</v>
      </c>
      <c r="K23" s="50"/>
      <c r="L23" s="50">
        <v>0</v>
      </c>
      <c r="M23" s="50"/>
      <c r="N23" s="50">
        <v>0</v>
      </c>
      <c r="O23" s="50"/>
      <c r="P23" s="50">
        <v>405581250</v>
      </c>
      <c r="Q23" s="50"/>
      <c r="R23" s="50">
        <v>0</v>
      </c>
      <c r="S23" s="50"/>
      <c r="T23" s="50">
        <f t="shared" si="1"/>
        <v>405581250</v>
      </c>
    </row>
    <row r="24" spans="1:20">
      <c r="A24" s="57" t="s">
        <v>308</v>
      </c>
      <c r="B24" s="91" t="s">
        <v>186</v>
      </c>
      <c r="C24" s="127"/>
      <c r="D24" s="128" t="s">
        <v>245</v>
      </c>
      <c r="E24" s="129"/>
      <c r="F24" s="128">
        <v>1119769</v>
      </c>
      <c r="G24" s="129"/>
      <c r="H24" s="130">
        <v>1000</v>
      </c>
      <c r="I24" s="129"/>
      <c r="J24" s="50">
        <v>0</v>
      </c>
      <c r="K24" s="50"/>
      <c r="L24" s="50">
        <v>0</v>
      </c>
      <c r="M24" s="50"/>
      <c r="N24" s="50">
        <v>0</v>
      </c>
      <c r="O24" s="50"/>
      <c r="P24" s="50">
        <v>1119769000</v>
      </c>
      <c r="Q24" s="50"/>
      <c r="R24" s="50">
        <v>0</v>
      </c>
      <c r="S24" s="50"/>
      <c r="T24" s="50">
        <f t="shared" si="1"/>
        <v>1119769000</v>
      </c>
    </row>
    <row r="25" spans="1:20">
      <c r="A25" s="57" t="s">
        <v>314</v>
      </c>
      <c r="B25" s="91" t="s">
        <v>210</v>
      </c>
      <c r="C25" s="127"/>
      <c r="D25" s="128" t="s">
        <v>471</v>
      </c>
      <c r="E25" s="129"/>
      <c r="F25" s="128">
        <v>240173</v>
      </c>
      <c r="G25" s="129"/>
      <c r="H25" s="130">
        <v>800</v>
      </c>
      <c r="I25" s="129"/>
      <c r="J25" s="50">
        <v>0</v>
      </c>
      <c r="K25" s="50"/>
      <c r="L25" s="50">
        <v>3191195</v>
      </c>
      <c r="M25" s="50"/>
      <c r="N25" s="50">
        <v>3191195</v>
      </c>
      <c r="O25" s="50"/>
      <c r="P25" s="50">
        <v>192138400</v>
      </c>
      <c r="Q25" s="50"/>
      <c r="R25" s="50">
        <v>-17792804</v>
      </c>
      <c r="S25" s="50"/>
      <c r="T25" s="50">
        <f t="shared" si="1"/>
        <v>174345596</v>
      </c>
    </row>
    <row r="26" spans="1:20">
      <c r="A26" s="57" t="s">
        <v>315</v>
      </c>
      <c r="B26" s="91" t="s">
        <v>146</v>
      </c>
      <c r="C26" s="127"/>
      <c r="D26" s="128" t="s">
        <v>246</v>
      </c>
      <c r="E26" s="129"/>
      <c r="F26" s="128">
        <v>2787425</v>
      </c>
      <c r="G26" s="129"/>
      <c r="H26" s="130">
        <v>35</v>
      </c>
      <c r="I26" s="129"/>
      <c r="J26" s="50">
        <v>0</v>
      </c>
      <c r="K26" s="50"/>
      <c r="L26" s="50">
        <v>0</v>
      </c>
      <c r="M26" s="50"/>
      <c r="N26" s="50">
        <v>0</v>
      </c>
      <c r="O26" s="50"/>
      <c r="P26" s="50">
        <v>97559875</v>
      </c>
      <c r="Q26" s="50"/>
      <c r="R26" s="50">
        <v>0</v>
      </c>
      <c r="S26" s="50"/>
      <c r="T26" s="50">
        <f t="shared" si="1"/>
        <v>97559875</v>
      </c>
    </row>
    <row r="27" spans="1:20">
      <c r="A27" s="57" t="s">
        <v>317</v>
      </c>
      <c r="B27" s="150" t="s">
        <v>155</v>
      </c>
      <c r="C27" s="127"/>
      <c r="D27" s="128" t="s">
        <v>240</v>
      </c>
      <c r="E27" s="129"/>
      <c r="F27" s="240">
        <v>2714040</v>
      </c>
      <c r="G27" s="129"/>
      <c r="H27" s="151">
        <v>500</v>
      </c>
      <c r="I27" s="129"/>
      <c r="J27" s="149">
        <v>0</v>
      </c>
      <c r="K27" s="149"/>
      <c r="L27" s="50">
        <v>27285536</v>
      </c>
      <c r="M27" s="149"/>
      <c r="N27" s="50">
        <v>27285536</v>
      </c>
      <c r="O27" s="149"/>
      <c r="P27" s="149">
        <v>1357020000</v>
      </c>
      <c r="Q27" s="149"/>
      <c r="R27" s="149">
        <v>-928830</v>
      </c>
      <c r="S27" s="149"/>
      <c r="T27" s="50">
        <f t="shared" si="1"/>
        <v>1356091170</v>
      </c>
    </row>
    <row r="28" spans="1:20">
      <c r="A28" s="57" t="s">
        <v>318</v>
      </c>
      <c r="B28" s="91" t="s">
        <v>93</v>
      </c>
      <c r="C28" s="127"/>
      <c r="D28" s="128" t="s">
        <v>241</v>
      </c>
      <c r="E28" s="129"/>
      <c r="F28" s="128">
        <v>727710</v>
      </c>
      <c r="G28" s="129"/>
      <c r="H28" s="130">
        <v>700</v>
      </c>
      <c r="I28" s="129"/>
      <c r="J28" s="50">
        <v>0</v>
      </c>
      <c r="K28" s="50"/>
      <c r="L28" s="50">
        <v>0</v>
      </c>
      <c r="M28" s="50"/>
      <c r="N28" s="50">
        <v>0</v>
      </c>
      <c r="O28" s="50"/>
      <c r="P28" s="50">
        <v>509397000</v>
      </c>
      <c r="Q28" s="50"/>
      <c r="R28" s="50">
        <v>0</v>
      </c>
      <c r="S28" s="50"/>
      <c r="T28" s="50">
        <f t="shared" si="1"/>
        <v>509397000</v>
      </c>
    </row>
    <row r="29" spans="1:20">
      <c r="A29" s="57" t="s">
        <v>322</v>
      </c>
      <c r="B29" s="91" t="s">
        <v>130</v>
      </c>
      <c r="C29" s="127"/>
      <c r="D29" s="128" t="s">
        <v>238</v>
      </c>
      <c r="E29" s="129"/>
      <c r="F29" s="128">
        <v>301384</v>
      </c>
      <c r="G29" s="129"/>
      <c r="H29" s="130">
        <v>1590</v>
      </c>
      <c r="I29" s="129"/>
      <c r="J29" s="50">
        <v>0</v>
      </c>
      <c r="K29" s="50"/>
      <c r="L29" s="50">
        <v>0</v>
      </c>
      <c r="M29" s="50"/>
      <c r="N29" s="50">
        <v>0</v>
      </c>
      <c r="O29" s="50"/>
      <c r="P29" s="50">
        <v>479200560</v>
      </c>
      <c r="Q29" s="50"/>
      <c r="R29" s="50">
        <v>0</v>
      </c>
      <c r="S29" s="50"/>
      <c r="T29" s="50">
        <f t="shared" si="1"/>
        <v>479200560</v>
      </c>
    </row>
    <row r="30" spans="1:20">
      <c r="A30" s="57" t="s">
        <v>323</v>
      </c>
      <c r="B30" s="91" t="s">
        <v>103</v>
      </c>
      <c r="C30" s="127"/>
      <c r="D30" s="128" t="s">
        <v>253</v>
      </c>
      <c r="E30" s="129"/>
      <c r="F30" s="128">
        <v>6014827</v>
      </c>
      <c r="G30" s="129"/>
      <c r="H30" s="130">
        <v>190</v>
      </c>
      <c r="I30" s="129"/>
      <c r="J30" s="50">
        <v>0</v>
      </c>
      <c r="K30" s="50"/>
      <c r="L30" s="50">
        <v>0</v>
      </c>
      <c r="M30" s="50"/>
      <c r="N30" s="50">
        <v>0</v>
      </c>
      <c r="O30" s="50"/>
      <c r="P30" s="50">
        <v>1142817130</v>
      </c>
      <c r="Q30" s="50"/>
      <c r="R30" s="50">
        <v>0</v>
      </c>
      <c r="S30" s="50"/>
      <c r="T30" s="50">
        <f t="shared" si="1"/>
        <v>1142817130</v>
      </c>
    </row>
    <row r="31" spans="1:20">
      <c r="A31" s="57" t="s">
        <v>331</v>
      </c>
      <c r="B31" s="91" t="s">
        <v>166</v>
      </c>
      <c r="C31" s="127"/>
      <c r="D31" s="128" t="s">
        <v>243</v>
      </c>
      <c r="E31" s="129"/>
      <c r="F31" s="128">
        <v>216299</v>
      </c>
      <c r="G31" s="129"/>
      <c r="H31" s="130">
        <v>4720</v>
      </c>
      <c r="I31" s="129"/>
      <c r="J31" s="50">
        <v>0</v>
      </c>
      <c r="K31" s="50"/>
      <c r="L31" s="50">
        <v>698789</v>
      </c>
      <c r="M31" s="50"/>
      <c r="N31" s="50">
        <v>698789</v>
      </c>
      <c r="O31" s="50"/>
      <c r="P31" s="50">
        <v>1020931280</v>
      </c>
      <c r="Q31" s="50"/>
      <c r="R31" s="50">
        <v>0</v>
      </c>
      <c r="S31" s="50"/>
      <c r="T31" s="50">
        <f t="shared" si="1"/>
        <v>1020931280</v>
      </c>
    </row>
    <row r="32" spans="1:20">
      <c r="A32" s="57" t="s">
        <v>332</v>
      </c>
      <c r="B32" s="91" t="s">
        <v>135</v>
      </c>
      <c r="C32" s="127"/>
      <c r="D32" s="128" t="s">
        <v>250</v>
      </c>
      <c r="E32" s="129"/>
      <c r="F32" s="128">
        <v>569239</v>
      </c>
      <c r="G32" s="129"/>
      <c r="H32" s="130">
        <v>18</v>
      </c>
      <c r="I32" s="129"/>
      <c r="J32" s="50">
        <v>0</v>
      </c>
      <c r="K32" s="50"/>
      <c r="L32" s="50">
        <v>191734</v>
      </c>
      <c r="M32" s="50"/>
      <c r="N32" s="50">
        <v>191734</v>
      </c>
      <c r="O32" s="50"/>
      <c r="P32" s="50">
        <v>10246302</v>
      </c>
      <c r="Q32" s="50"/>
      <c r="R32" s="50">
        <v>-371978</v>
      </c>
      <c r="S32" s="50"/>
      <c r="T32" s="50">
        <f t="shared" si="1"/>
        <v>9874324</v>
      </c>
    </row>
    <row r="33" spans="1:20">
      <c r="A33" s="57" t="s">
        <v>334</v>
      </c>
      <c r="B33" s="91" t="s">
        <v>267</v>
      </c>
      <c r="C33" s="127"/>
      <c r="D33" s="128" t="s">
        <v>472</v>
      </c>
      <c r="E33" s="129"/>
      <c r="F33" s="128">
        <v>104826</v>
      </c>
      <c r="G33" s="129"/>
      <c r="H33" s="130">
        <v>850</v>
      </c>
      <c r="I33" s="129"/>
      <c r="J33" s="50">
        <v>0</v>
      </c>
      <c r="K33" s="50"/>
      <c r="L33" s="50">
        <v>1689341</v>
      </c>
      <c r="M33" s="50"/>
      <c r="N33" s="50">
        <v>1689341</v>
      </c>
      <c r="O33" s="50"/>
      <c r="P33" s="50">
        <v>89102100</v>
      </c>
      <c r="Q33" s="50"/>
      <c r="R33" s="50">
        <v>-2664182</v>
      </c>
      <c r="S33" s="50"/>
      <c r="T33" s="50">
        <f t="shared" si="1"/>
        <v>86437918</v>
      </c>
    </row>
    <row r="34" spans="1:20">
      <c r="A34" s="57" t="s">
        <v>335</v>
      </c>
      <c r="B34" s="91" t="s">
        <v>180</v>
      </c>
      <c r="C34" s="127"/>
      <c r="D34" s="128" t="s">
        <v>244</v>
      </c>
      <c r="E34" s="129"/>
      <c r="F34" s="128">
        <v>221685</v>
      </c>
      <c r="G34" s="129"/>
      <c r="H34" s="130">
        <v>270</v>
      </c>
      <c r="I34" s="129"/>
      <c r="J34" s="50">
        <v>0</v>
      </c>
      <c r="K34" s="50"/>
      <c r="L34" s="50">
        <v>1203501</v>
      </c>
      <c r="M34" s="50"/>
      <c r="N34" s="50">
        <v>1203501</v>
      </c>
      <c r="O34" s="50"/>
      <c r="P34" s="50">
        <v>59854950</v>
      </c>
      <c r="Q34" s="50"/>
      <c r="R34" s="50">
        <v>-40968</v>
      </c>
      <c r="S34" s="50"/>
      <c r="T34" s="50">
        <f t="shared" si="1"/>
        <v>59813982</v>
      </c>
    </row>
    <row r="35" spans="1:20">
      <c r="A35" s="57" t="s">
        <v>337</v>
      </c>
      <c r="B35" s="91" t="s">
        <v>90</v>
      </c>
      <c r="C35" s="127"/>
      <c r="D35" s="128" t="s">
        <v>239</v>
      </c>
      <c r="E35" s="129"/>
      <c r="F35" s="128">
        <v>4147582</v>
      </c>
      <c r="G35" s="129"/>
      <c r="H35" s="130">
        <v>100</v>
      </c>
      <c r="I35" s="129"/>
      <c r="J35" s="50">
        <v>0</v>
      </c>
      <c r="K35" s="50"/>
      <c r="L35" s="50">
        <v>4496024</v>
      </c>
      <c r="M35" s="50"/>
      <c r="N35" s="50">
        <v>4496024</v>
      </c>
      <c r="O35" s="50"/>
      <c r="P35" s="50">
        <v>414758200</v>
      </c>
      <c r="Q35" s="50"/>
      <c r="R35" s="50">
        <v>0</v>
      </c>
      <c r="S35" s="50"/>
      <c r="T35" s="50">
        <f t="shared" si="1"/>
        <v>414758200</v>
      </c>
    </row>
    <row r="36" spans="1:20">
      <c r="A36" s="57" t="s">
        <v>339</v>
      </c>
      <c r="B36" s="91" t="s">
        <v>143</v>
      </c>
      <c r="C36" s="127"/>
      <c r="D36" s="128" t="s">
        <v>235</v>
      </c>
      <c r="E36" s="129"/>
      <c r="F36" s="128">
        <v>4047359</v>
      </c>
      <c r="G36" s="129"/>
      <c r="H36" s="130">
        <v>12</v>
      </c>
      <c r="I36" s="129"/>
      <c r="J36" s="50">
        <v>0</v>
      </c>
      <c r="K36" s="50"/>
      <c r="L36" s="50">
        <v>938037</v>
      </c>
      <c r="M36" s="50"/>
      <c r="N36" s="50">
        <v>938037</v>
      </c>
      <c r="O36" s="50"/>
      <c r="P36" s="50">
        <v>48568308</v>
      </c>
      <c r="Q36" s="50"/>
      <c r="R36" s="50">
        <v>-1009804</v>
      </c>
      <c r="S36" s="50"/>
      <c r="T36" s="50">
        <f t="shared" si="1"/>
        <v>47558504</v>
      </c>
    </row>
    <row r="37" spans="1:20">
      <c r="A37" s="57" t="s">
        <v>341</v>
      </c>
      <c r="B37" s="91" t="s">
        <v>207</v>
      </c>
      <c r="C37" s="127"/>
      <c r="D37" s="128" t="s">
        <v>247</v>
      </c>
      <c r="E37" s="129"/>
      <c r="F37" s="128">
        <v>2219908</v>
      </c>
      <c r="G37" s="129"/>
      <c r="H37" s="130">
        <v>150</v>
      </c>
      <c r="I37" s="129"/>
      <c r="J37" s="50">
        <v>0</v>
      </c>
      <c r="K37" s="50"/>
      <c r="L37" s="50">
        <v>6071243</v>
      </c>
      <c r="M37" s="50"/>
      <c r="N37" s="50">
        <v>6071243</v>
      </c>
      <c r="O37" s="50"/>
      <c r="P37" s="50">
        <v>332986200</v>
      </c>
      <c r="Q37" s="50"/>
      <c r="R37" s="50">
        <v>-16269684</v>
      </c>
      <c r="S37" s="50"/>
      <c r="T37" s="50">
        <f t="shared" si="1"/>
        <v>316716516</v>
      </c>
    </row>
    <row r="38" spans="1:20">
      <c r="A38" s="57" t="s">
        <v>344</v>
      </c>
      <c r="B38" s="91" t="s">
        <v>184</v>
      </c>
      <c r="C38" s="127"/>
      <c r="D38" s="128" t="s">
        <v>702</v>
      </c>
      <c r="E38" s="129"/>
      <c r="F38" s="128">
        <v>1415917</v>
      </c>
      <c r="G38" s="129"/>
      <c r="H38" s="130">
        <v>650</v>
      </c>
      <c r="I38" s="129"/>
      <c r="J38" s="50">
        <v>920346050</v>
      </c>
      <c r="K38" s="50"/>
      <c r="L38" s="50">
        <v>-8741414</v>
      </c>
      <c r="M38" s="50"/>
      <c r="N38" s="50">
        <v>911604636</v>
      </c>
      <c r="O38" s="50"/>
      <c r="P38" s="50">
        <v>920346050</v>
      </c>
      <c r="Q38" s="50"/>
      <c r="R38" s="50">
        <v>-8741414</v>
      </c>
      <c r="S38" s="50"/>
      <c r="T38" s="50">
        <f t="shared" si="1"/>
        <v>911604636</v>
      </c>
    </row>
    <row r="39" spans="1:20">
      <c r="A39" s="57" t="s">
        <v>345</v>
      </c>
      <c r="B39" s="91" t="s">
        <v>158</v>
      </c>
      <c r="C39" s="127"/>
      <c r="D39" s="128" t="s">
        <v>448</v>
      </c>
      <c r="E39" s="129"/>
      <c r="F39" s="128">
        <v>1126816</v>
      </c>
      <c r="G39" s="129"/>
      <c r="H39" s="130">
        <v>2750</v>
      </c>
      <c r="I39" s="129"/>
      <c r="J39" s="50">
        <v>0</v>
      </c>
      <c r="K39" s="50"/>
      <c r="L39" s="50">
        <v>2120975</v>
      </c>
      <c r="M39" s="50"/>
      <c r="N39" s="50">
        <v>2120975</v>
      </c>
      <c r="O39" s="50"/>
      <c r="P39" s="50">
        <v>3098744000</v>
      </c>
      <c r="Q39" s="50"/>
      <c r="R39" s="50">
        <v>0</v>
      </c>
      <c r="S39" s="50"/>
      <c r="T39" s="50">
        <f t="shared" si="1"/>
        <v>3098744000</v>
      </c>
    </row>
    <row r="40" spans="1:20">
      <c r="A40" s="57" t="s">
        <v>346</v>
      </c>
      <c r="B40" s="91" t="s">
        <v>160</v>
      </c>
      <c r="C40" s="127"/>
      <c r="D40" s="128" t="s">
        <v>240</v>
      </c>
      <c r="E40" s="129"/>
      <c r="F40" s="128">
        <v>3293765</v>
      </c>
      <c r="G40" s="129"/>
      <c r="H40" s="130">
        <v>200</v>
      </c>
      <c r="I40" s="129"/>
      <c r="J40" s="50">
        <v>0</v>
      </c>
      <c r="K40" s="50"/>
      <c r="L40" s="50">
        <v>0</v>
      </c>
      <c r="M40" s="50"/>
      <c r="N40" s="50">
        <v>0</v>
      </c>
      <c r="O40" s="50"/>
      <c r="P40" s="50">
        <v>658753000</v>
      </c>
      <c r="Q40" s="50"/>
      <c r="R40" s="50">
        <v>0</v>
      </c>
      <c r="S40" s="50"/>
      <c r="T40" s="50">
        <f t="shared" si="1"/>
        <v>658753000</v>
      </c>
    </row>
    <row r="41" spans="1:20">
      <c r="A41" s="57" t="s">
        <v>348</v>
      </c>
      <c r="B41" s="150" t="s">
        <v>123</v>
      </c>
      <c r="C41" s="127"/>
      <c r="D41" s="128" t="s">
        <v>473</v>
      </c>
      <c r="E41" s="129"/>
      <c r="F41" s="240">
        <v>1677595</v>
      </c>
      <c r="G41" s="129"/>
      <c r="H41" s="151">
        <v>30</v>
      </c>
      <c r="I41" s="129"/>
      <c r="J41" s="149">
        <v>0</v>
      </c>
      <c r="K41" s="149"/>
      <c r="L41" s="50">
        <v>1011939</v>
      </c>
      <c r="M41" s="149"/>
      <c r="N41" s="50">
        <v>1011939</v>
      </c>
      <c r="O41" s="149"/>
      <c r="P41" s="149">
        <v>50327850</v>
      </c>
      <c r="Q41" s="149"/>
      <c r="R41" s="149">
        <v>-34448</v>
      </c>
      <c r="S41" s="149"/>
      <c r="T41" s="50">
        <f t="shared" si="1"/>
        <v>50293402</v>
      </c>
    </row>
    <row r="42" spans="1:20">
      <c r="A42" s="57" t="s">
        <v>349</v>
      </c>
      <c r="B42" s="91" t="s">
        <v>125</v>
      </c>
      <c r="C42" s="127"/>
      <c r="D42" s="128" t="s">
        <v>255</v>
      </c>
      <c r="E42" s="129"/>
      <c r="F42" s="128">
        <v>1318171</v>
      </c>
      <c r="G42" s="129"/>
      <c r="H42" s="130">
        <v>1300</v>
      </c>
      <c r="I42" s="129"/>
      <c r="J42" s="50">
        <v>0</v>
      </c>
      <c r="K42" s="50"/>
      <c r="L42" s="50">
        <v>34502462</v>
      </c>
      <c r="M42" s="50"/>
      <c r="N42" s="50">
        <v>34502462</v>
      </c>
      <c r="O42" s="50"/>
      <c r="P42" s="50">
        <v>1713622300</v>
      </c>
      <c r="Q42" s="50"/>
      <c r="R42" s="50">
        <v>0</v>
      </c>
      <c r="S42" s="50"/>
      <c r="T42" s="50">
        <f t="shared" si="1"/>
        <v>1713622300</v>
      </c>
    </row>
    <row r="43" spans="1:20">
      <c r="A43" s="57" t="s">
        <v>353</v>
      </c>
      <c r="B43" s="91" t="s">
        <v>157</v>
      </c>
      <c r="C43" s="127"/>
      <c r="D43" s="128" t="s">
        <v>246</v>
      </c>
      <c r="E43" s="129"/>
      <c r="F43" s="128">
        <v>2009331</v>
      </c>
      <c r="G43" s="129"/>
      <c r="H43" s="130">
        <v>2400</v>
      </c>
      <c r="I43" s="129"/>
      <c r="J43" s="50">
        <v>0</v>
      </c>
      <c r="K43" s="50"/>
      <c r="L43" s="50">
        <v>0</v>
      </c>
      <c r="M43" s="50"/>
      <c r="N43" s="50">
        <v>0</v>
      </c>
      <c r="O43" s="50"/>
      <c r="P43" s="50">
        <v>4822394400</v>
      </c>
      <c r="Q43" s="50"/>
      <c r="R43" s="50">
        <v>0</v>
      </c>
      <c r="S43" s="50"/>
      <c r="T43" s="50">
        <f t="shared" si="1"/>
        <v>4822394400</v>
      </c>
    </row>
    <row r="44" spans="1:20">
      <c r="A44" s="57" t="s">
        <v>358</v>
      </c>
      <c r="B44" s="91" t="s">
        <v>121</v>
      </c>
      <c r="C44" s="127"/>
      <c r="D44" s="128" t="s">
        <v>255</v>
      </c>
      <c r="E44" s="129"/>
      <c r="F44" s="128">
        <v>1045247</v>
      </c>
      <c r="G44" s="129"/>
      <c r="H44" s="130">
        <v>2150</v>
      </c>
      <c r="I44" s="129"/>
      <c r="J44" s="50">
        <v>0</v>
      </c>
      <c r="K44" s="50"/>
      <c r="L44" s="50">
        <v>0</v>
      </c>
      <c r="M44" s="50"/>
      <c r="N44" s="50">
        <v>0</v>
      </c>
      <c r="O44" s="50"/>
      <c r="P44" s="50">
        <v>2247281050</v>
      </c>
      <c r="Q44" s="50"/>
      <c r="R44" s="50">
        <v>0</v>
      </c>
      <c r="S44" s="50"/>
      <c r="T44" s="50">
        <f t="shared" si="1"/>
        <v>2247281050</v>
      </c>
    </row>
    <row r="45" spans="1:20">
      <c r="A45" s="57" t="s">
        <v>367</v>
      </c>
      <c r="B45" s="91" t="s">
        <v>141</v>
      </c>
      <c r="C45" s="127"/>
      <c r="D45" s="128" t="s">
        <v>241</v>
      </c>
      <c r="E45" s="129"/>
      <c r="F45" s="128">
        <v>357051</v>
      </c>
      <c r="G45" s="129"/>
      <c r="H45" s="130">
        <v>2570</v>
      </c>
      <c r="I45" s="129"/>
      <c r="J45" s="50">
        <v>0</v>
      </c>
      <c r="K45" s="50"/>
      <c r="L45" s="50">
        <v>17037131</v>
      </c>
      <c r="M45" s="50"/>
      <c r="N45" s="50">
        <v>17037131</v>
      </c>
      <c r="O45" s="50"/>
      <c r="P45" s="50">
        <v>917621070</v>
      </c>
      <c r="Q45" s="50"/>
      <c r="R45" s="50">
        <v>-36801371</v>
      </c>
      <c r="S45" s="50"/>
      <c r="T45" s="50">
        <f t="shared" si="1"/>
        <v>880819699</v>
      </c>
    </row>
    <row r="46" spans="1:20">
      <c r="A46" s="57" t="s">
        <v>369</v>
      </c>
      <c r="B46" s="91" t="s">
        <v>218</v>
      </c>
      <c r="C46" s="127"/>
      <c r="D46" s="128" t="s">
        <v>240</v>
      </c>
      <c r="E46" s="129"/>
      <c r="F46" s="128">
        <v>870763</v>
      </c>
      <c r="G46" s="129"/>
      <c r="H46" s="130">
        <v>300</v>
      </c>
      <c r="I46" s="129"/>
      <c r="J46" s="50">
        <v>0</v>
      </c>
      <c r="K46" s="50"/>
      <c r="L46" s="50">
        <v>13570332</v>
      </c>
      <c r="M46" s="50"/>
      <c r="N46" s="50">
        <v>13570332</v>
      </c>
      <c r="O46" s="50"/>
      <c r="P46" s="50">
        <v>261228900</v>
      </c>
      <c r="Q46" s="50"/>
      <c r="R46" s="50">
        <v>0</v>
      </c>
      <c r="S46" s="50"/>
      <c r="T46" s="50">
        <f t="shared" si="1"/>
        <v>261228900</v>
      </c>
    </row>
    <row r="47" spans="1:20">
      <c r="A47" s="57" t="s">
        <v>371</v>
      </c>
      <c r="B47" s="91" t="s">
        <v>220</v>
      </c>
      <c r="C47" s="127"/>
      <c r="D47" s="128" t="s">
        <v>468</v>
      </c>
      <c r="E47" s="129"/>
      <c r="F47" s="128">
        <v>922577</v>
      </c>
      <c r="G47" s="129"/>
      <c r="H47" s="130">
        <v>250</v>
      </c>
      <c r="I47" s="129"/>
      <c r="J47" s="50">
        <v>0</v>
      </c>
      <c r="K47" s="50"/>
      <c r="L47" s="50">
        <v>4125038</v>
      </c>
      <c r="M47" s="50"/>
      <c r="N47" s="50">
        <v>4125038</v>
      </c>
      <c r="O47" s="50"/>
      <c r="P47" s="50">
        <v>230644250</v>
      </c>
      <c r="Q47" s="50"/>
      <c r="R47" s="50">
        <v>-13392247</v>
      </c>
      <c r="S47" s="50"/>
      <c r="T47" s="50">
        <f t="shared" si="1"/>
        <v>217252003</v>
      </c>
    </row>
    <row r="48" spans="1:20">
      <c r="A48" s="57" t="s">
        <v>372</v>
      </c>
      <c r="B48" s="91" t="s">
        <v>164</v>
      </c>
      <c r="C48" s="127"/>
      <c r="D48" s="128" t="s">
        <v>236</v>
      </c>
      <c r="E48" s="129"/>
      <c r="F48" s="128">
        <v>139761</v>
      </c>
      <c r="G48" s="129"/>
      <c r="H48" s="130">
        <v>5700</v>
      </c>
      <c r="I48" s="129"/>
      <c r="J48" s="50">
        <v>0</v>
      </c>
      <c r="K48" s="50"/>
      <c r="L48" s="50">
        <v>0</v>
      </c>
      <c r="M48" s="50"/>
      <c r="N48" s="50">
        <v>0</v>
      </c>
      <c r="O48" s="50"/>
      <c r="P48" s="50">
        <v>796637700</v>
      </c>
      <c r="Q48" s="50"/>
      <c r="R48" s="50">
        <v>0</v>
      </c>
      <c r="S48" s="50"/>
      <c r="T48" s="50">
        <f t="shared" si="1"/>
        <v>796637700</v>
      </c>
    </row>
    <row r="49" spans="1:20">
      <c r="A49" s="57" t="s">
        <v>374</v>
      </c>
      <c r="B49" s="91" t="s">
        <v>169</v>
      </c>
      <c r="C49" s="127"/>
      <c r="D49" s="128" t="s">
        <v>233</v>
      </c>
      <c r="E49" s="129"/>
      <c r="F49" s="128">
        <v>4403047</v>
      </c>
      <c r="G49" s="129"/>
      <c r="H49" s="130">
        <v>32</v>
      </c>
      <c r="I49" s="129"/>
      <c r="J49" s="50">
        <v>0</v>
      </c>
      <c r="K49" s="50"/>
      <c r="L49" s="50">
        <v>2721263</v>
      </c>
      <c r="M49" s="50"/>
      <c r="N49" s="50">
        <v>2721263</v>
      </c>
      <c r="O49" s="50"/>
      <c r="P49" s="50">
        <v>140897504</v>
      </c>
      <c r="Q49" s="50"/>
      <c r="R49" s="50">
        <v>-2929459</v>
      </c>
      <c r="S49" s="50"/>
      <c r="T49" s="50">
        <f t="shared" si="1"/>
        <v>137968045</v>
      </c>
    </row>
    <row r="50" spans="1:20">
      <c r="A50" s="57" t="s">
        <v>375</v>
      </c>
      <c r="B50" s="91" t="s">
        <v>211</v>
      </c>
      <c r="C50" s="127"/>
      <c r="D50" s="128" t="s">
        <v>238</v>
      </c>
      <c r="E50" s="129"/>
      <c r="F50" s="128">
        <v>69093</v>
      </c>
      <c r="G50" s="129"/>
      <c r="H50" s="130">
        <v>400</v>
      </c>
      <c r="I50" s="129"/>
      <c r="J50" s="50">
        <v>0</v>
      </c>
      <c r="K50" s="50"/>
      <c r="L50" s="50">
        <v>0</v>
      </c>
      <c r="M50" s="50"/>
      <c r="N50" s="50">
        <v>0</v>
      </c>
      <c r="O50" s="50"/>
      <c r="P50" s="50">
        <v>27637200</v>
      </c>
      <c r="Q50" s="50"/>
      <c r="R50" s="50">
        <v>0</v>
      </c>
      <c r="S50" s="50"/>
      <c r="T50" s="50">
        <f t="shared" si="1"/>
        <v>27637200</v>
      </c>
    </row>
    <row r="51" spans="1:20">
      <c r="A51" s="57" t="s">
        <v>377</v>
      </c>
      <c r="B51" s="91" t="s">
        <v>124</v>
      </c>
      <c r="C51" s="127"/>
      <c r="D51" s="128" t="s">
        <v>241</v>
      </c>
      <c r="E51" s="129"/>
      <c r="F51" s="128">
        <v>293469</v>
      </c>
      <c r="G51" s="129"/>
      <c r="H51" s="130">
        <v>740</v>
      </c>
      <c r="I51" s="129"/>
      <c r="J51" s="50">
        <v>0</v>
      </c>
      <c r="K51" s="50"/>
      <c r="L51" s="50">
        <v>148643</v>
      </c>
      <c r="M51" s="50"/>
      <c r="N51" s="50">
        <v>148643</v>
      </c>
      <c r="O51" s="50"/>
      <c r="P51" s="50">
        <v>217167060</v>
      </c>
      <c r="Q51" s="50"/>
      <c r="R51" s="50">
        <v>0</v>
      </c>
      <c r="S51" s="50"/>
      <c r="T51" s="50">
        <f t="shared" si="1"/>
        <v>217167060</v>
      </c>
    </row>
    <row r="52" spans="1:20">
      <c r="A52" s="57" t="s">
        <v>378</v>
      </c>
      <c r="B52" s="91" t="s">
        <v>153</v>
      </c>
      <c r="C52" s="127"/>
      <c r="D52" s="128" t="s">
        <v>240</v>
      </c>
      <c r="E52" s="129"/>
      <c r="F52" s="128">
        <v>355050</v>
      </c>
      <c r="G52" s="129"/>
      <c r="H52" s="130">
        <v>2000</v>
      </c>
      <c r="I52" s="129"/>
      <c r="J52" s="50">
        <v>0</v>
      </c>
      <c r="K52" s="50"/>
      <c r="L52" s="50">
        <v>0</v>
      </c>
      <c r="M52" s="50"/>
      <c r="N52" s="50">
        <v>0</v>
      </c>
      <c r="O52" s="50"/>
      <c r="P52" s="50">
        <v>710100000</v>
      </c>
      <c r="Q52" s="50"/>
      <c r="R52" s="50">
        <v>0</v>
      </c>
      <c r="S52" s="50"/>
      <c r="T52" s="50">
        <f t="shared" si="1"/>
        <v>710100000</v>
      </c>
    </row>
    <row r="53" spans="1:20">
      <c r="A53" s="57" t="s">
        <v>382</v>
      </c>
      <c r="B53" s="91" t="s">
        <v>98</v>
      </c>
      <c r="C53" s="127"/>
      <c r="D53" s="128" t="s">
        <v>246</v>
      </c>
      <c r="E53" s="129"/>
      <c r="F53" s="128">
        <v>491633</v>
      </c>
      <c r="G53" s="129"/>
      <c r="H53" s="130">
        <v>4350</v>
      </c>
      <c r="I53" s="129"/>
      <c r="J53" s="50">
        <v>0</v>
      </c>
      <c r="K53" s="50"/>
      <c r="L53" s="50">
        <v>0</v>
      </c>
      <c r="M53" s="50"/>
      <c r="N53" s="50">
        <v>0</v>
      </c>
      <c r="O53" s="50"/>
      <c r="P53" s="50">
        <v>2138603550</v>
      </c>
      <c r="Q53" s="50"/>
      <c r="R53" s="50">
        <v>0</v>
      </c>
      <c r="S53" s="50"/>
      <c r="T53" s="50">
        <f t="shared" si="1"/>
        <v>2138603550</v>
      </c>
    </row>
    <row r="54" spans="1:20">
      <c r="A54" s="57" t="s">
        <v>383</v>
      </c>
      <c r="B54" s="91" t="s">
        <v>152</v>
      </c>
      <c r="C54" s="127"/>
      <c r="D54" s="128" t="s">
        <v>240</v>
      </c>
      <c r="E54" s="129"/>
      <c r="F54" s="128">
        <v>1369159</v>
      </c>
      <c r="G54" s="129"/>
      <c r="H54" s="130">
        <v>700</v>
      </c>
      <c r="I54" s="129"/>
      <c r="J54" s="50">
        <v>0</v>
      </c>
      <c r="K54" s="50"/>
      <c r="L54" s="50">
        <v>0</v>
      </c>
      <c r="M54" s="50"/>
      <c r="N54" s="50">
        <v>0</v>
      </c>
      <c r="O54" s="50"/>
      <c r="P54" s="50">
        <v>958411300</v>
      </c>
      <c r="Q54" s="50"/>
      <c r="R54" s="50">
        <v>0</v>
      </c>
      <c r="S54" s="50"/>
      <c r="T54" s="50">
        <f t="shared" si="1"/>
        <v>958411300</v>
      </c>
    </row>
    <row r="55" spans="1:20" s="164" customFormat="1">
      <c r="A55" s="57" t="s">
        <v>387</v>
      </c>
      <c r="B55" s="163" t="s">
        <v>163</v>
      </c>
      <c r="D55" s="128" t="s">
        <v>238</v>
      </c>
      <c r="E55" s="129"/>
      <c r="F55" s="128">
        <v>105355</v>
      </c>
      <c r="H55" s="149">
        <v>400</v>
      </c>
      <c r="J55" s="149">
        <v>0</v>
      </c>
      <c r="K55" s="163"/>
      <c r="L55" s="50">
        <v>0</v>
      </c>
      <c r="M55" s="163"/>
      <c r="N55" s="50">
        <v>0</v>
      </c>
      <c r="O55" s="163"/>
      <c r="P55" s="149">
        <v>42142000</v>
      </c>
      <c r="Q55" s="163"/>
      <c r="R55" s="149">
        <v>0</v>
      </c>
      <c r="S55" s="163"/>
      <c r="T55" s="50">
        <f t="shared" si="1"/>
        <v>42142000</v>
      </c>
    </row>
    <row r="56" spans="1:20">
      <c r="A56" s="57" t="s">
        <v>388</v>
      </c>
      <c r="B56" s="91" t="s">
        <v>101</v>
      </c>
      <c r="C56" s="127"/>
      <c r="D56" s="128" t="s">
        <v>246</v>
      </c>
      <c r="E56" s="129"/>
      <c r="F56" s="128">
        <v>1048281</v>
      </c>
      <c r="G56" s="129"/>
      <c r="H56" s="130">
        <v>85</v>
      </c>
      <c r="I56" s="129"/>
      <c r="J56" s="50">
        <v>0</v>
      </c>
      <c r="K56" s="50"/>
      <c r="L56" s="50">
        <v>0</v>
      </c>
      <c r="M56" s="50"/>
      <c r="N56" s="50">
        <v>0</v>
      </c>
      <c r="O56" s="50"/>
      <c r="P56" s="50">
        <v>89103885</v>
      </c>
      <c r="Q56" s="50"/>
      <c r="R56" s="50">
        <v>0</v>
      </c>
      <c r="S56" s="50"/>
      <c r="T56" s="50">
        <f t="shared" si="1"/>
        <v>89103885</v>
      </c>
    </row>
    <row r="57" spans="1:20">
      <c r="A57" s="57" t="s">
        <v>389</v>
      </c>
      <c r="B57" s="91" t="s">
        <v>119</v>
      </c>
      <c r="C57" s="127"/>
      <c r="D57" s="128" t="s">
        <v>246</v>
      </c>
      <c r="E57" s="129"/>
      <c r="F57" s="128">
        <v>1976188</v>
      </c>
      <c r="G57" s="129"/>
      <c r="H57" s="130">
        <v>640</v>
      </c>
      <c r="I57" s="129"/>
      <c r="J57" s="50">
        <v>0</v>
      </c>
      <c r="K57" s="50"/>
      <c r="L57" s="50">
        <v>0</v>
      </c>
      <c r="M57" s="50"/>
      <c r="N57" s="50">
        <v>0</v>
      </c>
      <c r="O57" s="50"/>
      <c r="P57" s="50">
        <v>1264760320</v>
      </c>
      <c r="Q57" s="50"/>
      <c r="R57" s="50">
        <v>0</v>
      </c>
      <c r="S57" s="50"/>
      <c r="T57" s="50">
        <f t="shared" si="1"/>
        <v>1264760320</v>
      </c>
    </row>
    <row r="58" spans="1:20">
      <c r="A58" s="57" t="s">
        <v>390</v>
      </c>
      <c r="B58" s="91" t="s">
        <v>192</v>
      </c>
      <c r="C58" s="127"/>
      <c r="D58" s="128" t="s">
        <v>251</v>
      </c>
      <c r="E58" s="129"/>
      <c r="F58" s="128">
        <v>2821</v>
      </c>
      <c r="G58" s="129"/>
      <c r="H58" s="130">
        <v>1700</v>
      </c>
      <c r="I58" s="129"/>
      <c r="J58" s="50">
        <v>0</v>
      </c>
      <c r="K58" s="50"/>
      <c r="L58" s="50">
        <v>0</v>
      </c>
      <c r="M58" s="50"/>
      <c r="N58" s="50">
        <v>0</v>
      </c>
      <c r="O58" s="50"/>
      <c r="P58" s="50">
        <v>4795700</v>
      </c>
      <c r="Q58" s="50"/>
      <c r="R58" s="50">
        <v>0</v>
      </c>
      <c r="S58" s="50"/>
      <c r="T58" s="50">
        <f t="shared" si="1"/>
        <v>4795700</v>
      </c>
    </row>
    <row r="59" spans="1:20">
      <c r="A59" s="57" t="s">
        <v>394</v>
      </c>
      <c r="B59" s="91" t="s">
        <v>137</v>
      </c>
      <c r="C59" s="127"/>
      <c r="D59" s="128" t="s">
        <v>237</v>
      </c>
      <c r="E59" s="129"/>
      <c r="F59" s="128">
        <v>226122</v>
      </c>
      <c r="G59" s="129"/>
      <c r="H59" s="130">
        <v>1250</v>
      </c>
      <c r="I59" s="129"/>
      <c r="J59" s="50">
        <v>0</v>
      </c>
      <c r="K59" s="50"/>
      <c r="L59" s="149">
        <v>0</v>
      </c>
      <c r="M59" s="50"/>
      <c r="N59" s="50">
        <v>0</v>
      </c>
      <c r="O59" s="50"/>
      <c r="P59" s="50">
        <v>282652500</v>
      </c>
      <c r="Q59" s="50"/>
      <c r="R59" s="50">
        <v>0</v>
      </c>
      <c r="S59" s="50"/>
      <c r="T59" s="50">
        <f t="shared" si="1"/>
        <v>282652500</v>
      </c>
    </row>
    <row r="60" spans="1:20">
      <c r="A60" s="57" t="s">
        <v>395</v>
      </c>
      <c r="B60" s="91" t="s">
        <v>223</v>
      </c>
      <c r="C60" s="127"/>
      <c r="D60" s="128" t="s">
        <v>246</v>
      </c>
      <c r="E60" s="129"/>
      <c r="F60" s="128">
        <v>1754536</v>
      </c>
      <c r="G60" s="129"/>
      <c r="H60" s="130">
        <v>450</v>
      </c>
      <c r="I60" s="129"/>
      <c r="J60" s="50">
        <v>0</v>
      </c>
      <c r="K60" s="50"/>
      <c r="L60" s="149">
        <v>0</v>
      </c>
      <c r="M60" s="50"/>
      <c r="N60" s="50">
        <v>0</v>
      </c>
      <c r="O60" s="50"/>
      <c r="P60" s="50">
        <v>789541200</v>
      </c>
      <c r="Q60" s="50"/>
      <c r="R60" s="50">
        <v>0</v>
      </c>
      <c r="S60" s="50"/>
      <c r="T60" s="50">
        <f t="shared" si="1"/>
        <v>789541200</v>
      </c>
    </row>
    <row r="61" spans="1:20">
      <c r="A61" s="57" t="s">
        <v>396</v>
      </c>
      <c r="B61" s="91" t="s">
        <v>228</v>
      </c>
      <c r="C61" s="127"/>
      <c r="D61" s="128" t="s">
        <v>512</v>
      </c>
      <c r="E61" s="129"/>
      <c r="F61" s="128">
        <v>528705</v>
      </c>
      <c r="G61" s="129"/>
      <c r="H61" s="130">
        <v>265</v>
      </c>
      <c r="I61" s="129"/>
      <c r="J61" s="50">
        <v>0</v>
      </c>
      <c r="K61" s="50"/>
      <c r="L61" s="149">
        <v>9127613</v>
      </c>
      <c r="M61" s="50"/>
      <c r="N61" s="50">
        <v>9127613</v>
      </c>
      <c r="O61" s="50"/>
      <c r="P61" s="50">
        <v>140106825</v>
      </c>
      <c r="Q61" s="50"/>
      <c r="R61" s="50">
        <v>-10722913</v>
      </c>
      <c r="S61" s="50"/>
      <c r="T61" s="50">
        <f t="shared" si="1"/>
        <v>129383912</v>
      </c>
    </row>
    <row r="62" spans="1:20">
      <c r="A62" s="57" t="s">
        <v>398</v>
      </c>
      <c r="B62" s="91" t="s">
        <v>209</v>
      </c>
      <c r="C62" s="127"/>
      <c r="D62" s="128" t="s">
        <v>245</v>
      </c>
      <c r="E62" s="129"/>
      <c r="F62" s="128">
        <v>633854</v>
      </c>
      <c r="G62" s="129"/>
      <c r="H62" s="130">
        <v>400</v>
      </c>
      <c r="I62" s="129"/>
      <c r="J62" s="50">
        <v>0</v>
      </c>
      <c r="K62" s="50"/>
      <c r="L62" s="149">
        <v>0</v>
      </c>
      <c r="M62" s="50"/>
      <c r="N62" s="50">
        <v>0</v>
      </c>
      <c r="O62" s="50"/>
      <c r="P62" s="50">
        <v>253541600</v>
      </c>
      <c r="Q62" s="50"/>
      <c r="R62" s="50">
        <v>0</v>
      </c>
      <c r="S62" s="50"/>
      <c r="T62" s="50">
        <f t="shared" si="1"/>
        <v>253541600</v>
      </c>
    </row>
    <row r="63" spans="1:20">
      <c r="A63" s="57" t="s">
        <v>399</v>
      </c>
      <c r="B63" s="91" t="s">
        <v>162</v>
      </c>
      <c r="C63" s="127"/>
      <c r="D63" s="128" t="s">
        <v>233</v>
      </c>
      <c r="E63" s="129"/>
      <c r="F63" s="128">
        <v>302497</v>
      </c>
      <c r="G63" s="129"/>
      <c r="H63" s="130">
        <v>2650</v>
      </c>
      <c r="I63" s="129"/>
      <c r="J63" s="50">
        <v>0</v>
      </c>
      <c r="K63" s="50"/>
      <c r="L63" s="149">
        <v>15880468</v>
      </c>
      <c r="M63" s="50"/>
      <c r="N63" s="50">
        <v>15880468</v>
      </c>
      <c r="O63" s="50"/>
      <c r="P63" s="50">
        <v>801617050</v>
      </c>
      <c r="Q63" s="50"/>
      <c r="R63" s="50">
        <v>-6534922</v>
      </c>
      <c r="S63" s="50"/>
      <c r="T63" s="50">
        <f t="shared" si="1"/>
        <v>795082128</v>
      </c>
    </row>
    <row r="64" spans="1:20">
      <c r="A64" s="57" t="s">
        <v>400</v>
      </c>
      <c r="B64" s="91" t="s">
        <v>165</v>
      </c>
      <c r="C64" s="127"/>
      <c r="D64" s="128" t="s">
        <v>238</v>
      </c>
      <c r="E64" s="129"/>
      <c r="F64" s="128">
        <v>521923</v>
      </c>
      <c r="G64" s="129"/>
      <c r="H64" s="130">
        <v>510</v>
      </c>
      <c r="I64" s="129"/>
      <c r="J64" s="50">
        <v>0</v>
      </c>
      <c r="K64" s="50"/>
      <c r="L64" s="149">
        <v>5106985</v>
      </c>
      <c r="M64" s="50"/>
      <c r="N64" s="50">
        <v>5106985</v>
      </c>
      <c r="O64" s="50"/>
      <c r="P64" s="50">
        <v>266180730</v>
      </c>
      <c r="Q64" s="50"/>
      <c r="R64" s="50">
        <v>-6405419</v>
      </c>
      <c r="S64" s="50"/>
      <c r="T64" s="50">
        <f t="shared" si="1"/>
        <v>259775311</v>
      </c>
    </row>
    <row r="65" spans="1:20">
      <c r="A65" s="57" t="s">
        <v>402</v>
      </c>
      <c r="B65" s="150" t="s">
        <v>94</v>
      </c>
      <c r="C65" s="127"/>
      <c r="D65" s="128" t="s">
        <v>245</v>
      </c>
      <c r="E65" s="129"/>
      <c r="F65" s="240">
        <v>813670</v>
      </c>
      <c r="G65" s="129"/>
      <c r="H65" s="151">
        <v>36</v>
      </c>
      <c r="I65" s="129"/>
      <c r="J65" s="149">
        <v>0</v>
      </c>
      <c r="K65" s="149"/>
      <c r="L65" s="149">
        <v>588976</v>
      </c>
      <c r="M65" s="149"/>
      <c r="N65" s="50">
        <v>588976</v>
      </c>
      <c r="O65" s="149"/>
      <c r="P65" s="149">
        <v>29292120</v>
      </c>
      <c r="Q65" s="149"/>
      <c r="R65" s="149">
        <v>-20049</v>
      </c>
      <c r="S65" s="149"/>
      <c r="T65" s="50">
        <f t="shared" si="1"/>
        <v>29272071</v>
      </c>
    </row>
    <row r="66" spans="1:20">
      <c r="A66" s="57" t="s">
        <v>404</v>
      </c>
      <c r="B66" s="91" t="s">
        <v>127</v>
      </c>
      <c r="C66" s="127"/>
      <c r="D66" s="128" t="s">
        <v>245</v>
      </c>
      <c r="E66" s="129"/>
      <c r="F66" s="128">
        <v>104252</v>
      </c>
      <c r="G66" s="129"/>
      <c r="H66" s="130">
        <v>3680</v>
      </c>
      <c r="I66" s="129"/>
      <c r="J66" s="50">
        <v>0</v>
      </c>
      <c r="K66" s="50"/>
      <c r="L66" s="149">
        <v>262592</v>
      </c>
      <c r="M66" s="50"/>
      <c r="N66" s="50">
        <v>262592</v>
      </c>
      <c r="O66" s="50"/>
      <c r="P66" s="50">
        <v>383647360</v>
      </c>
      <c r="Q66" s="50"/>
      <c r="R66" s="50">
        <v>0</v>
      </c>
      <c r="S66" s="50"/>
      <c r="T66" s="50">
        <f t="shared" si="1"/>
        <v>383647360</v>
      </c>
    </row>
    <row r="67" spans="1:20">
      <c r="A67" s="57" t="s">
        <v>469</v>
      </c>
      <c r="B67" s="91" t="s">
        <v>182</v>
      </c>
      <c r="C67" s="127"/>
      <c r="D67" s="128" t="s">
        <v>247</v>
      </c>
      <c r="E67" s="129"/>
      <c r="F67" s="128">
        <v>901999</v>
      </c>
      <c r="G67" s="129"/>
      <c r="H67" s="130">
        <v>2000</v>
      </c>
      <c r="I67" s="129"/>
      <c r="J67" s="50">
        <v>0</v>
      </c>
      <c r="K67" s="50"/>
      <c r="L67" s="149">
        <v>33537824</v>
      </c>
      <c r="M67" s="50"/>
      <c r="N67" s="50">
        <v>33537824</v>
      </c>
      <c r="O67" s="50"/>
      <c r="P67" s="50">
        <v>1803998000</v>
      </c>
      <c r="Q67" s="50"/>
      <c r="R67" s="50">
        <v>-71210447</v>
      </c>
      <c r="S67" s="50"/>
      <c r="T67" s="50">
        <f t="shared" si="1"/>
        <v>1732787553</v>
      </c>
    </row>
    <row r="68" spans="1:20">
      <c r="A68" s="57" t="s">
        <v>406</v>
      </c>
      <c r="B68" s="91" t="s">
        <v>178</v>
      </c>
      <c r="C68" s="127"/>
      <c r="D68" s="128" t="s">
        <v>468</v>
      </c>
      <c r="E68" s="129"/>
      <c r="F68" s="128">
        <v>91306</v>
      </c>
      <c r="G68" s="129"/>
      <c r="H68" s="130">
        <v>170</v>
      </c>
      <c r="I68" s="129"/>
      <c r="J68" s="50">
        <v>0</v>
      </c>
      <c r="K68" s="50"/>
      <c r="L68" s="149">
        <v>272018</v>
      </c>
      <c r="M68" s="50"/>
      <c r="N68" s="50">
        <v>272018</v>
      </c>
      <c r="O68" s="50"/>
      <c r="P68" s="50">
        <v>15522020</v>
      </c>
      <c r="Q68" s="50"/>
      <c r="R68" s="50">
        <v>-1050660</v>
      </c>
      <c r="S68" s="50"/>
      <c r="T68" s="50">
        <f t="shared" si="1"/>
        <v>14471360</v>
      </c>
    </row>
    <row r="69" spans="1:20">
      <c r="A69" s="57" t="s">
        <v>409</v>
      </c>
      <c r="B69" s="150" t="s">
        <v>266</v>
      </c>
      <c r="C69" s="127"/>
      <c r="D69" s="128" t="s">
        <v>474</v>
      </c>
      <c r="E69" s="129"/>
      <c r="F69" s="240">
        <v>125122</v>
      </c>
      <c r="G69" s="129"/>
      <c r="H69" s="151">
        <v>2900</v>
      </c>
      <c r="I69" s="129"/>
      <c r="J69" s="149">
        <v>0</v>
      </c>
      <c r="K69" s="149"/>
      <c r="L69" s="149">
        <v>0</v>
      </c>
      <c r="M69" s="149"/>
      <c r="N69" s="50">
        <v>0</v>
      </c>
      <c r="O69" s="149"/>
      <c r="P69" s="149">
        <v>362853800</v>
      </c>
      <c r="Q69" s="149"/>
      <c r="R69" s="149">
        <v>0</v>
      </c>
      <c r="S69" s="149"/>
      <c r="T69" s="50">
        <f t="shared" si="1"/>
        <v>362853800</v>
      </c>
    </row>
    <row r="70" spans="1:20">
      <c r="A70" s="57" t="s">
        <v>410</v>
      </c>
      <c r="B70" s="91" t="s">
        <v>217</v>
      </c>
      <c r="C70" s="127"/>
      <c r="D70" s="128" t="s">
        <v>245</v>
      </c>
      <c r="E70" s="129"/>
      <c r="F70" s="128">
        <v>7379981</v>
      </c>
      <c r="G70" s="129"/>
      <c r="H70" s="130">
        <v>7</v>
      </c>
      <c r="I70" s="129"/>
      <c r="J70" s="50">
        <v>0</v>
      </c>
      <c r="K70" s="50"/>
      <c r="L70" s="149">
        <v>0</v>
      </c>
      <c r="M70" s="50"/>
      <c r="N70" s="50">
        <v>0</v>
      </c>
      <c r="O70" s="50"/>
      <c r="P70" s="50">
        <v>51659867</v>
      </c>
      <c r="Q70" s="50"/>
      <c r="R70" s="50">
        <v>0</v>
      </c>
      <c r="S70" s="50"/>
      <c r="T70" s="50">
        <f t="shared" si="1"/>
        <v>51659867</v>
      </c>
    </row>
    <row r="71" spans="1:20">
      <c r="A71" s="57" t="s">
        <v>412</v>
      </c>
      <c r="B71" s="91" t="s">
        <v>142</v>
      </c>
      <c r="C71" s="127"/>
      <c r="D71" s="128" t="s">
        <v>468</v>
      </c>
      <c r="E71" s="129"/>
      <c r="F71" s="128">
        <v>467028</v>
      </c>
      <c r="G71" s="129"/>
      <c r="H71" s="130">
        <v>350</v>
      </c>
      <c r="I71" s="129"/>
      <c r="J71" s="50">
        <v>0</v>
      </c>
      <c r="K71" s="50"/>
      <c r="L71" s="149">
        <v>3058750</v>
      </c>
      <c r="M71" s="50"/>
      <c r="N71" s="50">
        <v>3058750</v>
      </c>
      <c r="O71" s="50"/>
      <c r="P71" s="50">
        <v>163459800</v>
      </c>
      <c r="Q71" s="50"/>
      <c r="R71" s="50">
        <v>-5934184</v>
      </c>
      <c r="S71" s="50"/>
      <c r="T71" s="50">
        <f t="shared" si="1"/>
        <v>157525616</v>
      </c>
    </row>
    <row r="72" spans="1:20">
      <c r="A72" s="57" t="s">
        <v>470</v>
      </c>
      <c r="B72" s="91" t="s">
        <v>170</v>
      </c>
      <c r="C72" s="127"/>
      <c r="D72" s="128" t="s">
        <v>238</v>
      </c>
      <c r="E72" s="129"/>
      <c r="F72" s="128">
        <v>353719</v>
      </c>
      <c r="G72" s="129"/>
      <c r="H72" s="130">
        <v>1270</v>
      </c>
      <c r="I72" s="129"/>
      <c r="J72" s="50">
        <v>0</v>
      </c>
      <c r="K72" s="50"/>
      <c r="L72" s="149">
        <v>0</v>
      </c>
      <c r="M72" s="50"/>
      <c r="N72" s="50">
        <v>0</v>
      </c>
      <c r="O72" s="50"/>
      <c r="P72" s="50">
        <v>449223130</v>
      </c>
      <c r="Q72" s="50"/>
      <c r="R72" s="50">
        <v>0</v>
      </c>
      <c r="S72" s="50"/>
      <c r="T72" s="50">
        <f t="shared" si="1"/>
        <v>449223130</v>
      </c>
    </row>
    <row r="73" spans="1:20">
      <c r="A73" s="57" t="s">
        <v>345</v>
      </c>
      <c r="B73" s="91" t="s">
        <v>172</v>
      </c>
      <c r="C73" s="127"/>
      <c r="D73" s="128" t="s">
        <v>247</v>
      </c>
      <c r="E73" s="129"/>
      <c r="F73" s="128">
        <v>1477813</v>
      </c>
      <c r="G73" s="129"/>
      <c r="H73" s="130">
        <v>120</v>
      </c>
      <c r="I73" s="129"/>
      <c r="J73" s="50">
        <v>0</v>
      </c>
      <c r="K73" s="50"/>
      <c r="L73" s="149">
        <v>3212584</v>
      </c>
      <c r="M73" s="50"/>
      <c r="N73" s="50">
        <v>3212584</v>
      </c>
      <c r="O73" s="50"/>
      <c r="P73" s="50">
        <v>177337560</v>
      </c>
      <c r="Q73" s="50"/>
      <c r="R73" s="50">
        <v>-9212341</v>
      </c>
      <c r="S73" s="50"/>
      <c r="T73" s="50">
        <f t="shared" ref="T73:T82" si="2">P73+R73</f>
        <v>168125219</v>
      </c>
    </row>
    <row r="74" spans="1:20">
      <c r="A74" s="57" t="s">
        <v>421</v>
      </c>
      <c r="B74" s="91" t="s">
        <v>174</v>
      </c>
      <c r="C74" s="127"/>
      <c r="D74" s="128" t="s">
        <v>236</v>
      </c>
      <c r="E74" s="129"/>
      <c r="F74" s="128">
        <v>3966117</v>
      </c>
      <c r="G74" s="129"/>
      <c r="H74" s="130">
        <v>130</v>
      </c>
      <c r="I74" s="129"/>
      <c r="J74" s="50">
        <v>0</v>
      </c>
      <c r="K74" s="50"/>
      <c r="L74" s="149">
        <v>10367048</v>
      </c>
      <c r="M74" s="50"/>
      <c r="N74" s="50">
        <v>10367048</v>
      </c>
      <c r="O74" s="50"/>
      <c r="P74" s="50">
        <v>515595210</v>
      </c>
      <c r="Q74" s="50"/>
      <c r="R74" s="50">
        <v>-352906</v>
      </c>
      <c r="S74" s="50"/>
      <c r="T74" s="50">
        <f t="shared" si="2"/>
        <v>515242304</v>
      </c>
    </row>
    <row r="75" spans="1:20">
      <c r="A75" s="57" t="s">
        <v>424</v>
      </c>
      <c r="B75" s="91" t="s">
        <v>154</v>
      </c>
      <c r="C75" s="127"/>
      <c r="D75" s="128" t="s">
        <v>232</v>
      </c>
      <c r="E75" s="129"/>
      <c r="F75" s="128">
        <v>516554</v>
      </c>
      <c r="G75" s="129"/>
      <c r="H75" s="130">
        <v>200</v>
      </c>
      <c r="I75" s="129"/>
      <c r="J75" s="50">
        <v>0</v>
      </c>
      <c r="K75" s="50"/>
      <c r="L75" s="149">
        <v>0</v>
      </c>
      <c r="M75" s="50"/>
      <c r="N75" s="50">
        <v>0</v>
      </c>
      <c r="O75" s="50"/>
      <c r="P75" s="50">
        <v>103310800</v>
      </c>
      <c r="Q75" s="50"/>
      <c r="R75" s="50">
        <v>0</v>
      </c>
      <c r="S75" s="50"/>
      <c r="T75" s="50">
        <f t="shared" si="2"/>
        <v>103310800</v>
      </c>
    </row>
    <row r="76" spans="1:20">
      <c r="A76" s="57" t="s">
        <v>428</v>
      </c>
      <c r="B76" s="91" t="s">
        <v>190</v>
      </c>
      <c r="C76" s="127"/>
      <c r="D76" s="128" t="s">
        <v>244</v>
      </c>
      <c r="E76" s="129"/>
      <c r="F76" s="128">
        <v>1336086</v>
      </c>
      <c r="G76" s="129"/>
      <c r="H76" s="130">
        <v>6500</v>
      </c>
      <c r="I76" s="129"/>
      <c r="J76" s="50">
        <v>0</v>
      </c>
      <c r="K76" s="50"/>
      <c r="L76" s="149">
        <v>0</v>
      </c>
      <c r="M76" s="50"/>
      <c r="N76" s="50">
        <v>0</v>
      </c>
      <c r="O76" s="50"/>
      <c r="P76" s="50">
        <v>8684559000</v>
      </c>
      <c r="Q76" s="50"/>
      <c r="R76" s="50">
        <v>0</v>
      </c>
      <c r="S76" s="50"/>
      <c r="T76" s="50">
        <f t="shared" si="2"/>
        <v>8684559000</v>
      </c>
    </row>
    <row r="77" spans="1:20">
      <c r="A77" s="57" t="s">
        <v>429</v>
      </c>
      <c r="B77" s="91" t="s">
        <v>206</v>
      </c>
      <c r="C77" s="127"/>
      <c r="D77" s="128" t="s">
        <v>246</v>
      </c>
      <c r="E77" s="129"/>
      <c r="F77" s="128">
        <v>1256325</v>
      </c>
      <c r="G77" s="129"/>
      <c r="H77" s="130">
        <v>700</v>
      </c>
      <c r="I77" s="129"/>
      <c r="J77" s="50">
        <v>0</v>
      </c>
      <c r="K77" s="50"/>
      <c r="L77" s="149">
        <v>0</v>
      </c>
      <c r="M77" s="50"/>
      <c r="N77" s="50">
        <v>0</v>
      </c>
      <c r="O77" s="50"/>
      <c r="P77" s="50">
        <v>879427500</v>
      </c>
      <c r="Q77" s="50"/>
      <c r="R77" s="50">
        <v>0</v>
      </c>
      <c r="S77" s="50"/>
      <c r="T77" s="50">
        <f t="shared" si="2"/>
        <v>879427500</v>
      </c>
    </row>
    <row r="78" spans="1:20">
      <c r="A78" s="57" t="s">
        <v>430</v>
      </c>
      <c r="B78" s="91" t="s">
        <v>177</v>
      </c>
      <c r="C78" s="127"/>
      <c r="D78" s="128" t="s">
        <v>246</v>
      </c>
      <c r="E78" s="129"/>
      <c r="F78" s="128">
        <v>1084467</v>
      </c>
      <c r="G78" s="129"/>
      <c r="H78" s="130">
        <v>102</v>
      </c>
      <c r="I78" s="129"/>
      <c r="J78" s="50">
        <v>0</v>
      </c>
      <c r="K78" s="50"/>
      <c r="L78" s="149">
        <v>2224144</v>
      </c>
      <c r="M78" s="50"/>
      <c r="N78" s="50">
        <v>2224144</v>
      </c>
      <c r="O78" s="50"/>
      <c r="P78" s="50">
        <v>110615634</v>
      </c>
      <c r="Q78" s="50"/>
      <c r="R78" s="50">
        <v>-75712</v>
      </c>
      <c r="S78" s="50"/>
      <c r="T78" s="50">
        <f t="shared" si="2"/>
        <v>110539922</v>
      </c>
    </row>
    <row r="79" spans="1:20">
      <c r="A79" s="57" t="s">
        <v>434</v>
      </c>
      <c r="B79" s="91" t="s">
        <v>175</v>
      </c>
      <c r="C79" s="127"/>
      <c r="D79" s="128" t="s">
        <v>447</v>
      </c>
      <c r="E79" s="129"/>
      <c r="F79" s="128">
        <v>121684</v>
      </c>
      <c r="G79" s="129"/>
      <c r="H79" s="130">
        <v>50</v>
      </c>
      <c r="I79" s="129"/>
      <c r="J79" s="50">
        <v>0</v>
      </c>
      <c r="K79" s="50"/>
      <c r="L79" s="149">
        <v>0</v>
      </c>
      <c r="M79" s="50"/>
      <c r="N79" s="50">
        <v>0</v>
      </c>
      <c r="O79" s="50"/>
      <c r="P79" s="50">
        <v>6084200</v>
      </c>
      <c r="Q79" s="50"/>
      <c r="R79" s="50">
        <v>0</v>
      </c>
      <c r="S79" s="50"/>
      <c r="T79" s="50">
        <f t="shared" si="2"/>
        <v>6084200</v>
      </c>
    </row>
    <row r="80" spans="1:20">
      <c r="B80" s="91" t="s">
        <v>270</v>
      </c>
      <c r="C80" s="127"/>
      <c r="D80" s="128" t="s">
        <v>703</v>
      </c>
      <c r="E80" s="129"/>
      <c r="F80" s="128">
        <v>1974707</v>
      </c>
      <c r="G80" s="129"/>
      <c r="H80" s="130">
        <v>280</v>
      </c>
      <c r="I80" s="129"/>
      <c r="J80" s="50">
        <v>552917960</v>
      </c>
      <c r="K80" s="50"/>
      <c r="L80" s="149">
        <v>-70683658</v>
      </c>
      <c r="M80" s="50"/>
      <c r="N80" s="50">
        <v>482234302</v>
      </c>
      <c r="O80" s="50"/>
      <c r="P80" s="50">
        <v>552917960</v>
      </c>
      <c r="Q80" s="50"/>
      <c r="R80" s="50">
        <v>-70683658</v>
      </c>
      <c r="S80" s="50"/>
      <c r="T80" s="50">
        <f t="shared" si="2"/>
        <v>482234302</v>
      </c>
    </row>
    <row r="81" spans="1:20">
      <c r="B81" s="91" t="s">
        <v>148</v>
      </c>
      <c r="C81" s="127"/>
      <c r="D81" s="128" t="s">
        <v>236</v>
      </c>
      <c r="E81" s="129"/>
      <c r="F81" s="128">
        <v>3802934</v>
      </c>
      <c r="G81" s="129"/>
      <c r="H81" s="130">
        <v>600</v>
      </c>
      <c r="I81" s="129"/>
      <c r="J81" s="50">
        <v>0</v>
      </c>
      <c r="K81" s="50"/>
      <c r="L81" s="149">
        <v>0</v>
      </c>
      <c r="M81" s="50"/>
      <c r="N81" s="50">
        <v>0</v>
      </c>
      <c r="O81" s="50"/>
      <c r="P81" s="50">
        <v>2281760400</v>
      </c>
      <c r="Q81" s="50"/>
      <c r="R81" s="50">
        <v>0</v>
      </c>
      <c r="S81" s="50"/>
      <c r="T81" s="50">
        <f t="shared" si="2"/>
        <v>2281760400</v>
      </c>
    </row>
    <row r="82" spans="1:20">
      <c r="A82" s="57" t="s">
        <v>437</v>
      </c>
      <c r="B82" s="91" t="s">
        <v>151</v>
      </c>
      <c r="C82" s="127"/>
      <c r="D82" s="128" t="s">
        <v>254</v>
      </c>
      <c r="E82" s="129"/>
      <c r="F82" s="128">
        <v>701575</v>
      </c>
      <c r="G82" s="129"/>
      <c r="H82" s="130">
        <v>2</v>
      </c>
      <c r="I82" s="129"/>
      <c r="J82" s="50">
        <v>0</v>
      </c>
      <c r="K82" s="50"/>
      <c r="L82" s="50">
        <v>0</v>
      </c>
      <c r="M82" s="50"/>
      <c r="N82" s="50">
        <v>0</v>
      </c>
      <c r="O82" s="50"/>
      <c r="P82" s="50">
        <v>1403150</v>
      </c>
      <c r="Q82" s="50"/>
      <c r="R82" s="50">
        <v>0</v>
      </c>
      <c r="S82" s="50"/>
      <c r="T82" s="50">
        <f t="shared" si="2"/>
        <v>1403150</v>
      </c>
    </row>
    <row r="83" spans="1:20" ht="22.5" thickBot="1">
      <c r="B83" s="160" t="s">
        <v>2</v>
      </c>
      <c r="C83" s="127"/>
      <c r="D83" s="128"/>
      <c r="E83" s="129"/>
      <c r="F83" s="240"/>
      <c r="G83" s="253"/>
      <c r="H83" s="151"/>
      <c r="I83" s="129"/>
      <c r="J83" s="161">
        <f>SUM(J8:J82)</f>
        <v>1473264010</v>
      </c>
      <c r="K83" s="50"/>
      <c r="L83" s="161">
        <f>SUM(L8:L82)</f>
        <v>153619549</v>
      </c>
      <c r="M83" s="50"/>
      <c r="N83" s="161">
        <f>SUM(N8:N82)</f>
        <v>1626883559</v>
      </c>
      <c r="O83" s="50"/>
      <c r="P83" s="161">
        <f>SUM(P8:P82)</f>
        <v>62320975553</v>
      </c>
      <c r="Q83" s="50"/>
      <c r="R83" s="161">
        <f>SUM(R8:R82)</f>
        <v>-314908436</v>
      </c>
      <c r="S83" s="50"/>
      <c r="T83" s="161">
        <f>SUM(T8:T82)</f>
        <v>62006067117</v>
      </c>
    </row>
    <row r="84" spans="1:20" ht="22.5" thickTop="1">
      <c r="J84" s="131"/>
      <c r="L84" s="131"/>
      <c r="N84" s="131"/>
      <c r="P84" s="131"/>
      <c r="R84" s="131"/>
      <c r="T84" s="131"/>
    </row>
    <row r="85" spans="1:20" ht="16.5" customHeight="1">
      <c r="J85" s="180"/>
      <c r="L85" s="226"/>
      <c r="P85" s="226"/>
      <c r="T85" s="226"/>
    </row>
    <row r="86" spans="1:20" s="50" customFormat="1">
      <c r="A86" s="57"/>
      <c r="J86" s="170"/>
      <c r="P86" s="170"/>
      <c r="T86" s="170"/>
    </row>
    <row r="87" spans="1:20" s="50" customFormat="1">
      <c r="A87" s="57"/>
      <c r="C87" s="57"/>
      <c r="E87" s="57"/>
      <c r="G87" s="57"/>
      <c r="I87" s="57"/>
      <c r="J87" s="170"/>
      <c r="K87" s="57"/>
      <c r="M87" s="57"/>
      <c r="O87" s="57"/>
      <c r="Q87" s="57"/>
      <c r="S87" s="57"/>
    </row>
    <row r="88" spans="1:20" s="50" customFormat="1" ht="24">
      <c r="A88" s="57"/>
      <c r="P88" s="88"/>
      <c r="R88" s="88"/>
      <c r="T88" s="88"/>
    </row>
    <row r="89" spans="1:20" s="50" customFormat="1">
      <c r="A89" s="57">
        <v>1</v>
      </c>
      <c r="C89" s="57"/>
      <c r="E89" s="57"/>
      <c r="G89" s="57"/>
      <c r="I89" s="57"/>
      <c r="K89" s="57"/>
      <c r="M89" s="57"/>
      <c r="O89" s="57"/>
      <c r="Q89" s="57"/>
      <c r="S89" s="57"/>
    </row>
    <row r="90" spans="1:20" s="50" customFormat="1">
      <c r="A90" s="57"/>
    </row>
    <row r="91" spans="1:20" s="50" customFormat="1">
      <c r="A91" s="57"/>
    </row>
    <row r="92" spans="1:20" s="50" customFormat="1">
      <c r="A92" s="57"/>
    </row>
    <row r="93" spans="1:20" s="50" customFormat="1">
      <c r="A93" s="57"/>
    </row>
    <row r="94" spans="1:20" s="50" customFormat="1">
      <c r="A94" s="57"/>
    </row>
    <row r="95" spans="1:20">
      <c r="P95" s="76"/>
    </row>
  </sheetData>
  <autoFilter ref="A7:U7" xr:uid="{00000000-0009-0000-0000-000006000000}">
    <sortState xmlns:xlrd2="http://schemas.microsoft.com/office/spreadsheetml/2017/richdata2" ref="A8:T83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B216"/>
  <sheetViews>
    <sheetView rightToLeft="1" view="pageBreakPreview" topLeftCell="B118" zoomScaleNormal="100" zoomScaleSheetLayoutView="100" workbookViewId="0">
      <selection activeCell="S168" sqref="S168"/>
    </sheetView>
  </sheetViews>
  <sheetFormatPr defaultColWidth="9.140625" defaultRowHeight="21.75"/>
  <cols>
    <col min="1" max="1" width="11.5703125" style="57" hidden="1" customWidth="1"/>
    <col min="2" max="2" width="36" style="74" bestFit="1" customWidth="1"/>
    <col min="3" max="3" width="1.28515625" style="74" customWidth="1"/>
    <col min="4" max="4" width="11.28515625" style="74" bestFit="1" customWidth="1"/>
    <col min="5" max="5" width="0.85546875" style="74" customWidth="1"/>
    <col min="6" max="6" width="18.140625" style="86" bestFit="1" customWidth="1"/>
    <col min="7" max="7" width="0.5703125" style="86" customWidth="1"/>
    <col min="8" max="8" width="18.85546875" style="86" bestFit="1" customWidth="1"/>
    <col min="9" max="9" width="0.85546875" style="86" customWidth="1"/>
    <col min="10" max="10" width="18.42578125" style="87" bestFit="1" customWidth="1"/>
    <col min="11" max="11" width="0.5703125" style="87" customWidth="1"/>
    <col min="12" max="12" width="11.28515625" style="87" bestFit="1" customWidth="1"/>
    <col min="13" max="13" width="0.42578125" style="87" customWidth="1"/>
    <col min="14" max="14" width="17.85546875" style="87" bestFit="1" customWidth="1"/>
    <col min="15" max="15" width="0.42578125" style="87" customWidth="1"/>
    <col min="16" max="16" width="18.42578125" style="87" bestFit="1" customWidth="1"/>
    <col min="17" max="17" width="0.5703125" style="87" customWidth="1"/>
    <col min="18" max="18" width="23.7109375" style="87" bestFit="1" customWidth="1"/>
    <col min="19" max="19" width="10.7109375" style="74" customWidth="1"/>
    <col min="20" max="20" width="6.5703125" style="74" bestFit="1" customWidth="1"/>
    <col min="21" max="16384" width="9.140625" style="74"/>
  </cols>
  <sheetData>
    <row r="1" spans="1:20" ht="22.5">
      <c r="B1" s="341" t="s">
        <v>84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20" ht="22.5">
      <c r="B2" s="341" t="s">
        <v>53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3" spans="1:20" ht="22.5">
      <c r="B3" s="341" t="str">
        <f>' سهام'!A3</f>
        <v>برای ماه منتهی به 1401/09/30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</row>
    <row r="4" spans="1:20" ht="22.5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</row>
    <row r="5" spans="1:20" ht="22.5">
      <c r="B5" s="138" t="s">
        <v>85</v>
      </c>
      <c r="C5" s="138"/>
      <c r="D5" s="138"/>
      <c r="E5" s="138"/>
      <c r="F5" s="138"/>
      <c r="G5" s="138"/>
      <c r="H5" s="138"/>
      <c r="I5" s="138"/>
      <c r="J5" s="138"/>
      <c r="K5" s="139"/>
      <c r="L5" s="139"/>
      <c r="M5" s="139"/>
      <c r="N5" s="139"/>
      <c r="O5" s="139"/>
      <c r="P5" s="139"/>
      <c r="Q5" s="139"/>
      <c r="R5" s="139"/>
    </row>
    <row r="6" spans="1:20" ht="15.75" customHeight="1" thickBot="1">
      <c r="B6" s="4"/>
      <c r="C6" s="4"/>
      <c r="D6" s="348" t="str">
        <f>'سود اوراق بهادار و سپرده بانکی'!G5</f>
        <v>طی آذر ماه</v>
      </c>
      <c r="E6" s="348"/>
      <c r="F6" s="348"/>
      <c r="G6" s="348"/>
      <c r="H6" s="348"/>
      <c r="I6" s="348"/>
      <c r="J6" s="348"/>
      <c r="K6" s="2"/>
      <c r="L6" s="347" t="str">
        <f>'سود اوراق بهادار و سپرده بانکی'!$M$5</f>
        <v>از ابتدای سال مالی تا پایان آذر ماه</v>
      </c>
      <c r="M6" s="347"/>
      <c r="N6" s="347"/>
      <c r="O6" s="347"/>
      <c r="P6" s="347"/>
      <c r="Q6" s="347"/>
      <c r="R6" s="347"/>
    </row>
    <row r="7" spans="1:20" ht="44.25" thickBot="1">
      <c r="B7" s="77" t="s">
        <v>37</v>
      </c>
      <c r="C7" s="77"/>
      <c r="D7" s="132" t="s">
        <v>3</v>
      </c>
      <c r="E7" s="77"/>
      <c r="F7" s="133" t="s">
        <v>478</v>
      </c>
      <c r="G7" s="78"/>
      <c r="H7" s="141" t="s">
        <v>41</v>
      </c>
      <c r="I7" s="78"/>
      <c r="J7" s="116" t="s">
        <v>476</v>
      </c>
      <c r="K7" s="2"/>
      <c r="L7" s="117" t="s">
        <v>3</v>
      </c>
      <c r="M7" s="79"/>
      <c r="N7" s="116" t="s">
        <v>477</v>
      </c>
      <c r="O7" s="79"/>
      <c r="P7" s="117" t="s">
        <v>41</v>
      </c>
      <c r="Q7" s="79"/>
      <c r="R7" s="116" t="s">
        <v>476</v>
      </c>
    </row>
    <row r="8" spans="1:20">
      <c r="A8" s="57" t="s">
        <v>278</v>
      </c>
      <c r="B8" s="80" t="s">
        <v>118</v>
      </c>
      <c r="C8" s="81"/>
      <c r="D8" s="82">
        <v>189775</v>
      </c>
      <c r="E8" s="81"/>
      <c r="F8" s="82">
        <v>1416844435</v>
      </c>
      <c r="G8" s="57"/>
      <c r="H8" s="82">
        <v>-1580841814</v>
      </c>
      <c r="I8" s="81"/>
      <c r="J8" s="82">
        <f>H8+F8</f>
        <v>-163997379</v>
      </c>
      <c r="K8" s="82"/>
      <c r="L8" s="57">
        <v>268482</v>
      </c>
      <c r="M8" s="82"/>
      <c r="N8" s="82">
        <v>1995776867</v>
      </c>
      <c r="O8" s="81"/>
      <c r="P8" s="82">
        <v>-2240740272</v>
      </c>
      <c r="Q8" s="82"/>
      <c r="R8" s="82">
        <f t="shared" ref="R8" si="0">N8+P8</f>
        <v>-244963405</v>
      </c>
      <c r="S8" s="76"/>
      <c r="T8" s="118"/>
    </row>
    <row r="9" spans="1:20">
      <c r="A9" s="57" t="s">
        <v>279</v>
      </c>
      <c r="B9" s="80" t="s">
        <v>449</v>
      </c>
      <c r="C9" s="81"/>
      <c r="D9" s="82">
        <v>0</v>
      </c>
      <c r="E9" s="81"/>
      <c r="F9" s="82">
        <v>0</v>
      </c>
      <c r="G9" s="57"/>
      <c r="H9" s="82">
        <v>0</v>
      </c>
      <c r="I9" s="81"/>
      <c r="J9" s="82">
        <f t="shared" ref="J9:J72" si="1">H9+F9</f>
        <v>0</v>
      </c>
      <c r="K9" s="82"/>
      <c r="L9" s="57">
        <v>1200</v>
      </c>
      <c r="M9" s="82"/>
      <c r="N9" s="82">
        <v>815072242</v>
      </c>
      <c r="O9" s="81"/>
      <c r="P9" s="82">
        <v>-813843449</v>
      </c>
      <c r="Q9" s="82"/>
      <c r="R9" s="82">
        <f t="shared" ref="R9:R39" si="2">N9+P9</f>
        <v>1228793</v>
      </c>
      <c r="S9" s="76"/>
      <c r="T9" s="118"/>
    </row>
    <row r="10" spans="1:20">
      <c r="A10" s="57" t="s">
        <v>280</v>
      </c>
      <c r="B10" s="80" t="s">
        <v>274</v>
      </c>
      <c r="C10" s="81"/>
      <c r="D10" s="82">
        <v>28447</v>
      </c>
      <c r="E10" s="81"/>
      <c r="F10" s="82">
        <v>131629285</v>
      </c>
      <c r="G10" s="57"/>
      <c r="H10" s="82">
        <v>-131600822</v>
      </c>
      <c r="I10" s="81"/>
      <c r="J10" s="82">
        <f t="shared" si="1"/>
        <v>28463</v>
      </c>
      <c r="K10" s="82"/>
      <c r="L10" s="57">
        <v>36310</v>
      </c>
      <c r="M10" s="82"/>
      <c r="N10" s="82">
        <v>163853959</v>
      </c>
      <c r="O10" s="81"/>
      <c r="P10" s="82">
        <v>-167969194</v>
      </c>
      <c r="Q10" s="82"/>
      <c r="R10" s="82">
        <f t="shared" si="2"/>
        <v>-4115235</v>
      </c>
      <c r="S10" s="76"/>
      <c r="T10" s="118"/>
    </row>
    <row r="11" spans="1:20">
      <c r="A11" s="57" t="s">
        <v>281</v>
      </c>
      <c r="B11" s="80" t="s">
        <v>261</v>
      </c>
      <c r="C11" s="81"/>
      <c r="D11" s="82">
        <v>18942</v>
      </c>
      <c r="E11" s="81"/>
      <c r="F11" s="82">
        <v>292349149</v>
      </c>
      <c r="G11" s="57"/>
      <c r="H11" s="82">
        <v>-366484512</v>
      </c>
      <c r="I11" s="81"/>
      <c r="J11" s="82">
        <f t="shared" si="1"/>
        <v>-74135363</v>
      </c>
      <c r="K11" s="82"/>
      <c r="L11" s="57">
        <v>22016</v>
      </c>
      <c r="M11" s="82"/>
      <c r="N11" s="82">
        <v>351832576</v>
      </c>
      <c r="O11" s="81"/>
      <c r="P11" s="82">
        <v>-425961899</v>
      </c>
      <c r="Q11" s="82"/>
      <c r="R11" s="82">
        <f t="shared" si="2"/>
        <v>-74129323</v>
      </c>
      <c r="S11" s="76"/>
      <c r="T11" s="118"/>
    </row>
    <row r="12" spans="1:20">
      <c r="A12" s="57" t="s">
        <v>282</v>
      </c>
      <c r="B12" s="80" t="s">
        <v>494</v>
      </c>
      <c r="C12" s="81"/>
      <c r="D12" s="82">
        <v>60657</v>
      </c>
      <c r="E12" s="81"/>
      <c r="F12" s="82">
        <v>602351356</v>
      </c>
      <c r="G12" s="57"/>
      <c r="H12" s="82">
        <v>-551343738</v>
      </c>
      <c r="I12" s="81"/>
      <c r="J12" s="82">
        <f t="shared" si="1"/>
        <v>51007618</v>
      </c>
      <c r="K12" s="82"/>
      <c r="L12" s="57">
        <v>60657</v>
      </c>
      <c r="M12" s="82"/>
      <c r="N12" s="82">
        <v>602351356</v>
      </c>
      <c r="O12" s="81"/>
      <c r="P12" s="82">
        <v>-551343738</v>
      </c>
      <c r="Q12" s="82"/>
      <c r="R12" s="82">
        <f t="shared" si="2"/>
        <v>51007618</v>
      </c>
      <c r="S12" s="76"/>
      <c r="T12" s="118"/>
    </row>
    <row r="13" spans="1:20">
      <c r="A13" s="57" t="s">
        <v>283</v>
      </c>
      <c r="B13" s="80" t="s">
        <v>191</v>
      </c>
      <c r="C13" s="81"/>
      <c r="D13" s="82">
        <v>921891</v>
      </c>
      <c r="E13" s="81"/>
      <c r="F13" s="82">
        <v>1840480539</v>
      </c>
      <c r="G13" s="57"/>
      <c r="H13" s="82">
        <v>-1872039154</v>
      </c>
      <c r="I13" s="81"/>
      <c r="J13" s="82">
        <f t="shared" si="1"/>
        <v>-31558615</v>
      </c>
      <c r="K13" s="82"/>
      <c r="L13" s="57">
        <v>1319721</v>
      </c>
      <c r="M13" s="82"/>
      <c r="N13" s="82">
        <v>2570178835</v>
      </c>
      <c r="O13" s="81"/>
      <c r="P13" s="82">
        <v>-2680329875</v>
      </c>
      <c r="Q13" s="82"/>
      <c r="R13" s="82">
        <f t="shared" si="2"/>
        <v>-110151040</v>
      </c>
      <c r="S13" s="76"/>
      <c r="T13" s="118"/>
    </row>
    <row r="14" spans="1:20">
      <c r="A14" s="57" t="s">
        <v>284</v>
      </c>
      <c r="B14" s="80" t="s">
        <v>538</v>
      </c>
      <c r="C14" s="81"/>
      <c r="D14" s="82">
        <v>21455</v>
      </c>
      <c r="E14" s="81"/>
      <c r="F14" s="82">
        <v>344547979</v>
      </c>
      <c r="G14" s="57"/>
      <c r="H14" s="82">
        <v>-339950715</v>
      </c>
      <c r="I14" s="81"/>
      <c r="J14" s="82">
        <f t="shared" si="1"/>
        <v>4597264</v>
      </c>
      <c r="K14" s="82"/>
      <c r="L14" s="57">
        <v>21455</v>
      </c>
      <c r="M14" s="82"/>
      <c r="N14" s="82">
        <v>344547979</v>
      </c>
      <c r="O14" s="81"/>
      <c r="P14" s="82">
        <v>-339950715</v>
      </c>
      <c r="Q14" s="82"/>
      <c r="R14" s="82">
        <f t="shared" si="2"/>
        <v>4597264</v>
      </c>
      <c r="S14" s="76"/>
      <c r="T14" s="118"/>
    </row>
    <row r="15" spans="1:20">
      <c r="A15" s="57" t="s">
        <v>450</v>
      </c>
      <c r="B15" s="80" t="s">
        <v>109</v>
      </c>
      <c r="C15" s="81"/>
      <c r="D15" s="82">
        <v>339518</v>
      </c>
      <c r="E15" s="81"/>
      <c r="F15" s="82">
        <v>948284019</v>
      </c>
      <c r="G15" s="57"/>
      <c r="H15" s="82">
        <v>-805396679</v>
      </c>
      <c r="I15" s="81"/>
      <c r="J15" s="82">
        <f t="shared" si="1"/>
        <v>142887340</v>
      </c>
      <c r="K15" s="82"/>
      <c r="L15" s="57">
        <v>414487</v>
      </c>
      <c r="M15" s="82"/>
      <c r="N15" s="82">
        <v>1120131905</v>
      </c>
      <c r="O15" s="81"/>
      <c r="P15" s="82">
        <v>-977112838</v>
      </c>
      <c r="Q15" s="82"/>
      <c r="R15" s="82">
        <f t="shared" si="2"/>
        <v>143019067</v>
      </c>
      <c r="S15" s="76"/>
      <c r="T15" s="118"/>
    </row>
    <row r="16" spans="1:20">
      <c r="A16" s="57" t="s">
        <v>286</v>
      </c>
      <c r="B16" s="80" t="s">
        <v>173</v>
      </c>
      <c r="C16" s="81"/>
      <c r="D16" s="82">
        <v>353484</v>
      </c>
      <c r="E16" s="81"/>
      <c r="F16" s="82">
        <v>2340045817</v>
      </c>
      <c r="G16" s="57"/>
      <c r="H16" s="82">
        <v>-2435429651</v>
      </c>
      <c r="I16" s="81"/>
      <c r="J16" s="82">
        <f t="shared" si="1"/>
        <v>-95383834</v>
      </c>
      <c r="K16" s="82"/>
      <c r="L16" s="57">
        <v>523083</v>
      </c>
      <c r="M16" s="82"/>
      <c r="N16" s="82">
        <v>3383527900</v>
      </c>
      <c r="O16" s="81"/>
      <c r="P16" s="82">
        <v>-3628288467</v>
      </c>
      <c r="Q16" s="82"/>
      <c r="R16" s="82">
        <f t="shared" si="2"/>
        <v>-244760567</v>
      </c>
      <c r="S16" s="76"/>
      <c r="T16" s="118"/>
    </row>
    <row r="17" spans="1:20">
      <c r="A17" s="57" t="s">
        <v>287</v>
      </c>
      <c r="B17" s="80" t="s">
        <v>168</v>
      </c>
      <c r="C17" s="81"/>
      <c r="D17" s="82">
        <v>2359948</v>
      </c>
      <c r="E17" s="81"/>
      <c r="F17" s="82">
        <v>1992498613</v>
      </c>
      <c r="G17" s="57"/>
      <c r="H17" s="82">
        <v>-2096679020</v>
      </c>
      <c r="I17" s="81"/>
      <c r="J17" s="82">
        <f t="shared" si="1"/>
        <v>-104180407</v>
      </c>
      <c r="K17" s="82"/>
      <c r="L17" s="57">
        <v>2422437</v>
      </c>
      <c r="M17" s="82"/>
      <c r="N17" s="82">
        <v>2061507519</v>
      </c>
      <c r="O17" s="81"/>
      <c r="P17" s="82">
        <v>-2158810291</v>
      </c>
      <c r="Q17" s="82"/>
      <c r="R17" s="82">
        <f t="shared" si="2"/>
        <v>-97302772</v>
      </c>
      <c r="S17" s="76"/>
      <c r="T17" s="118"/>
    </row>
    <row r="18" spans="1:20">
      <c r="A18" s="57" t="s">
        <v>288</v>
      </c>
      <c r="B18" s="80" t="s">
        <v>269</v>
      </c>
      <c r="C18" s="81"/>
      <c r="D18" s="82">
        <v>25570</v>
      </c>
      <c r="E18" s="81"/>
      <c r="F18" s="82">
        <v>248161270</v>
      </c>
      <c r="G18" s="57"/>
      <c r="H18" s="82">
        <v>-227056899</v>
      </c>
      <c r="I18" s="81"/>
      <c r="J18" s="82">
        <f t="shared" si="1"/>
        <v>21104371</v>
      </c>
      <c r="K18" s="82"/>
      <c r="L18" s="57">
        <v>31268</v>
      </c>
      <c r="M18" s="82"/>
      <c r="N18" s="82">
        <v>299932505</v>
      </c>
      <c r="O18" s="81"/>
      <c r="P18" s="82">
        <v>-277348916</v>
      </c>
      <c r="Q18" s="82"/>
      <c r="R18" s="82">
        <f t="shared" si="2"/>
        <v>22583589</v>
      </c>
      <c r="S18" s="76"/>
      <c r="T18" s="118"/>
    </row>
    <row r="19" spans="1:20">
      <c r="A19" s="57" t="s">
        <v>289</v>
      </c>
      <c r="B19" s="80" t="s">
        <v>212</v>
      </c>
      <c r="C19" s="81"/>
      <c r="D19" s="82">
        <v>128398</v>
      </c>
      <c r="E19" s="81"/>
      <c r="F19" s="82">
        <v>887712963</v>
      </c>
      <c r="G19" s="57"/>
      <c r="H19" s="82">
        <v>-891397232</v>
      </c>
      <c r="I19" s="81"/>
      <c r="J19" s="82">
        <f t="shared" si="1"/>
        <v>-3684269</v>
      </c>
      <c r="K19" s="82"/>
      <c r="L19" s="57">
        <v>181414</v>
      </c>
      <c r="M19" s="82"/>
      <c r="N19" s="82">
        <v>1234891082</v>
      </c>
      <c r="O19" s="81"/>
      <c r="P19" s="82">
        <v>-1266676883</v>
      </c>
      <c r="Q19" s="82"/>
      <c r="R19" s="82">
        <f t="shared" si="2"/>
        <v>-31785801</v>
      </c>
      <c r="S19" s="76"/>
      <c r="T19" s="118"/>
    </row>
    <row r="20" spans="1:20">
      <c r="A20" s="57" t="s">
        <v>290</v>
      </c>
      <c r="B20" s="80" t="s">
        <v>99</v>
      </c>
      <c r="C20" s="81"/>
      <c r="D20" s="82">
        <v>431028</v>
      </c>
      <c r="E20" s="81"/>
      <c r="F20" s="82">
        <v>1925888305</v>
      </c>
      <c r="G20" s="57"/>
      <c r="H20" s="82">
        <v>-2003447720</v>
      </c>
      <c r="I20" s="81"/>
      <c r="J20" s="82">
        <f t="shared" si="1"/>
        <v>-77559415</v>
      </c>
      <c r="K20" s="82"/>
      <c r="L20" s="57">
        <v>452488</v>
      </c>
      <c r="M20" s="82"/>
      <c r="N20" s="82">
        <v>2335300323</v>
      </c>
      <c r="O20" s="81"/>
      <c r="P20" s="82">
        <v>-2414056027</v>
      </c>
      <c r="Q20" s="82"/>
      <c r="R20" s="82">
        <f t="shared" si="2"/>
        <v>-78755704</v>
      </c>
      <c r="S20" s="76"/>
      <c r="T20" s="118"/>
    </row>
    <row r="21" spans="1:20">
      <c r="A21" s="57" t="s">
        <v>291</v>
      </c>
      <c r="B21" s="80" t="s">
        <v>129</v>
      </c>
      <c r="C21" s="81"/>
      <c r="D21" s="82">
        <v>415726</v>
      </c>
      <c r="E21" s="81"/>
      <c r="F21" s="82">
        <v>2481052079</v>
      </c>
      <c r="G21" s="57"/>
      <c r="H21" s="82">
        <v>-2415410427</v>
      </c>
      <c r="I21" s="81"/>
      <c r="J21" s="82">
        <f t="shared" si="1"/>
        <v>65641652</v>
      </c>
      <c r="K21" s="82"/>
      <c r="L21" s="57">
        <v>556705</v>
      </c>
      <c r="M21" s="82"/>
      <c r="N21" s="82">
        <v>3140388064</v>
      </c>
      <c r="O21" s="81"/>
      <c r="P21" s="82">
        <v>-3250297747</v>
      </c>
      <c r="Q21" s="82"/>
      <c r="R21" s="82">
        <f t="shared" si="2"/>
        <v>-109909683</v>
      </c>
      <c r="S21" s="76"/>
      <c r="T21" s="118"/>
    </row>
    <row r="22" spans="1:20">
      <c r="A22" s="57" t="s">
        <v>292</v>
      </c>
      <c r="B22" s="80" t="s">
        <v>213</v>
      </c>
      <c r="C22" s="81"/>
      <c r="D22" s="82">
        <v>1769549</v>
      </c>
      <c r="E22" s="81"/>
      <c r="F22" s="82">
        <v>7168925675</v>
      </c>
      <c r="G22" s="57"/>
      <c r="H22" s="82">
        <v>-7034507098</v>
      </c>
      <c r="I22" s="81"/>
      <c r="J22" s="82">
        <f t="shared" si="1"/>
        <v>134418577</v>
      </c>
      <c r="K22" s="82"/>
      <c r="L22" s="57">
        <v>2250846</v>
      </c>
      <c r="M22" s="82"/>
      <c r="N22" s="82">
        <v>9371347411</v>
      </c>
      <c r="O22" s="81"/>
      <c r="P22" s="82">
        <v>-9289222620</v>
      </c>
      <c r="Q22" s="82"/>
      <c r="R22" s="82">
        <f t="shared" si="2"/>
        <v>82124791</v>
      </c>
      <c r="S22" s="76"/>
      <c r="T22" s="118"/>
    </row>
    <row r="23" spans="1:20">
      <c r="A23" s="57" t="s">
        <v>293</v>
      </c>
      <c r="B23" s="80" t="s">
        <v>110</v>
      </c>
      <c r="C23" s="81"/>
      <c r="D23" s="82">
        <v>600200</v>
      </c>
      <c r="E23" s="81"/>
      <c r="F23" s="82">
        <v>1353911057</v>
      </c>
      <c r="G23" s="57"/>
      <c r="H23" s="82">
        <v>-1298830259</v>
      </c>
      <c r="I23" s="81"/>
      <c r="J23" s="82">
        <f t="shared" si="1"/>
        <v>55080798</v>
      </c>
      <c r="K23" s="82"/>
      <c r="L23" s="57">
        <v>916603</v>
      </c>
      <c r="M23" s="82"/>
      <c r="N23" s="82">
        <v>2014917027</v>
      </c>
      <c r="O23" s="81"/>
      <c r="P23" s="82">
        <v>-1983265768</v>
      </c>
      <c r="Q23" s="82"/>
      <c r="R23" s="82">
        <f t="shared" si="2"/>
        <v>31651259</v>
      </c>
      <c r="S23" s="76"/>
      <c r="T23" s="118"/>
    </row>
    <row r="24" spans="1:20">
      <c r="A24" s="57" t="s">
        <v>294</v>
      </c>
      <c r="B24" s="80" t="s">
        <v>140</v>
      </c>
      <c r="C24" s="81"/>
      <c r="D24" s="82">
        <v>337071</v>
      </c>
      <c r="E24" s="81"/>
      <c r="F24" s="82">
        <v>979387010</v>
      </c>
      <c r="G24" s="57"/>
      <c r="H24" s="82">
        <v>-1008010779</v>
      </c>
      <c r="I24" s="81"/>
      <c r="J24" s="82">
        <f t="shared" si="1"/>
        <v>-28623769</v>
      </c>
      <c r="K24" s="82"/>
      <c r="L24" s="57">
        <v>4572207</v>
      </c>
      <c r="M24" s="82"/>
      <c r="N24" s="82">
        <v>12417132483</v>
      </c>
      <c r="O24" s="81"/>
      <c r="P24" s="82">
        <v>-13975569513</v>
      </c>
      <c r="Q24" s="82"/>
      <c r="R24" s="82">
        <f t="shared" si="2"/>
        <v>-1558437030</v>
      </c>
      <c r="S24" s="76"/>
      <c r="T24" s="118"/>
    </row>
    <row r="25" spans="1:20">
      <c r="A25" s="57" t="s">
        <v>295</v>
      </c>
      <c r="B25" s="80" t="s">
        <v>495</v>
      </c>
      <c r="C25" s="81"/>
      <c r="D25" s="82">
        <v>103936</v>
      </c>
      <c r="E25" s="81"/>
      <c r="F25" s="82">
        <v>985055557</v>
      </c>
      <c r="G25" s="57"/>
      <c r="H25" s="82">
        <v>-928869005</v>
      </c>
      <c r="I25" s="81"/>
      <c r="J25" s="82">
        <f t="shared" si="1"/>
        <v>56186552</v>
      </c>
      <c r="K25" s="82"/>
      <c r="L25" s="57">
        <v>103936</v>
      </c>
      <c r="M25" s="82"/>
      <c r="N25" s="82">
        <v>985055557</v>
      </c>
      <c r="O25" s="81"/>
      <c r="P25" s="82">
        <v>-928869005</v>
      </c>
      <c r="Q25" s="82"/>
      <c r="R25" s="82">
        <f t="shared" si="2"/>
        <v>56186552</v>
      </c>
      <c r="S25" s="76"/>
      <c r="T25" s="118"/>
    </row>
    <row r="26" spans="1:20">
      <c r="A26" s="57" t="s">
        <v>296</v>
      </c>
      <c r="B26" s="80" t="s">
        <v>222</v>
      </c>
      <c r="C26" s="81"/>
      <c r="D26" s="82">
        <v>346752</v>
      </c>
      <c r="E26" s="81"/>
      <c r="F26" s="82">
        <v>4097144806</v>
      </c>
      <c r="G26" s="57"/>
      <c r="H26" s="82">
        <v>-3285151547</v>
      </c>
      <c r="I26" s="81"/>
      <c r="J26" s="82">
        <f t="shared" si="1"/>
        <v>811993259</v>
      </c>
      <c r="K26" s="82"/>
      <c r="L26" s="57">
        <v>362582</v>
      </c>
      <c r="M26" s="82"/>
      <c r="N26" s="82">
        <v>4461123937</v>
      </c>
      <c r="O26" s="81"/>
      <c r="P26" s="82">
        <v>-3664473256</v>
      </c>
      <c r="Q26" s="82"/>
      <c r="R26" s="82">
        <f t="shared" si="2"/>
        <v>796650681</v>
      </c>
      <c r="S26" s="76"/>
      <c r="T26" s="118"/>
    </row>
    <row r="27" spans="1:20">
      <c r="A27" s="57" t="s">
        <v>459</v>
      </c>
      <c r="B27" s="80" t="s">
        <v>113</v>
      </c>
      <c r="C27" s="81"/>
      <c r="D27" s="82">
        <v>2285784</v>
      </c>
      <c r="E27" s="81"/>
      <c r="F27" s="82">
        <v>3630147464</v>
      </c>
      <c r="G27" s="57"/>
      <c r="H27" s="82">
        <v>-3329419693</v>
      </c>
      <c r="I27" s="81"/>
      <c r="J27" s="82">
        <f t="shared" si="1"/>
        <v>300727771</v>
      </c>
      <c r="K27" s="82"/>
      <c r="L27" s="57">
        <v>2988269</v>
      </c>
      <c r="M27" s="82"/>
      <c r="N27" s="82">
        <v>4567710384</v>
      </c>
      <c r="O27" s="81"/>
      <c r="P27" s="82">
        <v>-4355234588</v>
      </c>
      <c r="Q27" s="82"/>
      <c r="R27" s="82">
        <f t="shared" si="2"/>
        <v>212475796</v>
      </c>
      <c r="S27" s="76"/>
      <c r="T27" s="118"/>
    </row>
    <row r="28" spans="1:20">
      <c r="A28" s="57" t="s">
        <v>297</v>
      </c>
      <c r="B28" s="80" t="s">
        <v>496</v>
      </c>
      <c r="C28" s="81"/>
      <c r="D28" s="82">
        <v>228779</v>
      </c>
      <c r="E28" s="81"/>
      <c r="F28" s="82">
        <v>1355570391</v>
      </c>
      <c r="G28" s="57"/>
      <c r="H28" s="82">
        <v>-1205875648</v>
      </c>
      <c r="I28" s="81"/>
      <c r="J28" s="82">
        <f t="shared" si="1"/>
        <v>149694743</v>
      </c>
      <c r="K28" s="82"/>
      <c r="L28" s="57">
        <v>228779</v>
      </c>
      <c r="M28" s="82"/>
      <c r="N28" s="82">
        <v>1355570391</v>
      </c>
      <c r="O28" s="81"/>
      <c r="P28" s="82">
        <v>-1205875648</v>
      </c>
      <c r="Q28" s="82"/>
      <c r="R28" s="82">
        <f t="shared" si="2"/>
        <v>149694743</v>
      </c>
      <c r="S28" s="76"/>
      <c r="T28" s="118"/>
    </row>
    <row r="29" spans="1:20">
      <c r="A29" s="57" t="s">
        <v>298</v>
      </c>
      <c r="B29" s="80" t="s">
        <v>497</v>
      </c>
      <c r="C29" s="81"/>
      <c r="D29" s="82">
        <v>29994</v>
      </c>
      <c r="E29" s="81"/>
      <c r="F29" s="82">
        <v>550604360</v>
      </c>
      <c r="G29" s="57"/>
      <c r="H29" s="82">
        <v>-444842216</v>
      </c>
      <c r="I29" s="81"/>
      <c r="J29" s="82">
        <f t="shared" si="1"/>
        <v>105762144</v>
      </c>
      <c r="K29" s="82"/>
      <c r="L29" s="57">
        <v>29994</v>
      </c>
      <c r="M29" s="82"/>
      <c r="N29" s="82">
        <v>550604360</v>
      </c>
      <c r="O29" s="81"/>
      <c r="P29" s="82">
        <v>-444842216</v>
      </c>
      <c r="Q29" s="82"/>
      <c r="R29" s="82">
        <f t="shared" si="2"/>
        <v>105762144</v>
      </c>
      <c r="S29" s="76"/>
      <c r="T29" s="118"/>
    </row>
    <row r="30" spans="1:20">
      <c r="A30" s="57" t="s">
        <v>299</v>
      </c>
      <c r="B30" s="80" t="s">
        <v>149</v>
      </c>
      <c r="C30" s="81"/>
      <c r="D30" s="82">
        <v>736164</v>
      </c>
      <c r="E30" s="81"/>
      <c r="F30" s="82">
        <v>1334827664</v>
      </c>
      <c r="G30" s="57"/>
      <c r="H30" s="82">
        <v>-1307734959</v>
      </c>
      <c r="I30" s="81"/>
      <c r="J30" s="82">
        <f t="shared" si="1"/>
        <v>27092705</v>
      </c>
      <c r="K30" s="82"/>
      <c r="L30" s="57">
        <v>949751</v>
      </c>
      <c r="M30" s="82"/>
      <c r="N30" s="82">
        <v>1709937899</v>
      </c>
      <c r="O30" s="81"/>
      <c r="P30" s="82">
        <v>-1734835626</v>
      </c>
      <c r="Q30" s="82"/>
      <c r="R30" s="82">
        <f t="shared" si="2"/>
        <v>-24897727</v>
      </c>
      <c r="S30" s="76"/>
      <c r="T30" s="118"/>
    </row>
    <row r="31" spans="1:20">
      <c r="A31" s="57" t="s">
        <v>300</v>
      </c>
      <c r="B31" s="80" t="s">
        <v>92</v>
      </c>
      <c r="C31" s="81"/>
      <c r="D31" s="82">
        <v>884519</v>
      </c>
      <c r="E31" s="81"/>
      <c r="F31" s="82">
        <v>1598003195</v>
      </c>
      <c r="G31" s="57"/>
      <c r="H31" s="82">
        <v>-1543430525</v>
      </c>
      <c r="I31" s="81"/>
      <c r="J31" s="82">
        <f t="shared" si="1"/>
        <v>54572670</v>
      </c>
      <c r="K31" s="82"/>
      <c r="L31" s="57">
        <v>1124646</v>
      </c>
      <c r="M31" s="82"/>
      <c r="N31" s="82">
        <v>1961928971</v>
      </c>
      <c r="O31" s="81"/>
      <c r="P31" s="82">
        <v>-1970157780</v>
      </c>
      <c r="Q31" s="82"/>
      <c r="R31" s="82">
        <f t="shared" si="2"/>
        <v>-8228809</v>
      </c>
      <c r="S31" s="76"/>
      <c r="T31" s="118"/>
    </row>
    <row r="32" spans="1:20">
      <c r="A32" s="57" t="s">
        <v>301</v>
      </c>
      <c r="B32" s="80" t="s">
        <v>202</v>
      </c>
      <c r="C32" s="81"/>
      <c r="D32" s="82">
        <v>528419</v>
      </c>
      <c r="E32" s="81"/>
      <c r="F32" s="82">
        <v>1681693909</v>
      </c>
      <c r="G32" s="57"/>
      <c r="H32" s="82">
        <v>-1773213386</v>
      </c>
      <c r="I32" s="81"/>
      <c r="J32" s="82">
        <f t="shared" si="1"/>
        <v>-91519477</v>
      </c>
      <c r="K32" s="82"/>
      <c r="L32" s="57">
        <v>673347</v>
      </c>
      <c r="M32" s="82"/>
      <c r="N32" s="82">
        <v>2161467223</v>
      </c>
      <c r="O32" s="81"/>
      <c r="P32" s="82">
        <v>-2299342381</v>
      </c>
      <c r="Q32" s="82"/>
      <c r="R32" s="82">
        <f t="shared" si="2"/>
        <v>-137875158</v>
      </c>
      <c r="S32" s="76"/>
      <c r="T32" s="118"/>
    </row>
    <row r="33" spans="1:20">
      <c r="A33" s="57" t="s">
        <v>302</v>
      </c>
      <c r="B33" s="80" t="s">
        <v>444</v>
      </c>
      <c r="C33" s="81"/>
      <c r="D33" s="82">
        <v>0</v>
      </c>
      <c r="E33" s="81"/>
      <c r="F33" s="82">
        <v>0</v>
      </c>
      <c r="G33" s="57"/>
      <c r="H33" s="82">
        <v>0</v>
      </c>
      <c r="I33" s="81"/>
      <c r="J33" s="82">
        <f t="shared" si="1"/>
        <v>0</v>
      </c>
      <c r="K33" s="82"/>
      <c r="L33" s="57">
        <v>10156</v>
      </c>
      <c r="M33" s="82"/>
      <c r="N33" s="82">
        <v>18587882</v>
      </c>
      <c r="O33" s="81"/>
      <c r="P33" s="82">
        <v>-23631702</v>
      </c>
      <c r="Q33" s="82"/>
      <c r="R33" s="82">
        <f t="shared" si="2"/>
        <v>-5043820</v>
      </c>
      <c r="S33" s="76"/>
      <c r="T33" s="118"/>
    </row>
    <row r="34" spans="1:20">
      <c r="A34" s="57" t="s">
        <v>303</v>
      </c>
      <c r="B34" s="80" t="s">
        <v>111</v>
      </c>
      <c r="C34" s="81"/>
      <c r="D34" s="82">
        <v>382359</v>
      </c>
      <c r="E34" s="81"/>
      <c r="F34" s="82">
        <v>1711828605</v>
      </c>
      <c r="G34" s="57"/>
      <c r="H34" s="82">
        <v>-1659549401</v>
      </c>
      <c r="I34" s="81"/>
      <c r="J34" s="82">
        <f t="shared" si="1"/>
        <v>52279204</v>
      </c>
      <c r="K34" s="82"/>
      <c r="L34" s="57">
        <v>487706</v>
      </c>
      <c r="M34" s="82"/>
      <c r="N34" s="82">
        <v>2135424871</v>
      </c>
      <c r="O34" s="81"/>
      <c r="P34" s="82">
        <v>-2133652948</v>
      </c>
      <c r="Q34" s="82"/>
      <c r="R34" s="82">
        <f t="shared" si="2"/>
        <v>1771923</v>
      </c>
      <c r="S34" s="76"/>
      <c r="T34" s="118"/>
    </row>
    <row r="35" spans="1:20">
      <c r="A35" s="57" t="s">
        <v>304</v>
      </c>
      <c r="B35" s="80" t="s">
        <v>275</v>
      </c>
      <c r="C35" s="81"/>
      <c r="D35" s="82">
        <v>6895</v>
      </c>
      <c r="E35" s="81"/>
      <c r="F35" s="82">
        <v>1003063781</v>
      </c>
      <c r="G35" s="57"/>
      <c r="H35" s="82">
        <v>-820139223</v>
      </c>
      <c r="I35" s="81"/>
      <c r="J35" s="82">
        <f t="shared" si="1"/>
        <v>182924558</v>
      </c>
      <c r="K35" s="82"/>
      <c r="L35" s="57">
        <v>7699</v>
      </c>
      <c r="M35" s="82"/>
      <c r="N35" s="82">
        <v>1097419297</v>
      </c>
      <c r="O35" s="81"/>
      <c r="P35" s="82">
        <v>-913838001</v>
      </c>
      <c r="Q35" s="82"/>
      <c r="R35" s="82">
        <f t="shared" si="2"/>
        <v>183581296</v>
      </c>
      <c r="S35" s="76"/>
      <c r="T35" s="118"/>
    </row>
    <row r="36" spans="1:20">
      <c r="A36" s="57" t="s">
        <v>305</v>
      </c>
      <c r="B36" s="80" t="s">
        <v>108</v>
      </c>
      <c r="C36" s="81"/>
      <c r="D36" s="82">
        <v>80647</v>
      </c>
      <c r="E36" s="81"/>
      <c r="F36" s="82">
        <v>2299520411</v>
      </c>
      <c r="G36" s="57"/>
      <c r="H36" s="82">
        <v>-2287440378</v>
      </c>
      <c r="I36" s="81"/>
      <c r="J36" s="82">
        <f t="shared" si="1"/>
        <v>12080033</v>
      </c>
      <c r="K36" s="82"/>
      <c r="L36" s="57">
        <v>103545</v>
      </c>
      <c r="M36" s="82"/>
      <c r="N36" s="82">
        <v>2850479385</v>
      </c>
      <c r="O36" s="81"/>
      <c r="P36" s="82">
        <v>-2942400177</v>
      </c>
      <c r="Q36" s="82"/>
      <c r="R36" s="82">
        <f t="shared" si="2"/>
        <v>-91920792</v>
      </c>
      <c r="S36" s="76"/>
      <c r="T36" s="118"/>
    </row>
    <row r="37" spans="1:20">
      <c r="A37" s="57" t="s">
        <v>306</v>
      </c>
      <c r="B37" s="80" t="s">
        <v>116</v>
      </c>
      <c r="C37" s="81"/>
      <c r="D37" s="82">
        <v>222449</v>
      </c>
      <c r="E37" s="81"/>
      <c r="F37" s="82">
        <v>1218261041</v>
      </c>
      <c r="G37" s="57"/>
      <c r="H37" s="82">
        <v>-1365382826</v>
      </c>
      <c r="I37" s="81"/>
      <c r="J37" s="82">
        <f t="shared" si="1"/>
        <v>-147121785</v>
      </c>
      <c r="K37" s="82"/>
      <c r="L37" s="57">
        <v>262119</v>
      </c>
      <c r="M37" s="82"/>
      <c r="N37" s="82">
        <v>1451061000</v>
      </c>
      <c r="O37" s="81"/>
      <c r="P37" s="82">
        <v>-1609741552</v>
      </c>
      <c r="Q37" s="82"/>
      <c r="R37" s="82">
        <f t="shared" si="2"/>
        <v>-158680552</v>
      </c>
      <c r="S37" s="76"/>
      <c r="T37" s="118"/>
    </row>
    <row r="38" spans="1:20">
      <c r="A38" s="57" t="s">
        <v>307</v>
      </c>
      <c r="B38" s="80" t="s">
        <v>273</v>
      </c>
      <c r="C38" s="81"/>
      <c r="D38" s="82">
        <v>312311</v>
      </c>
      <c r="E38" s="81"/>
      <c r="F38" s="82">
        <v>891833629</v>
      </c>
      <c r="G38" s="57"/>
      <c r="H38" s="82">
        <v>-755972299</v>
      </c>
      <c r="I38" s="81"/>
      <c r="J38" s="82">
        <f t="shared" si="1"/>
        <v>135861330</v>
      </c>
      <c r="K38" s="82"/>
      <c r="L38" s="57">
        <v>358174</v>
      </c>
      <c r="M38" s="82"/>
      <c r="N38" s="82">
        <v>1002572715</v>
      </c>
      <c r="O38" s="81"/>
      <c r="P38" s="82">
        <v>-858819968</v>
      </c>
      <c r="Q38" s="82"/>
      <c r="R38" s="82">
        <f t="shared" si="2"/>
        <v>143752747</v>
      </c>
      <c r="S38" s="76"/>
      <c r="T38" s="118"/>
    </row>
    <row r="39" spans="1:20">
      <c r="A39" s="57" t="s">
        <v>308</v>
      </c>
      <c r="B39" s="80" t="s">
        <v>257</v>
      </c>
      <c r="C39" s="81"/>
      <c r="D39" s="82">
        <v>98904</v>
      </c>
      <c r="E39" s="81"/>
      <c r="F39" s="82">
        <v>184472560</v>
      </c>
      <c r="G39" s="57"/>
      <c r="H39" s="82">
        <v>-158874980</v>
      </c>
      <c r="I39" s="81"/>
      <c r="J39" s="82">
        <f t="shared" si="1"/>
        <v>25597580</v>
      </c>
      <c r="K39" s="82"/>
      <c r="L39" s="57">
        <v>127166</v>
      </c>
      <c r="M39" s="82"/>
      <c r="N39" s="82">
        <v>228730609</v>
      </c>
      <c r="O39" s="81"/>
      <c r="P39" s="82">
        <v>-203999707</v>
      </c>
      <c r="Q39" s="82"/>
      <c r="R39" s="82">
        <f t="shared" si="2"/>
        <v>24730902</v>
      </c>
      <c r="S39" s="76"/>
      <c r="T39" s="118"/>
    </row>
    <row r="40" spans="1:20">
      <c r="A40" s="57" t="s">
        <v>309</v>
      </c>
      <c r="B40" s="80" t="s">
        <v>88</v>
      </c>
      <c r="C40" s="81"/>
      <c r="D40" s="82">
        <v>1147153</v>
      </c>
      <c r="E40" s="81"/>
      <c r="F40" s="82">
        <v>8306932821</v>
      </c>
      <c r="G40" s="57"/>
      <c r="H40" s="82">
        <v>-7928254261</v>
      </c>
      <c r="I40" s="81"/>
      <c r="J40" s="82">
        <f t="shared" si="1"/>
        <v>378678560</v>
      </c>
      <c r="K40" s="82"/>
      <c r="L40" s="57">
        <v>1541477</v>
      </c>
      <c r="M40" s="82"/>
      <c r="N40" s="82">
        <v>10759117606</v>
      </c>
      <c r="O40" s="81"/>
      <c r="P40" s="82">
        <v>-10613046598</v>
      </c>
      <c r="Q40" s="82"/>
      <c r="R40" s="82">
        <f t="shared" ref="R40:R69" si="3">N40+P40</f>
        <v>146071008</v>
      </c>
      <c r="S40" s="76"/>
      <c r="T40" s="118"/>
    </row>
    <row r="41" spans="1:20">
      <c r="A41" s="57" t="s">
        <v>310</v>
      </c>
      <c r="B41" s="80" t="s">
        <v>183</v>
      </c>
      <c r="C41" s="81"/>
      <c r="D41" s="82">
        <v>127838</v>
      </c>
      <c r="E41" s="81"/>
      <c r="F41" s="82">
        <v>449766886</v>
      </c>
      <c r="G41" s="57"/>
      <c r="H41" s="82">
        <v>-426620403</v>
      </c>
      <c r="I41" s="81"/>
      <c r="J41" s="82">
        <f t="shared" si="1"/>
        <v>23146483</v>
      </c>
      <c r="K41" s="82"/>
      <c r="L41" s="57">
        <v>198944</v>
      </c>
      <c r="M41" s="82"/>
      <c r="N41" s="82">
        <v>799663665</v>
      </c>
      <c r="O41" s="81"/>
      <c r="P41" s="82">
        <v>-810316862</v>
      </c>
      <c r="Q41" s="82"/>
      <c r="R41" s="82">
        <f t="shared" si="3"/>
        <v>-10653197</v>
      </c>
      <c r="S41" s="76"/>
      <c r="T41" s="118"/>
    </row>
    <row r="42" spans="1:20">
      <c r="A42" s="57" t="s">
        <v>311</v>
      </c>
      <c r="B42" s="80" t="s">
        <v>188</v>
      </c>
      <c r="C42" s="81"/>
      <c r="D42" s="82">
        <v>124128</v>
      </c>
      <c r="E42" s="81"/>
      <c r="F42" s="82">
        <v>4056083236</v>
      </c>
      <c r="G42" s="57"/>
      <c r="H42" s="82">
        <v>-4878489223</v>
      </c>
      <c r="I42" s="81"/>
      <c r="J42" s="82">
        <f t="shared" si="1"/>
        <v>-822405987</v>
      </c>
      <c r="K42" s="82"/>
      <c r="L42" s="57">
        <v>159561</v>
      </c>
      <c r="M42" s="82"/>
      <c r="N42" s="82">
        <v>5474577694</v>
      </c>
      <c r="O42" s="81"/>
      <c r="P42" s="82">
        <v>-6488527450</v>
      </c>
      <c r="Q42" s="82"/>
      <c r="R42" s="82">
        <f t="shared" si="3"/>
        <v>-1013949756</v>
      </c>
      <c r="S42" s="76"/>
      <c r="T42" s="118"/>
    </row>
    <row r="43" spans="1:20">
      <c r="A43" s="57" t="s">
        <v>312</v>
      </c>
      <c r="B43" s="80" t="s">
        <v>221</v>
      </c>
      <c r="C43" s="81"/>
      <c r="D43" s="82">
        <v>34877</v>
      </c>
      <c r="E43" s="81"/>
      <c r="F43" s="82">
        <v>1272982366</v>
      </c>
      <c r="G43" s="57"/>
      <c r="H43" s="82">
        <v>-1535138968</v>
      </c>
      <c r="I43" s="81"/>
      <c r="J43" s="82">
        <f t="shared" si="1"/>
        <v>-262156602</v>
      </c>
      <c r="K43" s="82"/>
      <c r="L43" s="57">
        <v>50286</v>
      </c>
      <c r="M43" s="82"/>
      <c r="N43" s="82">
        <v>1864332559</v>
      </c>
      <c r="O43" s="81"/>
      <c r="P43" s="82">
        <v>-2212322501</v>
      </c>
      <c r="Q43" s="82"/>
      <c r="R43" s="82">
        <f t="shared" si="3"/>
        <v>-347989942</v>
      </c>
      <c r="S43" s="76"/>
      <c r="T43" s="118"/>
    </row>
    <row r="44" spans="1:20">
      <c r="A44" s="57" t="s">
        <v>313</v>
      </c>
      <c r="B44" s="80" t="s">
        <v>126</v>
      </c>
      <c r="C44" s="81"/>
      <c r="D44" s="82">
        <v>14624</v>
      </c>
      <c r="E44" s="81"/>
      <c r="F44" s="82">
        <v>1091549403</v>
      </c>
      <c r="G44" s="57"/>
      <c r="H44" s="82">
        <v>-1109214915</v>
      </c>
      <c r="I44" s="81"/>
      <c r="J44" s="82">
        <f t="shared" si="1"/>
        <v>-17665512</v>
      </c>
      <c r="K44" s="82"/>
      <c r="L44" s="57">
        <v>21493</v>
      </c>
      <c r="M44" s="82"/>
      <c r="N44" s="82">
        <v>1561503470</v>
      </c>
      <c r="O44" s="81"/>
      <c r="P44" s="82">
        <v>-1629627744</v>
      </c>
      <c r="Q44" s="82"/>
      <c r="R44" s="82">
        <f t="shared" si="3"/>
        <v>-68124274</v>
      </c>
      <c r="S44" s="76"/>
      <c r="T44" s="118"/>
    </row>
    <row r="45" spans="1:20">
      <c r="A45" s="57" t="s">
        <v>314</v>
      </c>
      <c r="B45" s="80" t="s">
        <v>186</v>
      </c>
      <c r="C45" s="81"/>
      <c r="D45" s="82">
        <v>223431</v>
      </c>
      <c r="E45" s="81"/>
      <c r="F45" s="82">
        <v>3923646738</v>
      </c>
      <c r="G45" s="57"/>
      <c r="H45" s="82">
        <v>-4367499531</v>
      </c>
      <c r="I45" s="81"/>
      <c r="J45" s="82">
        <f t="shared" si="1"/>
        <v>-443852793</v>
      </c>
      <c r="K45" s="82"/>
      <c r="L45" s="57">
        <v>283753</v>
      </c>
      <c r="M45" s="82"/>
      <c r="N45" s="82">
        <v>4984024045</v>
      </c>
      <c r="O45" s="81"/>
      <c r="P45" s="82">
        <v>-5616928590</v>
      </c>
      <c r="Q45" s="82"/>
      <c r="R45" s="82">
        <f t="shared" si="3"/>
        <v>-632904545</v>
      </c>
      <c r="S45" s="76"/>
      <c r="T45" s="118"/>
    </row>
    <row r="46" spans="1:20">
      <c r="A46" s="57" t="s">
        <v>315</v>
      </c>
      <c r="B46" s="80" t="s">
        <v>181</v>
      </c>
      <c r="C46" s="81"/>
      <c r="D46" s="82">
        <v>20728</v>
      </c>
      <c r="E46" s="81"/>
      <c r="F46" s="82">
        <v>346962045</v>
      </c>
      <c r="G46" s="57"/>
      <c r="H46" s="82">
        <v>-356052176</v>
      </c>
      <c r="I46" s="81"/>
      <c r="J46" s="82">
        <f t="shared" si="1"/>
        <v>-9090131</v>
      </c>
      <c r="K46" s="82"/>
      <c r="L46" s="57">
        <v>30643</v>
      </c>
      <c r="M46" s="82"/>
      <c r="N46" s="82">
        <v>577970865</v>
      </c>
      <c r="O46" s="81"/>
      <c r="P46" s="82">
        <v>-591027941</v>
      </c>
      <c r="Q46" s="82"/>
      <c r="R46" s="82">
        <f t="shared" si="3"/>
        <v>-13057076</v>
      </c>
      <c r="S46" s="76"/>
      <c r="T46" s="118"/>
    </row>
    <row r="47" spans="1:20">
      <c r="A47" s="57" t="s">
        <v>316</v>
      </c>
      <c r="B47" s="80" t="s">
        <v>498</v>
      </c>
      <c r="C47" s="81"/>
      <c r="D47" s="82">
        <v>12047</v>
      </c>
      <c r="E47" s="81"/>
      <c r="F47" s="82">
        <v>57829876</v>
      </c>
      <c r="G47" s="57"/>
      <c r="H47" s="82">
        <v>-48001933</v>
      </c>
      <c r="I47" s="81"/>
      <c r="J47" s="82">
        <f t="shared" si="1"/>
        <v>9827943</v>
      </c>
      <c r="K47" s="82"/>
      <c r="L47" s="57">
        <v>12047</v>
      </c>
      <c r="M47" s="82"/>
      <c r="N47" s="82">
        <v>57829876</v>
      </c>
      <c r="O47" s="81"/>
      <c r="P47" s="82">
        <v>-48001933</v>
      </c>
      <c r="Q47" s="82"/>
      <c r="R47" s="82">
        <f t="shared" si="3"/>
        <v>9827943</v>
      </c>
      <c r="S47" s="76"/>
      <c r="T47" s="118"/>
    </row>
    <row r="48" spans="1:20">
      <c r="A48" s="57" t="s">
        <v>317</v>
      </c>
      <c r="B48" s="80" t="s">
        <v>265</v>
      </c>
      <c r="C48" s="81"/>
      <c r="D48" s="82">
        <v>23902</v>
      </c>
      <c r="E48" s="81"/>
      <c r="F48" s="82">
        <v>140462735</v>
      </c>
      <c r="G48" s="57"/>
      <c r="H48" s="82">
        <v>-119193409</v>
      </c>
      <c r="I48" s="81"/>
      <c r="J48" s="82">
        <f t="shared" si="1"/>
        <v>21269326</v>
      </c>
      <c r="K48" s="82"/>
      <c r="L48" s="57">
        <v>28378</v>
      </c>
      <c r="M48" s="82"/>
      <c r="N48" s="82">
        <v>193087820</v>
      </c>
      <c r="O48" s="81"/>
      <c r="P48" s="82">
        <v>-177168613</v>
      </c>
      <c r="Q48" s="82"/>
      <c r="R48" s="82">
        <f t="shared" si="3"/>
        <v>15919207</v>
      </c>
      <c r="S48" s="76"/>
      <c r="T48" s="118"/>
    </row>
    <row r="49" spans="1:20">
      <c r="A49" s="57" t="s">
        <v>318</v>
      </c>
      <c r="B49" s="80" t="s">
        <v>258</v>
      </c>
      <c r="C49" s="81"/>
      <c r="D49" s="82">
        <v>35150</v>
      </c>
      <c r="E49" s="81"/>
      <c r="F49" s="82">
        <v>738006272</v>
      </c>
      <c r="G49" s="57"/>
      <c r="H49" s="82">
        <v>-589354817</v>
      </c>
      <c r="I49" s="81"/>
      <c r="J49" s="82">
        <f t="shared" si="1"/>
        <v>148651455</v>
      </c>
      <c r="K49" s="82"/>
      <c r="L49" s="57">
        <v>40012</v>
      </c>
      <c r="M49" s="82"/>
      <c r="N49" s="82">
        <v>810109134</v>
      </c>
      <c r="O49" s="81"/>
      <c r="P49" s="82">
        <v>-668707271</v>
      </c>
      <c r="Q49" s="82"/>
      <c r="R49" s="82">
        <f t="shared" si="3"/>
        <v>141401863</v>
      </c>
      <c r="S49" s="76"/>
      <c r="T49" s="118"/>
    </row>
    <row r="50" spans="1:20">
      <c r="A50" s="57" t="s">
        <v>319</v>
      </c>
      <c r="B50" s="80" t="s">
        <v>259</v>
      </c>
      <c r="C50" s="81"/>
      <c r="D50" s="82">
        <v>1090377</v>
      </c>
      <c r="E50" s="81"/>
      <c r="F50" s="82">
        <v>7400942331</v>
      </c>
      <c r="G50" s="57"/>
      <c r="H50" s="82">
        <v>-4741320210</v>
      </c>
      <c r="I50" s="81"/>
      <c r="J50" s="82">
        <f t="shared" si="1"/>
        <v>2659622121</v>
      </c>
      <c r="K50" s="82"/>
      <c r="L50" s="57">
        <v>1107909</v>
      </c>
      <c r="M50" s="82"/>
      <c r="N50" s="82">
        <v>7469178384</v>
      </c>
      <c r="O50" s="81"/>
      <c r="P50" s="82">
        <v>-4800937138</v>
      </c>
      <c r="Q50" s="82"/>
      <c r="R50" s="82">
        <f t="shared" si="3"/>
        <v>2668241246</v>
      </c>
      <c r="S50" s="76"/>
      <c r="T50" s="118"/>
    </row>
    <row r="51" spans="1:20">
      <c r="A51" s="57" t="s">
        <v>320</v>
      </c>
      <c r="B51" s="80" t="s">
        <v>225</v>
      </c>
      <c r="C51" s="81"/>
      <c r="D51" s="82">
        <v>269852</v>
      </c>
      <c r="E51" s="81"/>
      <c r="F51" s="82">
        <v>948522396</v>
      </c>
      <c r="G51" s="57"/>
      <c r="H51" s="82">
        <v>-876422440</v>
      </c>
      <c r="I51" s="81"/>
      <c r="J51" s="82">
        <f t="shared" si="1"/>
        <v>72099956</v>
      </c>
      <c r="K51" s="82"/>
      <c r="L51" s="57">
        <v>366294</v>
      </c>
      <c r="M51" s="82"/>
      <c r="N51" s="82">
        <v>1239267142</v>
      </c>
      <c r="O51" s="81"/>
      <c r="P51" s="82">
        <v>-1194154873</v>
      </c>
      <c r="Q51" s="82"/>
      <c r="R51" s="82">
        <f t="shared" si="3"/>
        <v>45112269</v>
      </c>
      <c r="S51" s="76"/>
      <c r="T51" s="118"/>
    </row>
    <row r="52" spans="1:20">
      <c r="A52" s="57" t="s">
        <v>321</v>
      </c>
      <c r="B52" s="80" t="s">
        <v>210</v>
      </c>
      <c r="C52" s="81"/>
      <c r="D52" s="82">
        <v>55509</v>
      </c>
      <c r="E52" s="81"/>
      <c r="F52" s="82">
        <v>1000786207</v>
      </c>
      <c r="G52" s="57"/>
      <c r="H52" s="82">
        <v>-898333642</v>
      </c>
      <c r="I52" s="81"/>
      <c r="J52" s="82">
        <f t="shared" si="1"/>
        <v>102452565</v>
      </c>
      <c r="K52" s="82"/>
      <c r="L52" s="57">
        <v>71729</v>
      </c>
      <c r="M52" s="82"/>
      <c r="N52" s="82">
        <v>1248141385</v>
      </c>
      <c r="O52" s="81"/>
      <c r="P52" s="82">
        <v>-1184704964</v>
      </c>
      <c r="Q52" s="82"/>
      <c r="R52" s="82">
        <f t="shared" si="3"/>
        <v>63436421</v>
      </c>
      <c r="S52" s="76"/>
      <c r="T52" s="118"/>
    </row>
    <row r="53" spans="1:20">
      <c r="A53" s="57" t="s">
        <v>322</v>
      </c>
      <c r="B53" s="80" t="s">
        <v>146</v>
      </c>
      <c r="C53" s="81"/>
      <c r="D53" s="82">
        <v>223338</v>
      </c>
      <c r="E53" s="81"/>
      <c r="F53" s="82">
        <v>644442166</v>
      </c>
      <c r="G53" s="57"/>
      <c r="H53" s="82">
        <v>-564612410</v>
      </c>
      <c r="I53" s="81"/>
      <c r="J53" s="82">
        <f t="shared" si="1"/>
        <v>79829756</v>
      </c>
      <c r="K53" s="82"/>
      <c r="L53" s="57">
        <v>432179</v>
      </c>
      <c r="M53" s="82"/>
      <c r="N53" s="82">
        <v>1260528226</v>
      </c>
      <c r="O53" s="81"/>
      <c r="P53" s="82">
        <v>-1172093319</v>
      </c>
      <c r="Q53" s="82"/>
      <c r="R53" s="82">
        <f t="shared" si="3"/>
        <v>88434907</v>
      </c>
      <c r="S53" s="76"/>
      <c r="T53" s="118"/>
    </row>
    <row r="54" spans="1:20">
      <c r="A54" s="57" t="s">
        <v>323</v>
      </c>
      <c r="B54" s="80" t="s">
        <v>200</v>
      </c>
      <c r="C54" s="81"/>
      <c r="D54" s="82">
        <v>8496</v>
      </c>
      <c r="E54" s="81"/>
      <c r="F54" s="82">
        <v>28346664</v>
      </c>
      <c r="G54" s="57"/>
      <c r="H54" s="82">
        <v>-32069494</v>
      </c>
      <c r="I54" s="81"/>
      <c r="J54" s="82">
        <f t="shared" si="1"/>
        <v>-3722830</v>
      </c>
      <c r="K54" s="82"/>
      <c r="L54" s="57">
        <v>263566</v>
      </c>
      <c r="M54" s="82"/>
      <c r="N54" s="82">
        <v>1261019872</v>
      </c>
      <c r="O54" s="81"/>
      <c r="P54" s="82">
        <v>-1218141852</v>
      </c>
      <c r="Q54" s="82"/>
      <c r="R54" s="82">
        <f t="shared" si="3"/>
        <v>42878020</v>
      </c>
      <c r="S54" s="76"/>
      <c r="T54" s="118"/>
    </row>
    <row r="55" spans="1:20">
      <c r="A55" s="57" t="s">
        <v>451</v>
      </c>
      <c r="B55" s="80" t="s">
        <v>155</v>
      </c>
      <c r="C55" s="81"/>
      <c r="D55" s="82">
        <v>419105</v>
      </c>
      <c r="E55" s="81"/>
      <c r="F55" s="82">
        <v>1996219827</v>
      </c>
      <c r="G55" s="57"/>
      <c r="H55" s="82">
        <v>-2144708293</v>
      </c>
      <c r="I55" s="81"/>
      <c r="J55" s="82">
        <f t="shared" si="1"/>
        <v>-148488466</v>
      </c>
      <c r="K55" s="82"/>
      <c r="L55" s="57">
        <v>1388912</v>
      </c>
      <c r="M55" s="82"/>
      <c r="N55" s="82">
        <v>7458616293</v>
      </c>
      <c r="O55" s="81"/>
      <c r="P55" s="82">
        <v>-7323323935</v>
      </c>
      <c r="Q55" s="82"/>
      <c r="R55" s="82">
        <f t="shared" si="3"/>
        <v>135292358</v>
      </c>
      <c r="S55" s="76"/>
      <c r="T55" s="118"/>
    </row>
    <row r="56" spans="1:20">
      <c r="A56" s="57" t="s">
        <v>324</v>
      </c>
      <c r="B56" s="80" t="s">
        <v>93</v>
      </c>
      <c r="C56" s="81"/>
      <c r="D56" s="82">
        <v>124390</v>
      </c>
      <c r="E56" s="81"/>
      <c r="F56" s="82">
        <v>2938817246</v>
      </c>
      <c r="G56" s="57"/>
      <c r="H56" s="82">
        <v>-2209576715</v>
      </c>
      <c r="I56" s="81"/>
      <c r="J56" s="82">
        <f t="shared" si="1"/>
        <v>729240531</v>
      </c>
      <c r="K56" s="82"/>
      <c r="L56" s="57">
        <v>329059</v>
      </c>
      <c r="M56" s="82"/>
      <c r="N56" s="82">
        <v>6666469905</v>
      </c>
      <c r="O56" s="81"/>
      <c r="P56" s="82">
        <v>-5736526629</v>
      </c>
      <c r="Q56" s="82"/>
      <c r="R56" s="82">
        <f t="shared" si="3"/>
        <v>929943276</v>
      </c>
      <c r="S56" s="76"/>
      <c r="T56" s="118"/>
    </row>
    <row r="57" spans="1:20">
      <c r="A57" s="57" t="s">
        <v>325</v>
      </c>
      <c r="B57" s="80" t="s">
        <v>216</v>
      </c>
      <c r="C57" s="81"/>
      <c r="D57" s="82">
        <v>339380</v>
      </c>
      <c r="E57" s="81"/>
      <c r="F57" s="82">
        <v>4886427285</v>
      </c>
      <c r="G57" s="57"/>
      <c r="H57" s="82">
        <v>-5999496121</v>
      </c>
      <c r="I57" s="81"/>
      <c r="J57" s="82">
        <f t="shared" si="1"/>
        <v>-1113068836</v>
      </c>
      <c r="K57" s="82"/>
      <c r="L57" s="57">
        <v>497615</v>
      </c>
      <c r="M57" s="82"/>
      <c r="N57" s="82">
        <v>7428462839</v>
      </c>
      <c r="O57" s="81"/>
      <c r="P57" s="82">
        <v>-8795104395</v>
      </c>
      <c r="Q57" s="82"/>
      <c r="R57" s="82">
        <f t="shared" si="3"/>
        <v>-1366641556</v>
      </c>
      <c r="S57" s="76"/>
      <c r="T57" s="118"/>
    </row>
    <row r="58" spans="1:20">
      <c r="A58" s="57" t="s">
        <v>326</v>
      </c>
      <c r="B58" s="80" t="s">
        <v>226</v>
      </c>
      <c r="C58" s="81"/>
      <c r="D58" s="82">
        <v>1782975</v>
      </c>
      <c r="E58" s="81"/>
      <c r="F58" s="82">
        <v>2762887811</v>
      </c>
      <c r="G58" s="57"/>
      <c r="H58" s="82">
        <v>-2622494713</v>
      </c>
      <c r="I58" s="81"/>
      <c r="J58" s="82">
        <f t="shared" si="1"/>
        <v>140393098</v>
      </c>
      <c r="K58" s="82"/>
      <c r="L58" s="57">
        <v>2428620</v>
      </c>
      <c r="M58" s="82"/>
      <c r="N58" s="82">
        <v>3665161348</v>
      </c>
      <c r="O58" s="81"/>
      <c r="P58" s="82">
        <v>-3582420744</v>
      </c>
      <c r="Q58" s="82"/>
      <c r="R58" s="82">
        <f t="shared" si="3"/>
        <v>82740604</v>
      </c>
      <c r="S58" s="76"/>
      <c r="T58" s="118"/>
    </row>
    <row r="59" spans="1:20">
      <c r="A59" s="57" t="s">
        <v>327</v>
      </c>
      <c r="B59" s="80" t="s">
        <v>161</v>
      </c>
      <c r="C59" s="81"/>
      <c r="D59" s="82">
        <v>0</v>
      </c>
      <c r="E59" s="81"/>
      <c r="F59" s="82">
        <v>0</v>
      </c>
      <c r="G59" s="57"/>
      <c r="H59" s="82">
        <v>-1149054</v>
      </c>
      <c r="I59" s="81"/>
      <c r="J59" s="82">
        <f t="shared" si="1"/>
        <v>-1149054</v>
      </c>
      <c r="K59" s="82"/>
      <c r="L59" s="57">
        <v>166078</v>
      </c>
      <c r="M59" s="82"/>
      <c r="N59" s="82">
        <v>7801292968</v>
      </c>
      <c r="O59" s="81"/>
      <c r="P59" s="82">
        <v>-6639451402</v>
      </c>
      <c r="Q59" s="82"/>
      <c r="R59" s="82">
        <f t="shared" si="3"/>
        <v>1161841566</v>
      </c>
      <c r="S59" s="76"/>
      <c r="T59" s="118"/>
    </row>
    <row r="60" spans="1:20">
      <c r="A60" s="57" t="s">
        <v>328</v>
      </c>
      <c r="B60" s="80" t="s">
        <v>499</v>
      </c>
      <c r="C60" s="81"/>
      <c r="D60" s="82">
        <v>32981</v>
      </c>
      <c r="E60" s="81"/>
      <c r="F60" s="82">
        <v>832881178</v>
      </c>
      <c r="G60" s="57"/>
      <c r="H60" s="82">
        <v>-774650387</v>
      </c>
      <c r="I60" s="81"/>
      <c r="J60" s="82">
        <f t="shared" si="1"/>
        <v>58230791</v>
      </c>
      <c r="K60" s="82"/>
      <c r="L60" s="57">
        <v>32981</v>
      </c>
      <c r="M60" s="82"/>
      <c r="N60" s="82">
        <v>832881178</v>
      </c>
      <c r="O60" s="81"/>
      <c r="P60" s="82">
        <v>-774650387</v>
      </c>
      <c r="Q60" s="82"/>
      <c r="R60" s="82">
        <f t="shared" si="3"/>
        <v>58230791</v>
      </c>
      <c r="S60" s="76"/>
      <c r="T60" s="118"/>
    </row>
    <row r="61" spans="1:20">
      <c r="A61" s="57" t="s">
        <v>329</v>
      </c>
      <c r="B61" s="80" t="s">
        <v>130</v>
      </c>
      <c r="C61" s="81"/>
      <c r="D61" s="82">
        <v>34890</v>
      </c>
      <c r="E61" s="81"/>
      <c r="F61" s="82">
        <v>386340006</v>
      </c>
      <c r="G61" s="57"/>
      <c r="H61" s="82">
        <v>-554061573</v>
      </c>
      <c r="I61" s="81"/>
      <c r="J61" s="82">
        <f t="shared" si="1"/>
        <v>-167721567</v>
      </c>
      <c r="K61" s="82"/>
      <c r="L61" s="57">
        <v>147542</v>
      </c>
      <c r="M61" s="82"/>
      <c r="N61" s="82">
        <v>1623670023</v>
      </c>
      <c r="O61" s="81"/>
      <c r="P61" s="82">
        <v>-2340511308</v>
      </c>
      <c r="Q61" s="82"/>
      <c r="R61" s="82">
        <f t="shared" si="3"/>
        <v>-716841285</v>
      </c>
      <c r="S61" s="76"/>
      <c r="T61" s="118"/>
    </row>
    <row r="62" spans="1:20">
      <c r="A62" s="57" t="s">
        <v>330</v>
      </c>
      <c r="B62" s="80" t="s">
        <v>500</v>
      </c>
      <c r="C62" s="81"/>
      <c r="D62" s="82">
        <v>680702</v>
      </c>
      <c r="E62" s="81"/>
      <c r="F62" s="82">
        <v>1285537961</v>
      </c>
      <c r="G62" s="57"/>
      <c r="H62" s="82">
        <v>-1221090693</v>
      </c>
      <c r="I62" s="81"/>
      <c r="J62" s="82">
        <f t="shared" si="1"/>
        <v>64447268</v>
      </c>
      <c r="K62" s="82"/>
      <c r="L62" s="57">
        <v>680702</v>
      </c>
      <c r="M62" s="82"/>
      <c r="N62" s="82">
        <v>1285537961</v>
      </c>
      <c r="O62" s="81"/>
      <c r="P62" s="82">
        <v>-1221090693</v>
      </c>
      <c r="Q62" s="82"/>
      <c r="R62" s="82">
        <f t="shared" si="3"/>
        <v>64447268</v>
      </c>
      <c r="S62" s="76"/>
      <c r="T62" s="118"/>
    </row>
    <row r="63" spans="1:20">
      <c r="A63" s="57" t="s">
        <v>331</v>
      </c>
      <c r="B63" s="80" t="s">
        <v>103</v>
      </c>
      <c r="C63" s="81"/>
      <c r="D63" s="82">
        <v>1332287</v>
      </c>
      <c r="E63" s="81"/>
      <c r="F63" s="82">
        <v>5306744134</v>
      </c>
      <c r="G63" s="57"/>
      <c r="H63" s="82">
        <v>-4779337230</v>
      </c>
      <c r="I63" s="81"/>
      <c r="J63" s="82">
        <f t="shared" si="1"/>
        <v>527406904</v>
      </c>
      <c r="K63" s="82"/>
      <c r="L63" s="57">
        <v>1708087</v>
      </c>
      <c r="M63" s="82"/>
      <c r="N63" s="82">
        <v>6640899577</v>
      </c>
      <c r="O63" s="81"/>
      <c r="P63" s="82">
        <v>-6123426460</v>
      </c>
      <c r="Q63" s="82"/>
      <c r="R63" s="82">
        <f t="shared" si="3"/>
        <v>517473117</v>
      </c>
      <c r="S63" s="76"/>
      <c r="T63" s="118"/>
    </row>
    <row r="64" spans="1:20">
      <c r="A64" s="57" t="s">
        <v>332</v>
      </c>
      <c r="B64" s="80" t="s">
        <v>442</v>
      </c>
      <c r="C64" s="81"/>
      <c r="D64" s="82">
        <v>57256</v>
      </c>
      <c r="E64" s="81"/>
      <c r="F64" s="82">
        <v>360282849</v>
      </c>
      <c r="G64" s="57"/>
      <c r="H64" s="82">
        <v>-356366006</v>
      </c>
      <c r="I64" s="81"/>
      <c r="J64" s="82">
        <f t="shared" si="1"/>
        <v>3916843</v>
      </c>
      <c r="K64" s="82"/>
      <c r="L64" s="57">
        <v>59329</v>
      </c>
      <c r="M64" s="82"/>
      <c r="N64" s="82">
        <v>395174294</v>
      </c>
      <c r="O64" s="81"/>
      <c r="P64" s="82">
        <v>-395798628</v>
      </c>
      <c r="Q64" s="82"/>
      <c r="R64" s="82">
        <f t="shared" si="3"/>
        <v>-624334</v>
      </c>
      <c r="S64" s="76"/>
      <c r="T64" s="118"/>
    </row>
    <row r="65" spans="1:20">
      <c r="A65" s="57" t="s">
        <v>333</v>
      </c>
      <c r="B65" s="80" t="s">
        <v>132</v>
      </c>
      <c r="C65" s="81"/>
      <c r="D65" s="82">
        <v>113376</v>
      </c>
      <c r="E65" s="81"/>
      <c r="F65" s="82">
        <v>1472753943</v>
      </c>
      <c r="G65" s="57"/>
      <c r="H65" s="82">
        <v>-1510833165</v>
      </c>
      <c r="I65" s="81"/>
      <c r="J65" s="82">
        <f t="shared" si="1"/>
        <v>-38079222</v>
      </c>
      <c r="K65" s="82"/>
      <c r="L65" s="57">
        <v>139709</v>
      </c>
      <c r="M65" s="82"/>
      <c r="N65" s="82">
        <v>1796021943</v>
      </c>
      <c r="O65" s="81"/>
      <c r="P65" s="82">
        <v>-1874285396</v>
      </c>
      <c r="Q65" s="82"/>
      <c r="R65" s="82">
        <f t="shared" si="3"/>
        <v>-78263453</v>
      </c>
      <c r="S65" s="76"/>
      <c r="T65" s="118"/>
    </row>
    <row r="66" spans="1:20">
      <c r="A66" s="57" t="s">
        <v>334</v>
      </c>
      <c r="B66" s="80" t="s">
        <v>147</v>
      </c>
      <c r="C66" s="81"/>
      <c r="D66" s="82">
        <v>369956</v>
      </c>
      <c r="E66" s="81"/>
      <c r="F66" s="82">
        <v>1504058196</v>
      </c>
      <c r="G66" s="57"/>
      <c r="H66" s="82">
        <v>-1432107072</v>
      </c>
      <c r="I66" s="81"/>
      <c r="J66" s="82">
        <f t="shared" si="1"/>
        <v>71951124</v>
      </c>
      <c r="K66" s="82"/>
      <c r="L66" s="57">
        <v>460085</v>
      </c>
      <c r="M66" s="82"/>
      <c r="N66" s="82">
        <v>1844734718</v>
      </c>
      <c r="O66" s="81"/>
      <c r="P66" s="82">
        <v>-1782649758</v>
      </c>
      <c r="Q66" s="82"/>
      <c r="R66" s="82">
        <f t="shared" si="3"/>
        <v>62084960</v>
      </c>
      <c r="S66" s="76"/>
      <c r="T66" s="118"/>
    </row>
    <row r="67" spans="1:20">
      <c r="A67" s="57" t="s">
        <v>452</v>
      </c>
      <c r="B67" s="80" t="s">
        <v>185</v>
      </c>
      <c r="C67" s="81"/>
      <c r="D67" s="82">
        <v>51311</v>
      </c>
      <c r="E67" s="81"/>
      <c r="F67" s="82">
        <v>991926162</v>
      </c>
      <c r="G67" s="57"/>
      <c r="H67" s="82">
        <v>-1016197015</v>
      </c>
      <c r="I67" s="81"/>
      <c r="J67" s="82">
        <f t="shared" si="1"/>
        <v>-24270853</v>
      </c>
      <c r="K67" s="82"/>
      <c r="L67" s="57">
        <v>69472</v>
      </c>
      <c r="M67" s="82"/>
      <c r="N67" s="82">
        <v>1325941754</v>
      </c>
      <c r="O67" s="81"/>
      <c r="P67" s="82">
        <v>-1379751429</v>
      </c>
      <c r="Q67" s="82"/>
      <c r="R67" s="82">
        <f t="shared" si="3"/>
        <v>-53809675</v>
      </c>
      <c r="S67" s="76"/>
      <c r="T67" s="118"/>
    </row>
    <row r="68" spans="1:20">
      <c r="A68" s="57" t="s">
        <v>335</v>
      </c>
      <c r="B68" s="80" t="s">
        <v>128</v>
      </c>
      <c r="C68" s="81"/>
      <c r="D68" s="82">
        <v>280035</v>
      </c>
      <c r="E68" s="81"/>
      <c r="F68" s="82">
        <v>902711143</v>
      </c>
      <c r="G68" s="57"/>
      <c r="H68" s="82">
        <v>-785091338</v>
      </c>
      <c r="I68" s="81"/>
      <c r="J68" s="82">
        <f t="shared" si="1"/>
        <v>117619805</v>
      </c>
      <c r="K68" s="82"/>
      <c r="L68" s="57">
        <v>381852</v>
      </c>
      <c r="M68" s="82"/>
      <c r="N68" s="82">
        <v>1156292702</v>
      </c>
      <c r="O68" s="81"/>
      <c r="P68" s="82">
        <v>-1065306760</v>
      </c>
      <c r="Q68" s="82"/>
      <c r="R68" s="82">
        <f t="shared" si="3"/>
        <v>90985942</v>
      </c>
      <c r="S68" s="76"/>
      <c r="T68" s="118"/>
    </row>
    <row r="69" spans="1:20">
      <c r="A69" s="57" t="s">
        <v>453</v>
      </c>
      <c r="B69" s="80" t="s">
        <v>176</v>
      </c>
      <c r="C69" s="81"/>
      <c r="D69" s="82">
        <v>237316</v>
      </c>
      <c r="E69" s="81"/>
      <c r="F69" s="82">
        <v>2392561666</v>
      </c>
      <c r="G69" s="57"/>
      <c r="H69" s="82">
        <v>-2424124284</v>
      </c>
      <c r="I69" s="81"/>
      <c r="J69" s="82">
        <f t="shared" si="1"/>
        <v>-31562618</v>
      </c>
      <c r="K69" s="82"/>
      <c r="L69" s="57">
        <v>278516</v>
      </c>
      <c r="M69" s="82"/>
      <c r="N69" s="82">
        <v>2801790673</v>
      </c>
      <c r="O69" s="81"/>
      <c r="P69" s="82">
        <v>-2847932925</v>
      </c>
      <c r="Q69" s="82"/>
      <c r="R69" s="82">
        <f t="shared" si="3"/>
        <v>-46142252</v>
      </c>
      <c r="S69" s="76"/>
      <c r="T69" s="118"/>
    </row>
    <row r="70" spans="1:20">
      <c r="A70" s="57" t="s">
        <v>337</v>
      </c>
      <c r="B70" s="80" t="s">
        <v>179</v>
      </c>
      <c r="C70" s="81"/>
      <c r="D70" s="82">
        <v>216710</v>
      </c>
      <c r="E70" s="81"/>
      <c r="F70" s="82">
        <v>2473899140</v>
      </c>
      <c r="G70" s="57"/>
      <c r="H70" s="82">
        <v>-1771553051</v>
      </c>
      <c r="I70" s="81"/>
      <c r="J70" s="82">
        <f t="shared" si="1"/>
        <v>702346089</v>
      </c>
      <c r="K70" s="82"/>
      <c r="L70" s="57">
        <v>327923</v>
      </c>
      <c r="M70" s="82"/>
      <c r="N70" s="82">
        <v>6029907205</v>
      </c>
      <c r="O70" s="81"/>
      <c r="P70" s="82">
        <v>-4489457122</v>
      </c>
      <c r="Q70" s="82"/>
      <c r="R70" s="82">
        <f t="shared" ref="R70:R133" si="4">N70+P70</f>
        <v>1540450083</v>
      </c>
      <c r="S70" s="76"/>
      <c r="T70" s="118"/>
    </row>
    <row r="71" spans="1:20">
      <c r="A71" s="57" t="s">
        <v>338</v>
      </c>
      <c r="B71" s="80" t="s">
        <v>144</v>
      </c>
      <c r="C71" s="81"/>
      <c r="D71" s="82">
        <v>196779</v>
      </c>
      <c r="E71" s="81"/>
      <c r="F71" s="82">
        <v>3064863203</v>
      </c>
      <c r="G71" s="57"/>
      <c r="H71" s="82">
        <v>-2176349777</v>
      </c>
      <c r="I71" s="81"/>
      <c r="J71" s="82">
        <f t="shared" si="1"/>
        <v>888513426</v>
      </c>
      <c r="K71" s="82"/>
      <c r="L71" s="57">
        <v>225328</v>
      </c>
      <c r="M71" s="82"/>
      <c r="N71" s="82">
        <v>3368850211</v>
      </c>
      <c r="O71" s="81"/>
      <c r="P71" s="82">
        <v>-2492177403</v>
      </c>
      <c r="Q71" s="82"/>
      <c r="R71" s="82">
        <f t="shared" si="4"/>
        <v>876672808</v>
      </c>
      <c r="S71" s="76"/>
      <c r="T71" s="118"/>
    </row>
    <row r="72" spans="1:20">
      <c r="A72" s="57" t="s">
        <v>339</v>
      </c>
      <c r="B72" s="80" t="s">
        <v>166</v>
      </c>
      <c r="C72" s="81"/>
      <c r="D72" s="82">
        <v>26893</v>
      </c>
      <c r="E72" s="81"/>
      <c r="F72" s="82">
        <v>959550274</v>
      </c>
      <c r="G72" s="57"/>
      <c r="H72" s="82">
        <v>-946973054</v>
      </c>
      <c r="I72" s="81"/>
      <c r="J72" s="82">
        <f t="shared" si="1"/>
        <v>12577220</v>
      </c>
      <c r="K72" s="82"/>
      <c r="L72" s="57">
        <v>39214</v>
      </c>
      <c r="M72" s="82"/>
      <c r="N72" s="82">
        <v>1368940968</v>
      </c>
      <c r="O72" s="81"/>
      <c r="P72" s="82">
        <v>-1380845045</v>
      </c>
      <c r="Q72" s="82"/>
      <c r="R72" s="82">
        <f t="shared" si="4"/>
        <v>-11904077</v>
      </c>
      <c r="S72" s="76"/>
      <c r="T72" s="118"/>
    </row>
    <row r="73" spans="1:20">
      <c r="A73" s="57" t="s">
        <v>340</v>
      </c>
      <c r="B73" s="80" t="s">
        <v>501</v>
      </c>
      <c r="C73" s="81"/>
      <c r="D73" s="82">
        <v>211864</v>
      </c>
      <c r="E73" s="81"/>
      <c r="F73" s="82">
        <v>2466394082</v>
      </c>
      <c r="G73" s="57"/>
      <c r="H73" s="82">
        <v>-2371128600</v>
      </c>
      <c r="I73" s="81"/>
      <c r="J73" s="82">
        <f t="shared" ref="J73:J136" si="5">H73+F73</f>
        <v>95265482</v>
      </c>
      <c r="K73" s="82"/>
      <c r="L73" s="57">
        <v>211864</v>
      </c>
      <c r="M73" s="82"/>
      <c r="N73" s="82">
        <v>2466394082</v>
      </c>
      <c r="O73" s="81"/>
      <c r="P73" s="82">
        <v>-2371128600</v>
      </c>
      <c r="Q73" s="82"/>
      <c r="R73" s="82">
        <f t="shared" si="4"/>
        <v>95265482</v>
      </c>
      <c r="S73" s="76"/>
      <c r="T73" s="118"/>
    </row>
    <row r="74" spans="1:20">
      <c r="A74" s="57" t="s">
        <v>454</v>
      </c>
      <c r="B74" s="80" t="s">
        <v>135</v>
      </c>
      <c r="C74" s="81"/>
      <c r="D74" s="82">
        <v>135989</v>
      </c>
      <c r="E74" s="81"/>
      <c r="F74" s="82">
        <v>981261907</v>
      </c>
      <c r="G74" s="57"/>
      <c r="H74" s="82">
        <v>-883294842</v>
      </c>
      <c r="I74" s="81"/>
      <c r="J74" s="82">
        <f t="shared" si="5"/>
        <v>97967065</v>
      </c>
      <c r="K74" s="82"/>
      <c r="L74" s="57">
        <v>335637</v>
      </c>
      <c r="M74" s="82"/>
      <c r="N74" s="82">
        <v>2212826446</v>
      </c>
      <c r="O74" s="81"/>
      <c r="P74" s="82">
        <v>-2184272861</v>
      </c>
      <c r="Q74" s="82"/>
      <c r="R74" s="82">
        <f t="shared" si="4"/>
        <v>28553585</v>
      </c>
      <c r="S74" s="76"/>
      <c r="T74" s="118"/>
    </row>
    <row r="75" spans="1:20">
      <c r="A75" s="57" t="s">
        <v>342</v>
      </c>
      <c r="B75" s="80" t="s">
        <v>271</v>
      </c>
      <c r="C75" s="81"/>
      <c r="D75" s="82">
        <v>222535</v>
      </c>
      <c r="E75" s="81"/>
      <c r="F75" s="82">
        <v>2601370030</v>
      </c>
      <c r="G75" s="57"/>
      <c r="H75" s="82">
        <v>-2659658500</v>
      </c>
      <c r="I75" s="81"/>
      <c r="J75" s="82">
        <f t="shared" si="5"/>
        <v>-58288470</v>
      </c>
      <c r="K75" s="82"/>
      <c r="L75" s="57">
        <v>250894</v>
      </c>
      <c r="M75" s="82"/>
      <c r="N75" s="82">
        <v>2899365439</v>
      </c>
      <c r="O75" s="81"/>
      <c r="P75" s="82">
        <v>-2999801076</v>
      </c>
      <c r="Q75" s="82"/>
      <c r="R75" s="82">
        <f t="shared" si="4"/>
        <v>-100435637</v>
      </c>
      <c r="S75" s="76"/>
      <c r="T75" s="118"/>
    </row>
    <row r="76" spans="1:20">
      <c r="A76" s="57" t="s">
        <v>343</v>
      </c>
      <c r="B76" s="80" t="s">
        <v>267</v>
      </c>
      <c r="C76" s="81"/>
      <c r="D76" s="82">
        <v>59037</v>
      </c>
      <c r="E76" s="81"/>
      <c r="F76" s="82">
        <v>792390726</v>
      </c>
      <c r="G76" s="57"/>
      <c r="H76" s="82">
        <v>-878468768</v>
      </c>
      <c r="I76" s="81"/>
      <c r="J76" s="82">
        <f t="shared" si="5"/>
        <v>-86078042</v>
      </c>
      <c r="K76" s="82"/>
      <c r="L76" s="57">
        <v>60970</v>
      </c>
      <c r="M76" s="82"/>
      <c r="N76" s="82">
        <v>817670270</v>
      </c>
      <c r="O76" s="81"/>
      <c r="P76" s="82">
        <v>-915150047</v>
      </c>
      <c r="Q76" s="82"/>
      <c r="R76" s="82">
        <f t="shared" si="4"/>
        <v>-97479777</v>
      </c>
      <c r="S76" s="76"/>
      <c r="T76" s="118"/>
    </row>
    <row r="77" spans="1:20">
      <c r="A77" s="57" t="s">
        <v>344</v>
      </c>
      <c r="B77" s="80" t="s">
        <v>441</v>
      </c>
      <c r="C77" s="81"/>
      <c r="D77" s="82">
        <v>163085</v>
      </c>
      <c r="E77" s="81"/>
      <c r="F77" s="82">
        <v>1416449672</v>
      </c>
      <c r="G77" s="57"/>
      <c r="H77" s="82">
        <v>-1295853030</v>
      </c>
      <c r="I77" s="81"/>
      <c r="J77" s="82">
        <f t="shared" si="5"/>
        <v>120596642</v>
      </c>
      <c r="K77" s="82"/>
      <c r="L77" s="57">
        <v>170510</v>
      </c>
      <c r="M77" s="82"/>
      <c r="N77" s="82">
        <v>1471303926</v>
      </c>
      <c r="O77" s="81"/>
      <c r="P77" s="82">
        <v>-1348886923</v>
      </c>
      <c r="Q77" s="82"/>
      <c r="R77" s="82">
        <f t="shared" si="4"/>
        <v>122417003</v>
      </c>
      <c r="S77" s="76"/>
      <c r="T77" s="118"/>
    </row>
    <row r="78" spans="1:20">
      <c r="A78" s="57" t="s">
        <v>345</v>
      </c>
      <c r="B78" s="80" t="s">
        <v>180</v>
      </c>
      <c r="C78" s="81"/>
      <c r="D78" s="82">
        <v>154423</v>
      </c>
      <c r="E78" s="81"/>
      <c r="F78" s="82">
        <v>4006419417</v>
      </c>
      <c r="G78" s="57"/>
      <c r="H78" s="82">
        <v>-3358213880</v>
      </c>
      <c r="I78" s="81"/>
      <c r="J78" s="82">
        <f t="shared" si="5"/>
        <v>648205537</v>
      </c>
      <c r="K78" s="82"/>
      <c r="L78" s="57">
        <v>169882</v>
      </c>
      <c r="M78" s="82"/>
      <c r="N78" s="82">
        <v>4325511077</v>
      </c>
      <c r="O78" s="81"/>
      <c r="P78" s="82">
        <v>-3701273495</v>
      </c>
      <c r="Q78" s="82"/>
      <c r="R78" s="82">
        <f t="shared" si="4"/>
        <v>624237582</v>
      </c>
      <c r="S78" s="76"/>
      <c r="T78" s="118"/>
    </row>
    <row r="79" spans="1:20">
      <c r="A79" s="57" t="s">
        <v>346</v>
      </c>
      <c r="B79" s="80" t="s">
        <v>502</v>
      </c>
      <c r="C79" s="81"/>
      <c r="D79" s="82">
        <v>53919</v>
      </c>
      <c r="E79" s="81"/>
      <c r="F79" s="82">
        <v>808160306</v>
      </c>
      <c r="G79" s="57"/>
      <c r="H79" s="82">
        <v>-716797793</v>
      </c>
      <c r="I79" s="81"/>
      <c r="J79" s="82">
        <f t="shared" si="5"/>
        <v>91362513</v>
      </c>
      <c r="K79" s="82"/>
      <c r="L79" s="57">
        <v>53919</v>
      </c>
      <c r="M79" s="82"/>
      <c r="N79" s="82">
        <v>808160306</v>
      </c>
      <c r="O79" s="81"/>
      <c r="P79" s="82">
        <v>-716797793</v>
      </c>
      <c r="Q79" s="82"/>
      <c r="R79" s="82">
        <f t="shared" si="4"/>
        <v>91362513</v>
      </c>
      <c r="S79" s="76"/>
      <c r="T79" s="118"/>
    </row>
    <row r="80" spans="1:20">
      <c r="A80" s="57" t="s">
        <v>347</v>
      </c>
      <c r="B80" s="80" t="s">
        <v>539</v>
      </c>
      <c r="C80" s="81"/>
      <c r="D80" s="82">
        <v>82376</v>
      </c>
      <c r="E80" s="81"/>
      <c r="F80" s="82">
        <v>301460584</v>
      </c>
      <c r="G80" s="57"/>
      <c r="H80" s="82">
        <v>-301395257</v>
      </c>
      <c r="I80" s="81"/>
      <c r="J80" s="82">
        <f t="shared" si="5"/>
        <v>65327</v>
      </c>
      <c r="K80" s="82"/>
      <c r="L80" s="57">
        <v>82376</v>
      </c>
      <c r="M80" s="82"/>
      <c r="N80" s="82">
        <v>301460584</v>
      </c>
      <c r="O80" s="81"/>
      <c r="P80" s="82">
        <v>-301395257</v>
      </c>
      <c r="Q80" s="82"/>
      <c r="R80" s="82">
        <f t="shared" si="4"/>
        <v>65327</v>
      </c>
      <c r="S80" s="76"/>
      <c r="T80" s="118"/>
    </row>
    <row r="81" spans="1:20">
      <c r="A81" s="57" t="s">
        <v>348</v>
      </c>
      <c r="B81" s="80" t="s">
        <v>117</v>
      </c>
      <c r="C81" s="81"/>
      <c r="D81" s="82">
        <v>559862</v>
      </c>
      <c r="E81" s="81"/>
      <c r="F81" s="82">
        <v>1603574328</v>
      </c>
      <c r="G81" s="57"/>
      <c r="H81" s="82">
        <v>-1516329412</v>
      </c>
      <c r="I81" s="81"/>
      <c r="J81" s="82">
        <f t="shared" si="5"/>
        <v>87244916</v>
      </c>
      <c r="K81" s="82"/>
      <c r="L81" s="57">
        <v>767756</v>
      </c>
      <c r="M81" s="82"/>
      <c r="N81" s="82">
        <v>2125717152</v>
      </c>
      <c r="O81" s="81"/>
      <c r="P81" s="82">
        <v>-2086769188</v>
      </c>
      <c r="Q81" s="82"/>
      <c r="R81" s="82">
        <f t="shared" si="4"/>
        <v>38947964</v>
      </c>
      <c r="S81" s="76"/>
      <c r="T81" s="118"/>
    </row>
    <row r="82" spans="1:20">
      <c r="A82" s="57" t="s">
        <v>349</v>
      </c>
      <c r="B82" s="80" t="s">
        <v>90</v>
      </c>
      <c r="C82" s="81"/>
      <c r="D82" s="82">
        <v>941121</v>
      </c>
      <c r="E82" s="81"/>
      <c r="F82" s="82">
        <v>3502559716</v>
      </c>
      <c r="G82" s="57"/>
      <c r="H82" s="82">
        <v>-2960257614</v>
      </c>
      <c r="I82" s="81"/>
      <c r="J82" s="82">
        <f t="shared" si="5"/>
        <v>542302102</v>
      </c>
      <c r="K82" s="82"/>
      <c r="L82" s="57">
        <v>1243022</v>
      </c>
      <c r="M82" s="82"/>
      <c r="N82" s="82">
        <v>4387589912</v>
      </c>
      <c r="O82" s="81"/>
      <c r="P82" s="82">
        <v>-3911615899</v>
      </c>
      <c r="Q82" s="82"/>
      <c r="R82" s="82">
        <f t="shared" si="4"/>
        <v>475974013</v>
      </c>
      <c r="S82" s="76"/>
      <c r="T82" s="118"/>
    </row>
    <row r="83" spans="1:20">
      <c r="A83" s="57" t="s">
        <v>350</v>
      </c>
      <c r="B83" s="80" t="s">
        <v>214</v>
      </c>
      <c r="C83" s="81"/>
      <c r="D83" s="82">
        <v>136090</v>
      </c>
      <c r="E83" s="81"/>
      <c r="F83" s="82">
        <v>2573319402</v>
      </c>
      <c r="G83" s="57"/>
      <c r="H83" s="82">
        <v>-2770935405</v>
      </c>
      <c r="I83" s="81"/>
      <c r="J83" s="82">
        <f t="shared" si="5"/>
        <v>-197616003</v>
      </c>
      <c r="K83" s="82"/>
      <c r="L83" s="57">
        <v>209270</v>
      </c>
      <c r="M83" s="82"/>
      <c r="N83" s="82">
        <v>3915329526</v>
      </c>
      <c r="O83" s="81"/>
      <c r="P83" s="82">
        <v>-4260409620</v>
      </c>
      <c r="Q83" s="82"/>
      <c r="R83" s="82">
        <f t="shared" si="4"/>
        <v>-345080094</v>
      </c>
      <c r="S83" s="76"/>
      <c r="T83" s="118"/>
    </row>
    <row r="84" spans="1:20">
      <c r="A84" s="57" t="s">
        <v>460</v>
      </c>
      <c r="B84" s="80" t="s">
        <v>143</v>
      </c>
      <c r="C84" s="81"/>
      <c r="D84" s="82">
        <v>594762</v>
      </c>
      <c r="E84" s="81"/>
      <c r="F84" s="82">
        <v>2457574158</v>
      </c>
      <c r="G84" s="57"/>
      <c r="H84" s="82">
        <v>-1993776836</v>
      </c>
      <c r="I84" s="81"/>
      <c r="J84" s="82">
        <f t="shared" si="5"/>
        <v>463797322</v>
      </c>
      <c r="K84" s="82"/>
      <c r="L84" s="57">
        <v>806725</v>
      </c>
      <c r="M84" s="82"/>
      <c r="N84" s="82">
        <v>3126529023</v>
      </c>
      <c r="O84" s="81"/>
      <c r="P84" s="82">
        <v>-2703605110</v>
      </c>
      <c r="Q84" s="82"/>
      <c r="R84" s="82">
        <f t="shared" si="4"/>
        <v>422923913</v>
      </c>
      <c r="S84" s="76"/>
      <c r="T84" s="118"/>
    </row>
    <row r="85" spans="1:20">
      <c r="A85" s="57" t="s">
        <v>351</v>
      </c>
      <c r="B85" s="80" t="s">
        <v>227</v>
      </c>
      <c r="C85" s="81"/>
      <c r="D85" s="82">
        <v>396433</v>
      </c>
      <c r="E85" s="81"/>
      <c r="F85" s="82">
        <v>951506818</v>
      </c>
      <c r="G85" s="57"/>
      <c r="H85" s="82">
        <v>-832333313</v>
      </c>
      <c r="I85" s="81"/>
      <c r="J85" s="82">
        <f t="shared" si="5"/>
        <v>119173505</v>
      </c>
      <c r="K85" s="82"/>
      <c r="L85" s="57">
        <v>646159</v>
      </c>
      <c r="M85" s="82"/>
      <c r="N85" s="82">
        <v>1898693349</v>
      </c>
      <c r="O85" s="81"/>
      <c r="P85" s="82">
        <v>-1865039147</v>
      </c>
      <c r="Q85" s="82"/>
      <c r="R85" s="82">
        <f t="shared" si="4"/>
        <v>33654202</v>
      </c>
      <c r="S85" s="76"/>
      <c r="T85" s="118"/>
    </row>
    <row r="86" spans="1:20">
      <c r="A86" s="57" t="s">
        <v>352</v>
      </c>
      <c r="B86" s="80" t="s">
        <v>207</v>
      </c>
      <c r="C86" s="81"/>
      <c r="D86" s="82">
        <v>392574</v>
      </c>
      <c r="E86" s="81"/>
      <c r="F86" s="82">
        <v>2244302208</v>
      </c>
      <c r="G86" s="57"/>
      <c r="H86" s="82">
        <v>-2383274133</v>
      </c>
      <c r="I86" s="81"/>
      <c r="J86" s="82">
        <f t="shared" si="5"/>
        <v>-138971925</v>
      </c>
      <c r="K86" s="82"/>
      <c r="L86" s="57">
        <v>573657</v>
      </c>
      <c r="M86" s="82"/>
      <c r="N86" s="82">
        <v>3156725463</v>
      </c>
      <c r="O86" s="81"/>
      <c r="P86" s="82">
        <v>-3512814566</v>
      </c>
      <c r="Q86" s="82"/>
      <c r="R86" s="82">
        <f t="shared" si="4"/>
        <v>-356089103</v>
      </c>
      <c r="S86" s="76"/>
      <c r="T86" s="118"/>
    </row>
    <row r="87" spans="1:20">
      <c r="A87" s="57" t="s">
        <v>353</v>
      </c>
      <c r="B87" s="80" t="s">
        <v>184</v>
      </c>
      <c r="C87" s="81"/>
      <c r="D87" s="82">
        <v>233339</v>
      </c>
      <c r="E87" s="81"/>
      <c r="F87" s="82">
        <v>1589267890</v>
      </c>
      <c r="G87" s="57"/>
      <c r="H87" s="82">
        <v>-1899902551</v>
      </c>
      <c r="I87" s="81"/>
      <c r="J87" s="82">
        <f t="shared" si="5"/>
        <v>-310634661</v>
      </c>
      <c r="K87" s="82"/>
      <c r="L87" s="57">
        <v>305988</v>
      </c>
      <c r="M87" s="82"/>
      <c r="N87" s="82">
        <v>2133292970</v>
      </c>
      <c r="O87" s="81"/>
      <c r="P87" s="82">
        <v>-2518658414</v>
      </c>
      <c r="Q87" s="82"/>
      <c r="R87" s="82">
        <f t="shared" si="4"/>
        <v>-385365444</v>
      </c>
      <c r="S87" s="76"/>
      <c r="T87" s="118"/>
    </row>
    <row r="88" spans="1:20">
      <c r="A88" s="57" t="s">
        <v>455</v>
      </c>
      <c r="B88" s="80" t="s">
        <v>205</v>
      </c>
      <c r="C88" s="81"/>
      <c r="D88" s="82">
        <v>351445</v>
      </c>
      <c r="E88" s="81"/>
      <c r="F88" s="82">
        <v>1528679715</v>
      </c>
      <c r="G88" s="57"/>
      <c r="H88" s="82">
        <v>-1472472745</v>
      </c>
      <c r="I88" s="81"/>
      <c r="J88" s="82">
        <f t="shared" si="5"/>
        <v>56206970</v>
      </c>
      <c r="K88" s="82"/>
      <c r="L88" s="57">
        <v>500308</v>
      </c>
      <c r="M88" s="82"/>
      <c r="N88" s="82">
        <v>2120839084</v>
      </c>
      <c r="O88" s="81"/>
      <c r="P88" s="82">
        <v>-2098558161</v>
      </c>
      <c r="Q88" s="82"/>
      <c r="R88" s="82">
        <f t="shared" si="4"/>
        <v>22280923</v>
      </c>
      <c r="S88" s="76"/>
      <c r="T88" s="118"/>
    </row>
    <row r="89" spans="1:20">
      <c r="A89" s="57" t="s">
        <v>354</v>
      </c>
      <c r="B89" s="80" t="s">
        <v>158</v>
      </c>
      <c r="C89" s="81"/>
      <c r="D89" s="82">
        <v>163414</v>
      </c>
      <c r="E89" s="81"/>
      <c r="F89" s="82">
        <v>3293852740</v>
      </c>
      <c r="G89" s="57"/>
      <c r="H89" s="82">
        <v>-3371013496</v>
      </c>
      <c r="I89" s="81"/>
      <c r="J89" s="82">
        <f t="shared" si="5"/>
        <v>-77160756</v>
      </c>
      <c r="K89" s="82"/>
      <c r="L89" s="57">
        <v>226826</v>
      </c>
      <c r="M89" s="82"/>
      <c r="N89" s="82">
        <v>4457182119</v>
      </c>
      <c r="O89" s="81"/>
      <c r="P89" s="82">
        <v>-4685680570</v>
      </c>
      <c r="Q89" s="82"/>
      <c r="R89" s="82">
        <f t="shared" si="4"/>
        <v>-228498451</v>
      </c>
      <c r="S89" s="76"/>
      <c r="T89" s="118"/>
    </row>
    <row r="90" spans="1:20">
      <c r="A90" s="57" t="s">
        <v>355</v>
      </c>
      <c r="B90" s="80" t="s">
        <v>160</v>
      </c>
      <c r="C90" s="81"/>
      <c r="D90" s="82">
        <v>301057</v>
      </c>
      <c r="E90" s="81"/>
      <c r="F90" s="82">
        <v>1717498027</v>
      </c>
      <c r="G90" s="57"/>
      <c r="H90" s="82">
        <v>-1464210768</v>
      </c>
      <c r="I90" s="81"/>
      <c r="J90" s="82">
        <f t="shared" si="5"/>
        <v>253287259</v>
      </c>
      <c r="K90" s="82"/>
      <c r="L90" s="57">
        <v>1430138</v>
      </c>
      <c r="M90" s="82"/>
      <c r="N90" s="82">
        <v>7345422315</v>
      </c>
      <c r="O90" s="81"/>
      <c r="P90" s="82">
        <v>-6950932074</v>
      </c>
      <c r="Q90" s="82"/>
      <c r="R90" s="82">
        <f t="shared" si="4"/>
        <v>394490241</v>
      </c>
      <c r="S90" s="76"/>
      <c r="T90" s="118"/>
    </row>
    <row r="91" spans="1:20">
      <c r="A91" s="57" t="s">
        <v>356</v>
      </c>
      <c r="B91" s="80" t="s">
        <v>123</v>
      </c>
      <c r="C91" s="81"/>
      <c r="D91" s="82">
        <v>577558</v>
      </c>
      <c r="E91" s="81"/>
      <c r="F91" s="82">
        <v>4076717272</v>
      </c>
      <c r="G91" s="57"/>
      <c r="H91" s="82">
        <v>-4469736329</v>
      </c>
      <c r="I91" s="81"/>
      <c r="J91" s="82">
        <f t="shared" si="5"/>
        <v>-393019057</v>
      </c>
      <c r="K91" s="82"/>
      <c r="L91" s="57">
        <v>675743</v>
      </c>
      <c r="M91" s="82"/>
      <c r="N91" s="82">
        <v>4748939707</v>
      </c>
      <c r="O91" s="81"/>
      <c r="P91" s="82">
        <v>-5293960278</v>
      </c>
      <c r="Q91" s="82"/>
      <c r="R91" s="82">
        <f t="shared" si="4"/>
        <v>-545020571</v>
      </c>
      <c r="S91" s="76"/>
      <c r="T91" s="118"/>
    </row>
    <row r="92" spans="1:20">
      <c r="A92" s="57" t="s">
        <v>357</v>
      </c>
      <c r="B92" s="80" t="s">
        <v>197</v>
      </c>
      <c r="C92" s="81"/>
      <c r="D92" s="82">
        <v>93090</v>
      </c>
      <c r="E92" s="81"/>
      <c r="F92" s="82">
        <v>1422349135</v>
      </c>
      <c r="G92" s="57"/>
      <c r="H92" s="82">
        <v>-1459869733</v>
      </c>
      <c r="I92" s="81"/>
      <c r="J92" s="82">
        <f t="shared" si="5"/>
        <v>-37520598</v>
      </c>
      <c r="K92" s="82"/>
      <c r="L92" s="57">
        <v>108883</v>
      </c>
      <c r="M92" s="82"/>
      <c r="N92" s="82">
        <v>1669918477</v>
      </c>
      <c r="O92" s="81"/>
      <c r="P92" s="82">
        <v>-1724876768</v>
      </c>
      <c r="Q92" s="82"/>
      <c r="R92" s="82">
        <f t="shared" si="4"/>
        <v>-54958291</v>
      </c>
      <c r="S92" s="76"/>
      <c r="T92" s="118"/>
    </row>
    <row r="93" spans="1:20">
      <c r="A93" s="57" t="s">
        <v>358</v>
      </c>
      <c r="B93" s="80" t="s">
        <v>125</v>
      </c>
      <c r="C93" s="81"/>
      <c r="D93" s="82">
        <v>439895</v>
      </c>
      <c r="E93" s="81"/>
      <c r="F93" s="82">
        <v>4556919656</v>
      </c>
      <c r="G93" s="57"/>
      <c r="H93" s="82">
        <v>-4375540721</v>
      </c>
      <c r="I93" s="81"/>
      <c r="J93" s="82">
        <f t="shared" si="5"/>
        <v>181378935</v>
      </c>
      <c r="K93" s="82"/>
      <c r="L93" s="57">
        <v>529052</v>
      </c>
      <c r="M93" s="82"/>
      <c r="N93" s="82">
        <v>5353410498</v>
      </c>
      <c r="O93" s="81"/>
      <c r="P93" s="82">
        <v>-5343012119</v>
      </c>
      <c r="Q93" s="82"/>
      <c r="R93" s="82">
        <f t="shared" si="4"/>
        <v>10398379</v>
      </c>
      <c r="S93" s="76"/>
      <c r="T93" s="118"/>
    </row>
    <row r="94" spans="1:20">
      <c r="A94" s="57" t="s">
        <v>359</v>
      </c>
      <c r="B94" s="80" t="s">
        <v>157</v>
      </c>
      <c r="C94" s="81"/>
      <c r="D94" s="82">
        <v>812687</v>
      </c>
      <c r="E94" s="81"/>
      <c r="F94" s="82">
        <v>9830777951</v>
      </c>
      <c r="G94" s="57"/>
      <c r="H94" s="82">
        <v>-11140487838</v>
      </c>
      <c r="I94" s="81"/>
      <c r="J94" s="82">
        <f t="shared" si="5"/>
        <v>-1309709887</v>
      </c>
      <c r="K94" s="82"/>
      <c r="L94" s="57">
        <v>940619</v>
      </c>
      <c r="M94" s="82"/>
      <c r="N94" s="82">
        <v>11356668215</v>
      </c>
      <c r="O94" s="81"/>
      <c r="P94" s="82">
        <v>-12894337128</v>
      </c>
      <c r="Q94" s="82"/>
      <c r="R94" s="82">
        <f t="shared" si="4"/>
        <v>-1537668913</v>
      </c>
      <c r="S94" s="76"/>
      <c r="T94" s="118"/>
    </row>
    <row r="95" spans="1:20">
      <c r="A95" s="57" t="s">
        <v>360</v>
      </c>
      <c r="B95" s="80" t="s">
        <v>156</v>
      </c>
      <c r="C95" s="81"/>
      <c r="D95" s="82">
        <v>312307</v>
      </c>
      <c r="E95" s="81"/>
      <c r="F95" s="82">
        <v>5397631724</v>
      </c>
      <c r="G95" s="57"/>
      <c r="H95" s="82">
        <v>-4533027770</v>
      </c>
      <c r="I95" s="81"/>
      <c r="J95" s="82">
        <f t="shared" si="5"/>
        <v>864603954</v>
      </c>
      <c r="K95" s="82"/>
      <c r="L95" s="57">
        <v>1252997</v>
      </c>
      <c r="M95" s="82"/>
      <c r="N95" s="82">
        <v>18379541066</v>
      </c>
      <c r="O95" s="81"/>
      <c r="P95" s="82">
        <v>-18175910407</v>
      </c>
      <c r="Q95" s="82"/>
      <c r="R95" s="82">
        <f t="shared" si="4"/>
        <v>203630659</v>
      </c>
      <c r="S95" s="76"/>
      <c r="T95" s="118"/>
    </row>
    <row r="96" spans="1:20">
      <c r="A96" s="57" t="s">
        <v>361</v>
      </c>
      <c r="B96" s="80" t="s">
        <v>503</v>
      </c>
      <c r="C96" s="81"/>
      <c r="D96" s="82">
        <v>252628</v>
      </c>
      <c r="E96" s="81"/>
      <c r="F96" s="82">
        <v>1004174229</v>
      </c>
      <c r="G96" s="57"/>
      <c r="H96" s="82">
        <v>-798373514</v>
      </c>
      <c r="I96" s="81"/>
      <c r="J96" s="82">
        <f t="shared" si="5"/>
        <v>205800715</v>
      </c>
      <c r="K96" s="82"/>
      <c r="L96" s="57">
        <v>252628</v>
      </c>
      <c r="M96" s="82"/>
      <c r="N96" s="82">
        <v>1004174229</v>
      </c>
      <c r="O96" s="81"/>
      <c r="P96" s="82">
        <v>-798373514</v>
      </c>
      <c r="Q96" s="82"/>
      <c r="R96" s="82">
        <f t="shared" si="4"/>
        <v>205800715</v>
      </c>
      <c r="S96" s="76"/>
      <c r="T96" s="118"/>
    </row>
    <row r="97" spans="1:20">
      <c r="A97" s="57" t="s">
        <v>362</v>
      </c>
      <c r="B97" s="80" t="s">
        <v>443</v>
      </c>
      <c r="C97" s="81"/>
      <c r="D97" s="82">
        <v>2272</v>
      </c>
      <c r="E97" s="81"/>
      <c r="F97" s="82">
        <v>6809324</v>
      </c>
      <c r="G97" s="57"/>
      <c r="H97" s="82">
        <v>-8424672</v>
      </c>
      <c r="I97" s="81"/>
      <c r="J97" s="82">
        <f t="shared" si="5"/>
        <v>-1615348</v>
      </c>
      <c r="K97" s="82"/>
      <c r="L97" s="57">
        <v>8320</v>
      </c>
      <c r="M97" s="82"/>
      <c r="N97" s="82">
        <v>20520511</v>
      </c>
      <c r="O97" s="81"/>
      <c r="P97" s="82">
        <v>-30843430</v>
      </c>
      <c r="Q97" s="82"/>
      <c r="R97" s="82">
        <f t="shared" si="4"/>
        <v>-10322919</v>
      </c>
      <c r="S97" s="76"/>
      <c r="T97" s="118"/>
    </row>
    <row r="98" spans="1:20">
      <c r="A98" s="57" t="s">
        <v>363</v>
      </c>
      <c r="B98" s="80" t="s">
        <v>134</v>
      </c>
      <c r="C98" s="81"/>
      <c r="D98" s="82">
        <v>44025</v>
      </c>
      <c r="E98" s="81"/>
      <c r="F98" s="82">
        <v>226084565</v>
      </c>
      <c r="G98" s="57"/>
      <c r="H98" s="82">
        <v>-202041464</v>
      </c>
      <c r="I98" s="81"/>
      <c r="J98" s="82">
        <f t="shared" si="5"/>
        <v>24043101</v>
      </c>
      <c r="K98" s="82"/>
      <c r="L98" s="57">
        <v>114704</v>
      </c>
      <c r="M98" s="82"/>
      <c r="N98" s="82">
        <v>676617144</v>
      </c>
      <c r="O98" s="81"/>
      <c r="P98" s="82">
        <v>-679775393</v>
      </c>
      <c r="Q98" s="82"/>
      <c r="R98" s="82">
        <f t="shared" si="4"/>
        <v>-3158249</v>
      </c>
      <c r="S98" s="76"/>
      <c r="T98" s="118"/>
    </row>
    <row r="99" spans="1:20">
      <c r="A99" s="57" t="s">
        <v>364</v>
      </c>
      <c r="B99" s="80" t="s">
        <v>263</v>
      </c>
      <c r="C99" s="81"/>
      <c r="D99" s="82">
        <v>88631</v>
      </c>
      <c r="E99" s="81"/>
      <c r="F99" s="82">
        <v>354768600</v>
      </c>
      <c r="G99" s="57"/>
      <c r="H99" s="82">
        <v>-276656888</v>
      </c>
      <c r="I99" s="81"/>
      <c r="J99" s="82">
        <f t="shared" si="5"/>
        <v>78111712</v>
      </c>
      <c r="K99" s="82"/>
      <c r="L99" s="57">
        <v>112129</v>
      </c>
      <c r="M99" s="82"/>
      <c r="N99" s="82">
        <v>426531065</v>
      </c>
      <c r="O99" s="81"/>
      <c r="P99" s="82">
        <v>-350030253</v>
      </c>
      <c r="Q99" s="82"/>
      <c r="R99" s="82">
        <f t="shared" si="4"/>
        <v>76500812</v>
      </c>
      <c r="S99" s="76"/>
      <c r="T99" s="118"/>
    </row>
    <row r="100" spans="1:20">
      <c r="A100" s="57" t="s">
        <v>365</v>
      </c>
      <c r="B100" s="80" t="s">
        <v>121</v>
      </c>
      <c r="C100" s="81"/>
      <c r="D100" s="82">
        <v>342028</v>
      </c>
      <c r="E100" s="81"/>
      <c r="F100" s="82">
        <v>4110952609</v>
      </c>
      <c r="G100" s="57"/>
      <c r="H100" s="82">
        <v>-4245733143</v>
      </c>
      <c r="I100" s="81"/>
      <c r="J100" s="82">
        <f t="shared" si="5"/>
        <v>-134780534</v>
      </c>
      <c r="K100" s="82"/>
      <c r="L100" s="57">
        <v>837941</v>
      </c>
      <c r="M100" s="82"/>
      <c r="N100" s="82">
        <v>12006175984</v>
      </c>
      <c r="O100" s="81"/>
      <c r="P100" s="82">
        <v>-12429294684</v>
      </c>
      <c r="Q100" s="82"/>
      <c r="R100" s="82">
        <f t="shared" si="4"/>
        <v>-423118700</v>
      </c>
      <c r="S100" s="76"/>
      <c r="T100" s="118"/>
    </row>
    <row r="101" spans="1:20">
      <c r="A101" s="57" t="s">
        <v>366</v>
      </c>
      <c r="B101" s="80" t="s">
        <v>276</v>
      </c>
      <c r="C101" s="81"/>
      <c r="D101" s="82">
        <v>0</v>
      </c>
      <c r="E101" s="81"/>
      <c r="F101" s="82">
        <v>0</v>
      </c>
      <c r="G101" s="57"/>
      <c r="H101" s="82">
        <v>0</v>
      </c>
      <c r="I101" s="81"/>
      <c r="J101" s="82">
        <f t="shared" si="5"/>
        <v>0</v>
      </c>
      <c r="K101" s="82"/>
      <c r="L101" s="57">
        <v>10371</v>
      </c>
      <c r="M101" s="82"/>
      <c r="N101" s="82">
        <v>84696971</v>
      </c>
      <c r="O101" s="81"/>
      <c r="P101" s="82">
        <v>-126773548</v>
      </c>
      <c r="Q101" s="82"/>
      <c r="R101" s="82">
        <f t="shared" si="4"/>
        <v>-42076577</v>
      </c>
      <c r="S101" s="76"/>
      <c r="T101" s="118"/>
    </row>
    <row r="102" spans="1:20">
      <c r="A102" s="57" t="s">
        <v>367</v>
      </c>
      <c r="B102" s="80" t="s">
        <v>264</v>
      </c>
      <c r="C102" s="81"/>
      <c r="D102" s="82">
        <v>19844</v>
      </c>
      <c r="E102" s="81"/>
      <c r="F102" s="82">
        <v>463933029</v>
      </c>
      <c r="G102" s="57"/>
      <c r="H102" s="82">
        <v>-456476377</v>
      </c>
      <c r="I102" s="81"/>
      <c r="J102" s="82">
        <f t="shared" si="5"/>
        <v>7456652</v>
      </c>
      <c r="K102" s="82"/>
      <c r="L102" s="57">
        <v>24305</v>
      </c>
      <c r="M102" s="82"/>
      <c r="N102" s="82">
        <v>559906362</v>
      </c>
      <c r="O102" s="81"/>
      <c r="P102" s="82">
        <v>-559586926</v>
      </c>
      <c r="Q102" s="82"/>
      <c r="R102" s="82">
        <f t="shared" si="4"/>
        <v>319436</v>
      </c>
      <c r="S102" s="76"/>
      <c r="T102" s="118"/>
    </row>
    <row r="103" spans="1:20">
      <c r="A103" s="57" t="s">
        <v>368</v>
      </c>
      <c r="B103" s="80" t="s">
        <v>122</v>
      </c>
      <c r="C103" s="81"/>
      <c r="D103" s="82">
        <v>219179</v>
      </c>
      <c r="E103" s="81"/>
      <c r="F103" s="82">
        <v>1716454432</v>
      </c>
      <c r="G103" s="57"/>
      <c r="H103" s="82">
        <v>-1630257502</v>
      </c>
      <c r="I103" s="81"/>
      <c r="J103" s="82">
        <f t="shared" si="5"/>
        <v>86196930</v>
      </c>
      <c r="K103" s="82"/>
      <c r="L103" s="57">
        <v>383148</v>
      </c>
      <c r="M103" s="82"/>
      <c r="N103" s="82">
        <v>2849808385</v>
      </c>
      <c r="O103" s="81"/>
      <c r="P103" s="82">
        <v>-2850546444</v>
      </c>
      <c r="Q103" s="82"/>
      <c r="R103" s="82">
        <f t="shared" si="4"/>
        <v>-738059</v>
      </c>
      <c r="S103" s="76"/>
      <c r="T103" s="118"/>
    </row>
    <row r="104" spans="1:20">
      <c r="A104" s="57" t="s">
        <v>369</v>
      </c>
      <c r="B104" s="80" t="s">
        <v>107</v>
      </c>
      <c r="C104" s="81"/>
      <c r="D104" s="82">
        <v>0</v>
      </c>
      <c r="E104" s="81"/>
      <c r="F104" s="82">
        <v>0</v>
      </c>
      <c r="G104" s="57"/>
      <c r="H104" s="82">
        <v>-13274913</v>
      </c>
      <c r="I104" s="81"/>
      <c r="J104" s="82">
        <f t="shared" si="5"/>
        <v>-13274913</v>
      </c>
      <c r="K104" s="82"/>
      <c r="L104" s="57">
        <v>234760</v>
      </c>
      <c r="M104" s="82"/>
      <c r="N104" s="82">
        <v>6389539493</v>
      </c>
      <c r="O104" s="81"/>
      <c r="P104" s="82">
        <v>-7465036939</v>
      </c>
      <c r="Q104" s="82"/>
      <c r="R104" s="82">
        <f t="shared" si="4"/>
        <v>-1075497446</v>
      </c>
      <c r="S104" s="76"/>
      <c r="T104" s="118"/>
    </row>
    <row r="105" spans="1:20">
      <c r="A105" s="57" t="s">
        <v>513</v>
      </c>
      <c r="B105" s="80" t="s">
        <v>540</v>
      </c>
      <c r="C105" s="81"/>
      <c r="D105" s="82">
        <v>95648</v>
      </c>
      <c r="E105" s="81"/>
      <c r="F105" s="82">
        <v>1248968646</v>
      </c>
      <c r="G105" s="57"/>
      <c r="H105" s="82">
        <v>-1197518537</v>
      </c>
      <c r="I105" s="81"/>
      <c r="J105" s="82">
        <f t="shared" si="5"/>
        <v>51450109</v>
      </c>
      <c r="K105" s="82"/>
      <c r="L105" s="57">
        <v>95648</v>
      </c>
      <c r="M105" s="82"/>
      <c r="N105" s="82">
        <v>1248968646</v>
      </c>
      <c r="O105" s="81"/>
      <c r="P105" s="82">
        <v>-1197518537</v>
      </c>
      <c r="Q105" s="82"/>
      <c r="R105" s="82">
        <f t="shared" si="4"/>
        <v>51450109</v>
      </c>
      <c r="S105" s="76"/>
      <c r="T105" s="118"/>
    </row>
    <row r="106" spans="1:20">
      <c r="A106" s="57" t="s">
        <v>370</v>
      </c>
      <c r="B106" s="80" t="s">
        <v>196</v>
      </c>
      <c r="C106" s="81"/>
      <c r="D106" s="82">
        <v>0</v>
      </c>
      <c r="E106" s="81"/>
      <c r="F106" s="82">
        <v>0</v>
      </c>
      <c r="G106" s="57"/>
      <c r="H106" s="82">
        <v>1119399</v>
      </c>
      <c r="I106" s="81"/>
      <c r="J106" s="82">
        <f t="shared" si="5"/>
        <v>1119399</v>
      </c>
      <c r="K106" s="82"/>
      <c r="L106" s="57">
        <v>181052</v>
      </c>
      <c r="M106" s="82"/>
      <c r="N106" s="82">
        <v>7029037778</v>
      </c>
      <c r="O106" s="81"/>
      <c r="P106" s="82">
        <v>-7873192505</v>
      </c>
      <c r="Q106" s="82"/>
      <c r="R106" s="82">
        <f t="shared" si="4"/>
        <v>-844154727</v>
      </c>
      <c r="S106" s="76"/>
      <c r="T106" s="118"/>
    </row>
    <row r="107" spans="1:20">
      <c r="A107" s="57" t="s">
        <v>371</v>
      </c>
      <c r="B107" s="80" t="s">
        <v>141</v>
      </c>
      <c r="C107" s="81"/>
      <c r="D107" s="82">
        <v>79640</v>
      </c>
      <c r="E107" s="81"/>
      <c r="F107" s="82">
        <v>2491362687</v>
      </c>
      <c r="G107" s="57"/>
      <c r="H107" s="82">
        <v>-2666588116</v>
      </c>
      <c r="I107" s="81"/>
      <c r="J107" s="82">
        <f t="shared" si="5"/>
        <v>-175225429</v>
      </c>
      <c r="K107" s="82"/>
      <c r="L107" s="57">
        <v>99915</v>
      </c>
      <c r="M107" s="82"/>
      <c r="N107" s="82">
        <v>3034476381</v>
      </c>
      <c r="O107" s="81"/>
      <c r="P107" s="82">
        <v>-3345182346</v>
      </c>
      <c r="Q107" s="82"/>
      <c r="R107" s="82">
        <f t="shared" si="4"/>
        <v>-310705965</v>
      </c>
      <c r="S107" s="76"/>
      <c r="T107" s="118"/>
    </row>
    <row r="108" spans="1:20">
      <c r="A108" s="57" t="s">
        <v>456</v>
      </c>
      <c r="B108" s="80" t="s">
        <v>199</v>
      </c>
      <c r="C108" s="81"/>
      <c r="D108" s="82">
        <v>28346</v>
      </c>
      <c r="E108" s="81"/>
      <c r="F108" s="82">
        <v>1772072223</v>
      </c>
      <c r="G108" s="57"/>
      <c r="H108" s="82">
        <v>-1726160219</v>
      </c>
      <c r="I108" s="81"/>
      <c r="J108" s="82">
        <f t="shared" si="5"/>
        <v>45912004</v>
      </c>
      <c r="K108" s="82"/>
      <c r="L108" s="57">
        <v>30879</v>
      </c>
      <c r="M108" s="82"/>
      <c r="N108" s="82">
        <v>1916701764</v>
      </c>
      <c r="O108" s="81"/>
      <c r="P108" s="82">
        <v>-1880973150</v>
      </c>
      <c r="Q108" s="82"/>
      <c r="R108" s="82">
        <f t="shared" si="4"/>
        <v>35728614</v>
      </c>
      <c r="S108" s="76"/>
      <c r="T108" s="118"/>
    </row>
    <row r="109" spans="1:20">
      <c r="A109" s="57" t="s">
        <v>373</v>
      </c>
      <c r="B109" s="80" t="s">
        <v>215</v>
      </c>
      <c r="C109" s="81"/>
      <c r="D109" s="82">
        <v>313118</v>
      </c>
      <c r="E109" s="81"/>
      <c r="F109" s="82">
        <v>8567977762</v>
      </c>
      <c r="G109" s="57"/>
      <c r="H109" s="82">
        <v>-7605947432</v>
      </c>
      <c r="I109" s="81"/>
      <c r="J109" s="82">
        <f t="shared" si="5"/>
        <v>962030330</v>
      </c>
      <c r="K109" s="82"/>
      <c r="L109" s="57">
        <v>355595</v>
      </c>
      <c r="M109" s="82"/>
      <c r="N109" s="82">
        <v>9503264251</v>
      </c>
      <c r="O109" s="81"/>
      <c r="P109" s="82">
        <v>-8646172113</v>
      </c>
      <c r="Q109" s="82"/>
      <c r="R109" s="82">
        <f t="shared" si="4"/>
        <v>857092138</v>
      </c>
      <c r="S109" s="76"/>
      <c r="T109" s="118"/>
    </row>
    <row r="110" spans="1:20">
      <c r="A110" s="57" t="s">
        <v>374</v>
      </c>
      <c r="B110" s="80" t="s">
        <v>195</v>
      </c>
      <c r="C110" s="81"/>
      <c r="D110" s="82">
        <v>478287</v>
      </c>
      <c r="E110" s="81"/>
      <c r="F110" s="82">
        <v>9345704734</v>
      </c>
      <c r="G110" s="57"/>
      <c r="H110" s="82">
        <v>-10900224826</v>
      </c>
      <c r="I110" s="81"/>
      <c r="J110" s="82">
        <f t="shared" si="5"/>
        <v>-1554520092</v>
      </c>
      <c r="K110" s="82"/>
      <c r="L110" s="57">
        <v>510577</v>
      </c>
      <c r="M110" s="82"/>
      <c r="N110" s="82">
        <v>9986557560</v>
      </c>
      <c r="O110" s="81"/>
      <c r="P110" s="82">
        <v>-11638321230</v>
      </c>
      <c r="Q110" s="82"/>
      <c r="R110" s="82">
        <f t="shared" si="4"/>
        <v>-1651763670</v>
      </c>
      <c r="S110" s="76"/>
      <c r="T110" s="118"/>
    </row>
    <row r="111" spans="1:20">
      <c r="A111" s="57" t="s">
        <v>375</v>
      </c>
      <c r="B111" s="80" t="s">
        <v>104</v>
      </c>
      <c r="C111" s="81"/>
      <c r="D111" s="82">
        <v>106369</v>
      </c>
      <c r="E111" s="81"/>
      <c r="F111" s="82">
        <v>2162988313</v>
      </c>
      <c r="G111" s="57"/>
      <c r="H111" s="82">
        <v>-2206764648</v>
      </c>
      <c r="I111" s="81"/>
      <c r="J111" s="82">
        <f t="shared" si="5"/>
        <v>-43776335</v>
      </c>
      <c r="K111" s="82"/>
      <c r="L111" s="57">
        <v>160387</v>
      </c>
      <c r="M111" s="82"/>
      <c r="N111" s="82">
        <v>3182335871</v>
      </c>
      <c r="O111" s="81"/>
      <c r="P111" s="82">
        <v>-3356498367</v>
      </c>
      <c r="Q111" s="82"/>
      <c r="R111" s="82">
        <f t="shared" si="4"/>
        <v>-174162496</v>
      </c>
      <c r="S111" s="76"/>
      <c r="T111" s="118"/>
    </row>
    <row r="112" spans="1:20">
      <c r="A112" s="57" t="s">
        <v>376</v>
      </c>
      <c r="B112" s="80" t="s">
        <v>91</v>
      </c>
      <c r="C112" s="81"/>
      <c r="D112" s="82">
        <v>184909</v>
      </c>
      <c r="E112" s="81"/>
      <c r="F112" s="82">
        <v>3840966803</v>
      </c>
      <c r="G112" s="57"/>
      <c r="H112" s="82">
        <v>-3358474058</v>
      </c>
      <c r="I112" s="81"/>
      <c r="J112" s="82">
        <f t="shared" si="5"/>
        <v>482492745</v>
      </c>
      <c r="K112" s="82"/>
      <c r="L112" s="57">
        <v>263312</v>
      </c>
      <c r="M112" s="82"/>
      <c r="N112" s="82">
        <v>5308591938</v>
      </c>
      <c r="O112" s="81"/>
      <c r="P112" s="82">
        <v>-4775358611</v>
      </c>
      <c r="Q112" s="82"/>
      <c r="R112" s="82">
        <f t="shared" si="4"/>
        <v>533233327</v>
      </c>
      <c r="S112" s="76"/>
      <c r="T112" s="118"/>
    </row>
    <row r="113" spans="1:20">
      <c r="A113" s="57" t="s">
        <v>377</v>
      </c>
      <c r="B113" s="80" t="s">
        <v>106</v>
      </c>
      <c r="C113" s="81"/>
      <c r="D113" s="82">
        <v>287782</v>
      </c>
      <c r="E113" s="81"/>
      <c r="F113" s="82">
        <v>5454115298</v>
      </c>
      <c r="G113" s="57"/>
      <c r="H113" s="82">
        <v>-5242486008</v>
      </c>
      <c r="I113" s="81"/>
      <c r="J113" s="82">
        <f t="shared" si="5"/>
        <v>211629290</v>
      </c>
      <c r="K113" s="82"/>
      <c r="L113" s="57">
        <v>358050</v>
      </c>
      <c r="M113" s="82"/>
      <c r="N113" s="82">
        <v>6583131824</v>
      </c>
      <c r="O113" s="81"/>
      <c r="P113" s="82">
        <v>-6580538781</v>
      </c>
      <c r="Q113" s="82"/>
      <c r="R113" s="82">
        <f t="shared" si="4"/>
        <v>2593043</v>
      </c>
      <c r="S113" s="76"/>
      <c r="T113" s="118"/>
    </row>
    <row r="114" spans="1:20">
      <c r="A114" s="57" t="s">
        <v>378</v>
      </c>
      <c r="B114" s="80" t="s">
        <v>187</v>
      </c>
      <c r="C114" s="81"/>
      <c r="D114" s="82">
        <v>368895</v>
      </c>
      <c r="E114" s="81"/>
      <c r="F114" s="82">
        <v>5407422130</v>
      </c>
      <c r="G114" s="57"/>
      <c r="H114" s="82">
        <v>-4838698603</v>
      </c>
      <c r="I114" s="81"/>
      <c r="J114" s="82">
        <f t="shared" si="5"/>
        <v>568723527</v>
      </c>
      <c r="K114" s="82"/>
      <c r="L114" s="57">
        <v>467964</v>
      </c>
      <c r="M114" s="82"/>
      <c r="N114" s="82">
        <v>6646270530</v>
      </c>
      <c r="O114" s="81"/>
      <c r="P114" s="82">
        <v>-6120671186</v>
      </c>
      <c r="Q114" s="82"/>
      <c r="R114" s="82">
        <f t="shared" si="4"/>
        <v>525599344</v>
      </c>
      <c r="S114" s="76"/>
      <c r="T114" s="118"/>
    </row>
    <row r="115" spans="1:20">
      <c r="A115" s="57" t="s">
        <v>379</v>
      </c>
      <c r="B115" s="80" t="s">
        <v>189</v>
      </c>
      <c r="C115" s="81"/>
      <c r="D115" s="82">
        <v>41877</v>
      </c>
      <c r="E115" s="81"/>
      <c r="F115" s="82">
        <v>1556692851</v>
      </c>
      <c r="G115" s="57"/>
      <c r="H115" s="82">
        <v>-1258677901</v>
      </c>
      <c r="I115" s="81"/>
      <c r="J115" s="82">
        <f t="shared" si="5"/>
        <v>298014950</v>
      </c>
      <c r="K115" s="82"/>
      <c r="L115" s="57">
        <v>67947</v>
      </c>
      <c r="M115" s="82"/>
      <c r="N115" s="82">
        <v>2279841218</v>
      </c>
      <c r="O115" s="81"/>
      <c r="P115" s="82">
        <v>-2044760888</v>
      </c>
      <c r="Q115" s="82"/>
      <c r="R115" s="82">
        <f t="shared" si="4"/>
        <v>235080330</v>
      </c>
      <c r="S115" s="76"/>
      <c r="T115" s="118"/>
    </row>
    <row r="116" spans="1:20">
      <c r="A116" s="57" t="s">
        <v>380</v>
      </c>
      <c r="B116" s="80" t="s">
        <v>504</v>
      </c>
      <c r="C116" s="81"/>
      <c r="D116" s="82">
        <v>52834</v>
      </c>
      <c r="E116" s="81"/>
      <c r="F116" s="82">
        <v>1198329875</v>
      </c>
      <c r="G116" s="57"/>
      <c r="H116" s="82">
        <v>-1105821752</v>
      </c>
      <c r="I116" s="81"/>
      <c r="J116" s="82">
        <f t="shared" si="5"/>
        <v>92508123</v>
      </c>
      <c r="K116" s="82"/>
      <c r="L116" s="57">
        <v>52834</v>
      </c>
      <c r="M116" s="82"/>
      <c r="N116" s="82">
        <v>1198329875</v>
      </c>
      <c r="O116" s="81"/>
      <c r="P116" s="82">
        <v>-1105821752</v>
      </c>
      <c r="Q116" s="82"/>
      <c r="R116" s="82">
        <f t="shared" si="4"/>
        <v>92508123</v>
      </c>
      <c r="S116" s="76"/>
      <c r="T116" s="118"/>
    </row>
    <row r="117" spans="1:20">
      <c r="A117" s="57" t="s">
        <v>381</v>
      </c>
      <c r="B117" s="80" t="s">
        <v>505</v>
      </c>
      <c r="C117" s="81"/>
      <c r="D117" s="82">
        <v>47278</v>
      </c>
      <c r="E117" s="81"/>
      <c r="F117" s="82">
        <v>654639187</v>
      </c>
      <c r="G117" s="57"/>
      <c r="H117" s="82">
        <v>-602461224</v>
      </c>
      <c r="I117" s="81"/>
      <c r="J117" s="82">
        <f t="shared" si="5"/>
        <v>52177963</v>
      </c>
      <c r="K117" s="82"/>
      <c r="L117" s="57">
        <v>47278</v>
      </c>
      <c r="M117" s="82"/>
      <c r="N117" s="82">
        <v>654639187</v>
      </c>
      <c r="O117" s="81"/>
      <c r="P117" s="82">
        <v>-602461224</v>
      </c>
      <c r="Q117" s="82"/>
      <c r="R117" s="82">
        <f t="shared" si="4"/>
        <v>52177963</v>
      </c>
      <c r="S117" s="76"/>
      <c r="T117" s="118"/>
    </row>
    <row r="118" spans="1:20">
      <c r="A118" s="57" t="s">
        <v>382</v>
      </c>
      <c r="B118" s="80" t="s">
        <v>218</v>
      </c>
      <c r="C118" s="81"/>
      <c r="D118" s="82">
        <v>585620</v>
      </c>
      <c r="E118" s="81"/>
      <c r="F118" s="82">
        <v>3371504108</v>
      </c>
      <c r="G118" s="57"/>
      <c r="H118" s="82">
        <v>-2895731779</v>
      </c>
      <c r="I118" s="81"/>
      <c r="J118" s="82">
        <f t="shared" si="5"/>
        <v>475772329</v>
      </c>
      <c r="K118" s="82"/>
      <c r="L118" s="57">
        <v>643244</v>
      </c>
      <c r="M118" s="82"/>
      <c r="N118" s="82">
        <v>3652811944</v>
      </c>
      <c r="O118" s="81"/>
      <c r="P118" s="82">
        <v>-3177481751</v>
      </c>
      <c r="Q118" s="82"/>
      <c r="R118" s="82">
        <f t="shared" si="4"/>
        <v>475330193</v>
      </c>
      <c r="S118" s="76"/>
      <c r="T118" s="118"/>
    </row>
    <row r="119" spans="1:20">
      <c r="A119" s="57" t="s">
        <v>383</v>
      </c>
      <c r="B119" s="80" t="s">
        <v>506</v>
      </c>
      <c r="C119" s="81"/>
      <c r="D119" s="82">
        <v>549375</v>
      </c>
      <c r="E119" s="81"/>
      <c r="F119" s="82">
        <v>901065248</v>
      </c>
      <c r="G119" s="57"/>
      <c r="H119" s="82">
        <v>-772465661</v>
      </c>
      <c r="I119" s="81"/>
      <c r="J119" s="82">
        <f t="shared" si="5"/>
        <v>128599587</v>
      </c>
      <c r="K119" s="82"/>
      <c r="L119" s="57">
        <v>549375</v>
      </c>
      <c r="M119" s="82"/>
      <c r="N119" s="82">
        <v>901065248</v>
      </c>
      <c r="O119" s="81"/>
      <c r="P119" s="82">
        <v>-772465661</v>
      </c>
      <c r="Q119" s="82"/>
      <c r="R119" s="82">
        <f t="shared" si="4"/>
        <v>128599587</v>
      </c>
      <c r="S119" s="76"/>
      <c r="T119" s="118"/>
    </row>
    <row r="120" spans="1:20">
      <c r="A120" s="57" t="s">
        <v>384</v>
      </c>
      <c r="B120" s="80" t="s">
        <v>256</v>
      </c>
      <c r="C120" s="81"/>
      <c r="D120" s="82">
        <v>408928</v>
      </c>
      <c r="E120" s="81"/>
      <c r="F120" s="82">
        <v>539055218</v>
      </c>
      <c r="G120" s="57"/>
      <c r="H120" s="82">
        <v>-493626561</v>
      </c>
      <c r="I120" s="81"/>
      <c r="J120" s="82">
        <f t="shared" si="5"/>
        <v>45428657</v>
      </c>
      <c r="K120" s="82"/>
      <c r="L120" s="57">
        <v>451410</v>
      </c>
      <c r="M120" s="82"/>
      <c r="N120" s="82">
        <v>597611076</v>
      </c>
      <c r="O120" s="81"/>
      <c r="P120" s="82">
        <v>-560301586</v>
      </c>
      <c r="Q120" s="82"/>
      <c r="R120" s="82">
        <f t="shared" si="4"/>
        <v>37309490</v>
      </c>
      <c r="S120" s="76"/>
      <c r="T120" s="118"/>
    </row>
    <row r="121" spans="1:20">
      <c r="A121" s="57" t="s">
        <v>385</v>
      </c>
      <c r="B121" s="80" t="s">
        <v>220</v>
      </c>
      <c r="C121" s="81"/>
      <c r="D121" s="82">
        <v>171896</v>
      </c>
      <c r="E121" s="81"/>
      <c r="F121" s="82">
        <v>1759267998</v>
      </c>
      <c r="G121" s="57"/>
      <c r="H121" s="82">
        <v>-1899462568</v>
      </c>
      <c r="I121" s="81"/>
      <c r="J121" s="82">
        <f t="shared" si="5"/>
        <v>-140194570</v>
      </c>
      <c r="K121" s="82"/>
      <c r="L121" s="57">
        <v>234756</v>
      </c>
      <c r="M121" s="82"/>
      <c r="N121" s="82">
        <v>2388629950</v>
      </c>
      <c r="O121" s="81"/>
      <c r="P121" s="82">
        <v>-2625807431</v>
      </c>
      <c r="Q121" s="82"/>
      <c r="R121" s="82">
        <f t="shared" si="4"/>
        <v>-237177481</v>
      </c>
      <c r="S121" s="76"/>
      <c r="T121" s="118"/>
    </row>
    <row r="122" spans="1:20">
      <c r="A122" s="57" t="s">
        <v>386</v>
      </c>
      <c r="B122" s="80" t="s">
        <v>463</v>
      </c>
      <c r="C122" s="81"/>
      <c r="D122" s="82">
        <v>573</v>
      </c>
      <c r="E122" s="81"/>
      <c r="F122" s="82">
        <v>7410378</v>
      </c>
      <c r="G122" s="57"/>
      <c r="H122" s="82">
        <v>-7302315</v>
      </c>
      <c r="I122" s="81"/>
      <c r="J122" s="82">
        <f t="shared" si="5"/>
        <v>108063</v>
      </c>
      <c r="K122" s="82"/>
      <c r="L122" s="57">
        <v>5839</v>
      </c>
      <c r="M122" s="82"/>
      <c r="N122" s="82">
        <v>53167949</v>
      </c>
      <c r="O122" s="81"/>
      <c r="P122" s="82">
        <v>-74359610</v>
      </c>
      <c r="Q122" s="82"/>
      <c r="R122" s="82">
        <f t="shared" si="4"/>
        <v>-21191661</v>
      </c>
      <c r="S122" s="76"/>
      <c r="T122" s="118"/>
    </row>
    <row r="123" spans="1:20">
      <c r="A123" s="57" t="s">
        <v>387</v>
      </c>
      <c r="B123" s="80" t="s">
        <v>198</v>
      </c>
      <c r="C123" s="81"/>
      <c r="D123" s="82">
        <v>287000</v>
      </c>
      <c r="E123" s="81"/>
      <c r="F123" s="82">
        <v>4345936991</v>
      </c>
      <c r="G123" s="57"/>
      <c r="H123" s="82">
        <v>-4083699220</v>
      </c>
      <c r="I123" s="81"/>
      <c r="J123" s="82">
        <f t="shared" si="5"/>
        <v>262237771</v>
      </c>
      <c r="K123" s="82"/>
      <c r="L123" s="57">
        <v>316047</v>
      </c>
      <c r="M123" s="82"/>
      <c r="N123" s="82">
        <v>5044815221</v>
      </c>
      <c r="O123" s="81"/>
      <c r="P123" s="82">
        <v>-4801182108</v>
      </c>
      <c r="Q123" s="82"/>
      <c r="R123" s="82">
        <f t="shared" si="4"/>
        <v>243633113</v>
      </c>
      <c r="S123" s="76"/>
      <c r="T123" s="118"/>
    </row>
    <row r="124" spans="1:20">
      <c r="A124" s="57" t="s">
        <v>388</v>
      </c>
      <c r="B124" s="80" t="s">
        <v>164</v>
      </c>
      <c r="C124" s="81"/>
      <c r="D124" s="82">
        <v>43948</v>
      </c>
      <c r="E124" s="81"/>
      <c r="F124" s="82">
        <v>2513398980</v>
      </c>
      <c r="G124" s="57"/>
      <c r="H124" s="82">
        <v>-2544784514</v>
      </c>
      <c r="I124" s="81"/>
      <c r="J124" s="82">
        <f t="shared" si="5"/>
        <v>-31385534</v>
      </c>
      <c r="K124" s="82"/>
      <c r="L124" s="57">
        <v>52401</v>
      </c>
      <c r="M124" s="82"/>
      <c r="N124" s="82">
        <v>2989961521</v>
      </c>
      <c r="O124" s="81"/>
      <c r="P124" s="82">
        <v>-3080427477</v>
      </c>
      <c r="Q124" s="82"/>
      <c r="R124" s="82">
        <f t="shared" si="4"/>
        <v>-90465956</v>
      </c>
      <c r="S124" s="76"/>
      <c r="T124" s="118"/>
    </row>
    <row r="125" spans="1:20">
      <c r="A125" s="57" t="s">
        <v>389</v>
      </c>
      <c r="B125" s="80" t="s">
        <v>169</v>
      </c>
      <c r="C125" s="81"/>
      <c r="D125" s="82">
        <v>514152</v>
      </c>
      <c r="E125" s="81"/>
      <c r="F125" s="82">
        <v>1634984434</v>
      </c>
      <c r="G125" s="57"/>
      <c r="H125" s="82">
        <v>-1573584929</v>
      </c>
      <c r="I125" s="81"/>
      <c r="J125" s="82">
        <f t="shared" si="5"/>
        <v>61399505</v>
      </c>
      <c r="K125" s="82"/>
      <c r="L125" s="57">
        <v>757460</v>
      </c>
      <c r="M125" s="82"/>
      <c r="N125" s="82">
        <v>2448489355</v>
      </c>
      <c r="O125" s="81"/>
      <c r="P125" s="82">
        <v>-2318664166</v>
      </c>
      <c r="Q125" s="82"/>
      <c r="R125" s="82">
        <f t="shared" si="4"/>
        <v>129825189</v>
      </c>
      <c r="S125" s="76"/>
      <c r="T125" s="118"/>
    </row>
    <row r="126" spans="1:20">
      <c r="A126" s="57" t="s">
        <v>390</v>
      </c>
      <c r="B126" s="80" t="s">
        <v>145</v>
      </c>
      <c r="C126" s="81"/>
      <c r="D126" s="82">
        <v>252127</v>
      </c>
      <c r="E126" s="81"/>
      <c r="F126" s="82">
        <v>2415859985</v>
      </c>
      <c r="G126" s="57"/>
      <c r="H126" s="82">
        <v>-2502796132</v>
      </c>
      <c r="I126" s="81"/>
      <c r="J126" s="82">
        <f t="shared" si="5"/>
        <v>-86936147</v>
      </c>
      <c r="K126" s="82"/>
      <c r="L126" s="57">
        <v>325161</v>
      </c>
      <c r="M126" s="82"/>
      <c r="N126" s="82">
        <v>3067532665</v>
      </c>
      <c r="O126" s="81"/>
      <c r="P126" s="82">
        <v>-3249230639</v>
      </c>
      <c r="Q126" s="82"/>
      <c r="R126" s="82">
        <f t="shared" si="4"/>
        <v>-181697974</v>
      </c>
      <c r="S126" s="76"/>
      <c r="T126" s="118"/>
    </row>
    <row r="127" spans="1:20">
      <c r="A127" s="57" t="s">
        <v>391</v>
      </c>
      <c r="B127" s="80" t="s">
        <v>211</v>
      </c>
      <c r="C127" s="81"/>
      <c r="D127" s="82">
        <v>69716</v>
      </c>
      <c r="E127" s="81"/>
      <c r="F127" s="82">
        <v>621183131</v>
      </c>
      <c r="G127" s="57"/>
      <c r="H127" s="82">
        <v>-674747004</v>
      </c>
      <c r="I127" s="81"/>
      <c r="J127" s="82">
        <f t="shared" si="5"/>
        <v>-53563873</v>
      </c>
      <c r="K127" s="82"/>
      <c r="L127" s="57">
        <v>71968</v>
      </c>
      <c r="M127" s="82"/>
      <c r="N127" s="82">
        <v>713127483</v>
      </c>
      <c r="O127" s="81"/>
      <c r="P127" s="82">
        <v>-765762654</v>
      </c>
      <c r="Q127" s="82"/>
      <c r="R127" s="82">
        <f t="shared" si="4"/>
        <v>-52635171</v>
      </c>
      <c r="S127" s="76"/>
      <c r="T127" s="118"/>
    </row>
    <row r="128" spans="1:20">
      <c r="A128" s="57" t="s">
        <v>392</v>
      </c>
      <c r="B128" s="80" t="s">
        <v>124</v>
      </c>
      <c r="C128" s="81"/>
      <c r="D128" s="82">
        <v>60009</v>
      </c>
      <c r="E128" s="81"/>
      <c r="F128" s="82">
        <v>953121632</v>
      </c>
      <c r="G128" s="57"/>
      <c r="H128" s="82">
        <v>-891153931</v>
      </c>
      <c r="I128" s="81"/>
      <c r="J128" s="82">
        <f t="shared" si="5"/>
        <v>61967701</v>
      </c>
      <c r="K128" s="82"/>
      <c r="L128" s="57">
        <v>83314</v>
      </c>
      <c r="M128" s="82"/>
      <c r="N128" s="82">
        <v>1266318314</v>
      </c>
      <c r="O128" s="81"/>
      <c r="P128" s="82">
        <v>-1241916332</v>
      </c>
      <c r="Q128" s="82"/>
      <c r="R128" s="82">
        <f t="shared" si="4"/>
        <v>24401982</v>
      </c>
      <c r="S128" s="76"/>
      <c r="T128" s="118"/>
    </row>
    <row r="129" spans="1:20">
      <c r="A129" s="57" t="s">
        <v>393</v>
      </c>
      <c r="B129" s="80" t="s">
        <v>105</v>
      </c>
      <c r="C129" s="81"/>
      <c r="D129" s="82">
        <v>414639</v>
      </c>
      <c r="E129" s="81"/>
      <c r="F129" s="82">
        <v>1077818593</v>
      </c>
      <c r="G129" s="57"/>
      <c r="H129" s="82">
        <v>-1033824031</v>
      </c>
      <c r="I129" s="81"/>
      <c r="J129" s="82">
        <f t="shared" si="5"/>
        <v>43994562</v>
      </c>
      <c r="K129" s="82"/>
      <c r="L129" s="57">
        <v>510329</v>
      </c>
      <c r="M129" s="82"/>
      <c r="N129" s="82">
        <v>1391997961</v>
      </c>
      <c r="O129" s="81"/>
      <c r="P129" s="82">
        <v>-1351859461</v>
      </c>
      <c r="Q129" s="82"/>
      <c r="R129" s="82">
        <f t="shared" si="4"/>
        <v>40138500</v>
      </c>
      <c r="S129" s="76"/>
      <c r="T129" s="118"/>
    </row>
    <row r="130" spans="1:20">
      <c r="A130" s="57" t="s">
        <v>394</v>
      </c>
      <c r="B130" s="80" t="s">
        <v>153</v>
      </c>
      <c r="C130" s="81"/>
      <c r="D130" s="82">
        <v>112159</v>
      </c>
      <c r="E130" s="81"/>
      <c r="F130" s="82">
        <v>1307912958</v>
      </c>
      <c r="G130" s="57"/>
      <c r="H130" s="82">
        <v>-1818450103</v>
      </c>
      <c r="I130" s="81"/>
      <c r="J130" s="82">
        <f t="shared" si="5"/>
        <v>-510537145</v>
      </c>
      <c r="K130" s="82"/>
      <c r="L130" s="57">
        <v>130407</v>
      </c>
      <c r="M130" s="82"/>
      <c r="N130" s="82">
        <v>1545026982</v>
      </c>
      <c r="O130" s="81"/>
      <c r="P130" s="82">
        <v>-2118470209</v>
      </c>
      <c r="Q130" s="82"/>
      <c r="R130" s="82">
        <f t="shared" si="4"/>
        <v>-573443227</v>
      </c>
      <c r="S130" s="76"/>
      <c r="T130" s="118"/>
    </row>
    <row r="131" spans="1:20">
      <c r="A131" s="57" t="s">
        <v>395</v>
      </c>
      <c r="B131" s="80" t="s">
        <v>98</v>
      </c>
      <c r="C131" s="81"/>
      <c r="D131" s="82">
        <v>59527</v>
      </c>
      <c r="E131" s="81"/>
      <c r="F131" s="82">
        <v>1103024328</v>
      </c>
      <c r="G131" s="57"/>
      <c r="H131" s="82">
        <v>-1221363020</v>
      </c>
      <c r="I131" s="81"/>
      <c r="J131" s="82">
        <f t="shared" si="5"/>
        <v>-118338692</v>
      </c>
      <c r="K131" s="82"/>
      <c r="L131" s="57">
        <v>78971</v>
      </c>
      <c r="M131" s="82"/>
      <c r="N131" s="82">
        <v>1487155611</v>
      </c>
      <c r="O131" s="81"/>
      <c r="P131" s="82">
        <v>-1620266423</v>
      </c>
      <c r="Q131" s="82"/>
      <c r="R131" s="82">
        <f t="shared" si="4"/>
        <v>-133110812</v>
      </c>
      <c r="S131" s="76"/>
      <c r="T131" s="118"/>
    </row>
    <row r="132" spans="1:20">
      <c r="A132" s="57" t="s">
        <v>396</v>
      </c>
      <c r="B132" s="80" t="s">
        <v>229</v>
      </c>
      <c r="C132" s="81"/>
      <c r="D132" s="82">
        <v>123387</v>
      </c>
      <c r="E132" s="81"/>
      <c r="F132" s="82">
        <v>425761878</v>
      </c>
      <c r="G132" s="57"/>
      <c r="H132" s="82">
        <v>-554420723</v>
      </c>
      <c r="I132" s="81"/>
      <c r="J132" s="82">
        <f t="shared" si="5"/>
        <v>-128658845</v>
      </c>
      <c r="K132" s="82"/>
      <c r="L132" s="57">
        <v>190341</v>
      </c>
      <c r="M132" s="82"/>
      <c r="N132" s="82">
        <v>666298016</v>
      </c>
      <c r="O132" s="81"/>
      <c r="P132" s="82">
        <v>-855155078</v>
      </c>
      <c r="Q132" s="82"/>
      <c r="R132" s="82">
        <f t="shared" si="4"/>
        <v>-188857062</v>
      </c>
      <c r="S132" s="76"/>
      <c r="T132" s="118"/>
    </row>
    <row r="133" spans="1:20">
      <c r="A133" s="57" t="s">
        <v>397</v>
      </c>
      <c r="B133" s="80" t="s">
        <v>102</v>
      </c>
      <c r="C133" s="81"/>
      <c r="D133" s="82">
        <v>166021</v>
      </c>
      <c r="E133" s="81"/>
      <c r="F133" s="82">
        <v>1157479655</v>
      </c>
      <c r="G133" s="57"/>
      <c r="H133" s="82">
        <v>-1107657797</v>
      </c>
      <c r="I133" s="81"/>
      <c r="J133" s="82">
        <f t="shared" si="5"/>
        <v>49821858</v>
      </c>
      <c r="K133" s="82"/>
      <c r="L133" s="57">
        <v>200359</v>
      </c>
      <c r="M133" s="82"/>
      <c r="N133" s="82">
        <v>1399756237</v>
      </c>
      <c r="O133" s="81"/>
      <c r="P133" s="82">
        <v>-1386333546</v>
      </c>
      <c r="Q133" s="82"/>
      <c r="R133" s="82">
        <f t="shared" si="4"/>
        <v>13422691</v>
      </c>
      <c r="S133" s="76"/>
      <c r="T133" s="118"/>
    </row>
    <row r="134" spans="1:20">
      <c r="A134" s="57" t="s">
        <v>398</v>
      </c>
      <c r="B134" s="80" t="s">
        <v>100</v>
      </c>
      <c r="C134" s="81"/>
      <c r="D134" s="82">
        <v>104556</v>
      </c>
      <c r="E134" s="81"/>
      <c r="F134" s="82">
        <v>405752287</v>
      </c>
      <c r="G134" s="57"/>
      <c r="H134" s="82">
        <v>-536823559</v>
      </c>
      <c r="I134" s="81"/>
      <c r="J134" s="82">
        <f t="shared" si="5"/>
        <v>-131071272</v>
      </c>
      <c r="K134" s="82"/>
      <c r="L134" s="57">
        <v>133461</v>
      </c>
      <c r="M134" s="82"/>
      <c r="N134" s="82">
        <v>592062231</v>
      </c>
      <c r="O134" s="81"/>
      <c r="P134" s="82">
        <v>-771717260</v>
      </c>
      <c r="Q134" s="82"/>
      <c r="R134" s="82">
        <f t="shared" ref="R134:R171" si="6">N134+P134</f>
        <v>-179655029</v>
      </c>
      <c r="S134" s="76"/>
      <c r="T134" s="118"/>
    </row>
    <row r="135" spans="1:20">
      <c r="A135" s="57" t="s">
        <v>399</v>
      </c>
      <c r="B135" s="80" t="s">
        <v>152</v>
      </c>
      <c r="C135" s="81"/>
      <c r="D135" s="82">
        <v>452707</v>
      </c>
      <c r="E135" s="81"/>
      <c r="F135" s="82">
        <v>2623472941</v>
      </c>
      <c r="G135" s="57"/>
      <c r="H135" s="82">
        <v>-2842961693</v>
      </c>
      <c r="I135" s="81"/>
      <c r="J135" s="82">
        <f t="shared" si="5"/>
        <v>-219488752</v>
      </c>
      <c r="K135" s="82"/>
      <c r="L135" s="57">
        <v>519280</v>
      </c>
      <c r="M135" s="82"/>
      <c r="N135" s="82">
        <v>3006124018</v>
      </c>
      <c r="O135" s="81"/>
      <c r="P135" s="82">
        <v>-3294516786</v>
      </c>
      <c r="Q135" s="82"/>
      <c r="R135" s="82">
        <f t="shared" si="6"/>
        <v>-288392768</v>
      </c>
      <c r="S135" s="76"/>
      <c r="T135" s="118"/>
    </row>
    <row r="136" spans="1:20">
      <c r="A136" s="57" t="s">
        <v>400</v>
      </c>
      <c r="B136" s="80" t="s">
        <v>163</v>
      </c>
      <c r="C136" s="81"/>
      <c r="D136" s="82">
        <v>42170</v>
      </c>
      <c r="E136" s="81"/>
      <c r="F136" s="82">
        <v>626901386</v>
      </c>
      <c r="G136" s="57"/>
      <c r="H136" s="82">
        <v>-531405319</v>
      </c>
      <c r="I136" s="81"/>
      <c r="J136" s="82">
        <f t="shared" si="5"/>
        <v>95496067</v>
      </c>
      <c r="K136" s="82"/>
      <c r="L136" s="57">
        <v>78606</v>
      </c>
      <c r="M136" s="82"/>
      <c r="N136" s="82">
        <v>2613196387</v>
      </c>
      <c r="O136" s="81"/>
      <c r="P136" s="82">
        <v>-2348393657</v>
      </c>
      <c r="Q136" s="82"/>
      <c r="R136" s="82">
        <f t="shared" si="6"/>
        <v>264802730</v>
      </c>
      <c r="S136" s="76"/>
      <c r="T136" s="118"/>
    </row>
    <row r="137" spans="1:20">
      <c r="A137" s="57" t="s">
        <v>401</v>
      </c>
      <c r="B137" s="80" t="s">
        <v>262</v>
      </c>
      <c r="C137" s="81"/>
      <c r="D137" s="82">
        <v>1076126</v>
      </c>
      <c r="E137" s="81"/>
      <c r="F137" s="82">
        <v>11739419172</v>
      </c>
      <c r="G137" s="57"/>
      <c r="H137" s="82">
        <v>-7539781491</v>
      </c>
      <c r="I137" s="81"/>
      <c r="J137" s="82">
        <f t="shared" ref="J137:J197" si="7">H137+F137</f>
        <v>4199637681</v>
      </c>
      <c r="K137" s="82"/>
      <c r="L137" s="57">
        <v>1100445</v>
      </c>
      <c r="M137" s="82"/>
      <c r="N137" s="82">
        <v>11899766662</v>
      </c>
      <c r="O137" s="81"/>
      <c r="P137" s="82">
        <v>-7709407272</v>
      </c>
      <c r="Q137" s="82"/>
      <c r="R137" s="82">
        <f t="shared" si="6"/>
        <v>4190359390</v>
      </c>
      <c r="S137" s="76"/>
      <c r="T137" s="118"/>
    </row>
    <row r="138" spans="1:20">
      <c r="A138" s="57" t="s">
        <v>402</v>
      </c>
      <c r="B138" s="80" t="s">
        <v>201</v>
      </c>
      <c r="C138" s="81"/>
      <c r="D138" s="82">
        <v>484118</v>
      </c>
      <c r="E138" s="81"/>
      <c r="F138" s="82">
        <v>1816210899</v>
      </c>
      <c r="G138" s="57"/>
      <c r="H138" s="82">
        <v>-1749745616</v>
      </c>
      <c r="I138" s="81"/>
      <c r="J138" s="82">
        <f t="shared" si="7"/>
        <v>66465283</v>
      </c>
      <c r="K138" s="82"/>
      <c r="L138" s="57">
        <v>716203</v>
      </c>
      <c r="M138" s="82"/>
      <c r="N138" s="82">
        <v>2526786911</v>
      </c>
      <c r="O138" s="81"/>
      <c r="P138" s="82">
        <v>-2617665614</v>
      </c>
      <c r="Q138" s="82"/>
      <c r="R138" s="82">
        <f t="shared" si="6"/>
        <v>-90878703</v>
      </c>
      <c r="S138" s="76"/>
      <c r="T138" s="118"/>
    </row>
    <row r="139" spans="1:20">
      <c r="A139" s="57" t="s">
        <v>403</v>
      </c>
      <c r="B139" s="80" t="s">
        <v>208</v>
      </c>
      <c r="C139" s="81"/>
      <c r="D139" s="82">
        <v>127647</v>
      </c>
      <c r="E139" s="81"/>
      <c r="F139" s="82">
        <v>1473810727</v>
      </c>
      <c r="G139" s="57"/>
      <c r="H139" s="82">
        <v>-1799718310</v>
      </c>
      <c r="I139" s="81"/>
      <c r="J139" s="82">
        <f t="shared" si="7"/>
        <v>-325907583</v>
      </c>
      <c r="K139" s="82"/>
      <c r="L139" s="57">
        <v>151344</v>
      </c>
      <c r="M139" s="82"/>
      <c r="N139" s="82">
        <v>1759058011</v>
      </c>
      <c r="O139" s="81"/>
      <c r="P139" s="82">
        <v>-2176355359</v>
      </c>
      <c r="Q139" s="82"/>
      <c r="R139" s="82">
        <f t="shared" si="6"/>
        <v>-417297348</v>
      </c>
      <c r="S139" s="76"/>
      <c r="T139" s="118"/>
    </row>
    <row r="140" spans="1:20">
      <c r="A140" s="57" t="s">
        <v>457</v>
      </c>
      <c r="B140" s="80" t="s">
        <v>101</v>
      </c>
      <c r="C140" s="81"/>
      <c r="D140" s="82">
        <v>510372</v>
      </c>
      <c r="E140" s="81"/>
      <c r="F140" s="82">
        <v>1255418047</v>
      </c>
      <c r="G140" s="57"/>
      <c r="H140" s="82">
        <v>-1315033954</v>
      </c>
      <c r="I140" s="81"/>
      <c r="J140" s="82">
        <f t="shared" si="7"/>
        <v>-59615907</v>
      </c>
      <c r="K140" s="82"/>
      <c r="L140" s="57">
        <v>554015</v>
      </c>
      <c r="M140" s="82"/>
      <c r="N140" s="82">
        <v>1432074300</v>
      </c>
      <c r="O140" s="81"/>
      <c r="P140" s="82">
        <v>-1506348883</v>
      </c>
      <c r="Q140" s="82"/>
      <c r="R140" s="82">
        <f t="shared" si="6"/>
        <v>-74274583</v>
      </c>
      <c r="S140" s="76"/>
      <c r="T140" s="118"/>
    </row>
    <row r="141" spans="1:20">
      <c r="A141" s="57" t="s">
        <v>405</v>
      </c>
      <c r="B141" s="80" t="s">
        <v>119</v>
      </c>
      <c r="C141" s="81"/>
      <c r="D141" s="82">
        <v>803739</v>
      </c>
      <c r="E141" s="81"/>
      <c r="F141" s="82">
        <v>5480686881</v>
      </c>
      <c r="G141" s="57"/>
      <c r="H141" s="82">
        <v>-4371093130</v>
      </c>
      <c r="I141" s="81"/>
      <c r="J141" s="82">
        <f t="shared" si="7"/>
        <v>1109593751</v>
      </c>
      <c r="K141" s="82"/>
      <c r="L141" s="57">
        <v>1124213</v>
      </c>
      <c r="M141" s="82"/>
      <c r="N141" s="82">
        <v>7105589210</v>
      </c>
      <c r="O141" s="81"/>
      <c r="P141" s="82">
        <v>-6085039568</v>
      </c>
      <c r="Q141" s="82"/>
      <c r="R141" s="82">
        <f t="shared" si="6"/>
        <v>1020549642</v>
      </c>
      <c r="S141" s="76"/>
      <c r="T141" s="118"/>
    </row>
    <row r="142" spans="1:20">
      <c r="A142" s="57" t="s">
        <v>406</v>
      </c>
      <c r="B142" s="80" t="s">
        <v>192</v>
      </c>
      <c r="C142" s="81"/>
      <c r="D142" s="82">
        <v>134457</v>
      </c>
      <c r="E142" s="81"/>
      <c r="F142" s="82">
        <v>728926305</v>
      </c>
      <c r="G142" s="57"/>
      <c r="H142" s="82">
        <v>-766096592</v>
      </c>
      <c r="I142" s="81"/>
      <c r="J142" s="82">
        <f t="shared" si="7"/>
        <v>-37170287</v>
      </c>
      <c r="K142" s="82"/>
      <c r="L142" s="57">
        <v>1911526</v>
      </c>
      <c r="M142" s="82"/>
      <c r="N142" s="82">
        <v>20030430818</v>
      </c>
      <c r="O142" s="81"/>
      <c r="P142" s="82">
        <v>-20831800309</v>
      </c>
      <c r="Q142" s="82"/>
      <c r="R142" s="82">
        <f t="shared" si="6"/>
        <v>-801369491</v>
      </c>
      <c r="S142" s="76"/>
      <c r="T142" s="118"/>
    </row>
    <row r="143" spans="1:20">
      <c r="A143" s="57" t="s">
        <v>407</v>
      </c>
      <c r="B143" s="80" t="s">
        <v>541</v>
      </c>
      <c r="C143" s="81"/>
      <c r="D143" s="82">
        <v>25630</v>
      </c>
      <c r="E143" s="81"/>
      <c r="F143" s="82">
        <v>203153222</v>
      </c>
      <c r="G143" s="57"/>
      <c r="H143" s="82">
        <v>-255899281</v>
      </c>
      <c r="I143" s="81"/>
      <c r="J143" s="82">
        <f t="shared" si="7"/>
        <v>-52746059</v>
      </c>
      <c r="K143" s="82"/>
      <c r="L143" s="57">
        <v>25630</v>
      </c>
      <c r="M143" s="82"/>
      <c r="N143" s="82">
        <v>203153222</v>
      </c>
      <c r="O143" s="81"/>
      <c r="P143" s="82">
        <v>-255899281</v>
      </c>
      <c r="Q143" s="82"/>
      <c r="R143" s="82">
        <f t="shared" si="6"/>
        <v>-52746059</v>
      </c>
      <c r="S143" s="76"/>
      <c r="T143" s="118"/>
    </row>
    <row r="144" spans="1:20">
      <c r="A144" s="57" t="s">
        <v>408</v>
      </c>
      <c r="B144" s="80" t="s">
        <v>137</v>
      </c>
      <c r="C144" s="81"/>
      <c r="D144" s="82">
        <v>91908</v>
      </c>
      <c r="E144" s="81"/>
      <c r="F144" s="82">
        <v>924061654</v>
      </c>
      <c r="G144" s="57"/>
      <c r="H144" s="82">
        <v>-960468997</v>
      </c>
      <c r="I144" s="81"/>
      <c r="J144" s="82">
        <f t="shared" si="7"/>
        <v>-36407343</v>
      </c>
      <c r="K144" s="82"/>
      <c r="L144" s="57">
        <v>108766</v>
      </c>
      <c r="M144" s="82"/>
      <c r="N144" s="82">
        <v>1219968715</v>
      </c>
      <c r="O144" s="81"/>
      <c r="P144" s="82">
        <v>-1298589219</v>
      </c>
      <c r="Q144" s="82"/>
      <c r="R144" s="82">
        <f t="shared" si="6"/>
        <v>-78620504</v>
      </c>
      <c r="S144" s="76"/>
      <c r="T144" s="118"/>
    </row>
    <row r="145" spans="1:20">
      <c r="A145" s="57" t="s">
        <v>409</v>
      </c>
      <c r="B145" s="80" t="s">
        <v>159</v>
      </c>
      <c r="C145" s="81"/>
      <c r="D145" s="82">
        <v>1379876</v>
      </c>
      <c r="E145" s="81"/>
      <c r="F145" s="82">
        <v>5293231924</v>
      </c>
      <c r="G145" s="57"/>
      <c r="H145" s="82">
        <v>-4390840668</v>
      </c>
      <c r="I145" s="81"/>
      <c r="J145" s="82">
        <f t="shared" si="7"/>
        <v>902391256</v>
      </c>
      <c r="K145" s="82"/>
      <c r="L145" s="57">
        <v>1679333</v>
      </c>
      <c r="M145" s="82"/>
      <c r="N145" s="82">
        <v>6213818245</v>
      </c>
      <c r="O145" s="81"/>
      <c r="P145" s="82">
        <v>-5323904953</v>
      </c>
      <c r="Q145" s="82"/>
      <c r="R145" s="82">
        <f t="shared" si="6"/>
        <v>889913292</v>
      </c>
      <c r="S145" s="76"/>
      <c r="T145" s="118"/>
    </row>
    <row r="146" spans="1:20">
      <c r="A146" s="57" t="s">
        <v>410</v>
      </c>
      <c r="B146" s="80" t="s">
        <v>272</v>
      </c>
      <c r="C146" s="81"/>
      <c r="D146" s="82">
        <v>15444</v>
      </c>
      <c r="E146" s="81"/>
      <c r="F146" s="82">
        <v>1146980582</v>
      </c>
      <c r="G146" s="57"/>
      <c r="H146" s="82">
        <v>-1148348672</v>
      </c>
      <c r="I146" s="81"/>
      <c r="J146" s="82">
        <f t="shared" si="7"/>
        <v>-1368090</v>
      </c>
      <c r="K146" s="82"/>
      <c r="L146" s="57">
        <v>17392</v>
      </c>
      <c r="M146" s="82"/>
      <c r="N146" s="82">
        <v>1278529780</v>
      </c>
      <c r="O146" s="81"/>
      <c r="P146" s="82">
        <v>-1295650720</v>
      </c>
      <c r="Q146" s="82"/>
      <c r="R146" s="82">
        <f t="shared" si="6"/>
        <v>-17120940</v>
      </c>
      <c r="S146" s="76"/>
      <c r="T146" s="118"/>
    </row>
    <row r="147" spans="1:20">
      <c r="A147" s="57" t="s">
        <v>296</v>
      </c>
      <c r="B147" s="80" t="s">
        <v>138</v>
      </c>
      <c r="C147" s="81"/>
      <c r="D147" s="82">
        <v>437466</v>
      </c>
      <c r="E147" s="81"/>
      <c r="F147" s="82">
        <v>994122317</v>
      </c>
      <c r="G147" s="57"/>
      <c r="H147" s="82">
        <v>-1238781077</v>
      </c>
      <c r="I147" s="81"/>
      <c r="J147" s="82">
        <f t="shared" si="7"/>
        <v>-244658760</v>
      </c>
      <c r="K147" s="82"/>
      <c r="L147" s="57">
        <v>619065</v>
      </c>
      <c r="M147" s="82"/>
      <c r="N147" s="82">
        <v>1402309036</v>
      </c>
      <c r="O147" s="81"/>
      <c r="P147" s="82">
        <v>-1772166883</v>
      </c>
      <c r="Q147" s="82"/>
      <c r="R147" s="82">
        <f t="shared" si="6"/>
        <v>-369857847</v>
      </c>
      <c r="S147" s="76"/>
      <c r="T147" s="118"/>
    </row>
    <row r="148" spans="1:20">
      <c r="A148" s="57" t="s">
        <v>412</v>
      </c>
      <c r="B148" s="80" t="s">
        <v>223</v>
      </c>
      <c r="C148" s="81"/>
      <c r="D148" s="82">
        <v>754890</v>
      </c>
      <c r="E148" s="81"/>
      <c r="F148" s="82">
        <v>3780550125</v>
      </c>
      <c r="G148" s="57"/>
      <c r="H148" s="82">
        <v>-3577182626</v>
      </c>
      <c r="I148" s="81"/>
      <c r="J148" s="82">
        <f t="shared" si="7"/>
        <v>203367499</v>
      </c>
      <c r="K148" s="82"/>
      <c r="L148" s="57">
        <v>896788</v>
      </c>
      <c r="M148" s="82"/>
      <c r="N148" s="82">
        <v>4363847909</v>
      </c>
      <c r="O148" s="81"/>
      <c r="P148" s="82">
        <v>-4280585945</v>
      </c>
      <c r="Q148" s="82"/>
      <c r="R148" s="82">
        <f t="shared" si="6"/>
        <v>83261964</v>
      </c>
      <c r="S148" s="76"/>
      <c r="T148" s="118"/>
    </row>
    <row r="149" spans="1:20">
      <c r="A149" s="57" t="s">
        <v>413</v>
      </c>
      <c r="B149" s="80" t="s">
        <v>228</v>
      </c>
      <c r="C149" s="81"/>
      <c r="D149" s="82">
        <v>87813</v>
      </c>
      <c r="E149" s="81"/>
      <c r="F149" s="82">
        <v>1755386680</v>
      </c>
      <c r="G149" s="57"/>
      <c r="H149" s="82">
        <v>-1946063493</v>
      </c>
      <c r="I149" s="81"/>
      <c r="J149" s="82">
        <f t="shared" si="7"/>
        <v>-190676813</v>
      </c>
      <c r="K149" s="82"/>
      <c r="L149" s="57">
        <v>106337</v>
      </c>
      <c r="M149" s="82"/>
      <c r="N149" s="82">
        <v>2135946024</v>
      </c>
      <c r="O149" s="81"/>
      <c r="P149" s="82">
        <v>-2413987392</v>
      </c>
      <c r="Q149" s="82"/>
      <c r="R149" s="82">
        <f t="shared" si="6"/>
        <v>-278041368</v>
      </c>
      <c r="S149" s="76"/>
      <c r="T149" s="118"/>
    </row>
    <row r="150" spans="1:20">
      <c r="A150" s="57" t="s">
        <v>414</v>
      </c>
      <c r="B150" s="80" t="s">
        <v>209</v>
      </c>
      <c r="C150" s="81"/>
      <c r="D150" s="82">
        <v>331554</v>
      </c>
      <c r="E150" s="81"/>
      <c r="F150" s="82">
        <v>2391383680</v>
      </c>
      <c r="G150" s="57"/>
      <c r="H150" s="82">
        <v>-2253289342</v>
      </c>
      <c r="I150" s="81"/>
      <c r="J150" s="82">
        <f t="shared" si="7"/>
        <v>138094338</v>
      </c>
      <c r="K150" s="82"/>
      <c r="L150" s="57">
        <v>394710</v>
      </c>
      <c r="M150" s="82"/>
      <c r="N150" s="82">
        <v>2798996463</v>
      </c>
      <c r="O150" s="81"/>
      <c r="P150" s="82">
        <v>-2706684604</v>
      </c>
      <c r="Q150" s="82"/>
      <c r="R150" s="82">
        <f t="shared" si="6"/>
        <v>92311859</v>
      </c>
      <c r="S150" s="76"/>
      <c r="T150" s="118"/>
    </row>
    <row r="151" spans="1:20">
      <c r="A151" s="57" t="s">
        <v>415</v>
      </c>
      <c r="B151" s="80" t="s">
        <v>114</v>
      </c>
      <c r="C151" s="81"/>
      <c r="D151" s="82">
        <v>193934</v>
      </c>
      <c r="E151" s="81"/>
      <c r="F151" s="82">
        <v>517029924</v>
      </c>
      <c r="G151" s="57"/>
      <c r="H151" s="82">
        <v>-781783503</v>
      </c>
      <c r="I151" s="81"/>
      <c r="J151" s="82">
        <f t="shared" si="7"/>
        <v>-264753579</v>
      </c>
      <c r="K151" s="82"/>
      <c r="L151" s="57">
        <v>275331</v>
      </c>
      <c r="M151" s="82"/>
      <c r="N151" s="82">
        <v>771485671</v>
      </c>
      <c r="O151" s="81"/>
      <c r="P151" s="82">
        <v>-1109627392</v>
      </c>
      <c r="Q151" s="82"/>
      <c r="R151" s="82">
        <f t="shared" si="6"/>
        <v>-338141721</v>
      </c>
      <c r="S151" s="76"/>
      <c r="T151" s="118"/>
    </row>
    <row r="152" spans="1:20">
      <c r="A152" s="57" t="s">
        <v>458</v>
      </c>
      <c r="B152" s="80" t="s">
        <v>507</v>
      </c>
      <c r="C152" s="81"/>
      <c r="D152" s="82">
        <v>89062</v>
      </c>
      <c r="E152" s="81"/>
      <c r="F152" s="82">
        <v>1402221526</v>
      </c>
      <c r="G152" s="57"/>
      <c r="H152" s="82">
        <v>-1182455722</v>
      </c>
      <c r="I152" s="81"/>
      <c r="J152" s="82">
        <f t="shared" si="7"/>
        <v>219765804</v>
      </c>
      <c r="K152" s="82"/>
      <c r="L152" s="57">
        <v>89062</v>
      </c>
      <c r="M152" s="82"/>
      <c r="N152" s="82">
        <v>1402221526</v>
      </c>
      <c r="O152" s="81"/>
      <c r="P152" s="82">
        <v>-1182455722</v>
      </c>
      <c r="Q152" s="82"/>
      <c r="R152" s="82">
        <f t="shared" si="6"/>
        <v>219765804</v>
      </c>
      <c r="S152" s="76"/>
      <c r="T152" s="118"/>
    </row>
    <row r="153" spans="1:20">
      <c r="A153" s="57" t="s">
        <v>417</v>
      </c>
      <c r="B153" s="80" t="s">
        <v>162</v>
      </c>
      <c r="C153" s="81"/>
      <c r="D153" s="82">
        <v>152088</v>
      </c>
      <c r="E153" s="81"/>
      <c r="F153" s="82">
        <v>4540012393</v>
      </c>
      <c r="G153" s="57"/>
      <c r="H153" s="82">
        <v>-3821099191</v>
      </c>
      <c r="I153" s="81"/>
      <c r="J153" s="82">
        <f t="shared" si="7"/>
        <v>718913202</v>
      </c>
      <c r="K153" s="82"/>
      <c r="L153" s="57">
        <v>177521</v>
      </c>
      <c r="M153" s="82"/>
      <c r="N153" s="82">
        <v>5125009565</v>
      </c>
      <c r="O153" s="81"/>
      <c r="P153" s="82">
        <v>-4449105982</v>
      </c>
      <c r="Q153" s="82"/>
      <c r="R153" s="82">
        <f t="shared" si="6"/>
        <v>675903583</v>
      </c>
      <c r="S153" s="76"/>
      <c r="T153" s="118"/>
    </row>
    <row r="154" spans="1:20">
      <c r="A154" s="57" t="s">
        <v>418</v>
      </c>
      <c r="B154" s="80" t="s">
        <v>165</v>
      </c>
      <c r="C154" s="81"/>
      <c r="D154" s="82">
        <v>91695</v>
      </c>
      <c r="E154" s="81"/>
      <c r="F154" s="82">
        <v>726909108</v>
      </c>
      <c r="G154" s="57"/>
      <c r="H154" s="82">
        <v>-751127222</v>
      </c>
      <c r="I154" s="81"/>
      <c r="J154" s="82">
        <f t="shared" si="7"/>
        <v>-24218114</v>
      </c>
      <c r="K154" s="82"/>
      <c r="L154" s="57">
        <v>123319</v>
      </c>
      <c r="M154" s="82"/>
      <c r="N154" s="82">
        <v>952482568</v>
      </c>
      <c r="O154" s="81"/>
      <c r="P154" s="82">
        <v>-1017277537</v>
      </c>
      <c r="Q154" s="82"/>
      <c r="R154" s="82">
        <f t="shared" si="6"/>
        <v>-64794969</v>
      </c>
      <c r="S154" s="76"/>
      <c r="T154" s="118"/>
    </row>
    <row r="155" spans="1:20">
      <c r="A155" s="57" t="s">
        <v>419</v>
      </c>
      <c r="B155" s="80" t="s">
        <v>94</v>
      </c>
      <c r="C155" s="81"/>
      <c r="D155" s="82">
        <v>242391</v>
      </c>
      <c r="E155" s="81"/>
      <c r="F155" s="82">
        <v>1310851509</v>
      </c>
      <c r="G155" s="57"/>
      <c r="H155" s="82">
        <v>-1207329023</v>
      </c>
      <c r="I155" s="81"/>
      <c r="J155" s="82">
        <f t="shared" si="7"/>
        <v>103522486</v>
      </c>
      <c r="K155" s="82"/>
      <c r="L155" s="57">
        <v>297149</v>
      </c>
      <c r="M155" s="82"/>
      <c r="N155" s="82">
        <v>1574422912</v>
      </c>
      <c r="O155" s="81"/>
      <c r="P155" s="82">
        <v>-1479642403</v>
      </c>
      <c r="Q155" s="82"/>
      <c r="R155" s="82">
        <f t="shared" si="6"/>
        <v>94780509</v>
      </c>
      <c r="S155" s="76"/>
      <c r="T155" s="118"/>
    </row>
    <row r="156" spans="1:20">
      <c r="A156" s="57" t="s">
        <v>420</v>
      </c>
      <c r="B156" s="80" t="s">
        <v>224</v>
      </c>
      <c r="C156" s="81"/>
      <c r="D156" s="82">
        <v>95921</v>
      </c>
      <c r="E156" s="81"/>
      <c r="F156" s="82">
        <v>858069485</v>
      </c>
      <c r="G156" s="57"/>
      <c r="H156" s="82">
        <v>-800647727</v>
      </c>
      <c r="I156" s="81"/>
      <c r="J156" s="82">
        <f t="shared" si="7"/>
        <v>57421758</v>
      </c>
      <c r="K156" s="82"/>
      <c r="L156" s="57">
        <v>131602</v>
      </c>
      <c r="M156" s="82"/>
      <c r="N156" s="82">
        <v>1147889730</v>
      </c>
      <c r="O156" s="81"/>
      <c r="P156" s="82">
        <v>-1098937146</v>
      </c>
      <c r="Q156" s="82"/>
      <c r="R156" s="82">
        <f t="shared" si="6"/>
        <v>48952584</v>
      </c>
      <c r="S156" s="76"/>
      <c r="T156" s="118"/>
    </row>
    <row r="157" spans="1:20">
      <c r="A157" s="57" t="s">
        <v>421</v>
      </c>
      <c r="B157" s="80" t="s">
        <v>127</v>
      </c>
      <c r="C157" s="81"/>
      <c r="D157" s="82">
        <v>21015</v>
      </c>
      <c r="E157" s="81"/>
      <c r="F157" s="82">
        <v>904713836</v>
      </c>
      <c r="G157" s="57"/>
      <c r="H157" s="82">
        <v>-891427197</v>
      </c>
      <c r="I157" s="81"/>
      <c r="J157" s="82">
        <f t="shared" si="7"/>
        <v>13286639</v>
      </c>
      <c r="K157" s="82"/>
      <c r="L157" s="57">
        <v>29542</v>
      </c>
      <c r="M157" s="82"/>
      <c r="N157" s="82">
        <v>1217848480</v>
      </c>
      <c r="O157" s="81"/>
      <c r="P157" s="82">
        <v>-1277073364</v>
      </c>
      <c r="Q157" s="82"/>
      <c r="R157" s="82">
        <f t="shared" si="6"/>
        <v>-59224884</v>
      </c>
      <c r="S157" s="76"/>
      <c r="T157" s="118"/>
    </row>
    <row r="158" spans="1:20">
      <c r="A158" s="57" t="s">
        <v>422</v>
      </c>
      <c r="B158" s="80" t="s">
        <v>150</v>
      </c>
      <c r="C158" s="81"/>
      <c r="D158" s="82">
        <v>566032</v>
      </c>
      <c r="E158" s="81"/>
      <c r="F158" s="82">
        <v>1464767762</v>
      </c>
      <c r="G158" s="57"/>
      <c r="H158" s="82">
        <v>-1591376075</v>
      </c>
      <c r="I158" s="81"/>
      <c r="J158" s="82">
        <f t="shared" si="7"/>
        <v>-126608313</v>
      </c>
      <c r="K158" s="82"/>
      <c r="L158" s="57">
        <v>842751</v>
      </c>
      <c r="M158" s="82"/>
      <c r="N158" s="82">
        <v>2150108267</v>
      </c>
      <c r="O158" s="81"/>
      <c r="P158" s="82">
        <v>-2370000732</v>
      </c>
      <c r="Q158" s="82"/>
      <c r="R158" s="82">
        <f t="shared" si="6"/>
        <v>-219892465</v>
      </c>
      <c r="S158" s="76"/>
      <c r="T158" s="118"/>
    </row>
    <row r="159" spans="1:20">
      <c r="A159" s="57" t="s">
        <v>423</v>
      </c>
      <c r="B159" s="80" t="s">
        <v>182</v>
      </c>
      <c r="C159" s="81"/>
      <c r="D159" s="82">
        <v>215439</v>
      </c>
      <c r="E159" s="81"/>
      <c r="F159" s="82">
        <v>4156747989</v>
      </c>
      <c r="G159" s="57"/>
      <c r="H159" s="82">
        <v>-4263840654</v>
      </c>
      <c r="I159" s="81"/>
      <c r="J159" s="82">
        <f t="shared" si="7"/>
        <v>-107092665</v>
      </c>
      <c r="K159" s="82"/>
      <c r="L159" s="57">
        <v>276502</v>
      </c>
      <c r="M159" s="82"/>
      <c r="N159" s="82">
        <v>5213217389</v>
      </c>
      <c r="O159" s="81"/>
      <c r="P159" s="82">
        <v>-5566270574</v>
      </c>
      <c r="Q159" s="82"/>
      <c r="R159" s="82">
        <f t="shared" si="6"/>
        <v>-353053185</v>
      </c>
      <c r="S159" s="76"/>
      <c r="T159" s="118"/>
    </row>
    <row r="160" spans="1:20">
      <c r="A160" s="57" t="s">
        <v>424</v>
      </c>
      <c r="B160" s="80" t="s">
        <v>178</v>
      </c>
      <c r="C160" s="81"/>
      <c r="D160" s="82">
        <v>70330</v>
      </c>
      <c r="E160" s="81"/>
      <c r="F160" s="82">
        <v>771304265</v>
      </c>
      <c r="G160" s="57"/>
      <c r="H160" s="82">
        <v>-737807787</v>
      </c>
      <c r="I160" s="81"/>
      <c r="J160" s="82">
        <f t="shared" si="7"/>
        <v>33496478</v>
      </c>
      <c r="K160" s="82"/>
      <c r="L160" s="57">
        <v>86337</v>
      </c>
      <c r="M160" s="82"/>
      <c r="N160" s="82">
        <v>940000496</v>
      </c>
      <c r="O160" s="81"/>
      <c r="P160" s="82">
        <v>-919145281</v>
      </c>
      <c r="Q160" s="82"/>
      <c r="R160" s="82">
        <f t="shared" si="6"/>
        <v>20855215</v>
      </c>
      <c r="S160" s="76"/>
      <c r="T160" s="118"/>
    </row>
    <row r="161" spans="1:20">
      <c r="A161" s="57" t="s">
        <v>425</v>
      </c>
      <c r="B161" s="80" t="s">
        <v>266</v>
      </c>
      <c r="C161" s="81"/>
      <c r="D161" s="82">
        <v>42129</v>
      </c>
      <c r="E161" s="81"/>
      <c r="F161" s="82">
        <v>1019763064</v>
      </c>
      <c r="G161" s="57"/>
      <c r="H161" s="82">
        <v>-999292420</v>
      </c>
      <c r="I161" s="81"/>
      <c r="J161" s="82">
        <f t="shared" si="7"/>
        <v>20470644</v>
      </c>
      <c r="K161" s="82"/>
      <c r="L161" s="57">
        <v>44132</v>
      </c>
      <c r="M161" s="82"/>
      <c r="N161" s="82">
        <v>1058966359</v>
      </c>
      <c r="O161" s="81"/>
      <c r="P161" s="82">
        <v>-1045724136</v>
      </c>
      <c r="Q161" s="82"/>
      <c r="R161" s="82">
        <f t="shared" si="6"/>
        <v>13242223</v>
      </c>
      <c r="S161" s="76"/>
      <c r="T161" s="118"/>
    </row>
    <row r="162" spans="1:20">
      <c r="A162" s="57" t="s">
        <v>426</v>
      </c>
      <c r="B162" s="80" t="s">
        <v>219</v>
      </c>
      <c r="C162" s="81"/>
      <c r="D162" s="82">
        <v>531388</v>
      </c>
      <c r="E162" s="81"/>
      <c r="F162" s="82">
        <v>2704652270</v>
      </c>
      <c r="G162" s="57"/>
      <c r="H162" s="82">
        <v>-2511019957</v>
      </c>
      <c r="I162" s="81"/>
      <c r="J162" s="82">
        <f t="shared" si="7"/>
        <v>193632313</v>
      </c>
      <c r="K162" s="82"/>
      <c r="L162" s="57">
        <v>686455</v>
      </c>
      <c r="M162" s="82"/>
      <c r="N162" s="82">
        <v>3358807165</v>
      </c>
      <c r="O162" s="81"/>
      <c r="P162" s="82">
        <v>-3273398529</v>
      </c>
      <c r="Q162" s="82"/>
      <c r="R162" s="82">
        <f t="shared" si="6"/>
        <v>85408636</v>
      </c>
      <c r="S162" s="76"/>
      <c r="T162" s="118"/>
    </row>
    <row r="163" spans="1:20">
      <c r="A163" s="57" t="s">
        <v>427</v>
      </c>
      <c r="B163" s="80" t="s">
        <v>193</v>
      </c>
      <c r="C163" s="81"/>
      <c r="D163" s="82">
        <v>47977</v>
      </c>
      <c r="E163" s="81"/>
      <c r="F163" s="82">
        <v>1059268610</v>
      </c>
      <c r="G163" s="57"/>
      <c r="H163" s="82">
        <v>-962511916</v>
      </c>
      <c r="I163" s="81"/>
      <c r="J163" s="82">
        <f t="shared" si="7"/>
        <v>96756694</v>
      </c>
      <c r="K163" s="82"/>
      <c r="L163" s="57">
        <v>67487</v>
      </c>
      <c r="M163" s="82"/>
      <c r="N163" s="82">
        <v>1465077356</v>
      </c>
      <c r="O163" s="81"/>
      <c r="P163" s="82">
        <v>-1349575914</v>
      </c>
      <c r="Q163" s="82"/>
      <c r="R163" s="82">
        <f t="shared" si="6"/>
        <v>115501442</v>
      </c>
      <c r="S163" s="76"/>
      <c r="T163" s="118"/>
    </row>
    <row r="164" spans="1:20">
      <c r="A164" s="57" t="s">
        <v>428</v>
      </c>
      <c r="B164" s="80" t="s">
        <v>217</v>
      </c>
      <c r="C164" s="81"/>
      <c r="D164" s="82">
        <v>843988</v>
      </c>
      <c r="E164" s="81"/>
      <c r="F164" s="82">
        <v>1495148404</v>
      </c>
      <c r="G164" s="57"/>
      <c r="H164" s="82">
        <v>-1509791442</v>
      </c>
      <c r="I164" s="81"/>
      <c r="J164" s="82">
        <f t="shared" si="7"/>
        <v>-14643038</v>
      </c>
      <c r="K164" s="82"/>
      <c r="L164" s="57">
        <v>1314806</v>
      </c>
      <c r="M164" s="82"/>
      <c r="N164" s="82">
        <v>2212254586</v>
      </c>
      <c r="O164" s="81"/>
      <c r="P164" s="82">
        <v>-2351769408</v>
      </c>
      <c r="Q164" s="82"/>
      <c r="R164" s="82">
        <f t="shared" si="6"/>
        <v>-139514822</v>
      </c>
      <c r="S164" s="76"/>
      <c r="T164" s="118"/>
    </row>
    <row r="165" spans="1:20">
      <c r="A165" s="57" t="s">
        <v>429</v>
      </c>
      <c r="B165" s="80" t="s">
        <v>142</v>
      </c>
      <c r="C165" s="81"/>
      <c r="D165" s="82">
        <v>32870</v>
      </c>
      <c r="E165" s="81"/>
      <c r="F165" s="82">
        <v>449584546</v>
      </c>
      <c r="G165" s="57"/>
      <c r="H165" s="82">
        <v>-576689376</v>
      </c>
      <c r="I165" s="81"/>
      <c r="J165" s="82">
        <f t="shared" si="7"/>
        <v>-127104830</v>
      </c>
      <c r="K165" s="82"/>
      <c r="L165" s="57">
        <v>320310</v>
      </c>
      <c r="M165" s="82"/>
      <c r="N165" s="82">
        <v>4702951703</v>
      </c>
      <c r="O165" s="81"/>
      <c r="P165" s="82">
        <v>-5606012122</v>
      </c>
      <c r="Q165" s="82"/>
      <c r="R165" s="82">
        <f t="shared" si="6"/>
        <v>-903060419</v>
      </c>
      <c r="S165" s="76"/>
      <c r="T165" s="118"/>
    </row>
    <row r="166" spans="1:20">
      <c r="A166" s="57" t="s">
        <v>430</v>
      </c>
      <c r="B166" s="80" t="s">
        <v>89</v>
      </c>
      <c r="C166" s="81"/>
      <c r="D166" s="82">
        <v>286074</v>
      </c>
      <c r="E166" s="81"/>
      <c r="F166" s="82">
        <v>10448458940</v>
      </c>
      <c r="G166" s="57"/>
      <c r="H166" s="82">
        <v>-8687131106</v>
      </c>
      <c r="I166" s="81"/>
      <c r="J166" s="82">
        <f t="shared" si="7"/>
        <v>1761327834</v>
      </c>
      <c r="K166" s="82"/>
      <c r="L166" s="57">
        <v>335697</v>
      </c>
      <c r="M166" s="82"/>
      <c r="N166" s="82">
        <v>11927631684</v>
      </c>
      <c r="O166" s="81"/>
      <c r="P166" s="82">
        <v>-10193390705</v>
      </c>
      <c r="Q166" s="82"/>
      <c r="R166" s="82">
        <f t="shared" si="6"/>
        <v>1734240979</v>
      </c>
      <c r="S166" s="76"/>
      <c r="T166" s="118"/>
    </row>
    <row r="167" spans="1:20">
      <c r="A167" s="57" t="s">
        <v>431</v>
      </c>
      <c r="B167" s="80" t="s">
        <v>170</v>
      </c>
      <c r="C167" s="81"/>
      <c r="D167" s="82">
        <v>54802</v>
      </c>
      <c r="E167" s="81"/>
      <c r="F167" s="82">
        <v>411967644</v>
      </c>
      <c r="G167" s="57"/>
      <c r="H167" s="82">
        <v>-755252895</v>
      </c>
      <c r="I167" s="81"/>
      <c r="J167" s="82">
        <f t="shared" si="7"/>
        <v>-343285251</v>
      </c>
      <c r="K167" s="82"/>
      <c r="L167" s="57">
        <v>74277</v>
      </c>
      <c r="M167" s="82"/>
      <c r="N167" s="82">
        <v>611453449</v>
      </c>
      <c r="O167" s="81"/>
      <c r="P167" s="82">
        <v>-1023150377</v>
      </c>
      <c r="Q167" s="82"/>
      <c r="R167" s="82">
        <f t="shared" si="6"/>
        <v>-411696928</v>
      </c>
      <c r="S167" s="76"/>
      <c r="T167" s="118"/>
    </row>
    <row r="168" spans="1:20">
      <c r="A168" s="57" t="s">
        <v>432</v>
      </c>
      <c r="B168" s="80" t="s">
        <v>268</v>
      </c>
      <c r="C168" s="81"/>
      <c r="D168" s="82">
        <v>242129</v>
      </c>
      <c r="E168" s="81"/>
      <c r="F168" s="82">
        <v>1289638956</v>
      </c>
      <c r="G168" s="57"/>
      <c r="H168" s="82">
        <v>-1049437357</v>
      </c>
      <c r="I168" s="81"/>
      <c r="J168" s="82">
        <f t="shared" si="7"/>
        <v>240201599</v>
      </c>
      <c r="K168" s="82"/>
      <c r="L168" s="57">
        <v>267526</v>
      </c>
      <c r="M168" s="82"/>
      <c r="N168" s="82">
        <v>1383874931</v>
      </c>
      <c r="O168" s="81"/>
      <c r="P168" s="82">
        <v>-1148054683</v>
      </c>
      <c r="Q168" s="82"/>
      <c r="R168" s="82">
        <f t="shared" si="6"/>
        <v>235820248</v>
      </c>
      <c r="S168" s="76"/>
      <c r="T168" s="118"/>
    </row>
    <row r="169" spans="1:20">
      <c r="A169" s="57" t="s">
        <v>433</v>
      </c>
      <c r="B169" s="80" t="s">
        <v>204</v>
      </c>
      <c r="C169" s="81"/>
      <c r="D169" s="82">
        <v>16837</v>
      </c>
      <c r="E169" s="81"/>
      <c r="F169" s="82">
        <v>549465441</v>
      </c>
      <c r="G169" s="57"/>
      <c r="H169" s="82">
        <v>-582280187</v>
      </c>
      <c r="I169" s="81"/>
      <c r="J169" s="82">
        <f t="shared" si="7"/>
        <v>-32814746</v>
      </c>
      <c r="K169" s="82"/>
      <c r="L169" s="57">
        <v>27747</v>
      </c>
      <c r="M169" s="82"/>
      <c r="N169" s="82">
        <v>873088791</v>
      </c>
      <c r="O169" s="81"/>
      <c r="P169" s="82">
        <v>-971667000</v>
      </c>
      <c r="Q169" s="82"/>
      <c r="R169" s="82">
        <f t="shared" si="6"/>
        <v>-98578209</v>
      </c>
      <c r="S169" s="76"/>
      <c r="T169" s="118"/>
    </row>
    <row r="170" spans="1:20">
      <c r="A170" s="57" t="s">
        <v>434</v>
      </c>
      <c r="B170" s="80" t="s">
        <v>260</v>
      </c>
      <c r="C170" s="81"/>
      <c r="D170" s="82">
        <v>4732</v>
      </c>
      <c r="E170" s="81"/>
      <c r="F170" s="82">
        <v>342886607</v>
      </c>
      <c r="G170" s="57"/>
      <c r="H170" s="82">
        <v>-356802206</v>
      </c>
      <c r="I170" s="81"/>
      <c r="J170" s="82">
        <f t="shared" si="7"/>
        <v>-13915599</v>
      </c>
      <c r="K170" s="82"/>
      <c r="L170" s="57">
        <v>6058</v>
      </c>
      <c r="M170" s="82"/>
      <c r="N170" s="82">
        <v>434542133</v>
      </c>
      <c r="O170" s="81"/>
      <c r="P170" s="82">
        <v>-457967555</v>
      </c>
      <c r="Q170" s="82"/>
      <c r="R170" s="82">
        <f t="shared" si="6"/>
        <v>-23425422</v>
      </c>
      <c r="S170" s="76"/>
      <c r="T170" s="118"/>
    </row>
    <row r="171" spans="1:20">
      <c r="A171" s="57" t="s">
        <v>435</v>
      </c>
      <c r="B171" s="80" t="s">
        <v>172</v>
      </c>
      <c r="C171" s="81"/>
      <c r="D171" s="82">
        <v>417266</v>
      </c>
      <c r="E171" s="81"/>
      <c r="F171" s="82">
        <v>6056649165</v>
      </c>
      <c r="G171" s="57"/>
      <c r="H171" s="82">
        <v>-4091276674</v>
      </c>
      <c r="I171" s="81"/>
      <c r="J171" s="82">
        <f t="shared" si="7"/>
        <v>1965372491</v>
      </c>
      <c r="K171" s="82"/>
      <c r="L171" s="57">
        <v>508617</v>
      </c>
      <c r="M171" s="82"/>
      <c r="N171" s="82">
        <v>6865963805</v>
      </c>
      <c r="O171" s="81"/>
      <c r="P171" s="82">
        <v>-4986628382</v>
      </c>
      <c r="Q171" s="82"/>
      <c r="R171" s="82">
        <f t="shared" si="6"/>
        <v>1879335423</v>
      </c>
      <c r="S171" s="76"/>
      <c r="T171" s="118"/>
    </row>
    <row r="172" spans="1:20">
      <c r="A172" s="57" t="s">
        <v>436</v>
      </c>
      <c r="B172" s="80" t="s">
        <v>203</v>
      </c>
      <c r="C172" s="81"/>
      <c r="D172" s="82">
        <v>17671</v>
      </c>
      <c r="E172" s="81"/>
      <c r="F172" s="82">
        <v>101281781</v>
      </c>
      <c r="G172" s="57"/>
      <c r="H172" s="82">
        <v>-90531821</v>
      </c>
      <c r="I172" s="81"/>
      <c r="J172" s="82">
        <f t="shared" si="7"/>
        <v>10749960</v>
      </c>
      <c r="K172" s="82"/>
      <c r="L172" s="57">
        <v>768602</v>
      </c>
      <c r="M172" s="82"/>
      <c r="N172" s="82">
        <v>3740196054</v>
      </c>
      <c r="O172" s="81"/>
      <c r="P172" s="82">
        <v>-3866377898</v>
      </c>
      <c r="Q172" s="82"/>
      <c r="R172" s="82">
        <f>N172+P172</f>
        <v>-126181844</v>
      </c>
      <c r="S172" s="76"/>
      <c r="T172" s="118"/>
    </row>
    <row r="173" spans="1:20">
      <c r="A173" s="57" t="s">
        <v>437</v>
      </c>
      <c r="B173" s="80" t="s">
        <v>115</v>
      </c>
      <c r="C173" s="81"/>
      <c r="D173" s="82">
        <v>117841</v>
      </c>
      <c r="E173" s="81"/>
      <c r="F173" s="82">
        <v>416676663</v>
      </c>
      <c r="G173" s="57"/>
      <c r="H173" s="82">
        <v>-364704552</v>
      </c>
      <c r="I173" s="81"/>
      <c r="J173" s="82">
        <f t="shared" si="7"/>
        <v>51972111</v>
      </c>
      <c r="K173" s="82"/>
      <c r="L173" s="57">
        <v>1532684</v>
      </c>
      <c r="M173" s="82"/>
      <c r="N173" s="82">
        <v>4630118787</v>
      </c>
      <c r="O173" s="81"/>
      <c r="P173" s="82">
        <v>-4728623052</v>
      </c>
      <c r="Q173" s="82"/>
      <c r="R173" s="82">
        <f t="shared" ref="R173:R197" si="8">N173+P173</f>
        <v>-98504265</v>
      </c>
      <c r="S173" s="76"/>
      <c r="T173" s="118"/>
    </row>
    <row r="174" spans="1:20">
      <c r="B174" s="80" t="s">
        <v>508</v>
      </c>
      <c r="C174" s="81"/>
      <c r="D174" s="82">
        <v>12079</v>
      </c>
      <c r="E174" s="81"/>
      <c r="F174" s="82">
        <v>36625274</v>
      </c>
      <c r="G174" s="57"/>
      <c r="H174" s="82">
        <v>-38001436</v>
      </c>
      <c r="I174" s="81"/>
      <c r="J174" s="82">
        <f t="shared" si="7"/>
        <v>-1376162</v>
      </c>
      <c r="K174" s="82"/>
      <c r="L174" s="57">
        <v>12079</v>
      </c>
      <c r="M174" s="82"/>
      <c r="N174" s="82">
        <v>36625274</v>
      </c>
      <c r="O174" s="81"/>
      <c r="P174" s="82">
        <v>-38001436</v>
      </c>
      <c r="Q174" s="82"/>
      <c r="R174" s="82">
        <f t="shared" si="8"/>
        <v>-1376162</v>
      </c>
      <c r="S174" s="76"/>
      <c r="T174" s="118"/>
    </row>
    <row r="175" spans="1:20">
      <c r="B175" s="80" t="s">
        <v>174</v>
      </c>
      <c r="C175" s="81"/>
      <c r="D175" s="82">
        <v>1534741</v>
      </c>
      <c r="E175" s="81"/>
      <c r="F175" s="82">
        <v>2054999551</v>
      </c>
      <c r="G175" s="57"/>
      <c r="H175" s="82">
        <v>-2082512935</v>
      </c>
      <c r="I175" s="81"/>
      <c r="J175" s="82">
        <f t="shared" si="7"/>
        <v>-27513384</v>
      </c>
      <c r="K175" s="82"/>
      <c r="L175" s="57">
        <v>1838921</v>
      </c>
      <c r="M175" s="82"/>
      <c r="N175" s="82">
        <v>2441502314</v>
      </c>
      <c r="O175" s="81"/>
      <c r="P175" s="82">
        <v>-2557592412</v>
      </c>
      <c r="Q175" s="82"/>
      <c r="R175" s="82">
        <f t="shared" si="8"/>
        <v>-116090098</v>
      </c>
      <c r="S175" s="76"/>
      <c r="T175" s="118"/>
    </row>
    <row r="176" spans="1:20">
      <c r="B176" s="80" t="s">
        <v>97</v>
      </c>
      <c r="C176" s="81"/>
      <c r="D176" s="82">
        <v>480222</v>
      </c>
      <c r="E176" s="81"/>
      <c r="F176" s="82">
        <v>1560828063</v>
      </c>
      <c r="G176" s="57"/>
      <c r="H176" s="82">
        <v>-1422054184</v>
      </c>
      <c r="I176" s="81"/>
      <c r="J176" s="82">
        <f t="shared" si="7"/>
        <v>138773879</v>
      </c>
      <c r="K176" s="82"/>
      <c r="L176" s="57">
        <v>630611</v>
      </c>
      <c r="M176" s="82"/>
      <c r="N176" s="82">
        <v>1982684468</v>
      </c>
      <c r="O176" s="81"/>
      <c r="P176" s="82">
        <v>-1868188035</v>
      </c>
      <c r="Q176" s="82"/>
      <c r="R176" s="82">
        <f t="shared" si="8"/>
        <v>114496433</v>
      </c>
      <c r="S176" s="76"/>
      <c r="T176" s="118"/>
    </row>
    <row r="177" spans="1:20">
      <c r="B177" s="80" t="s">
        <v>154</v>
      </c>
      <c r="C177" s="81"/>
      <c r="D177" s="82">
        <v>41812</v>
      </c>
      <c r="E177" s="81"/>
      <c r="F177" s="82">
        <v>356471314</v>
      </c>
      <c r="G177" s="57"/>
      <c r="H177" s="82">
        <v>-295052856</v>
      </c>
      <c r="I177" s="81"/>
      <c r="J177" s="82">
        <f t="shared" si="7"/>
        <v>61418458</v>
      </c>
      <c r="K177" s="82"/>
      <c r="L177" s="57">
        <v>433796</v>
      </c>
      <c r="M177" s="82"/>
      <c r="N177" s="82">
        <v>3600559064</v>
      </c>
      <c r="O177" s="81"/>
      <c r="P177" s="82">
        <v>-2878660324</v>
      </c>
      <c r="Q177" s="82"/>
      <c r="R177" s="82">
        <f t="shared" si="8"/>
        <v>721898740</v>
      </c>
      <c r="S177" s="76"/>
      <c r="T177" s="118"/>
    </row>
    <row r="178" spans="1:20">
      <c r="B178" s="80" t="s">
        <v>136</v>
      </c>
      <c r="C178" s="81"/>
      <c r="D178" s="82">
        <v>0</v>
      </c>
      <c r="E178" s="81"/>
      <c r="F178" s="82">
        <v>0</v>
      </c>
      <c r="G178" s="57"/>
      <c r="H178" s="82">
        <v>0</v>
      </c>
      <c r="I178" s="81"/>
      <c r="J178" s="82">
        <f t="shared" si="7"/>
        <v>0</v>
      </c>
      <c r="K178" s="82"/>
      <c r="L178" s="57">
        <v>54608</v>
      </c>
      <c r="M178" s="82"/>
      <c r="N178" s="82">
        <v>138944548</v>
      </c>
      <c r="O178" s="81"/>
      <c r="P178" s="82">
        <v>-135411040</v>
      </c>
      <c r="Q178" s="82"/>
      <c r="R178" s="82">
        <f t="shared" si="8"/>
        <v>3533508</v>
      </c>
      <c r="S178" s="76"/>
      <c r="T178" s="118"/>
    </row>
    <row r="179" spans="1:20">
      <c r="B179" s="80" t="s">
        <v>131</v>
      </c>
      <c r="C179" s="81"/>
      <c r="D179" s="82">
        <v>2027295</v>
      </c>
      <c r="E179" s="81"/>
      <c r="F179" s="82">
        <v>2692863995</v>
      </c>
      <c r="G179" s="57"/>
      <c r="H179" s="82">
        <v>-2754691258</v>
      </c>
      <c r="I179" s="81"/>
      <c r="J179" s="82">
        <f t="shared" si="7"/>
        <v>-61827263</v>
      </c>
      <c r="K179" s="82"/>
      <c r="L179" s="57">
        <v>2277001</v>
      </c>
      <c r="M179" s="82"/>
      <c r="N179" s="82">
        <v>3005744816</v>
      </c>
      <c r="O179" s="81"/>
      <c r="P179" s="82">
        <v>-3116240853</v>
      </c>
      <c r="Q179" s="82"/>
      <c r="R179" s="82">
        <f t="shared" si="8"/>
        <v>-110496037</v>
      </c>
      <c r="S179" s="76"/>
      <c r="T179" s="118"/>
    </row>
    <row r="180" spans="1:20">
      <c r="B180" s="80" t="s">
        <v>190</v>
      </c>
      <c r="C180" s="81"/>
      <c r="D180" s="82">
        <v>166554</v>
      </c>
      <c r="E180" s="81"/>
      <c r="F180" s="82">
        <v>4928042055</v>
      </c>
      <c r="G180" s="57"/>
      <c r="H180" s="82">
        <v>-5194178855</v>
      </c>
      <c r="I180" s="81"/>
      <c r="J180" s="82">
        <f t="shared" si="7"/>
        <v>-266136800</v>
      </c>
      <c r="K180" s="82"/>
      <c r="L180" s="57">
        <v>294268</v>
      </c>
      <c r="M180" s="82"/>
      <c r="N180" s="82">
        <v>8155651780</v>
      </c>
      <c r="O180" s="81"/>
      <c r="P180" s="82">
        <v>-9234271816</v>
      </c>
      <c r="Q180" s="82"/>
      <c r="R180" s="82">
        <f t="shared" si="8"/>
        <v>-1078620036</v>
      </c>
      <c r="S180" s="76"/>
      <c r="T180" s="118"/>
    </row>
    <row r="181" spans="1:20">
      <c r="B181" s="80" t="s">
        <v>96</v>
      </c>
      <c r="C181" s="81"/>
      <c r="D181" s="82">
        <v>71586</v>
      </c>
      <c r="E181" s="81"/>
      <c r="F181" s="82">
        <v>1031369788</v>
      </c>
      <c r="G181" s="57"/>
      <c r="H181" s="82">
        <v>-1127078741</v>
      </c>
      <c r="I181" s="81"/>
      <c r="J181" s="82">
        <f t="shared" si="7"/>
        <v>-95708953</v>
      </c>
      <c r="K181" s="82"/>
      <c r="L181" s="57">
        <v>93986</v>
      </c>
      <c r="M181" s="82"/>
      <c r="N181" s="82">
        <v>1336728671</v>
      </c>
      <c r="O181" s="81"/>
      <c r="P181" s="82">
        <v>-1497249717</v>
      </c>
      <c r="Q181" s="82"/>
      <c r="R181" s="82">
        <f t="shared" si="8"/>
        <v>-160521046</v>
      </c>
      <c r="S181" s="76"/>
      <c r="T181" s="118"/>
    </row>
    <row r="182" spans="1:20">
      <c r="B182" s="80" t="s">
        <v>194</v>
      </c>
      <c r="C182" s="81"/>
      <c r="D182" s="82">
        <v>70353</v>
      </c>
      <c r="E182" s="81"/>
      <c r="F182" s="82">
        <v>2084068982</v>
      </c>
      <c r="G182" s="57"/>
      <c r="H182" s="82">
        <v>-1849347370</v>
      </c>
      <c r="I182" s="81"/>
      <c r="J182" s="82">
        <f t="shared" si="7"/>
        <v>234721612</v>
      </c>
      <c r="K182" s="82"/>
      <c r="L182" s="57">
        <v>94478</v>
      </c>
      <c r="M182" s="82"/>
      <c r="N182" s="82">
        <v>2626616742</v>
      </c>
      <c r="O182" s="81"/>
      <c r="P182" s="82">
        <v>-2486592748</v>
      </c>
      <c r="Q182" s="82"/>
      <c r="R182" s="82">
        <f t="shared" si="8"/>
        <v>140023994</v>
      </c>
      <c r="S182" s="76"/>
      <c r="T182" s="118"/>
    </row>
    <row r="183" spans="1:20">
      <c r="B183" s="80" t="s">
        <v>95</v>
      </c>
      <c r="C183" s="81"/>
      <c r="D183" s="82">
        <v>363972</v>
      </c>
      <c r="E183" s="81"/>
      <c r="F183" s="82">
        <v>3453631585</v>
      </c>
      <c r="G183" s="57"/>
      <c r="H183" s="82">
        <v>-3947123088</v>
      </c>
      <c r="I183" s="81"/>
      <c r="J183" s="82">
        <f t="shared" si="7"/>
        <v>-493491503</v>
      </c>
      <c r="K183" s="82"/>
      <c r="L183" s="57">
        <v>468196</v>
      </c>
      <c r="M183" s="82"/>
      <c r="N183" s="82">
        <v>4390670593</v>
      </c>
      <c r="O183" s="81"/>
      <c r="P183" s="82">
        <v>-5082498518</v>
      </c>
      <c r="Q183" s="82"/>
      <c r="R183" s="82">
        <f t="shared" si="8"/>
        <v>-691827925</v>
      </c>
      <c r="S183" s="76"/>
      <c r="T183" s="118"/>
    </row>
    <row r="184" spans="1:20">
      <c r="B184" s="80" t="s">
        <v>206</v>
      </c>
      <c r="C184" s="81"/>
      <c r="D184" s="82">
        <v>258649</v>
      </c>
      <c r="E184" s="81"/>
      <c r="F184" s="82">
        <v>1779505365</v>
      </c>
      <c r="G184" s="57"/>
      <c r="H184" s="82">
        <v>-1737375701</v>
      </c>
      <c r="I184" s="81"/>
      <c r="J184" s="82">
        <f t="shared" si="7"/>
        <v>42129664</v>
      </c>
      <c r="K184" s="82"/>
      <c r="L184" s="57">
        <v>449573</v>
      </c>
      <c r="M184" s="82"/>
      <c r="N184" s="82">
        <v>2806609812</v>
      </c>
      <c r="O184" s="81"/>
      <c r="P184" s="82">
        <v>-3101427980</v>
      </c>
      <c r="Q184" s="82"/>
      <c r="R184" s="82">
        <f t="shared" si="8"/>
        <v>-294818168</v>
      </c>
      <c r="S184" s="76"/>
      <c r="T184" s="118"/>
    </row>
    <row r="185" spans="1:20">
      <c r="B185" s="80" t="s">
        <v>177</v>
      </c>
      <c r="C185" s="81"/>
      <c r="D185" s="82">
        <v>116746</v>
      </c>
      <c r="E185" s="81"/>
      <c r="F185" s="82">
        <v>1374831420</v>
      </c>
      <c r="G185" s="57"/>
      <c r="H185" s="82">
        <v>-1369981976</v>
      </c>
      <c r="I185" s="81"/>
      <c r="J185" s="82">
        <f t="shared" si="7"/>
        <v>4849444</v>
      </c>
      <c r="K185" s="82"/>
      <c r="L185" s="57">
        <v>182500</v>
      </c>
      <c r="M185" s="82"/>
      <c r="N185" s="82">
        <v>2087086058</v>
      </c>
      <c r="O185" s="81"/>
      <c r="P185" s="82">
        <v>-2140798009</v>
      </c>
      <c r="Q185" s="82"/>
      <c r="R185" s="82">
        <f t="shared" si="8"/>
        <v>-53711951</v>
      </c>
      <c r="S185" s="76"/>
      <c r="T185" s="118"/>
    </row>
    <row r="186" spans="1:20">
      <c r="B186" s="80" t="s">
        <v>175</v>
      </c>
      <c r="C186" s="81"/>
      <c r="D186" s="82">
        <v>18281</v>
      </c>
      <c r="E186" s="81"/>
      <c r="F186" s="82">
        <v>632888704</v>
      </c>
      <c r="G186" s="57"/>
      <c r="H186" s="82">
        <v>-618007355</v>
      </c>
      <c r="I186" s="81"/>
      <c r="J186" s="82">
        <f t="shared" si="7"/>
        <v>14881349</v>
      </c>
      <c r="K186" s="82"/>
      <c r="L186" s="57">
        <v>48780</v>
      </c>
      <c r="M186" s="82"/>
      <c r="N186" s="82">
        <v>1650415072</v>
      </c>
      <c r="O186" s="81"/>
      <c r="P186" s="82">
        <v>-1645475425</v>
      </c>
      <c r="Q186" s="82"/>
      <c r="R186" s="82">
        <f t="shared" si="8"/>
        <v>4939647</v>
      </c>
      <c r="S186" s="76"/>
      <c r="T186" s="118"/>
    </row>
    <row r="187" spans="1:20">
      <c r="B187" s="80" t="s">
        <v>120</v>
      </c>
      <c r="C187" s="81"/>
      <c r="D187" s="82">
        <v>104537</v>
      </c>
      <c r="E187" s="81"/>
      <c r="F187" s="82">
        <v>3556783650</v>
      </c>
      <c r="G187" s="57"/>
      <c r="H187" s="82">
        <v>-3463590076</v>
      </c>
      <c r="I187" s="81"/>
      <c r="J187" s="82">
        <f t="shared" si="7"/>
        <v>93193574</v>
      </c>
      <c r="K187" s="82"/>
      <c r="L187" s="57">
        <v>124079</v>
      </c>
      <c r="M187" s="82"/>
      <c r="N187" s="82">
        <v>4164002818</v>
      </c>
      <c r="O187" s="81"/>
      <c r="P187" s="82">
        <v>-4140485065</v>
      </c>
      <c r="Q187" s="82"/>
      <c r="R187" s="82">
        <f t="shared" si="8"/>
        <v>23517753</v>
      </c>
      <c r="S187" s="76"/>
      <c r="T187" s="118"/>
    </row>
    <row r="188" spans="1:20">
      <c r="A188" s="57" t="s">
        <v>438</v>
      </c>
      <c r="B188" s="80" t="s">
        <v>171</v>
      </c>
      <c r="C188" s="81"/>
      <c r="D188" s="82">
        <v>1009465</v>
      </c>
      <c r="E188" s="81"/>
      <c r="F188" s="82">
        <v>4904875172</v>
      </c>
      <c r="G188" s="57"/>
      <c r="H188" s="82">
        <v>-4246818186</v>
      </c>
      <c r="I188" s="81"/>
      <c r="J188" s="82">
        <f t="shared" si="7"/>
        <v>658056986</v>
      </c>
      <c r="K188" s="82"/>
      <c r="L188" s="57">
        <v>1232377</v>
      </c>
      <c r="M188" s="82"/>
      <c r="N188" s="82">
        <v>5766726998</v>
      </c>
      <c r="O188" s="81"/>
      <c r="P188" s="82">
        <v>-5177010680</v>
      </c>
      <c r="Q188" s="82"/>
      <c r="R188" s="82">
        <f t="shared" si="8"/>
        <v>589716318</v>
      </c>
      <c r="S188" s="76"/>
      <c r="T188" s="118"/>
    </row>
    <row r="189" spans="1:20">
      <c r="A189" s="57" t="s">
        <v>439</v>
      </c>
      <c r="B189" s="80" t="s">
        <v>270</v>
      </c>
      <c r="C189" s="81"/>
      <c r="D189" s="82">
        <v>257238</v>
      </c>
      <c r="E189" s="81"/>
      <c r="F189" s="82">
        <v>675417292</v>
      </c>
      <c r="G189" s="57"/>
      <c r="H189" s="82">
        <v>-754260711</v>
      </c>
      <c r="I189" s="81"/>
      <c r="J189" s="82">
        <f t="shared" si="7"/>
        <v>-78843419</v>
      </c>
      <c r="K189" s="82"/>
      <c r="L189" s="57">
        <v>275784</v>
      </c>
      <c r="M189" s="82"/>
      <c r="N189" s="82">
        <v>722731283</v>
      </c>
      <c r="O189" s="81"/>
      <c r="P189" s="82">
        <v>-810485966</v>
      </c>
      <c r="Q189" s="82"/>
      <c r="R189" s="82">
        <f t="shared" si="8"/>
        <v>-87754683</v>
      </c>
      <c r="S189" s="76"/>
      <c r="T189" s="118"/>
    </row>
    <row r="190" spans="1:20">
      <c r="B190" s="80" t="s">
        <v>509</v>
      </c>
      <c r="C190" s="81"/>
      <c r="D190" s="82">
        <v>46915</v>
      </c>
      <c r="E190" s="81"/>
      <c r="F190" s="82">
        <v>814653574</v>
      </c>
      <c r="G190" s="57"/>
      <c r="H190" s="82">
        <v>-757025622</v>
      </c>
      <c r="I190" s="81"/>
      <c r="J190" s="82">
        <f t="shared" si="7"/>
        <v>57627952</v>
      </c>
      <c r="K190" s="82"/>
      <c r="L190" s="57">
        <v>46915</v>
      </c>
      <c r="M190" s="82"/>
      <c r="N190" s="82">
        <v>814653574</v>
      </c>
      <c r="O190" s="81"/>
      <c r="P190" s="82">
        <v>-757025622</v>
      </c>
      <c r="Q190" s="82"/>
      <c r="R190" s="82">
        <f t="shared" si="8"/>
        <v>57627952</v>
      </c>
      <c r="S190" s="76"/>
      <c r="T190" s="118"/>
    </row>
    <row r="191" spans="1:20">
      <c r="B191" s="80" t="s">
        <v>148</v>
      </c>
      <c r="C191" s="81"/>
      <c r="D191" s="82">
        <v>641196</v>
      </c>
      <c r="E191" s="81"/>
      <c r="F191" s="82">
        <v>2425833005</v>
      </c>
      <c r="G191" s="57"/>
      <c r="H191" s="82">
        <v>-2145919296</v>
      </c>
      <c r="I191" s="81"/>
      <c r="J191" s="82">
        <f t="shared" si="7"/>
        <v>279913709</v>
      </c>
      <c r="K191" s="82"/>
      <c r="L191" s="57">
        <v>853940</v>
      </c>
      <c r="M191" s="82"/>
      <c r="N191" s="82">
        <v>3065237180</v>
      </c>
      <c r="O191" s="81"/>
      <c r="P191" s="82">
        <v>-2858288076</v>
      </c>
      <c r="Q191" s="82"/>
      <c r="R191" s="82">
        <f t="shared" si="8"/>
        <v>206949104</v>
      </c>
      <c r="S191" s="76"/>
      <c r="T191" s="118"/>
    </row>
    <row r="192" spans="1:20">
      <c r="B192" s="80" t="s">
        <v>112</v>
      </c>
      <c r="C192" s="81"/>
      <c r="D192" s="82">
        <v>153987</v>
      </c>
      <c r="E192" s="81"/>
      <c r="F192" s="82">
        <v>2043245731</v>
      </c>
      <c r="G192" s="57"/>
      <c r="H192" s="82">
        <v>-2924294986</v>
      </c>
      <c r="I192" s="81"/>
      <c r="J192" s="82">
        <f t="shared" si="7"/>
        <v>-881049255</v>
      </c>
      <c r="K192" s="82"/>
      <c r="L192" s="57">
        <v>180612</v>
      </c>
      <c r="M192" s="82"/>
      <c r="N192" s="82">
        <v>2678081847</v>
      </c>
      <c r="O192" s="81"/>
      <c r="P192" s="82">
        <v>-3699942668</v>
      </c>
      <c r="Q192" s="82"/>
      <c r="R192" s="82">
        <f t="shared" si="8"/>
        <v>-1021860821</v>
      </c>
      <c r="S192" s="76"/>
      <c r="T192" s="118"/>
    </row>
    <row r="193" spans="1:20 16382:16382">
      <c r="B193" s="80" t="s">
        <v>167</v>
      </c>
      <c r="C193" s="81"/>
      <c r="D193" s="82">
        <v>951334</v>
      </c>
      <c r="E193" s="81"/>
      <c r="F193" s="82">
        <v>3329077593</v>
      </c>
      <c r="G193" s="57"/>
      <c r="H193" s="82">
        <v>-3470488239</v>
      </c>
      <c r="I193" s="81"/>
      <c r="J193" s="82">
        <f t="shared" si="7"/>
        <v>-141410646</v>
      </c>
      <c r="K193" s="82"/>
      <c r="L193" s="57">
        <v>1021737</v>
      </c>
      <c r="M193" s="82"/>
      <c r="N193" s="82">
        <v>3575363093</v>
      </c>
      <c r="O193" s="81"/>
      <c r="P193" s="82">
        <v>-3743055073</v>
      </c>
      <c r="Q193" s="82"/>
      <c r="R193" s="82">
        <f t="shared" si="8"/>
        <v>-167691980</v>
      </c>
      <c r="S193" s="76"/>
      <c r="T193" s="118"/>
    </row>
    <row r="194" spans="1:20 16382:16382">
      <c r="B194" s="80" t="s">
        <v>151</v>
      </c>
      <c r="C194" s="81"/>
      <c r="D194" s="82">
        <v>154154</v>
      </c>
      <c r="E194" s="81"/>
      <c r="F194" s="82">
        <v>1356751572</v>
      </c>
      <c r="G194" s="57"/>
      <c r="H194" s="82">
        <v>-1809624661</v>
      </c>
      <c r="I194" s="81"/>
      <c r="J194" s="82">
        <f t="shared" si="7"/>
        <v>-452873089</v>
      </c>
      <c r="K194" s="82"/>
      <c r="L194" s="57">
        <v>174782</v>
      </c>
      <c r="M194" s="82"/>
      <c r="N194" s="82">
        <v>1547169861</v>
      </c>
      <c r="O194" s="81"/>
      <c r="P194" s="82">
        <v>-2088868233</v>
      </c>
      <c r="Q194" s="82"/>
      <c r="R194" s="82">
        <f t="shared" si="8"/>
        <v>-541698372</v>
      </c>
      <c r="S194" s="76"/>
      <c r="T194" s="118"/>
    </row>
    <row r="195" spans="1:20 16382:16382">
      <c r="B195" s="80" t="s">
        <v>510</v>
      </c>
      <c r="C195" s="81"/>
      <c r="D195" s="82">
        <v>58896</v>
      </c>
      <c r="E195" s="81"/>
      <c r="F195" s="82">
        <v>1397982499</v>
      </c>
      <c r="G195" s="57"/>
      <c r="H195" s="82">
        <v>-1279953380</v>
      </c>
      <c r="I195" s="81"/>
      <c r="J195" s="82">
        <f t="shared" si="7"/>
        <v>118029119</v>
      </c>
      <c r="K195" s="82"/>
      <c r="L195" s="57">
        <v>58896</v>
      </c>
      <c r="M195" s="82"/>
      <c r="N195" s="82">
        <v>1397982499</v>
      </c>
      <c r="O195" s="81"/>
      <c r="P195" s="82">
        <v>-1279953380</v>
      </c>
      <c r="Q195" s="82"/>
      <c r="R195" s="82">
        <f t="shared" si="8"/>
        <v>118029119</v>
      </c>
      <c r="S195" s="76"/>
      <c r="T195" s="118"/>
    </row>
    <row r="196" spans="1:20 16382:16382">
      <c r="B196" s="80" t="s">
        <v>139</v>
      </c>
      <c r="C196" s="81"/>
      <c r="D196" s="82">
        <v>175622</v>
      </c>
      <c r="E196" s="81"/>
      <c r="F196" s="82">
        <v>1113677518</v>
      </c>
      <c r="G196" s="57"/>
      <c r="H196" s="82">
        <v>-1048781838</v>
      </c>
      <c r="I196" s="81"/>
      <c r="J196" s="82">
        <f t="shared" si="7"/>
        <v>64895680</v>
      </c>
      <c r="K196" s="82"/>
      <c r="L196" s="57">
        <v>256159</v>
      </c>
      <c r="M196" s="82"/>
      <c r="N196" s="82">
        <v>1597683831</v>
      </c>
      <c r="O196" s="81"/>
      <c r="P196" s="82">
        <v>-1526579704</v>
      </c>
      <c r="Q196" s="82"/>
      <c r="R196" s="82">
        <f t="shared" si="8"/>
        <v>71104127</v>
      </c>
      <c r="S196" s="76"/>
      <c r="T196" s="118"/>
    </row>
    <row r="197" spans="1:20 16382:16382">
      <c r="A197" s="57" t="s">
        <v>279</v>
      </c>
      <c r="B197" s="80" t="s">
        <v>133</v>
      </c>
      <c r="C197" s="81"/>
      <c r="D197" s="82">
        <v>167154</v>
      </c>
      <c r="E197" s="81"/>
      <c r="F197" s="82">
        <v>676472903</v>
      </c>
      <c r="G197" s="57"/>
      <c r="H197" s="82">
        <v>-648186762</v>
      </c>
      <c r="I197" s="81"/>
      <c r="J197" s="82">
        <f t="shared" si="7"/>
        <v>28286141</v>
      </c>
      <c r="K197" s="82"/>
      <c r="L197" s="57">
        <v>248829</v>
      </c>
      <c r="M197" s="82"/>
      <c r="N197" s="82">
        <v>965428094</v>
      </c>
      <c r="O197" s="81"/>
      <c r="P197" s="82">
        <v>-964167204</v>
      </c>
      <c r="Q197" s="82"/>
      <c r="R197" s="82">
        <f t="shared" si="8"/>
        <v>1260890</v>
      </c>
      <c r="S197" s="76"/>
      <c r="T197" s="118"/>
    </row>
    <row r="198" spans="1:20 16382:16382" ht="24.75" thickBot="1">
      <c r="B198" s="80" t="s">
        <v>2</v>
      </c>
      <c r="C198" s="81"/>
      <c r="D198" s="88"/>
      <c r="E198" s="81"/>
      <c r="F198" s="165">
        <f>SUM(F8:F197)</f>
        <v>378179896688</v>
      </c>
      <c r="G198" s="57"/>
      <c r="H198" s="165">
        <f>SUM(H8:H197)</f>
        <v>-361417551340</v>
      </c>
      <c r="I198" s="81"/>
      <c r="J198" s="165">
        <f>SUM(J8:J197)</f>
        <v>16762345348</v>
      </c>
      <c r="K198" s="82"/>
      <c r="L198" s="57"/>
      <c r="M198" s="82"/>
      <c r="N198" s="165">
        <f>SUM(N8:N197)</f>
        <v>572389907962</v>
      </c>
      <c r="O198" s="81"/>
      <c r="P198" s="165">
        <f>SUM(P8:P197)</f>
        <v>-568412081872</v>
      </c>
      <c r="Q198" s="82"/>
      <c r="R198" s="165">
        <f>SUM(R8:R197)</f>
        <v>3977826090</v>
      </c>
      <c r="S198" s="76"/>
      <c r="T198" s="118"/>
      <c r="XFB198" s="76">
        <f>SUM(D198:XFA198)</f>
        <v>41480342876</v>
      </c>
    </row>
    <row r="199" spans="1:20 16382:16382" s="88" customFormat="1" ht="24.75" customHeight="1" thickTop="1">
      <c r="B199" s="74"/>
      <c r="C199" s="74"/>
      <c r="D199" s="74"/>
      <c r="E199" s="74"/>
      <c r="F199" s="83"/>
      <c r="G199" s="74"/>
      <c r="H199" s="83"/>
      <c r="I199" s="74"/>
      <c r="J199" s="83"/>
      <c r="K199" s="74"/>
      <c r="L199" s="74"/>
      <c r="M199" s="74"/>
      <c r="N199" s="83"/>
      <c r="O199" s="74"/>
      <c r="P199" s="83"/>
      <c r="Q199" s="74"/>
      <c r="R199" s="83"/>
    </row>
    <row r="200" spans="1:20 16382:16382" s="88" customFormat="1" ht="24">
      <c r="A200" s="57"/>
      <c r="B200" s="4"/>
      <c r="C200" s="4"/>
      <c r="D200" s="4"/>
      <c r="E200" s="4"/>
      <c r="F200" s="59"/>
      <c r="G200" s="59"/>
      <c r="H200" s="59"/>
      <c r="I200" s="59"/>
      <c r="J200" s="2"/>
      <c r="K200" s="2"/>
      <c r="L200" s="2"/>
      <c r="M200" s="2"/>
      <c r="N200" s="2"/>
      <c r="O200" s="2"/>
      <c r="P200" s="2"/>
      <c r="Q200" s="2"/>
      <c r="R200" s="2"/>
    </row>
    <row r="201" spans="1:20 16382:16382" s="88" customFormat="1" ht="24">
      <c r="A201" s="57"/>
      <c r="B201" s="344" t="s">
        <v>42</v>
      </c>
      <c r="C201" s="345"/>
      <c r="D201" s="345"/>
      <c r="E201" s="345"/>
      <c r="F201" s="345"/>
      <c r="G201" s="345"/>
      <c r="H201" s="345"/>
      <c r="I201" s="345"/>
      <c r="J201" s="345"/>
      <c r="K201" s="345"/>
      <c r="L201" s="345"/>
      <c r="M201" s="345"/>
      <c r="N201" s="345"/>
      <c r="O201" s="345"/>
      <c r="P201" s="345"/>
      <c r="Q201" s="345"/>
      <c r="R201" s="346"/>
    </row>
    <row r="202" spans="1:20 16382:16382" s="88" customFormat="1" ht="24">
      <c r="A202" s="57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20 16382:16382" s="88" customFormat="1" ht="24">
      <c r="A203" s="57"/>
      <c r="B203" s="154"/>
      <c r="C203" s="57"/>
      <c r="D203" s="154"/>
      <c r="E203" s="57"/>
      <c r="F203" s="154"/>
      <c r="G203" s="57"/>
      <c r="H203" s="154"/>
      <c r="I203" s="57"/>
      <c r="J203" s="183"/>
      <c r="K203" s="57"/>
      <c r="L203" s="154"/>
      <c r="M203" s="57"/>
      <c r="N203" s="154"/>
      <c r="O203" s="57"/>
      <c r="P203" s="154"/>
      <c r="Q203" s="57"/>
      <c r="R203" s="154"/>
    </row>
    <row r="204" spans="1:20 16382:16382" s="88" customFormat="1" ht="24">
      <c r="A204" s="57"/>
      <c r="B204" s="74"/>
      <c r="C204" s="74"/>
      <c r="D204" s="74"/>
      <c r="E204" s="74"/>
      <c r="F204" s="86"/>
      <c r="G204" s="86"/>
      <c r="H204" s="187"/>
      <c r="I204" s="86"/>
      <c r="J204" s="57"/>
      <c r="K204" s="87"/>
      <c r="L204" s="87"/>
      <c r="M204" s="87"/>
      <c r="N204" s="87"/>
      <c r="O204" s="87"/>
      <c r="P204" s="184"/>
      <c r="Q204" s="87"/>
      <c r="R204" s="57"/>
    </row>
    <row r="205" spans="1:20 16382:16382" s="88" customFormat="1" ht="24">
      <c r="A205" s="57"/>
    </row>
    <row r="206" spans="1:20 16382:16382" s="88" customFormat="1" ht="24">
      <c r="A206" s="57"/>
    </row>
    <row r="207" spans="1:20 16382:16382" ht="24.7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137"/>
      <c r="M207" s="88"/>
      <c r="N207" s="137"/>
      <c r="O207" s="88"/>
      <c r="P207" s="137"/>
      <c r="Q207" s="88"/>
      <c r="R207" s="88"/>
    </row>
    <row r="208" spans="1:20 16382:16382" ht="24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ht="24.75">
      <c r="B209" s="88"/>
      <c r="C209" s="88"/>
      <c r="D209" s="88"/>
      <c r="E209" s="88"/>
      <c r="F209" s="88"/>
      <c r="G209" s="88"/>
      <c r="H209" s="88"/>
      <c r="I209" s="88"/>
      <c r="J209" s="89"/>
      <c r="K209" s="88"/>
      <c r="L209" s="88"/>
      <c r="M209" s="88"/>
      <c r="N209" s="88"/>
      <c r="O209" s="88"/>
      <c r="P209" s="88"/>
      <c r="Q209" s="88"/>
      <c r="R209" s="88"/>
    </row>
    <row r="210" spans="2:18" ht="24.75">
      <c r="B210" s="88"/>
      <c r="C210" s="88"/>
      <c r="D210" s="88"/>
      <c r="E210" s="88"/>
      <c r="F210" s="88"/>
      <c r="G210" s="88"/>
      <c r="H210" s="88"/>
      <c r="I210" s="88"/>
      <c r="J210" s="89"/>
      <c r="K210" s="88"/>
      <c r="L210" s="88"/>
      <c r="M210" s="88"/>
      <c r="N210" s="88"/>
      <c r="O210" s="88"/>
      <c r="P210" s="88"/>
      <c r="Q210" s="88"/>
      <c r="R210" s="89"/>
    </row>
    <row r="211" spans="2:18" ht="24.7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9"/>
    </row>
    <row r="212" spans="2:18" ht="24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ht="24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ht="24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  <row r="215" spans="2:18" ht="24">
      <c r="N215" s="88"/>
    </row>
    <row r="216" spans="2:18" ht="24">
      <c r="N216" s="88"/>
    </row>
  </sheetData>
  <autoFilter ref="B7:R7" xr:uid="{00000000-0009-0000-0000-000007000000}">
    <sortState xmlns:xlrd2="http://schemas.microsoft.com/office/spreadsheetml/2017/richdata2" ref="B8:R198">
      <sortCondition ref="B7"/>
    </sortState>
  </autoFilter>
  <mergeCells count="6">
    <mergeCell ref="B201:R201"/>
    <mergeCell ref="L6:R6"/>
    <mergeCell ref="D6:J6"/>
    <mergeCell ref="B1:R1"/>
    <mergeCell ref="B2:R2"/>
    <mergeCell ref="B3:R3"/>
  </mergeCells>
  <printOptions horizontalCentered="1"/>
  <pageMargins left="0.25" right="0.25" top="0.75" bottom="0.75" header="0.3" footer="0.3"/>
  <pageSetup paperSize="9" scale="79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03"/>
  <sheetViews>
    <sheetView rightToLeft="1" view="pageBreakPreview" topLeftCell="B1" zoomScaleNormal="100" zoomScaleSheetLayoutView="100" workbookViewId="0">
      <selection activeCell="J198" sqref="J198:R199"/>
    </sheetView>
  </sheetViews>
  <sheetFormatPr defaultColWidth="9.140625" defaultRowHeight="21.75"/>
  <cols>
    <col min="1" max="1" width="10.7109375" style="57" hidden="1" customWidth="1"/>
    <col min="2" max="2" width="31.140625" style="74" bestFit="1" customWidth="1"/>
    <col min="3" max="3" width="0.5703125" style="74" customWidth="1"/>
    <col min="4" max="4" width="12.42578125" style="2" bestFit="1" customWidth="1"/>
    <col min="5" max="5" width="0.85546875" style="2" customWidth="1"/>
    <col min="6" max="6" width="24" style="2" bestFit="1" customWidth="1"/>
    <col min="7" max="7" width="0.85546875" style="2" customWidth="1"/>
    <col min="8" max="8" width="24.7109375" style="2" bestFit="1" customWidth="1"/>
    <col min="9" max="9" width="0.7109375" style="2" customWidth="1"/>
    <col min="10" max="10" width="22" style="2" bestFit="1" customWidth="1"/>
    <col min="11" max="11" width="1.42578125" style="2" customWidth="1"/>
    <col min="12" max="12" width="12.42578125" style="2" bestFit="1" customWidth="1"/>
    <col min="13" max="13" width="1.140625" style="2" customWidth="1"/>
    <col min="14" max="14" width="24" style="2" bestFit="1" customWidth="1"/>
    <col min="15" max="15" width="1" style="2" customWidth="1"/>
    <col min="16" max="16" width="24.7109375" style="2" bestFit="1" customWidth="1"/>
    <col min="17" max="17" width="1.140625" style="2" customWidth="1"/>
    <col min="18" max="18" width="22.7109375" style="2" bestFit="1" customWidth="1"/>
    <col min="19" max="19" width="6.42578125" style="86" bestFit="1" customWidth="1"/>
    <col min="20" max="20" width="8.28515625" style="86" bestFit="1" customWidth="1"/>
    <col min="21" max="21" width="13.140625" style="86" bestFit="1" customWidth="1"/>
    <col min="22" max="16384" width="9.140625" style="74"/>
  </cols>
  <sheetData>
    <row r="1" spans="1:18" ht="22.5">
      <c r="B1" s="341" t="s">
        <v>84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22.5">
      <c r="B2" s="341" t="s">
        <v>53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3" spans="1:18" ht="22.5">
      <c r="B3" s="341" t="str">
        <f>' سهام'!A3</f>
        <v>برای ماه منتهی به 1401/09/30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</row>
    <row r="4" spans="1:18">
      <c r="B4" s="324" t="s">
        <v>86</v>
      </c>
      <c r="C4" s="324"/>
      <c r="D4" s="324"/>
      <c r="E4" s="324"/>
      <c r="F4" s="324"/>
      <c r="G4" s="324"/>
      <c r="H4" s="324"/>
      <c r="I4" s="324"/>
    </row>
    <row r="5" spans="1:18" ht="23.25" thickBot="1">
      <c r="B5" s="5"/>
      <c r="C5" s="5"/>
      <c r="D5" s="352" t="s">
        <v>536</v>
      </c>
      <c r="E5" s="352"/>
      <c r="F5" s="352"/>
      <c r="G5" s="352"/>
      <c r="H5" s="352"/>
      <c r="I5" s="352"/>
      <c r="J5" s="352"/>
      <c r="L5" s="347" t="s">
        <v>535</v>
      </c>
      <c r="M5" s="347"/>
      <c r="N5" s="347"/>
      <c r="O5" s="347"/>
      <c r="P5" s="347"/>
      <c r="Q5" s="347"/>
      <c r="R5" s="347"/>
    </row>
    <row r="6" spans="1:18" ht="44.25" thickBot="1">
      <c r="B6" s="90" t="s">
        <v>37</v>
      </c>
      <c r="C6" s="90"/>
      <c r="D6" s="117" t="s">
        <v>3</v>
      </c>
      <c r="E6" s="79"/>
      <c r="F6" s="116" t="s">
        <v>21</v>
      </c>
      <c r="G6" s="79"/>
      <c r="H6" s="117" t="s">
        <v>41</v>
      </c>
      <c r="I6" s="79"/>
      <c r="J6" s="116" t="s">
        <v>479</v>
      </c>
      <c r="L6" s="117" t="s">
        <v>3</v>
      </c>
      <c r="M6" s="79"/>
      <c r="N6" s="116" t="s">
        <v>21</v>
      </c>
      <c r="O6" s="79"/>
      <c r="P6" s="117" t="s">
        <v>41</v>
      </c>
      <c r="Q6" s="79"/>
      <c r="R6" s="116" t="s">
        <v>479</v>
      </c>
    </row>
    <row r="7" spans="1:18">
      <c r="A7" s="155" t="s">
        <v>278</v>
      </c>
      <c r="B7" s="91" t="s">
        <v>118</v>
      </c>
      <c r="D7" s="57">
        <v>993943</v>
      </c>
      <c r="E7" s="57"/>
      <c r="F7" s="57">
        <v>8384152954</v>
      </c>
      <c r="G7" s="57"/>
      <c r="H7" s="57">
        <v>-8122134480</v>
      </c>
      <c r="I7" s="57"/>
      <c r="J7" s="57">
        <v>262018474</v>
      </c>
      <c r="K7" s="57"/>
      <c r="L7" s="57">
        <v>993943</v>
      </c>
      <c r="M7" s="57"/>
      <c r="N7" s="57">
        <v>7399923529</v>
      </c>
      <c r="O7" s="57"/>
      <c r="P7" s="57">
        <v>-8283613353</v>
      </c>
      <c r="Q7" s="57"/>
      <c r="R7" s="57">
        <v>-883689824</v>
      </c>
    </row>
    <row r="8" spans="1:18">
      <c r="A8" s="155" t="s">
        <v>279</v>
      </c>
      <c r="B8" s="91" t="s">
        <v>274</v>
      </c>
      <c r="D8" s="57">
        <v>57792</v>
      </c>
      <c r="E8" s="57"/>
      <c r="F8" s="57">
        <v>274141218</v>
      </c>
      <c r="G8" s="57"/>
      <c r="H8" s="57">
        <v>-257298986</v>
      </c>
      <c r="I8" s="57"/>
      <c r="J8" s="57">
        <v>16842232</v>
      </c>
      <c r="K8" s="57"/>
      <c r="L8" s="57">
        <v>57792</v>
      </c>
      <c r="M8" s="57"/>
      <c r="N8" s="57">
        <v>275811606</v>
      </c>
      <c r="O8" s="57"/>
      <c r="P8" s="57">
        <v>-267390054</v>
      </c>
      <c r="Q8" s="57"/>
      <c r="R8" s="57">
        <v>8421552</v>
      </c>
    </row>
    <row r="9" spans="1:18">
      <c r="A9" s="155" t="s">
        <v>280</v>
      </c>
      <c r="B9" s="91" t="s">
        <v>261</v>
      </c>
      <c r="D9" s="57">
        <v>81067</v>
      </c>
      <c r="E9" s="57"/>
      <c r="F9" s="57">
        <v>1318481603</v>
      </c>
      <c r="G9" s="57"/>
      <c r="H9" s="57">
        <v>-1106841531</v>
      </c>
      <c r="I9" s="57"/>
      <c r="J9" s="57">
        <v>211640072</v>
      </c>
      <c r="K9" s="57"/>
      <c r="L9" s="57">
        <v>81067</v>
      </c>
      <c r="M9" s="57"/>
      <c r="N9" s="57">
        <v>1326259366</v>
      </c>
      <c r="O9" s="57"/>
      <c r="P9" s="57">
        <v>-1568317610</v>
      </c>
      <c r="Q9" s="57"/>
      <c r="R9" s="57">
        <v>-242058244</v>
      </c>
    </row>
    <row r="10" spans="1:18">
      <c r="A10" s="155" t="s">
        <v>514</v>
      </c>
      <c r="B10" s="91" t="s">
        <v>494</v>
      </c>
      <c r="D10" s="57">
        <v>423412</v>
      </c>
      <c r="E10" s="57"/>
      <c r="F10" s="57">
        <v>4493313314</v>
      </c>
      <c r="G10" s="57"/>
      <c r="H10" s="57">
        <v>-4016934934</v>
      </c>
      <c r="I10" s="57"/>
      <c r="J10" s="57">
        <v>476378380</v>
      </c>
      <c r="K10" s="57"/>
      <c r="L10" s="57">
        <v>423412</v>
      </c>
      <c r="M10" s="57"/>
      <c r="N10" s="57">
        <v>4520387586</v>
      </c>
      <c r="O10" s="57"/>
      <c r="P10" s="57">
        <v>-3848752392</v>
      </c>
      <c r="Q10" s="57"/>
      <c r="R10" s="57">
        <v>671635194</v>
      </c>
    </row>
    <row r="11" spans="1:18">
      <c r="A11" s="155" t="s">
        <v>281</v>
      </c>
      <c r="B11" s="91" t="s">
        <v>191</v>
      </c>
      <c r="D11" s="57">
        <v>6165820</v>
      </c>
      <c r="E11" s="57"/>
      <c r="F11" s="57">
        <v>13258887154</v>
      </c>
      <c r="G11" s="57"/>
      <c r="H11" s="57">
        <v>-11920471796</v>
      </c>
      <c r="I11" s="57"/>
      <c r="J11" s="57">
        <v>1338415358</v>
      </c>
      <c r="K11" s="57"/>
      <c r="L11" s="57">
        <v>6165820</v>
      </c>
      <c r="M11" s="57"/>
      <c r="N11" s="57">
        <v>12381216280</v>
      </c>
      <c r="O11" s="57"/>
      <c r="P11" s="57">
        <v>-12522487479</v>
      </c>
      <c r="Q11" s="57"/>
      <c r="R11" s="57">
        <v>-141271199</v>
      </c>
    </row>
    <row r="12" spans="1:18">
      <c r="A12" s="155" t="s">
        <v>282</v>
      </c>
      <c r="B12" s="91" t="s">
        <v>538</v>
      </c>
      <c r="D12" s="57">
        <v>105786</v>
      </c>
      <c r="E12" s="57"/>
      <c r="F12" s="57">
        <v>1724700810</v>
      </c>
      <c r="G12" s="57"/>
      <c r="H12" s="57">
        <v>-1665760856</v>
      </c>
      <c r="I12" s="57"/>
      <c r="J12" s="57">
        <v>58939954</v>
      </c>
      <c r="K12" s="57"/>
      <c r="L12" s="57">
        <v>105786</v>
      </c>
      <c r="M12" s="57"/>
      <c r="N12" s="57">
        <v>1735114934</v>
      </c>
      <c r="O12" s="57"/>
      <c r="P12" s="57">
        <v>-1676174980</v>
      </c>
      <c r="Q12" s="57"/>
      <c r="R12" s="57">
        <v>58939954</v>
      </c>
    </row>
    <row r="13" spans="1:18">
      <c r="A13" s="155" t="s">
        <v>283</v>
      </c>
      <c r="B13" s="91" t="s">
        <v>109</v>
      </c>
      <c r="D13" s="57">
        <v>3709595</v>
      </c>
      <c r="E13" s="57"/>
      <c r="F13" s="57">
        <v>8528345957</v>
      </c>
      <c r="G13" s="57"/>
      <c r="H13" s="57">
        <v>-7113339706</v>
      </c>
      <c r="I13" s="57"/>
      <c r="J13" s="57">
        <v>1415006251</v>
      </c>
      <c r="K13" s="57"/>
      <c r="L13" s="57">
        <v>3709595</v>
      </c>
      <c r="M13" s="57"/>
      <c r="N13" s="57">
        <v>8325289615</v>
      </c>
      <c r="O13" s="57"/>
      <c r="P13" s="57">
        <v>-7121017058</v>
      </c>
      <c r="Q13" s="57"/>
      <c r="R13" s="57">
        <v>1204272557</v>
      </c>
    </row>
    <row r="14" spans="1:18">
      <c r="A14" s="155" t="s">
        <v>284</v>
      </c>
      <c r="B14" s="91" t="s">
        <v>173</v>
      </c>
      <c r="D14" s="57">
        <v>2078630</v>
      </c>
      <c r="E14" s="57"/>
      <c r="F14" s="57">
        <v>14092562295</v>
      </c>
      <c r="G14" s="57"/>
      <c r="H14" s="57">
        <v>-12887886187</v>
      </c>
      <c r="I14" s="57"/>
      <c r="J14" s="57">
        <v>1204676108</v>
      </c>
      <c r="K14" s="57"/>
      <c r="L14" s="57">
        <v>2078630</v>
      </c>
      <c r="M14" s="57"/>
      <c r="N14" s="57">
        <v>13491207711</v>
      </c>
      <c r="O14" s="57"/>
      <c r="P14" s="57">
        <v>-14318142874</v>
      </c>
      <c r="Q14" s="57"/>
      <c r="R14" s="57">
        <v>-826935163</v>
      </c>
    </row>
    <row r="15" spans="1:18">
      <c r="A15" s="155" t="s">
        <v>285</v>
      </c>
      <c r="B15" s="91" t="s">
        <v>168</v>
      </c>
      <c r="D15" s="57">
        <v>6437785</v>
      </c>
      <c r="E15" s="57"/>
      <c r="F15" s="57">
        <v>6069704978</v>
      </c>
      <c r="G15" s="57"/>
      <c r="H15" s="57">
        <v>-5660940700</v>
      </c>
      <c r="I15" s="57"/>
      <c r="J15" s="57">
        <v>408764278</v>
      </c>
      <c r="K15" s="57"/>
      <c r="L15" s="57">
        <v>6437785</v>
      </c>
      <c r="M15" s="57"/>
      <c r="N15" s="57">
        <v>5702051757</v>
      </c>
      <c r="O15" s="57"/>
      <c r="P15" s="57">
        <v>-5721795268</v>
      </c>
      <c r="Q15" s="57"/>
      <c r="R15" s="57">
        <v>-19743511</v>
      </c>
    </row>
    <row r="16" spans="1:18">
      <c r="A16" s="155" t="s">
        <v>286</v>
      </c>
      <c r="B16" s="91" t="s">
        <v>269</v>
      </c>
      <c r="D16" s="57">
        <v>88938</v>
      </c>
      <c r="E16" s="57"/>
      <c r="F16" s="57">
        <v>863883117</v>
      </c>
      <c r="G16" s="57"/>
      <c r="H16" s="57">
        <v>-818387759</v>
      </c>
      <c r="I16" s="57"/>
      <c r="J16" s="57">
        <v>45495358</v>
      </c>
      <c r="K16" s="57"/>
      <c r="L16" s="57">
        <v>88938</v>
      </c>
      <c r="M16" s="57"/>
      <c r="N16" s="57">
        <v>869048109</v>
      </c>
      <c r="O16" s="57"/>
      <c r="P16" s="57">
        <v>-789674118</v>
      </c>
      <c r="Q16" s="57"/>
      <c r="R16" s="57">
        <v>79373991</v>
      </c>
    </row>
    <row r="17" spans="1:18">
      <c r="A17" s="155" t="s">
        <v>287</v>
      </c>
      <c r="B17" s="91" t="s">
        <v>212</v>
      </c>
      <c r="D17" s="57">
        <v>749403</v>
      </c>
      <c r="E17" s="57"/>
      <c r="F17" s="57">
        <v>5194007438</v>
      </c>
      <c r="G17" s="57"/>
      <c r="H17" s="57">
        <v>-4462914922</v>
      </c>
      <c r="I17" s="57"/>
      <c r="J17" s="57">
        <v>731092516</v>
      </c>
      <c r="K17" s="57"/>
      <c r="L17" s="57">
        <v>749403</v>
      </c>
      <c r="M17" s="57"/>
      <c r="N17" s="57">
        <v>5385900910</v>
      </c>
      <c r="O17" s="57"/>
      <c r="P17" s="57">
        <v>-5202879577</v>
      </c>
      <c r="Q17" s="57"/>
      <c r="R17" s="57">
        <v>183021333</v>
      </c>
    </row>
    <row r="18" spans="1:18">
      <c r="A18" s="155" t="s">
        <v>288</v>
      </c>
      <c r="B18" s="91" t="s">
        <v>99</v>
      </c>
      <c r="D18" s="57">
        <v>3130564</v>
      </c>
      <c r="E18" s="57"/>
      <c r="F18" s="57">
        <v>14221374645.999998</v>
      </c>
      <c r="G18" s="57"/>
      <c r="H18" s="57">
        <v>-14545082222</v>
      </c>
      <c r="I18" s="57"/>
      <c r="J18" s="57">
        <v>-323707576</v>
      </c>
      <c r="K18" s="57"/>
      <c r="L18" s="57">
        <v>3130564</v>
      </c>
      <c r="M18" s="57"/>
      <c r="N18" s="57">
        <v>13791229966</v>
      </c>
      <c r="O18" s="57"/>
      <c r="P18" s="57">
        <v>-14541558796</v>
      </c>
      <c r="Q18" s="57"/>
      <c r="R18" s="57">
        <v>-750328830</v>
      </c>
    </row>
    <row r="19" spans="1:18">
      <c r="A19" s="155" t="s">
        <v>289</v>
      </c>
      <c r="B19" s="91" t="s">
        <v>129</v>
      </c>
      <c r="D19" s="57">
        <v>2456042</v>
      </c>
      <c r="E19" s="57"/>
      <c r="F19" s="57">
        <v>14720441738</v>
      </c>
      <c r="G19" s="57"/>
      <c r="H19" s="57">
        <v>-12765225724</v>
      </c>
      <c r="I19" s="57"/>
      <c r="J19" s="57">
        <v>1955216014</v>
      </c>
      <c r="K19" s="57"/>
      <c r="L19" s="57">
        <v>2456042</v>
      </c>
      <c r="M19" s="57"/>
      <c r="N19" s="57">
        <v>14354430802</v>
      </c>
      <c r="O19" s="57"/>
      <c r="P19" s="57">
        <v>-14269498176</v>
      </c>
      <c r="Q19" s="57"/>
      <c r="R19" s="57">
        <v>84932626</v>
      </c>
    </row>
    <row r="20" spans="1:18">
      <c r="A20" s="155" t="s">
        <v>290</v>
      </c>
      <c r="B20" s="91" t="s">
        <v>213</v>
      </c>
      <c r="D20" s="57">
        <v>14140617</v>
      </c>
      <c r="E20" s="57"/>
      <c r="F20" s="57">
        <v>58360996985</v>
      </c>
      <c r="G20" s="57"/>
      <c r="H20" s="57">
        <v>-55784957659</v>
      </c>
      <c r="I20" s="57"/>
      <c r="J20" s="57">
        <v>2576039326</v>
      </c>
      <c r="K20" s="57"/>
      <c r="L20" s="57">
        <v>14140617</v>
      </c>
      <c r="M20" s="57"/>
      <c r="N20" s="57">
        <v>58757602239</v>
      </c>
      <c r="O20" s="57"/>
      <c r="P20" s="57">
        <v>-56223236405</v>
      </c>
      <c r="Q20" s="57"/>
      <c r="R20" s="57">
        <v>2534365834</v>
      </c>
    </row>
    <row r="21" spans="1:18">
      <c r="A21" s="155" t="s">
        <v>291</v>
      </c>
      <c r="B21" s="91" t="s">
        <v>110</v>
      </c>
      <c r="D21" s="57">
        <v>3903227</v>
      </c>
      <c r="E21" s="57"/>
      <c r="F21" s="57">
        <v>8711044759</v>
      </c>
      <c r="G21" s="57"/>
      <c r="H21" s="57">
        <v>-7723491411</v>
      </c>
      <c r="I21" s="57"/>
      <c r="J21" s="57">
        <v>987553348</v>
      </c>
      <c r="K21" s="57"/>
      <c r="L21" s="57">
        <v>3903227</v>
      </c>
      <c r="M21" s="57"/>
      <c r="N21" s="57">
        <v>9040034938</v>
      </c>
      <c r="O21" s="57"/>
      <c r="P21" s="57">
        <v>-8446408711</v>
      </c>
      <c r="Q21" s="57"/>
      <c r="R21" s="57">
        <v>593626227</v>
      </c>
    </row>
    <row r="22" spans="1:18">
      <c r="A22" s="155" t="s">
        <v>515</v>
      </c>
      <c r="B22" s="91" t="s">
        <v>140</v>
      </c>
      <c r="D22" s="57">
        <v>2163812</v>
      </c>
      <c r="E22" s="57"/>
      <c r="F22" s="57">
        <v>6185250590</v>
      </c>
      <c r="G22" s="57"/>
      <c r="H22" s="57">
        <v>-5762082439</v>
      </c>
      <c r="I22" s="57"/>
      <c r="J22" s="57">
        <v>423168151</v>
      </c>
      <c r="K22" s="57"/>
      <c r="L22" s="57">
        <v>2163812</v>
      </c>
      <c r="M22" s="57"/>
      <c r="N22" s="57">
        <v>6364687901</v>
      </c>
      <c r="O22" s="57"/>
      <c r="P22" s="57">
        <v>-6459289221</v>
      </c>
      <c r="Q22" s="57"/>
      <c r="R22" s="57">
        <v>-94601320</v>
      </c>
    </row>
    <row r="23" spans="1:18">
      <c r="A23" s="155" t="s">
        <v>292</v>
      </c>
      <c r="B23" s="91" t="s">
        <v>495</v>
      </c>
      <c r="D23" s="57">
        <v>986706</v>
      </c>
      <c r="E23" s="57"/>
      <c r="F23" s="57">
        <v>9544877767</v>
      </c>
      <c r="G23" s="57"/>
      <c r="H23" s="57">
        <v>-9204668331</v>
      </c>
      <c r="I23" s="57"/>
      <c r="J23" s="57">
        <v>340209436</v>
      </c>
      <c r="K23" s="57"/>
      <c r="L23" s="57">
        <v>986706</v>
      </c>
      <c r="M23" s="57"/>
      <c r="N23" s="57">
        <v>9602727881</v>
      </c>
      <c r="O23" s="57"/>
      <c r="P23" s="57">
        <v>-8818705227</v>
      </c>
      <c r="Q23" s="57"/>
      <c r="R23" s="57">
        <v>784022654</v>
      </c>
    </row>
    <row r="24" spans="1:18">
      <c r="A24" s="155" t="s">
        <v>293</v>
      </c>
      <c r="B24" s="91" t="s">
        <v>222</v>
      </c>
      <c r="D24" s="57">
        <v>469949</v>
      </c>
      <c r="E24" s="57"/>
      <c r="F24" s="57">
        <v>5351363997</v>
      </c>
      <c r="G24" s="57"/>
      <c r="H24" s="57">
        <v>-6704733074</v>
      </c>
      <c r="I24" s="57"/>
      <c r="J24" s="57">
        <v>-1353369077</v>
      </c>
      <c r="K24" s="57"/>
      <c r="L24" s="57">
        <v>469949</v>
      </c>
      <c r="M24" s="57"/>
      <c r="N24" s="57">
        <v>5428091883</v>
      </c>
      <c r="O24" s="57"/>
      <c r="P24" s="57">
        <v>-4460135052</v>
      </c>
      <c r="Q24" s="57"/>
      <c r="R24" s="57">
        <v>967956831</v>
      </c>
    </row>
    <row r="25" spans="1:18">
      <c r="A25" s="155" t="s">
        <v>516</v>
      </c>
      <c r="B25" s="91" t="s">
        <v>113</v>
      </c>
      <c r="D25" s="57">
        <v>14550905</v>
      </c>
      <c r="E25" s="57"/>
      <c r="F25" s="57">
        <v>25351168786</v>
      </c>
      <c r="G25" s="57"/>
      <c r="H25" s="57">
        <v>-22314090819</v>
      </c>
      <c r="I25" s="57"/>
      <c r="J25" s="57">
        <v>3037077967</v>
      </c>
      <c r="K25" s="57"/>
      <c r="L25" s="57">
        <v>14550905</v>
      </c>
      <c r="M25" s="57"/>
      <c r="N25" s="57">
        <v>25168102339</v>
      </c>
      <c r="O25" s="57"/>
      <c r="P25" s="57">
        <v>-21203374941</v>
      </c>
      <c r="Q25" s="57"/>
      <c r="R25" s="57">
        <v>3964727398</v>
      </c>
    </row>
    <row r="26" spans="1:18">
      <c r="A26" s="155" t="s">
        <v>517</v>
      </c>
      <c r="B26" s="91" t="s">
        <v>496</v>
      </c>
      <c r="D26" s="57">
        <v>1470271</v>
      </c>
      <c r="E26" s="57"/>
      <c r="F26" s="57">
        <v>9007131783</v>
      </c>
      <c r="G26" s="57"/>
      <c r="H26" s="57">
        <v>-7708089097</v>
      </c>
      <c r="I26" s="57"/>
      <c r="J26" s="57">
        <v>1299042686</v>
      </c>
      <c r="K26" s="57"/>
      <c r="L26" s="57">
        <v>1470271</v>
      </c>
      <c r="M26" s="57"/>
      <c r="N26" s="57">
        <v>9062141756</v>
      </c>
      <c r="O26" s="57"/>
      <c r="P26" s="57">
        <v>-7750913093</v>
      </c>
      <c r="Q26" s="57"/>
      <c r="R26" s="57">
        <v>1311228663</v>
      </c>
    </row>
    <row r="27" spans="1:18">
      <c r="A27" s="155" t="s">
        <v>294</v>
      </c>
      <c r="B27" s="91" t="s">
        <v>497</v>
      </c>
      <c r="D27" s="57">
        <v>167420</v>
      </c>
      <c r="E27" s="57"/>
      <c r="F27" s="57">
        <v>2977691795</v>
      </c>
      <c r="G27" s="57"/>
      <c r="H27" s="57">
        <v>-2779691148</v>
      </c>
      <c r="I27" s="57"/>
      <c r="J27" s="57">
        <v>198000647</v>
      </c>
      <c r="K27" s="57"/>
      <c r="L27" s="57">
        <v>167420</v>
      </c>
      <c r="M27" s="57"/>
      <c r="N27" s="57">
        <v>2995539668</v>
      </c>
      <c r="O27" s="57"/>
      <c r="P27" s="57">
        <v>-2486686081</v>
      </c>
      <c r="Q27" s="57"/>
      <c r="R27" s="57">
        <v>508853587</v>
      </c>
    </row>
    <row r="28" spans="1:18">
      <c r="A28" s="155" t="s">
        <v>295</v>
      </c>
      <c r="B28" s="91" t="s">
        <v>149</v>
      </c>
      <c r="D28" s="57">
        <v>4059702</v>
      </c>
      <c r="E28" s="57"/>
      <c r="F28" s="57">
        <v>7715312726</v>
      </c>
      <c r="G28" s="57"/>
      <c r="H28" s="57">
        <v>-7041198708</v>
      </c>
      <c r="I28" s="57"/>
      <c r="J28" s="57">
        <v>674114018</v>
      </c>
      <c r="K28" s="57"/>
      <c r="L28" s="57">
        <v>4059702</v>
      </c>
      <c r="M28" s="57"/>
      <c r="N28" s="57">
        <v>7332926663</v>
      </c>
      <c r="O28" s="57"/>
      <c r="P28" s="57">
        <v>-7212468724</v>
      </c>
      <c r="Q28" s="57"/>
      <c r="R28" s="57">
        <v>120457939</v>
      </c>
    </row>
    <row r="29" spans="1:18">
      <c r="A29" s="155" t="s">
        <v>296</v>
      </c>
      <c r="B29" s="91" t="s">
        <v>92</v>
      </c>
      <c r="D29" s="57">
        <v>5521393</v>
      </c>
      <c r="E29" s="57"/>
      <c r="F29" s="57">
        <v>10083747317</v>
      </c>
      <c r="G29" s="57"/>
      <c r="H29" s="57">
        <v>-8883015925</v>
      </c>
      <c r="I29" s="57"/>
      <c r="J29" s="57">
        <v>1200731392</v>
      </c>
      <c r="K29" s="57"/>
      <c r="L29" s="57">
        <v>5521393</v>
      </c>
      <c r="M29" s="57"/>
      <c r="N29" s="57">
        <v>9890284663</v>
      </c>
      <c r="O29" s="57"/>
      <c r="P29" s="57">
        <v>-9635067299</v>
      </c>
      <c r="Q29" s="57"/>
      <c r="R29" s="57">
        <v>255217364</v>
      </c>
    </row>
    <row r="30" spans="1:18">
      <c r="A30" s="155" t="s">
        <v>459</v>
      </c>
      <c r="B30" s="91" t="s">
        <v>202</v>
      </c>
      <c r="D30" s="57">
        <v>2894540</v>
      </c>
      <c r="E30" s="57"/>
      <c r="F30" s="57">
        <v>8662079888</v>
      </c>
      <c r="G30" s="57"/>
      <c r="H30" s="57">
        <v>-8324916940</v>
      </c>
      <c r="I30" s="57"/>
      <c r="J30" s="57">
        <v>337162948</v>
      </c>
      <c r="K30" s="57"/>
      <c r="L30" s="57">
        <v>2894540</v>
      </c>
      <c r="M30" s="57"/>
      <c r="N30" s="57">
        <v>9039739313</v>
      </c>
      <c r="O30" s="57"/>
      <c r="P30" s="57">
        <v>-9712959463</v>
      </c>
      <c r="Q30" s="57"/>
      <c r="R30" s="57">
        <v>-673220150</v>
      </c>
    </row>
    <row r="31" spans="1:18">
      <c r="A31" s="155" t="s">
        <v>297</v>
      </c>
      <c r="B31" s="91" t="s">
        <v>444</v>
      </c>
      <c r="D31" s="57">
        <v>159284</v>
      </c>
      <c r="E31" s="57"/>
      <c r="F31" s="57">
        <v>302186415</v>
      </c>
      <c r="G31" s="57"/>
      <c r="H31" s="57">
        <v>-302186415</v>
      </c>
      <c r="I31" s="57"/>
      <c r="J31" s="57">
        <v>0</v>
      </c>
      <c r="K31" s="57"/>
      <c r="L31" s="57">
        <v>159284</v>
      </c>
      <c r="M31" s="57"/>
      <c r="N31" s="57">
        <v>304030264</v>
      </c>
      <c r="O31" s="57"/>
      <c r="P31" s="57">
        <v>-370650504</v>
      </c>
      <c r="Q31" s="57"/>
      <c r="R31" s="57">
        <v>-66620240</v>
      </c>
    </row>
    <row r="32" spans="1:18">
      <c r="A32" s="155" t="s">
        <v>298</v>
      </c>
      <c r="B32" s="91" t="s">
        <v>111</v>
      </c>
      <c r="D32" s="57">
        <v>2197042</v>
      </c>
      <c r="E32" s="57"/>
      <c r="F32" s="57">
        <v>9869939582</v>
      </c>
      <c r="G32" s="57"/>
      <c r="H32" s="57">
        <v>-8800186129</v>
      </c>
      <c r="I32" s="57"/>
      <c r="J32" s="57">
        <v>1069753453</v>
      </c>
      <c r="K32" s="57"/>
      <c r="L32" s="57">
        <v>2197042</v>
      </c>
      <c r="M32" s="57"/>
      <c r="N32" s="57">
        <v>9872130856</v>
      </c>
      <c r="O32" s="57"/>
      <c r="P32" s="57">
        <v>-9537894718</v>
      </c>
      <c r="Q32" s="57"/>
      <c r="R32" s="57">
        <v>334236138</v>
      </c>
    </row>
    <row r="33" spans="1:18">
      <c r="A33" s="155" t="s">
        <v>299</v>
      </c>
      <c r="B33" s="91" t="s">
        <v>275</v>
      </c>
      <c r="D33" s="57">
        <v>22379</v>
      </c>
      <c r="E33" s="57"/>
      <c r="F33" s="57">
        <v>3459101849</v>
      </c>
      <c r="G33" s="57"/>
      <c r="H33" s="57">
        <v>-3040961047</v>
      </c>
      <c r="I33" s="57"/>
      <c r="J33" s="57">
        <v>418140802</v>
      </c>
      <c r="K33" s="57"/>
      <c r="L33" s="57">
        <v>22379</v>
      </c>
      <c r="M33" s="57"/>
      <c r="N33" s="57">
        <v>3479980113</v>
      </c>
      <c r="O33" s="57"/>
      <c r="P33" s="57">
        <v>-2661817546</v>
      </c>
      <c r="Q33" s="57"/>
      <c r="R33" s="57">
        <v>818162567</v>
      </c>
    </row>
    <row r="34" spans="1:18">
      <c r="A34" s="155" t="s">
        <v>300</v>
      </c>
      <c r="B34" s="91" t="s">
        <v>108</v>
      </c>
      <c r="D34" s="57">
        <v>315471</v>
      </c>
      <c r="E34" s="57"/>
      <c r="F34" s="57">
        <v>9907649216.9999981</v>
      </c>
      <c r="G34" s="57"/>
      <c r="H34" s="57">
        <v>-9068973310</v>
      </c>
      <c r="I34" s="57"/>
      <c r="J34" s="57">
        <v>838675907</v>
      </c>
      <c r="K34" s="57"/>
      <c r="L34" s="57">
        <v>315471</v>
      </c>
      <c r="M34" s="57"/>
      <c r="N34" s="57">
        <v>9364440854</v>
      </c>
      <c r="O34" s="57"/>
      <c r="P34" s="57">
        <v>-8946386625</v>
      </c>
      <c r="Q34" s="57"/>
      <c r="R34" s="57">
        <v>418054229</v>
      </c>
    </row>
    <row r="35" spans="1:18">
      <c r="A35" s="155" t="s">
        <v>301</v>
      </c>
      <c r="B35" s="91" t="s">
        <v>116</v>
      </c>
      <c r="D35" s="57">
        <v>289522</v>
      </c>
      <c r="E35" s="57"/>
      <c r="F35" s="57">
        <v>1527107329</v>
      </c>
      <c r="G35" s="57"/>
      <c r="H35" s="57">
        <v>-1295466930</v>
      </c>
      <c r="I35" s="57"/>
      <c r="J35" s="57">
        <v>231640399</v>
      </c>
      <c r="K35" s="57"/>
      <c r="L35" s="57">
        <v>289522</v>
      </c>
      <c r="M35" s="57"/>
      <c r="N35" s="57">
        <v>1591478696</v>
      </c>
      <c r="O35" s="57"/>
      <c r="P35" s="57">
        <v>-1748345023</v>
      </c>
      <c r="Q35" s="57"/>
      <c r="R35" s="57">
        <v>-156866327</v>
      </c>
    </row>
    <row r="36" spans="1:18">
      <c r="A36" s="155" t="s">
        <v>302</v>
      </c>
      <c r="B36" s="91" t="s">
        <v>273</v>
      </c>
      <c r="D36" s="57">
        <v>1825017</v>
      </c>
      <c r="E36" s="57"/>
      <c r="F36" s="57">
        <v>5157418573</v>
      </c>
      <c r="G36" s="57"/>
      <c r="H36" s="57">
        <v>-4630586779</v>
      </c>
      <c r="I36" s="57"/>
      <c r="J36" s="57">
        <v>526831794</v>
      </c>
      <c r="K36" s="57"/>
      <c r="L36" s="57">
        <v>1825017</v>
      </c>
      <c r="M36" s="57"/>
      <c r="N36" s="57">
        <v>5188720345</v>
      </c>
      <c r="O36" s="57"/>
      <c r="P36" s="57">
        <v>-4417929398</v>
      </c>
      <c r="Q36" s="57"/>
      <c r="R36" s="57">
        <v>770790947</v>
      </c>
    </row>
    <row r="37" spans="1:18">
      <c r="A37" s="155" t="s">
        <v>303</v>
      </c>
      <c r="B37" s="91" t="s">
        <v>257</v>
      </c>
      <c r="D37" s="57">
        <v>332040</v>
      </c>
      <c r="E37" s="57"/>
      <c r="F37" s="57">
        <v>625292938</v>
      </c>
      <c r="G37" s="57"/>
      <c r="H37" s="57">
        <v>-591263881</v>
      </c>
      <c r="I37" s="57"/>
      <c r="J37" s="57">
        <v>34029057</v>
      </c>
      <c r="K37" s="57"/>
      <c r="L37" s="57">
        <v>332040</v>
      </c>
      <c r="M37" s="57"/>
      <c r="N37" s="57">
        <v>629138239</v>
      </c>
      <c r="O37" s="57"/>
      <c r="P37" s="57">
        <v>-533501038</v>
      </c>
      <c r="Q37" s="57"/>
      <c r="R37" s="57">
        <v>95637201</v>
      </c>
    </row>
    <row r="38" spans="1:18">
      <c r="A38" s="155" t="s">
        <v>304</v>
      </c>
      <c r="B38" s="91" t="s">
        <v>88</v>
      </c>
      <c r="D38" s="57">
        <v>6583656</v>
      </c>
      <c r="E38" s="57"/>
      <c r="F38" s="57">
        <v>48255815516</v>
      </c>
      <c r="G38" s="57"/>
      <c r="H38" s="57">
        <v>-47977145915</v>
      </c>
      <c r="I38" s="57"/>
      <c r="J38" s="57">
        <v>278669601</v>
      </c>
      <c r="K38" s="57"/>
      <c r="L38" s="57">
        <v>6583656</v>
      </c>
      <c r="M38" s="57"/>
      <c r="N38" s="57">
        <v>46989389715</v>
      </c>
      <c r="O38" s="57"/>
      <c r="P38" s="57">
        <v>-45519308775</v>
      </c>
      <c r="Q38" s="57"/>
      <c r="R38" s="57">
        <v>1470080940</v>
      </c>
    </row>
    <row r="39" spans="1:18">
      <c r="A39" s="155" t="s">
        <v>305</v>
      </c>
      <c r="B39" s="91" t="s">
        <v>183</v>
      </c>
      <c r="D39" s="57">
        <v>1238693</v>
      </c>
      <c r="E39" s="57"/>
      <c r="F39" s="57">
        <v>4347577855</v>
      </c>
      <c r="G39" s="57"/>
      <c r="H39" s="57">
        <v>-4572467924</v>
      </c>
      <c r="I39" s="57"/>
      <c r="J39" s="57">
        <v>-224890069</v>
      </c>
      <c r="K39" s="57"/>
      <c r="L39" s="57">
        <v>1238693</v>
      </c>
      <c r="M39" s="57"/>
      <c r="N39" s="57">
        <v>4272785853</v>
      </c>
      <c r="O39" s="57"/>
      <c r="P39" s="57">
        <v>-4134410213</v>
      </c>
      <c r="Q39" s="57"/>
      <c r="R39" s="57">
        <v>138375640</v>
      </c>
    </row>
    <row r="40" spans="1:18">
      <c r="A40" s="155" t="s">
        <v>306</v>
      </c>
      <c r="B40" s="91" t="s">
        <v>188</v>
      </c>
      <c r="D40" s="57">
        <v>972665</v>
      </c>
      <c r="E40" s="57"/>
      <c r="F40" s="57">
        <v>32066839009</v>
      </c>
      <c r="G40" s="57"/>
      <c r="H40" s="57">
        <v>-30715067712</v>
      </c>
      <c r="I40" s="57"/>
      <c r="J40" s="57">
        <v>1351771297</v>
      </c>
      <c r="K40" s="57"/>
      <c r="L40" s="57">
        <v>972665</v>
      </c>
      <c r="M40" s="57"/>
      <c r="N40" s="57">
        <v>31905515391</v>
      </c>
      <c r="O40" s="57"/>
      <c r="P40" s="57">
        <v>-38233470811</v>
      </c>
      <c r="Q40" s="57"/>
      <c r="R40" s="57">
        <v>-6327955420</v>
      </c>
    </row>
    <row r="41" spans="1:18">
      <c r="A41" s="155" t="s">
        <v>307</v>
      </c>
      <c r="B41" s="91" t="s">
        <v>221</v>
      </c>
      <c r="D41" s="57">
        <v>226892</v>
      </c>
      <c r="E41" s="57"/>
      <c r="F41" s="57">
        <v>8911063063</v>
      </c>
      <c r="G41" s="57"/>
      <c r="H41" s="57">
        <v>-8949445997</v>
      </c>
      <c r="I41" s="57"/>
      <c r="J41" s="57">
        <v>-38382934</v>
      </c>
      <c r="K41" s="57"/>
      <c r="L41" s="57">
        <v>226892</v>
      </c>
      <c r="M41" s="57"/>
      <c r="N41" s="57">
        <v>8272758791</v>
      </c>
      <c r="O41" s="57"/>
      <c r="P41" s="57">
        <v>-9991514684</v>
      </c>
      <c r="Q41" s="57"/>
      <c r="R41" s="57">
        <v>-1718755893</v>
      </c>
    </row>
    <row r="42" spans="1:18">
      <c r="A42" s="155" t="s">
        <v>308</v>
      </c>
      <c r="B42" s="91" t="s">
        <v>126</v>
      </c>
      <c r="D42" s="57">
        <v>87967</v>
      </c>
      <c r="E42" s="57"/>
      <c r="F42" s="57">
        <v>6696616757</v>
      </c>
      <c r="G42" s="57"/>
      <c r="H42" s="57">
        <v>-6830069713</v>
      </c>
      <c r="I42" s="57"/>
      <c r="J42" s="57">
        <v>-133452956</v>
      </c>
      <c r="K42" s="57"/>
      <c r="L42" s="57">
        <v>87967</v>
      </c>
      <c r="M42" s="57"/>
      <c r="N42" s="57">
        <v>6542524647</v>
      </c>
      <c r="O42" s="57"/>
      <c r="P42" s="57">
        <v>-6673944120</v>
      </c>
      <c r="Q42" s="57"/>
      <c r="R42" s="57">
        <v>-131419473</v>
      </c>
    </row>
    <row r="43" spans="1:18">
      <c r="A43" s="155" t="s">
        <v>309</v>
      </c>
      <c r="B43" s="91" t="s">
        <v>186</v>
      </c>
      <c r="D43" s="57">
        <v>1397140</v>
      </c>
      <c r="E43" s="57"/>
      <c r="F43" s="57">
        <v>25865482844</v>
      </c>
      <c r="G43" s="57"/>
      <c r="H43" s="57">
        <v>-23588280740</v>
      </c>
      <c r="I43" s="57"/>
      <c r="J43" s="57">
        <v>2277202104</v>
      </c>
      <c r="K43" s="57"/>
      <c r="L43" s="57">
        <v>1397140</v>
      </c>
      <c r="M43" s="57"/>
      <c r="N43" s="57">
        <v>24553464107</v>
      </c>
      <c r="O43" s="57"/>
      <c r="P43" s="57">
        <v>-27312605113</v>
      </c>
      <c r="Q43" s="57"/>
      <c r="R43" s="57">
        <v>-2759141006</v>
      </c>
    </row>
    <row r="44" spans="1:18">
      <c r="A44" s="155" t="s">
        <v>518</v>
      </c>
      <c r="B44" s="91" t="s">
        <v>181</v>
      </c>
      <c r="D44" s="57">
        <v>149864</v>
      </c>
      <c r="E44" s="57"/>
      <c r="F44" s="57">
        <v>2336467396</v>
      </c>
      <c r="G44" s="57"/>
      <c r="H44" s="57">
        <v>-2296144588</v>
      </c>
      <c r="I44" s="57"/>
      <c r="J44" s="57">
        <v>40322808</v>
      </c>
      <c r="K44" s="57"/>
      <c r="L44" s="57">
        <v>149864</v>
      </c>
      <c r="M44" s="57"/>
      <c r="N44" s="57">
        <v>2478328548</v>
      </c>
      <c r="O44" s="57"/>
      <c r="P44" s="57">
        <v>-2576597583</v>
      </c>
      <c r="Q44" s="57"/>
      <c r="R44" s="57">
        <v>-98269035</v>
      </c>
    </row>
    <row r="45" spans="1:18">
      <c r="A45" s="155" t="s">
        <v>310</v>
      </c>
      <c r="B45" s="91" t="s">
        <v>498</v>
      </c>
      <c r="D45" s="57">
        <v>138643</v>
      </c>
      <c r="E45" s="57"/>
      <c r="F45" s="57">
        <v>731543418</v>
      </c>
      <c r="G45" s="57"/>
      <c r="H45" s="57">
        <v>-535282386</v>
      </c>
      <c r="I45" s="57"/>
      <c r="J45" s="57">
        <v>196261032</v>
      </c>
      <c r="K45" s="57"/>
      <c r="L45" s="57">
        <v>138643</v>
      </c>
      <c r="M45" s="57"/>
      <c r="N45" s="57">
        <v>736040088</v>
      </c>
      <c r="O45" s="57"/>
      <c r="P45" s="57">
        <v>-552522205</v>
      </c>
      <c r="Q45" s="57"/>
      <c r="R45" s="57">
        <v>183517883</v>
      </c>
    </row>
    <row r="46" spans="1:18">
      <c r="A46" s="155" t="s">
        <v>311</v>
      </c>
      <c r="B46" s="91" t="s">
        <v>265</v>
      </c>
      <c r="D46" s="57">
        <v>51443</v>
      </c>
      <c r="E46" s="57"/>
      <c r="F46" s="57">
        <v>347730051</v>
      </c>
      <c r="G46" s="57"/>
      <c r="H46" s="57">
        <v>-247501558.00000003</v>
      </c>
      <c r="I46" s="57"/>
      <c r="J46" s="57">
        <v>100228493</v>
      </c>
      <c r="K46" s="57"/>
      <c r="L46" s="57">
        <v>51443</v>
      </c>
      <c r="M46" s="57"/>
      <c r="N46" s="57">
        <v>349794861</v>
      </c>
      <c r="O46" s="57"/>
      <c r="P46" s="57">
        <v>-256391638</v>
      </c>
      <c r="Q46" s="57"/>
      <c r="R46" s="57">
        <v>93403223</v>
      </c>
    </row>
    <row r="47" spans="1:18">
      <c r="A47" s="155" t="s">
        <v>312</v>
      </c>
      <c r="B47" s="91" t="s">
        <v>258</v>
      </c>
      <c r="D47" s="57">
        <v>199406</v>
      </c>
      <c r="E47" s="57"/>
      <c r="F47" s="57">
        <v>4273475219</v>
      </c>
      <c r="G47" s="57"/>
      <c r="H47" s="57">
        <v>-3537325280</v>
      </c>
      <c r="I47" s="57"/>
      <c r="J47" s="57">
        <v>736149939</v>
      </c>
      <c r="K47" s="57"/>
      <c r="L47" s="57">
        <v>199406</v>
      </c>
      <c r="M47" s="57"/>
      <c r="N47" s="57">
        <v>4299476621</v>
      </c>
      <c r="O47" s="57"/>
      <c r="P47" s="57">
        <v>-3344026177</v>
      </c>
      <c r="Q47" s="57"/>
      <c r="R47" s="57">
        <v>955450444</v>
      </c>
    </row>
    <row r="48" spans="1:18">
      <c r="A48" s="155" t="s">
        <v>313</v>
      </c>
      <c r="B48" s="91" t="s">
        <v>259</v>
      </c>
      <c r="D48" s="57">
        <v>578364</v>
      </c>
      <c r="E48" s="57"/>
      <c r="F48" s="57">
        <v>4114440037.0000005</v>
      </c>
      <c r="G48" s="57"/>
      <c r="H48" s="57">
        <v>-4705492610</v>
      </c>
      <c r="I48" s="57"/>
      <c r="J48" s="57">
        <v>-591052573</v>
      </c>
      <c r="K48" s="57"/>
      <c r="L48" s="57">
        <v>578364</v>
      </c>
      <c r="M48" s="57"/>
      <c r="N48" s="57">
        <v>4139340451</v>
      </c>
      <c r="O48" s="57"/>
      <c r="P48" s="57">
        <v>-2515150904</v>
      </c>
      <c r="Q48" s="57"/>
      <c r="R48" s="57">
        <v>1624189547</v>
      </c>
    </row>
    <row r="49" spans="1:18">
      <c r="A49" s="155" t="s">
        <v>314</v>
      </c>
      <c r="B49" s="91" t="s">
        <v>225</v>
      </c>
      <c r="D49" s="57">
        <v>1726445</v>
      </c>
      <c r="E49" s="57"/>
      <c r="F49" s="57">
        <v>5205984207</v>
      </c>
      <c r="G49" s="57"/>
      <c r="H49" s="57">
        <v>-4668370607</v>
      </c>
      <c r="I49" s="57"/>
      <c r="J49" s="57">
        <v>537613600</v>
      </c>
      <c r="K49" s="57"/>
      <c r="L49" s="57">
        <v>1726445</v>
      </c>
      <c r="M49" s="57"/>
      <c r="N49" s="57">
        <v>5836374478</v>
      </c>
      <c r="O49" s="57"/>
      <c r="P49" s="57">
        <v>-5607246148</v>
      </c>
      <c r="Q49" s="57"/>
      <c r="R49" s="57">
        <v>229128330</v>
      </c>
    </row>
    <row r="50" spans="1:18">
      <c r="A50" s="155" t="s">
        <v>315</v>
      </c>
      <c r="B50" s="91" t="s">
        <v>210</v>
      </c>
      <c r="D50" s="57">
        <v>388545</v>
      </c>
      <c r="E50" s="57"/>
      <c r="F50" s="57">
        <v>7704865941</v>
      </c>
      <c r="G50" s="57"/>
      <c r="H50" s="57">
        <v>-5934786334</v>
      </c>
      <c r="I50" s="57"/>
      <c r="J50" s="57">
        <v>1770079607</v>
      </c>
      <c r="K50" s="57"/>
      <c r="L50" s="57">
        <v>388545</v>
      </c>
      <c r="M50" s="57"/>
      <c r="N50" s="57">
        <v>7337921384</v>
      </c>
      <c r="O50" s="57"/>
      <c r="P50" s="57">
        <v>-6288236992</v>
      </c>
      <c r="Q50" s="57"/>
      <c r="R50" s="57">
        <v>1049684392</v>
      </c>
    </row>
    <row r="51" spans="1:18">
      <c r="A51" s="155" t="s">
        <v>316</v>
      </c>
      <c r="B51" s="91" t="s">
        <v>146</v>
      </c>
      <c r="D51" s="57">
        <v>3420533</v>
      </c>
      <c r="E51" s="57"/>
      <c r="F51" s="57">
        <v>10096281528</v>
      </c>
      <c r="G51" s="57"/>
      <c r="H51" s="57">
        <v>-10141493814</v>
      </c>
      <c r="I51" s="57"/>
      <c r="J51" s="57">
        <v>-45212286</v>
      </c>
      <c r="K51" s="57"/>
      <c r="L51" s="57">
        <v>3420533</v>
      </c>
      <c r="M51" s="57"/>
      <c r="N51" s="57">
        <v>9893508606</v>
      </c>
      <c r="O51" s="57"/>
      <c r="P51" s="57">
        <v>-8641500018</v>
      </c>
      <c r="Q51" s="57"/>
      <c r="R51" s="57">
        <v>1252008588</v>
      </c>
    </row>
    <row r="52" spans="1:18">
      <c r="A52" s="155" t="s">
        <v>317</v>
      </c>
      <c r="B52" s="91" t="s">
        <v>200</v>
      </c>
      <c r="D52" s="57">
        <v>3889810</v>
      </c>
      <c r="E52" s="57"/>
      <c r="F52" s="57">
        <v>12632705218</v>
      </c>
      <c r="G52" s="57"/>
      <c r="H52" s="57">
        <v>-13471706718</v>
      </c>
      <c r="I52" s="57"/>
      <c r="J52" s="57">
        <v>-839001500</v>
      </c>
      <c r="K52" s="57"/>
      <c r="L52" s="57">
        <v>3889810</v>
      </c>
      <c r="M52" s="57"/>
      <c r="N52" s="57">
        <v>12984101179</v>
      </c>
      <c r="O52" s="57"/>
      <c r="P52" s="57">
        <v>-14692240534</v>
      </c>
      <c r="Q52" s="57"/>
      <c r="R52" s="57">
        <v>-1708139355</v>
      </c>
    </row>
    <row r="53" spans="1:18">
      <c r="A53" s="155" t="s">
        <v>318</v>
      </c>
      <c r="B53" s="91" t="s">
        <v>155</v>
      </c>
      <c r="D53" s="57">
        <v>3042508</v>
      </c>
      <c r="E53" s="57"/>
      <c r="F53" s="57">
        <v>15516486272.000002</v>
      </c>
      <c r="G53" s="57"/>
      <c r="H53" s="57">
        <v>-14331696602.000002</v>
      </c>
      <c r="I53" s="57"/>
      <c r="J53" s="57">
        <v>1184789670</v>
      </c>
      <c r="K53" s="57"/>
      <c r="L53" s="57">
        <v>3042508</v>
      </c>
      <c r="M53" s="57"/>
      <c r="N53" s="57">
        <v>15404001075</v>
      </c>
      <c r="O53" s="57"/>
      <c r="P53" s="57">
        <v>-15542098971</v>
      </c>
      <c r="Q53" s="57"/>
      <c r="R53" s="57">
        <v>-138097896</v>
      </c>
    </row>
    <row r="54" spans="1:18">
      <c r="A54" s="155" t="s">
        <v>319</v>
      </c>
      <c r="B54" s="91" t="s">
        <v>93</v>
      </c>
      <c r="D54" s="57">
        <v>840022</v>
      </c>
      <c r="E54" s="57"/>
      <c r="F54" s="57">
        <v>21105492542.999996</v>
      </c>
      <c r="G54" s="57"/>
      <c r="H54" s="57">
        <v>-17311338895</v>
      </c>
      <c r="I54" s="57"/>
      <c r="J54" s="57">
        <v>3794153648</v>
      </c>
      <c r="K54" s="57"/>
      <c r="L54" s="57">
        <v>840022</v>
      </c>
      <c r="M54" s="57"/>
      <c r="N54" s="57">
        <v>20372383232</v>
      </c>
      <c r="O54" s="57"/>
      <c r="P54" s="57">
        <v>-14921169337</v>
      </c>
      <c r="Q54" s="57"/>
      <c r="R54" s="57">
        <v>5451213895</v>
      </c>
    </row>
    <row r="55" spans="1:18">
      <c r="A55" s="155" t="s">
        <v>320</v>
      </c>
      <c r="B55" s="91" t="s">
        <v>216</v>
      </c>
      <c r="D55" s="57">
        <v>2000774</v>
      </c>
      <c r="E55" s="57"/>
      <c r="F55" s="57">
        <v>29488083569</v>
      </c>
      <c r="G55" s="57"/>
      <c r="H55" s="57">
        <v>-26097591299</v>
      </c>
      <c r="I55" s="57"/>
      <c r="J55" s="57">
        <v>3390492270</v>
      </c>
      <c r="K55" s="57"/>
      <c r="L55" s="57">
        <v>2000774</v>
      </c>
      <c r="M55" s="57"/>
      <c r="N55" s="57">
        <v>28956866975</v>
      </c>
      <c r="O55" s="57"/>
      <c r="P55" s="57">
        <v>-35401175400</v>
      </c>
      <c r="Q55" s="57"/>
      <c r="R55" s="57">
        <v>-6444308425</v>
      </c>
    </row>
    <row r="56" spans="1:18">
      <c r="A56" s="155" t="s">
        <v>321</v>
      </c>
      <c r="B56" s="91" t="s">
        <v>226</v>
      </c>
      <c r="D56" s="57">
        <v>14156334</v>
      </c>
      <c r="E56" s="57"/>
      <c r="F56" s="57">
        <v>22427645783</v>
      </c>
      <c r="G56" s="57"/>
      <c r="H56" s="57">
        <v>-20727049919</v>
      </c>
      <c r="I56" s="57"/>
      <c r="J56" s="57">
        <v>1700595864</v>
      </c>
      <c r="K56" s="57"/>
      <c r="L56" s="57">
        <v>14156334</v>
      </c>
      <c r="M56" s="57"/>
      <c r="N56" s="57">
        <v>21939083688</v>
      </c>
      <c r="O56" s="57"/>
      <c r="P56" s="57">
        <v>-20822564809</v>
      </c>
      <c r="Q56" s="57"/>
      <c r="R56" s="57">
        <v>1116518879</v>
      </c>
    </row>
    <row r="57" spans="1:18">
      <c r="A57" s="155" t="s">
        <v>519</v>
      </c>
      <c r="B57" s="91" t="s">
        <v>499</v>
      </c>
      <c r="D57" s="57">
        <v>211977</v>
      </c>
      <c r="E57" s="57"/>
      <c r="F57" s="57">
        <v>5248905238</v>
      </c>
      <c r="G57" s="57"/>
      <c r="H57" s="57">
        <v>-4550729484</v>
      </c>
      <c r="I57" s="57"/>
      <c r="J57" s="57">
        <v>698175754</v>
      </c>
      <c r="K57" s="57"/>
      <c r="L57" s="57">
        <v>211977</v>
      </c>
      <c r="M57" s="57"/>
      <c r="N57" s="57">
        <v>5280561593</v>
      </c>
      <c r="O57" s="57"/>
      <c r="P57" s="57">
        <v>-4979071167</v>
      </c>
      <c r="Q57" s="57"/>
      <c r="R57" s="57">
        <v>301490426</v>
      </c>
    </row>
    <row r="58" spans="1:18">
      <c r="A58" s="155" t="s">
        <v>322</v>
      </c>
      <c r="B58" s="91" t="s">
        <v>130</v>
      </c>
      <c r="D58" s="57">
        <v>158036</v>
      </c>
      <c r="E58" s="57"/>
      <c r="F58" s="57">
        <v>1737561141</v>
      </c>
      <c r="G58" s="57"/>
      <c r="H58" s="57">
        <v>-1366046295</v>
      </c>
      <c r="I58" s="57"/>
      <c r="J58" s="57">
        <v>371514846</v>
      </c>
      <c r="K58" s="57"/>
      <c r="L58" s="57">
        <v>158036</v>
      </c>
      <c r="M58" s="57"/>
      <c r="N58" s="57">
        <v>1756263948</v>
      </c>
      <c r="O58" s="57"/>
      <c r="P58" s="57">
        <v>-2510338851</v>
      </c>
      <c r="Q58" s="57"/>
      <c r="R58" s="57">
        <v>-754074903</v>
      </c>
    </row>
    <row r="59" spans="1:18">
      <c r="A59" s="155" t="s">
        <v>520</v>
      </c>
      <c r="B59" s="91" t="s">
        <v>500</v>
      </c>
      <c r="D59" s="57">
        <v>2528682</v>
      </c>
      <c r="E59" s="57"/>
      <c r="F59" s="57">
        <v>4797258060</v>
      </c>
      <c r="G59" s="57"/>
      <c r="H59" s="57">
        <v>-4348196270</v>
      </c>
      <c r="I59" s="57"/>
      <c r="J59" s="57">
        <v>449061790</v>
      </c>
      <c r="K59" s="57"/>
      <c r="L59" s="57">
        <v>2528682</v>
      </c>
      <c r="M59" s="57"/>
      <c r="N59" s="57">
        <v>4826347283</v>
      </c>
      <c r="O59" s="57"/>
      <c r="P59" s="57">
        <v>-4534799233</v>
      </c>
      <c r="Q59" s="57"/>
      <c r="R59" s="57">
        <v>291548050</v>
      </c>
    </row>
    <row r="60" spans="1:18">
      <c r="A60" s="155" t="s">
        <v>323</v>
      </c>
      <c r="B60" s="91" t="s">
        <v>103</v>
      </c>
      <c r="D60" s="57">
        <v>5911935</v>
      </c>
      <c r="E60" s="57"/>
      <c r="F60" s="57">
        <v>26182899909</v>
      </c>
      <c r="G60" s="57"/>
      <c r="H60" s="57">
        <v>-23785628402</v>
      </c>
      <c r="I60" s="57"/>
      <c r="J60" s="57">
        <v>2397271507</v>
      </c>
      <c r="K60" s="57"/>
      <c r="L60" s="57">
        <v>5911935</v>
      </c>
      <c r="M60" s="57"/>
      <c r="N60" s="57">
        <v>24696111123</v>
      </c>
      <c r="O60" s="57"/>
      <c r="P60" s="57">
        <v>-21208579101</v>
      </c>
      <c r="Q60" s="57"/>
      <c r="R60" s="57">
        <v>3487532022</v>
      </c>
    </row>
    <row r="61" spans="1:18">
      <c r="A61" s="155" t="s">
        <v>451</v>
      </c>
      <c r="B61" s="91" t="s">
        <v>442</v>
      </c>
      <c r="D61" s="57">
        <v>334332</v>
      </c>
      <c r="E61" s="57"/>
      <c r="F61" s="57">
        <v>2021753250</v>
      </c>
      <c r="G61" s="57"/>
      <c r="H61" s="57">
        <v>-2040430667</v>
      </c>
      <c r="I61" s="57"/>
      <c r="J61" s="57">
        <v>-18677417</v>
      </c>
      <c r="K61" s="57"/>
      <c r="L61" s="57">
        <v>334332</v>
      </c>
      <c r="M61" s="57"/>
      <c r="N61" s="57">
        <v>2033977263</v>
      </c>
      <c r="O61" s="57"/>
      <c r="P61" s="57">
        <v>-2078890844</v>
      </c>
      <c r="Q61" s="57"/>
      <c r="R61" s="57">
        <v>-44913581</v>
      </c>
    </row>
    <row r="62" spans="1:18">
      <c r="A62" s="155" t="s">
        <v>324</v>
      </c>
      <c r="B62" s="91" t="s">
        <v>132</v>
      </c>
      <c r="D62" s="57">
        <v>671710</v>
      </c>
      <c r="E62" s="57"/>
      <c r="F62" s="57">
        <v>8789511579</v>
      </c>
      <c r="G62" s="57"/>
      <c r="H62" s="57">
        <v>-8557706766</v>
      </c>
      <c r="I62" s="57"/>
      <c r="J62" s="57">
        <v>231804813</v>
      </c>
      <c r="K62" s="57"/>
      <c r="L62" s="57">
        <v>671710</v>
      </c>
      <c r="M62" s="57"/>
      <c r="N62" s="57">
        <v>8713978635</v>
      </c>
      <c r="O62" s="57"/>
      <c r="P62" s="57">
        <v>-8951693920</v>
      </c>
      <c r="Q62" s="57"/>
      <c r="R62" s="57">
        <v>-237715285</v>
      </c>
    </row>
    <row r="63" spans="1:18">
      <c r="A63" s="155" t="s">
        <v>325</v>
      </c>
      <c r="B63" s="91" t="s">
        <v>147</v>
      </c>
      <c r="D63" s="57">
        <v>2069208</v>
      </c>
      <c r="E63" s="57"/>
      <c r="F63" s="57">
        <v>8797979904</v>
      </c>
      <c r="G63" s="57"/>
      <c r="H63" s="57">
        <v>-7962531129</v>
      </c>
      <c r="I63" s="57"/>
      <c r="J63" s="57">
        <v>835448775</v>
      </c>
      <c r="K63" s="57"/>
      <c r="L63" s="57">
        <v>2069208</v>
      </c>
      <c r="M63" s="57"/>
      <c r="N63" s="57">
        <v>8742572237</v>
      </c>
      <c r="O63" s="57"/>
      <c r="P63" s="57">
        <v>-8011292764</v>
      </c>
      <c r="Q63" s="57"/>
      <c r="R63" s="57">
        <v>731279473</v>
      </c>
    </row>
    <row r="64" spans="1:18">
      <c r="A64" s="155" t="s">
        <v>326</v>
      </c>
      <c r="B64" s="91" t="s">
        <v>185</v>
      </c>
      <c r="D64" s="57">
        <v>418840</v>
      </c>
      <c r="E64" s="57"/>
      <c r="F64" s="57">
        <v>8358657186.000001</v>
      </c>
      <c r="G64" s="57"/>
      <c r="H64" s="57">
        <v>-8310497459</v>
      </c>
      <c r="I64" s="57"/>
      <c r="J64" s="57">
        <v>48159727</v>
      </c>
      <c r="K64" s="57"/>
      <c r="L64" s="57">
        <v>418840</v>
      </c>
      <c r="M64" s="57"/>
      <c r="N64" s="57">
        <v>8180962147</v>
      </c>
      <c r="O64" s="57"/>
      <c r="P64" s="57">
        <v>-8297423800</v>
      </c>
      <c r="Q64" s="57"/>
      <c r="R64" s="57">
        <v>-116461653</v>
      </c>
    </row>
    <row r="65" spans="1:18">
      <c r="A65" s="155" t="s">
        <v>327</v>
      </c>
      <c r="B65" s="91" t="s">
        <v>128</v>
      </c>
      <c r="D65" s="57">
        <v>3021411</v>
      </c>
      <c r="E65" s="57"/>
      <c r="F65" s="57">
        <v>8754946012</v>
      </c>
      <c r="G65" s="57"/>
      <c r="H65" s="57">
        <v>-7204722255</v>
      </c>
      <c r="I65" s="57"/>
      <c r="J65" s="57">
        <v>1550223757</v>
      </c>
      <c r="K65" s="57"/>
      <c r="L65" s="57">
        <v>3021411</v>
      </c>
      <c r="M65" s="57"/>
      <c r="N65" s="57">
        <v>8647011194</v>
      </c>
      <c r="O65" s="57"/>
      <c r="P65" s="57">
        <v>-6271698310</v>
      </c>
      <c r="Q65" s="57"/>
      <c r="R65" s="57">
        <v>2375312884</v>
      </c>
    </row>
    <row r="66" spans="1:18">
      <c r="A66" s="155" t="s">
        <v>328</v>
      </c>
      <c r="B66" s="91" t="s">
        <v>176</v>
      </c>
      <c r="D66" s="57">
        <v>777059</v>
      </c>
      <c r="E66" s="57"/>
      <c r="F66" s="57">
        <v>8509000758</v>
      </c>
      <c r="G66" s="57"/>
      <c r="H66" s="57">
        <v>-8047390818</v>
      </c>
      <c r="I66" s="57"/>
      <c r="J66" s="57">
        <v>461609940</v>
      </c>
      <c r="K66" s="57"/>
      <c r="L66" s="57">
        <v>777059</v>
      </c>
      <c r="M66" s="57"/>
      <c r="N66" s="57">
        <v>8225790779</v>
      </c>
      <c r="O66" s="57"/>
      <c r="P66" s="57">
        <v>-7946183870</v>
      </c>
      <c r="Q66" s="57"/>
      <c r="R66" s="57">
        <v>279606909</v>
      </c>
    </row>
    <row r="67" spans="1:18">
      <c r="A67" s="155" t="s">
        <v>329</v>
      </c>
      <c r="B67" s="91" t="s">
        <v>179</v>
      </c>
      <c r="D67" s="57">
        <v>1244317</v>
      </c>
      <c r="E67" s="57"/>
      <c r="F67" s="57">
        <v>14549754632</v>
      </c>
      <c r="G67" s="57"/>
      <c r="H67" s="57">
        <v>-15433084671</v>
      </c>
      <c r="I67" s="57"/>
      <c r="J67" s="57">
        <v>-883330039</v>
      </c>
      <c r="K67" s="57"/>
      <c r="L67" s="57">
        <v>1244317</v>
      </c>
      <c r="M67" s="57"/>
      <c r="N67" s="57">
        <v>14410336257</v>
      </c>
      <c r="O67" s="57"/>
      <c r="P67" s="57">
        <v>-10172963578</v>
      </c>
      <c r="Q67" s="57"/>
      <c r="R67" s="57">
        <v>4237372679</v>
      </c>
    </row>
    <row r="68" spans="1:18">
      <c r="A68" s="155" t="s">
        <v>330</v>
      </c>
      <c r="B68" s="91" t="s">
        <v>144</v>
      </c>
      <c r="D68" s="57">
        <v>244279</v>
      </c>
      <c r="E68" s="57"/>
      <c r="F68" s="57">
        <v>4346982824</v>
      </c>
      <c r="G68" s="57"/>
      <c r="H68" s="57">
        <v>-4580724995</v>
      </c>
      <c r="I68" s="57"/>
      <c r="J68" s="57">
        <v>-233742171</v>
      </c>
      <c r="K68" s="57"/>
      <c r="L68" s="57">
        <v>244279</v>
      </c>
      <c r="M68" s="57"/>
      <c r="N68" s="57">
        <v>4004498384</v>
      </c>
      <c r="O68" s="57"/>
      <c r="P68" s="57">
        <v>-2702821720</v>
      </c>
      <c r="Q68" s="57"/>
      <c r="R68" s="57">
        <v>1301676664</v>
      </c>
    </row>
    <row r="69" spans="1:18">
      <c r="A69" s="155" t="s">
        <v>331</v>
      </c>
      <c r="B69" s="91" t="s">
        <v>166</v>
      </c>
      <c r="D69" s="57">
        <v>181552</v>
      </c>
      <c r="E69" s="57"/>
      <c r="F69" s="57">
        <v>6424623649</v>
      </c>
      <c r="G69" s="57"/>
      <c r="H69" s="57">
        <v>-6071079509</v>
      </c>
      <c r="I69" s="57"/>
      <c r="J69" s="57">
        <v>353544140</v>
      </c>
      <c r="K69" s="57"/>
      <c r="L69" s="57">
        <v>181552</v>
      </c>
      <c r="M69" s="57"/>
      <c r="N69" s="57">
        <v>6524151553</v>
      </c>
      <c r="O69" s="57"/>
      <c r="P69" s="57">
        <v>-6391570748</v>
      </c>
      <c r="Q69" s="57"/>
      <c r="R69" s="57">
        <v>132580805</v>
      </c>
    </row>
    <row r="70" spans="1:18">
      <c r="A70" s="155" t="s">
        <v>521</v>
      </c>
      <c r="B70" s="91" t="s">
        <v>501</v>
      </c>
      <c r="D70" s="57">
        <v>1349223</v>
      </c>
      <c r="E70" s="57"/>
      <c r="F70" s="57">
        <v>15864628629</v>
      </c>
      <c r="G70" s="57"/>
      <c r="H70" s="57">
        <v>-14906470123</v>
      </c>
      <c r="I70" s="57"/>
      <c r="J70" s="57">
        <v>958158506</v>
      </c>
      <c r="K70" s="57"/>
      <c r="L70" s="57">
        <v>1349223</v>
      </c>
      <c r="M70" s="57"/>
      <c r="N70" s="57">
        <v>15960061410</v>
      </c>
      <c r="O70" s="57"/>
      <c r="P70" s="57">
        <v>-15099644928</v>
      </c>
      <c r="Q70" s="57"/>
      <c r="R70" s="57">
        <v>860416482</v>
      </c>
    </row>
    <row r="71" spans="1:18">
      <c r="A71" s="155" t="s">
        <v>332</v>
      </c>
      <c r="B71" s="91" t="s">
        <v>135</v>
      </c>
      <c r="D71" s="57">
        <v>615807</v>
      </c>
      <c r="E71" s="57"/>
      <c r="F71" s="57">
        <v>5162635798</v>
      </c>
      <c r="G71" s="57"/>
      <c r="H71" s="57">
        <v>-2992031265</v>
      </c>
      <c r="I71" s="57"/>
      <c r="J71" s="57">
        <v>2170604533</v>
      </c>
      <c r="K71" s="57"/>
      <c r="L71" s="57">
        <v>615807</v>
      </c>
      <c r="M71" s="57"/>
      <c r="N71" s="57">
        <v>5142696939</v>
      </c>
      <c r="O71" s="57"/>
      <c r="P71" s="57">
        <v>-4000641225</v>
      </c>
      <c r="Q71" s="57"/>
      <c r="R71" s="57">
        <v>1142055714</v>
      </c>
    </row>
    <row r="72" spans="1:18">
      <c r="A72" s="155" t="s">
        <v>333</v>
      </c>
      <c r="B72" s="91" t="s">
        <v>271</v>
      </c>
      <c r="D72" s="57">
        <v>971343</v>
      </c>
      <c r="E72" s="57"/>
      <c r="F72" s="57">
        <v>11133759792</v>
      </c>
      <c r="G72" s="57"/>
      <c r="H72" s="57">
        <v>-10456530847</v>
      </c>
      <c r="I72" s="57"/>
      <c r="J72" s="57">
        <v>677228945</v>
      </c>
      <c r="K72" s="57"/>
      <c r="L72" s="57">
        <v>971343</v>
      </c>
      <c r="M72" s="57"/>
      <c r="N72" s="57">
        <v>11200074350</v>
      </c>
      <c r="O72" s="57"/>
      <c r="P72" s="57">
        <v>-11580686381</v>
      </c>
      <c r="Q72" s="57"/>
      <c r="R72" s="57">
        <v>-380612031</v>
      </c>
    </row>
    <row r="73" spans="1:18">
      <c r="A73" s="155" t="s">
        <v>334</v>
      </c>
      <c r="B73" s="91" t="s">
        <v>267</v>
      </c>
      <c r="D73" s="57">
        <v>339273</v>
      </c>
      <c r="E73" s="57"/>
      <c r="F73" s="57">
        <v>4659729141</v>
      </c>
      <c r="G73" s="57"/>
      <c r="H73" s="57">
        <v>-4545519811</v>
      </c>
      <c r="I73" s="57"/>
      <c r="J73" s="57">
        <v>114209330</v>
      </c>
      <c r="K73" s="57"/>
      <c r="L73" s="57">
        <v>339273</v>
      </c>
      <c r="M73" s="57"/>
      <c r="N73" s="57">
        <v>4687673635</v>
      </c>
      <c r="O73" s="57"/>
      <c r="P73" s="57">
        <v>-5048254888</v>
      </c>
      <c r="Q73" s="57"/>
      <c r="R73" s="57">
        <v>-360581253</v>
      </c>
    </row>
    <row r="74" spans="1:18">
      <c r="A74" s="155" t="s">
        <v>452</v>
      </c>
      <c r="B74" s="91" t="s">
        <v>441</v>
      </c>
      <c r="D74" s="57">
        <v>1023749</v>
      </c>
      <c r="E74" s="57"/>
      <c r="F74" s="57">
        <v>9579500718</v>
      </c>
      <c r="G74" s="57"/>
      <c r="H74" s="57">
        <v>-7908584037</v>
      </c>
      <c r="I74" s="57"/>
      <c r="J74" s="57">
        <v>1670916681</v>
      </c>
      <c r="K74" s="57"/>
      <c r="L74" s="57">
        <v>1023749</v>
      </c>
      <c r="M74" s="57"/>
      <c r="N74" s="57">
        <v>9637462013</v>
      </c>
      <c r="O74" s="57"/>
      <c r="P74" s="57">
        <v>-8135081951</v>
      </c>
      <c r="Q74" s="57"/>
      <c r="R74" s="57">
        <v>1502380062</v>
      </c>
    </row>
    <row r="75" spans="1:18">
      <c r="A75" s="155" t="s">
        <v>335</v>
      </c>
      <c r="B75" s="91" t="s">
        <v>180</v>
      </c>
      <c r="D75" s="57">
        <v>515251</v>
      </c>
      <c r="E75" s="57"/>
      <c r="F75" s="57">
        <v>13802710556</v>
      </c>
      <c r="G75" s="57"/>
      <c r="H75" s="57">
        <v>-10480475744</v>
      </c>
      <c r="I75" s="57"/>
      <c r="J75" s="57">
        <v>3322234812</v>
      </c>
      <c r="K75" s="57"/>
      <c r="L75" s="57">
        <v>515251</v>
      </c>
      <c r="M75" s="57"/>
      <c r="N75" s="57">
        <v>13926715676</v>
      </c>
      <c r="O75" s="57"/>
      <c r="P75" s="57">
        <v>-11209903461</v>
      </c>
      <c r="Q75" s="57"/>
      <c r="R75" s="57">
        <v>2716812215</v>
      </c>
    </row>
    <row r="76" spans="1:18">
      <c r="A76" s="155" t="s">
        <v>522</v>
      </c>
      <c r="B76" s="91" t="s">
        <v>502</v>
      </c>
      <c r="D76" s="57">
        <v>321090</v>
      </c>
      <c r="E76" s="57"/>
      <c r="F76" s="57">
        <v>4949370739</v>
      </c>
      <c r="G76" s="57"/>
      <c r="H76" s="57">
        <v>-4163142967</v>
      </c>
      <c r="I76" s="57"/>
      <c r="J76" s="57">
        <v>786227772</v>
      </c>
      <c r="K76" s="57"/>
      <c r="L76" s="57">
        <v>321090</v>
      </c>
      <c r="M76" s="57"/>
      <c r="N76" s="57">
        <v>4978932961</v>
      </c>
      <c r="O76" s="57"/>
      <c r="P76" s="57">
        <v>-4268476331</v>
      </c>
      <c r="Q76" s="57"/>
      <c r="R76" s="57">
        <v>710456630</v>
      </c>
    </row>
    <row r="77" spans="1:18">
      <c r="A77" s="155" t="s">
        <v>336</v>
      </c>
      <c r="B77" s="91" t="s">
        <v>539</v>
      </c>
      <c r="D77" s="57">
        <v>461160</v>
      </c>
      <c r="E77" s="57"/>
      <c r="F77" s="57">
        <v>1681430407</v>
      </c>
      <c r="G77" s="57"/>
      <c r="H77" s="57">
        <v>-1677155730</v>
      </c>
      <c r="I77" s="57"/>
      <c r="J77" s="57">
        <v>4274677</v>
      </c>
      <c r="K77" s="57"/>
      <c r="L77" s="57">
        <v>461160</v>
      </c>
      <c r="M77" s="57"/>
      <c r="N77" s="57">
        <v>1691618514</v>
      </c>
      <c r="O77" s="57"/>
      <c r="P77" s="57">
        <v>-1687343837</v>
      </c>
      <c r="Q77" s="57"/>
      <c r="R77" s="57">
        <v>4274677</v>
      </c>
    </row>
    <row r="78" spans="1:18">
      <c r="A78" s="155" t="s">
        <v>337</v>
      </c>
      <c r="B78" s="91" t="s">
        <v>117</v>
      </c>
      <c r="D78" s="57">
        <v>3778205</v>
      </c>
      <c r="E78" s="57"/>
      <c r="F78" s="57">
        <v>10867844201</v>
      </c>
      <c r="G78" s="57"/>
      <c r="H78" s="57">
        <v>-9926893686</v>
      </c>
      <c r="I78" s="57"/>
      <c r="J78" s="57">
        <v>940950515</v>
      </c>
      <c r="K78" s="57"/>
      <c r="L78" s="57">
        <v>3778205</v>
      </c>
      <c r="M78" s="57"/>
      <c r="N78" s="57">
        <v>10808863232</v>
      </c>
      <c r="O78" s="57"/>
      <c r="P78" s="57">
        <v>-10232925749</v>
      </c>
      <c r="Q78" s="57"/>
      <c r="R78" s="57">
        <v>575937483</v>
      </c>
    </row>
    <row r="79" spans="1:18">
      <c r="A79" s="155" t="s">
        <v>338</v>
      </c>
      <c r="B79" s="91" t="s">
        <v>90</v>
      </c>
      <c r="D79" s="57">
        <v>5635440</v>
      </c>
      <c r="E79" s="57"/>
      <c r="F79" s="57">
        <v>20281769587</v>
      </c>
      <c r="G79" s="57"/>
      <c r="H79" s="57">
        <v>-19004613965</v>
      </c>
      <c r="I79" s="57"/>
      <c r="J79" s="57">
        <v>1277155622</v>
      </c>
      <c r="K79" s="57"/>
      <c r="L79" s="57">
        <v>5635440</v>
      </c>
      <c r="M79" s="57"/>
      <c r="N79" s="57">
        <v>20215747641</v>
      </c>
      <c r="O79" s="57"/>
      <c r="P79" s="57">
        <v>-17725240153</v>
      </c>
      <c r="Q79" s="57"/>
      <c r="R79" s="57">
        <v>2490507488</v>
      </c>
    </row>
    <row r="80" spans="1:18">
      <c r="A80" s="155" t="s">
        <v>339</v>
      </c>
      <c r="B80" s="91" t="s">
        <v>214</v>
      </c>
      <c r="D80" s="57">
        <v>949967</v>
      </c>
      <c r="E80" s="57"/>
      <c r="F80" s="57">
        <v>18154664924</v>
      </c>
      <c r="G80" s="57"/>
      <c r="H80" s="57">
        <v>-16852761798</v>
      </c>
      <c r="I80" s="57"/>
      <c r="J80" s="57">
        <v>1301903126</v>
      </c>
      <c r="K80" s="57"/>
      <c r="L80" s="57">
        <v>949967</v>
      </c>
      <c r="M80" s="57"/>
      <c r="N80" s="57">
        <v>17639572439</v>
      </c>
      <c r="O80" s="57"/>
      <c r="P80" s="57">
        <v>-19343162889</v>
      </c>
      <c r="Q80" s="57"/>
      <c r="R80" s="57">
        <v>-1703590450</v>
      </c>
    </row>
    <row r="81" spans="1:18">
      <c r="A81" s="155" t="s">
        <v>340</v>
      </c>
      <c r="B81" s="91" t="s">
        <v>143</v>
      </c>
      <c r="D81" s="57">
        <v>3275523</v>
      </c>
      <c r="E81" s="57"/>
      <c r="F81" s="57">
        <v>12727235960</v>
      </c>
      <c r="G81" s="57"/>
      <c r="H81" s="57">
        <v>-12490442150</v>
      </c>
      <c r="I81" s="57"/>
      <c r="J81" s="57">
        <v>236793810</v>
      </c>
      <c r="K81" s="57"/>
      <c r="L81" s="57">
        <v>3275523</v>
      </c>
      <c r="M81" s="57"/>
      <c r="N81" s="57">
        <v>13235036146</v>
      </c>
      <c r="O81" s="57"/>
      <c r="P81" s="57">
        <v>-10982032817</v>
      </c>
      <c r="Q81" s="57"/>
      <c r="R81" s="57">
        <v>2253003329</v>
      </c>
    </row>
    <row r="82" spans="1:18">
      <c r="A82" s="155" t="s">
        <v>341</v>
      </c>
      <c r="B82" s="91" t="s">
        <v>227</v>
      </c>
      <c r="D82" s="57">
        <v>1289800</v>
      </c>
      <c r="E82" s="57"/>
      <c r="F82" s="57">
        <v>3247749341</v>
      </c>
      <c r="G82" s="57"/>
      <c r="H82" s="57">
        <v>-3250553895</v>
      </c>
      <c r="I82" s="57"/>
      <c r="J82" s="57">
        <v>-2804554</v>
      </c>
      <c r="K82" s="57"/>
      <c r="L82" s="57">
        <v>1289800</v>
      </c>
      <c r="M82" s="57"/>
      <c r="N82" s="57">
        <v>3120578817</v>
      </c>
      <c r="O82" s="57"/>
      <c r="P82" s="57">
        <v>-2708256971</v>
      </c>
      <c r="Q82" s="57"/>
      <c r="R82" s="57">
        <v>412321846</v>
      </c>
    </row>
    <row r="83" spans="1:18">
      <c r="A83" s="155" t="s">
        <v>342</v>
      </c>
      <c r="B83" s="91" t="s">
        <v>207</v>
      </c>
      <c r="D83" s="57">
        <v>2434128</v>
      </c>
      <c r="E83" s="57"/>
      <c r="F83" s="57">
        <v>14854823953</v>
      </c>
      <c r="G83" s="57"/>
      <c r="H83" s="57">
        <v>-12452677107</v>
      </c>
      <c r="I83" s="57"/>
      <c r="J83" s="57">
        <v>2402146846</v>
      </c>
      <c r="K83" s="57"/>
      <c r="L83" s="57">
        <v>2434128</v>
      </c>
      <c r="M83" s="57"/>
      <c r="N83" s="57">
        <v>14517724803</v>
      </c>
      <c r="O83" s="57"/>
      <c r="P83" s="57">
        <v>-14776617158</v>
      </c>
      <c r="Q83" s="57"/>
      <c r="R83" s="57">
        <v>-258892355</v>
      </c>
    </row>
    <row r="84" spans="1:18">
      <c r="A84" s="155" t="s">
        <v>343</v>
      </c>
      <c r="B84" s="91" t="s">
        <v>184</v>
      </c>
      <c r="D84" s="57">
        <v>1182578</v>
      </c>
      <c r="E84" s="57"/>
      <c r="F84" s="57">
        <v>9022398704</v>
      </c>
      <c r="G84" s="57"/>
      <c r="H84" s="57">
        <v>-8810623107</v>
      </c>
      <c r="I84" s="57"/>
      <c r="J84" s="57">
        <v>211775597</v>
      </c>
      <c r="K84" s="57"/>
      <c r="L84" s="57">
        <v>1182578</v>
      </c>
      <c r="M84" s="57"/>
      <c r="N84" s="57">
        <v>8768766797</v>
      </c>
      <c r="O84" s="57"/>
      <c r="P84" s="57">
        <v>-9627728531</v>
      </c>
      <c r="Q84" s="57"/>
      <c r="R84" s="57">
        <v>-858961734</v>
      </c>
    </row>
    <row r="85" spans="1:18">
      <c r="A85" s="155" t="s">
        <v>344</v>
      </c>
      <c r="B85" s="91" t="s">
        <v>205</v>
      </c>
      <c r="D85" s="57">
        <v>2398072</v>
      </c>
      <c r="E85" s="57"/>
      <c r="F85" s="57">
        <v>11388221417</v>
      </c>
      <c r="G85" s="57"/>
      <c r="H85" s="57">
        <v>-9813258900</v>
      </c>
      <c r="I85" s="57"/>
      <c r="J85" s="57">
        <v>1574962517</v>
      </c>
      <c r="K85" s="57"/>
      <c r="L85" s="57">
        <v>2398072</v>
      </c>
      <c r="M85" s="57"/>
      <c r="N85" s="57">
        <v>11200121778</v>
      </c>
      <c r="O85" s="57"/>
      <c r="P85" s="57">
        <v>-10048235438</v>
      </c>
      <c r="Q85" s="57"/>
      <c r="R85" s="57">
        <v>1151886340</v>
      </c>
    </row>
    <row r="86" spans="1:18">
      <c r="A86" s="155" t="s">
        <v>345</v>
      </c>
      <c r="B86" s="91" t="s">
        <v>158</v>
      </c>
      <c r="D86" s="57">
        <v>1185178</v>
      </c>
      <c r="E86" s="57"/>
      <c r="F86" s="57">
        <v>24873184301</v>
      </c>
      <c r="G86" s="57"/>
      <c r="H86" s="57">
        <v>-22899916976</v>
      </c>
      <c r="I86" s="57"/>
      <c r="J86" s="57">
        <v>1973267325</v>
      </c>
      <c r="K86" s="57"/>
      <c r="L86" s="57">
        <v>1185178</v>
      </c>
      <c r="M86" s="57"/>
      <c r="N86" s="57">
        <v>24152080544</v>
      </c>
      <c r="O86" s="57"/>
      <c r="P86" s="57">
        <v>-24455620626</v>
      </c>
      <c r="Q86" s="57"/>
      <c r="R86" s="57">
        <v>-303540082</v>
      </c>
    </row>
    <row r="87" spans="1:18">
      <c r="A87" s="155" t="s">
        <v>346</v>
      </c>
      <c r="B87" s="91" t="s">
        <v>160</v>
      </c>
      <c r="D87" s="57">
        <v>1898018</v>
      </c>
      <c r="E87" s="57"/>
      <c r="F87" s="57">
        <v>9613359199</v>
      </c>
      <c r="G87" s="57"/>
      <c r="H87" s="57">
        <v>-6990404117</v>
      </c>
      <c r="I87" s="57"/>
      <c r="J87" s="57">
        <v>2622955082</v>
      </c>
      <c r="K87" s="57"/>
      <c r="L87" s="57">
        <v>1898018</v>
      </c>
      <c r="M87" s="57"/>
      <c r="N87" s="57">
        <v>10885611534</v>
      </c>
      <c r="O87" s="57"/>
      <c r="P87" s="57">
        <v>-9233108096</v>
      </c>
      <c r="Q87" s="57"/>
      <c r="R87" s="57">
        <v>1652503438</v>
      </c>
    </row>
    <row r="88" spans="1:18">
      <c r="A88" s="155" t="s">
        <v>347</v>
      </c>
      <c r="B88" s="91" t="s">
        <v>123</v>
      </c>
      <c r="D88" s="57">
        <v>2004847</v>
      </c>
      <c r="E88" s="57"/>
      <c r="F88" s="57">
        <v>14149076232</v>
      </c>
      <c r="G88" s="57"/>
      <c r="H88" s="57">
        <v>-11817190727</v>
      </c>
      <c r="I88" s="57"/>
      <c r="J88" s="57">
        <v>2331885505</v>
      </c>
      <c r="K88" s="57"/>
      <c r="L88" s="57">
        <v>2004847</v>
      </c>
      <c r="M88" s="57"/>
      <c r="N88" s="57">
        <v>14288626773</v>
      </c>
      <c r="O88" s="57"/>
      <c r="P88" s="57">
        <v>-15525399075</v>
      </c>
      <c r="Q88" s="57"/>
      <c r="R88" s="57">
        <v>-1236772302</v>
      </c>
    </row>
    <row r="89" spans="1:18">
      <c r="A89" s="155" t="s">
        <v>348</v>
      </c>
      <c r="B89" s="91" t="s">
        <v>197</v>
      </c>
      <c r="D89" s="57">
        <v>296379</v>
      </c>
      <c r="E89" s="57"/>
      <c r="F89" s="57">
        <v>5008004571</v>
      </c>
      <c r="G89" s="57"/>
      <c r="H89" s="57">
        <v>-3567847607</v>
      </c>
      <c r="I89" s="57"/>
      <c r="J89" s="57">
        <v>1440156964</v>
      </c>
      <c r="K89" s="57"/>
      <c r="L89" s="57">
        <v>296379</v>
      </c>
      <c r="M89" s="57"/>
      <c r="N89" s="57">
        <v>5066858342</v>
      </c>
      <c r="O89" s="57"/>
      <c r="P89" s="57">
        <v>-4648572086</v>
      </c>
      <c r="Q89" s="57"/>
      <c r="R89" s="57">
        <v>418286256</v>
      </c>
    </row>
    <row r="90" spans="1:18">
      <c r="A90" s="155" t="s">
        <v>349</v>
      </c>
      <c r="B90" s="91" t="s">
        <v>125</v>
      </c>
      <c r="D90" s="57">
        <v>2674986</v>
      </c>
      <c r="E90" s="57"/>
      <c r="F90" s="57">
        <v>27402694257</v>
      </c>
      <c r="G90" s="57"/>
      <c r="H90" s="57">
        <v>-23690594853</v>
      </c>
      <c r="I90" s="57"/>
      <c r="J90" s="57">
        <v>3712099404</v>
      </c>
      <c r="K90" s="57"/>
      <c r="L90" s="57">
        <v>2674986</v>
      </c>
      <c r="M90" s="57"/>
      <c r="N90" s="57">
        <v>27840301996</v>
      </c>
      <c r="O90" s="57"/>
      <c r="P90" s="57">
        <v>-26619176682</v>
      </c>
      <c r="Q90" s="57"/>
      <c r="R90" s="57">
        <v>1221125314</v>
      </c>
    </row>
    <row r="91" spans="1:18">
      <c r="A91" s="155" t="s">
        <v>350</v>
      </c>
      <c r="B91" s="91" t="s">
        <v>157</v>
      </c>
      <c r="D91" s="57">
        <v>1125318</v>
      </c>
      <c r="E91" s="57"/>
      <c r="F91" s="57">
        <v>15240582816</v>
      </c>
      <c r="G91" s="57"/>
      <c r="H91" s="57">
        <v>-12630945874</v>
      </c>
      <c r="I91" s="57"/>
      <c r="J91" s="57">
        <v>2609636942</v>
      </c>
      <c r="K91" s="57"/>
      <c r="L91" s="57">
        <v>1125318</v>
      </c>
      <c r="M91" s="57"/>
      <c r="N91" s="57">
        <v>14586835551</v>
      </c>
      <c r="O91" s="57"/>
      <c r="P91" s="57">
        <v>-15461088677</v>
      </c>
      <c r="Q91" s="57"/>
      <c r="R91" s="57">
        <v>-874253126</v>
      </c>
    </row>
    <row r="92" spans="1:18">
      <c r="A92" s="155" t="s">
        <v>523</v>
      </c>
      <c r="B92" s="91" t="s">
        <v>156</v>
      </c>
      <c r="D92" s="57">
        <v>2653034</v>
      </c>
      <c r="E92" s="57"/>
      <c r="F92" s="57">
        <v>45860426024</v>
      </c>
      <c r="G92" s="57"/>
      <c r="H92" s="57">
        <v>-41741457711</v>
      </c>
      <c r="I92" s="57"/>
      <c r="J92" s="57">
        <v>4118968313</v>
      </c>
      <c r="K92" s="57"/>
      <c r="L92" s="57">
        <v>2653034</v>
      </c>
      <c r="M92" s="57"/>
      <c r="N92" s="57">
        <v>46626552558</v>
      </c>
      <c r="O92" s="57"/>
      <c r="P92" s="57">
        <v>-38512569998</v>
      </c>
      <c r="Q92" s="57"/>
      <c r="R92" s="57">
        <v>8113982560</v>
      </c>
    </row>
    <row r="93" spans="1:18">
      <c r="A93" s="155" t="s">
        <v>460</v>
      </c>
      <c r="B93" s="283" t="s">
        <v>503</v>
      </c>
      <c r="D93" s="57">
        <v>0</v>
      </c>
      <c r="E93" s="57"/>
      <c r="F93" s="57">
        <v>0</v>
      </c>
      <c r="G93" s="57"/>
      <c r="H93" s="57">
        <v>-41388033</v>
      </c>
      <c r="I93" s="57"/>
      <c r="J93" s="57">
        <v>-41388033</v>
      </c>
      <c r="K93" s="57"/>
      <c r="L93" s="57">
        <v>0</v>
      </c>
      <c r="M93" s="57"/>
      <c r="N93" s="57"/>
      <c r="O93" s="57"/>
      <c r="P93" s="57">
        <v>0</v>
      </c>
      <c r="Q93" s="57"/>
      <c r="R93" s="57">
        <v>0</v>
      </c>
    </row>
    <row r="94" spans="1:18">
      <c r="A94" s="155" t="s">
        <v>351</v>
      </c>
      <c r="B94" s="91" t="s">
        <v>443</v>
      </c>
      <c r="D94" s="57">
        <v>0</v>
      </c>
      <c r="E94" s="57"/>
      <c r="F94" s="57">
        <v>0</v>
      </c>
      <c r="G94" s="57"/>
      <c r="H94" s="57">
        <v>205204360</v>
      </c>
      <c r="I94" s="57"/>
      <c r="J94" s="57">
        <v>205204360</v>
      </c>
      <c r="K94" s="57"/>
      <c r="L94" s="57">
        <v>0</v>
      </c>
      <c r="M94" s="57"/>
      <c r="N94" s="57"/>
      <c r="O94" s="57"/>
      <c r="P94" s="57">
        <v>0</v>
      </c>
      <c r="Q94" s="57"/>
      <c r="R94" s="57">
        <v>0</v>
      </c>
    </row>
    <row r="95" spans="1:18">
      <c r="A95" s="155" t="s">
        <v>352</v>
      </c>
      <c r="B95" s="91" t="s">
        <v>134</v>
      </c>
      <c r="D95" s="57">
        <v>2510488</v>
      </c>
      <c r="E95" s="57"/>
      <c r="F95" s="57">
        <v>14568655143</v>
      </c>
      <c r="G95" s="57"/>
      <c r="H95" s="57">
        <v>-11631134764</v>
      </c>
      <c r="I95" s="57"/>
      <c r="J95" s="57">
        <v>2937520379</v>
      </c>
      <c r="K95" s="57"/>
      <c r="L95" s="57">
        <v>2510488</v>
      </c>
      <c r="M95" s="57"/>
      <c r="N95" s="57">
        <v>14400372562</v>
      </c>
      <c r="O95" s="57"/>
      <c r="P95" s="57">
        <v>-11532458732</v>
      </c>
      <c r="Q95" s="57"/>
      <c r="R95" s="57">
        <v>2867913830</v>
      </c>
    </row>
    <row r="96" spans="1:18">
      <c r="A96" s="155" t="s">
        <v>353</v>
      </c>
      <c r="B96" s="91" t="s">
        <v>263</v>
      </c>
      <c r="D96" s="57">
        <v>492321</v>
      </c>
      <c r="E96" s="57"/>
      <c r="F96" s="57">
        <v>2037802028</v>
      </c>
      <c r="G96" s="57"/>
      <c r="H96" s="57">
        <v>-1609310517</v>
      </c>
      <c r="I96" s="57"/>
      <c r="J96" s="57">
        <v>428491511</v>
      </c>
      <c r="K96" s="57"/>
      <c r="L96" s="57">
        <v>492321</v>
      </c>
      <c r="M96" s="57"/>
      <c r="N96" s="57">
        <v>2050299067</v>
      </c>
      <c r="O96" s="57"/>
      <c r="P96" s="57">
        <v>-1537043372</v>
      </c>
      <c r="Q96" s="57"/>
      <c r="R96" s="57">
        <v>513255695</v>
      </c>
    </row>
    <row r="97" spans="1:18">
      <c r="A97" s="155" t="s">
        <v>440</v>
      </c>
      <c r="B97" s="91" t="s">
        <v>121</v>
      </c>
      <c r="D97" s="57">
        <v>1977354</v>
      </c>
      <c r="E97" s="57"/>
      <c r="F97" s="57">
        <v>23530694938.000004</v>
      </c>
      <c r="G97" s="57"/>
      <c r="H97" s="57">
        <v>-21617468926</v>
      </c>
      <c r="I97" s="57"/>
      <c r="J97" s="57">
        <v>1913226012</v>
      </c>
      <c r="K97" s="57"/>
      <c r="L97" s="57">
        <v>1977354</v>
      </c>
      <c r="M97" s="57"/>
      <c r="N97" s="57">
        <v>24079403336</v>
      </c>
      <c r="O97" s="57"/>
      <c r="P97" s="57">
        <v>-24546523286</v>
      </c>
      <c r="Q97" s="57"/>
      <c r="R97" s="57">
        <v>-467119950</v>
      </c>
    </row>
    <row r="98" spans="1:18">
      <c r="A98" s="155" t="s">
        <v>354</v>
      </c>
      <c r="B98" s="91" t="s">
        <v>276</v>
      </c>
      <c r="D98" s="57">
        <v>246131</v>
      </c>
      <c r="E98" s="57"/>
      <c r="F98" s="57">
        <v>2395556232</v>
      </c>
      <c r="G98" s="57"/>
      <c r="H98" s="57">
        <v>-2459169525</v>
      </c>
      <c r="I98" s="57"/>
      <c r="J98" s="57">
        <v>-63613293</v>
      </c>
      <c r="K98" s="57"/>
      <c r="L98" s="57">
        <v>246131</v>
      </c>
      <c r="M98" s="57"/>
      <c r="N98" s="57">
        <v>2409921296</v>
      </c>
      <c r="O98" s="57"/>
      <c r="P98" s="57">
        <v>-3008289865</v>
      </c>
      <c r="Q98" s="57"/>
      <c r="R98" s="57">
        <v>-598368569</v>
      </c>
    </row>
    <row r="99" spans="1:18">
      <c r="A99" s="155" t="s">
        <v>355</v>
      </c>
      <c r="B99" s="91" t="s">
        <v>264</v>
      </c>
      <c r="D99" s="57">
        <v>123841</v>
      </c>
      <c r="E99" s="57"/>
      <c r="F99" s="57">
        <v>2775256692</v>
      </c>
      <c r="G99" s="57"/>
      <c r="H99" s="57">
        <v>-2669039914</v>
      </c>
      <c r="I99" s="57"/>
      <c r="J99" s="57">
        <v>106216778</v>
      </c>
      <c r="K99" s="57"/>
      <c r="L99" s="57">
        <v>123841</v>
      </c>
      <c r="M99" s="57"/>
      <c r="N99" s="57">
        <v>2792200986</v>
      </c>
      <c r="O99" s="57"/>
      <c r="P99" s="57">
        <v>-2849053191</v>
      </c>
      <c r="Q99" s="57"/>
      <c r="R99" s="57">
        <v>-56852205</v>
      </c>
    </row>
    <row r="100" spans="1:18">
      <c r="A100" s="155" t="s">
        <v>356</v>
      </c>
      <c r="B100" s="91" t="s">
        <v>122</v>
      </c>
      <c r="D100" s="57">
        <v>1321330</v>
      </c>
      <c r="E100" s="57"/>
      <c r="F100" s="57">
        <v>10085762076</v>
      </c>
      <c r="G100" s="57"/>
      <c r="H100" s="57">
        <v>-8789668120</v>
      </c>
      <c r="I100" s="57"/>
      <c r="J100" s="57">
        <v>1296093956</v>
      </c>
      <c r="K100" s="57"/>
      <c r="L100" s="57">
        <v>1321330</v>
      </c>
      <c r="M100" s="57"/>
      <c r="N100" s="57">
        <v>10508059172</v>
      </c>
      <c r="O100" s="57"/>
      <c r="P100" s="57">
        <v>-9830957393</v>
      </c>
      <c r="Q100" s="57"/>
      <c r="R100" s="57">
        <v>677101779</v>
      </c>
    </row>
    <row r="101" spans="1:18">
      <c r="A101" s="155" t="s">
        <v>357</v>
      </c>
      <c r="B101" s="91" t="s">
        <v>540</v>
      </c>
      <c r="D101" s="57">
        <v>812910</v>
      </c>
      <c r="E101" s="57"/>
      <c r="F101" s="57">
        <v>10658944778</v>
      </c>
      <c r="G101" s="57"/>
      <c r="H101" s="57">
        <v>-10136243827</v>
      </c>
      <c r="I101" s="57"/>
      <c r="J101" s="57">
        <v>522700951</v>
      </c>
      <c r="K101" s="57"/>
      <c r="L101" s="57">
        <v>812910</v>
      </c>
      <c r="M101" s="57"/>
      <c r="N101" s="57">
        <v>10722889335</v>
      </c>
      <c r="O101" s="57"/>
      <c r="P101" s="57">
        <v>-10200188384</v>
      </c>
      <c r="Q101" s="57"/>
      <c r="R101" s="57">
        <v>522700951</v>
      </c>
    </row>
    <row r="102" spans="1:18">
      <c r="A102" s="155" t="s">
        <v>358</v>
      </c>
      <c r="B102" s="91" t="s">
        <v>141</v>
      </c>
      <c r="D102" s="57">
        <v>264006</v>
      </c>
      <c r="E102" s="57"/>
      <c r="F102" s="57">
        <v>6422634489</v>
      </c>
      <c r="G102" s="57"/>
      <c r="H102" s="57">
        <v>-5493756373</v>
      </c>
      <c r="I102" s="57"/>
      <c r="J102" s="57">
        <v>928878116</v>
      </c>
      <c r="K102" s="57"/>
      <c r="L102" s="57">
        <v>264006</v>
      </c>
      <c r="M102" s="57"/>
      <c r="N102" s="57">
        <v>8240731204</v>
      </c>
      <c r="O102" s="57"/>
      <c r="P102" s="57">
        <v>-8847799680</v>
      </c>
      <c r="Q102" s="57"/>
      <c r="R102" s="57">
        <v>-607068476</v>
      </c>
    </row>
    <row r="103" spans="1:18">
      <c r="A103" s="155" t="s">
        <v>359</v>
      </c>
      <c r="B103" s="91" t="s">
        <v>199</v>
      </c>
      <c r="D103" s="57">
        <v>173442</v>
      </c>
      <c r="E103" s="57"/>
      <c r="F103" s="57">
        <v>9968023276</v>
      </c>
      <c r="G103" s="57"/>
      <c r="H103" s="57">
        <v>-9055095855</v>
      </c>
      <c r="I103" s="57"/>
      <c r="J103" s="57">
        <v>912927421</v>
      </c>
      <c r="K103" s="57"/>
      <c r="L103" s="57">
        <v>173442</v>
      </c>
      <c r="M103" s="57"/>
      <c r="N103" s="57">
        <v>11119682635</v>
      </c>
      <c r="O103" s="57"/>
      <c r="P103" s="57">
        <v>-10561604109</v>
      </c>
      <c r="Q103" s="57"/>
      <c r="R103" s="57">
        <v>558078526</v>
      </c>
    </row>
    <row r="104" spans="1:18">
      <c r="A104" s="155" t="s">
        <v>360</v>
      </c>
      <c r="B104" s="91" t="s">
        <v>215</v>
      </c>
      <c r="D104" s="57">
        <v>810251</v>
      </c>
      <c r="E104" s="57"/>
      <c r="F104" s="57">
        <v>22785592739</v>
      </c>
      <c r="G104" s="57"/>
      <c r="H104" s="57">
        <v>-18554572997</v>
      </c>
      <c r="I104" s="57"/>
      <c r="J104" s="57">
        <v>4231019742</v>
      </c>
      <c r="K104" s="57"/>
      <c r="L104" s="57">
        <v>810251</v>
      </c>
      <c r="M104" s="57"/>
      <c r="N104" s="57">
        <v>23574164936</v>
      </c>
      <c r="O104" s="57"/>
      <c r="P104" s="57">
        <v>-19674329680</v>
      </c>
      <c r="Q104" s="57"/>
      <c r="R104" s="57">
        <v>3899835256</v>
      </c>
    </row>
    <row r="105" spans="1:18">
      <c r="A105" s="155" t="s">
        <v>361</v>
      </c>
      <c r="B105" s="91" t="s">
        <v>195</v>
      </c>
      <c r="D105" s="57">
        <v>0</v>
      </c>
      <c r="E105" s="57"/>
      <c r="F105" s="57">
        <v>0</v>
      </c>
      <c r="G105" s="57"/>
      <c r="H105" s="57">
        <v>1415173034</v>
      </c>
      <c r="I105" s="57"/>
      <c r="J105" s="57">
        <v>1415173034</v>
      </c>
      <c r="K105" s="57"/>
      <c r="L105" s="57">
        <v>0</v>
      </c>
      <c r="M105" s="57"/>
      <c r="N105" s="57"/>
      <c r="O105" s="57"/>
      <c r="P105" s="57">
        <v>0</v>
      </c>
      <c r="Q105" s="57"/>
      <c r="R105" s="57">
        <v>0</v>
      </c>
    </row>
    <row r="106" spans="1:18">
      <c r="A106" s="155" t="s">
        <v>362</v>
      </c>
      <c r="B106" s="91" t="s">
        <v>104</v>
      </c>
      <c r="D106" s="57">
        <v>1229900</v>
      </c>
      <c r="E106" s="57"/>
      <c r="F106" s="57">
        <v>22972689598</v>
      </c>
      <c r="G106" s="57"/>
      <c r="H106" s="57">
        <v>-21765972140</v>
      </c>
      <c r="I106" s="57"/>
      <c r="J106" s="57">
        <v>1206717458</v>
      </c>
      <c r="K106" s="57"/>
      <c r="L106" s="57">
        <v>1229900</v>
      </c>
      <c r="M106" s="57"/>
      <c r="N106" s="57">
        <v>24818562889</v>
      </c>
      <c r="O106" s="57"/>
      <c r="P106" s="57">
        <v>-25474359415</v>
      </c>
      <c r="Q106" s="57"/>
      <c r="R106" s="57">
        <v>-655796526</v>
      </c>
    </row>
    <row r="107" spans="1:18">
      <c r="A107" s="155" t="s">
        <v>363</v>
      </c>
      <c r="B107" s="91" t="s">
        <v>91</v>
      </c>
      <c r="D107" s="57">
        <v>0</v>
      </c>
      <c r="E107" s="57"/>
      <c r="F107" s="57">
        <v>0</v>
      </c>
      <c r="G107" s="57"/>
      <c r="H107" s="57">
        <v>-198226061</v>
      </c>
      <c r="I107" s="57"/>
      <c r="J107" s="57">
        <v>-198226061</v>
      </c>
      <c r="K107" s="57"/>
      <c r="L107" s="57">
        <v>0</v>
      </c>
      <c r="M107" s="57"/>
      <c r="N107" s="57"/>
      <c r="O107" s="57"/>
      <c r="P107" s="57">
        <v>0</v>
      </c>
      <c r="Q107" s="57"/>
      <c r="R107" s="57">
        <v>0</v>
      </c>
    </row>
    <row r="108" spans="1:18">
      <c r="A108" s="155" t="s">
        <v>364</v>
      </c>
      <c r="B108" s="91" t="s">
        <v>106</v>
      </c>
      <c r="D108" s="57">
        <v>1732337</v>
      </c>
      <c r="E108" s="57"/>
      <c r="F108" s="57">
        <v>33389349335</v>
      </c>
      <c r="G108" s="57"/>
      <c r="H108" s="57">
        <v>-31315783840</v>
      </c>
      <c r="I108" s="57"/>
      <c r="J108" s="57">
        <v>2073565495</v>
      </c>
      <c r="K108" s="57"/>
      <c r="L108" s="57">
        <v>1732337</v>
      </c>
      <c r="M108" s="57"/>
      <c r="N108" s="57">
        <v>32976969821</v>
      </c>
      <c r="O108" s="57"/>
      <c r="P108" s="57">
        <v>-31556655822</v>
      </c>
      <c r="Q108" s="57"/>
      <c r="R108" s="57">
        <v>1420313999</v>
      </c>
    </row>
    <row r="109" spans="1:18">
      <c r="A109" s="155" t="s">
        <v>365</v>
      </c>
      <c r="B109" s="91" t="s">
        <v>187</v>
      </c>
      <c r="D109" s="57">
        <v>2386056</v>
      </c>
      <c r="E109" s="57"/>
      <c r="F109" s="57">
        <v>34752005677</v>
      </c>
      <c r="G109" s="57"/>
      <c r="H109" s="57">
        <v>-30398118246</v>
      </c>
      <c r="I109" s="57"/>
      <c r="J109" s="57">
        <v>4353887431</v>
      </c>
      <c r="K109" s="57"/>
      <c r="L109" s="57">
        <v>2386056</v>
      </c>
      <c r="M109" s="57"/>
      <c r="N109" s="57">
        <v>35934799114</v>
      </c>
      <c r="O109" s="57"/>
      <c r="P109" s="57">
        <v>-31316646677</v>
      </c>
      <c r="Q109" s="57"/>
      <c r="R109" s="57">
        <v>4618152437</v>
      </c>
    </row>
    <row r="110" spans="1:18">
      <c r="A110" s="155" t="s">
        <v>366</v>
      </c>
      <c r="B110" s="91" t="s">
        <v>189</v>
      </c>
      <c r="D110" s="57">
        <v>346420</v>
      </c>
      <c r="E110" s="57"/>
      <c r="F110" s="57">
        <v>11814409110</v>
      </c>
      <c r="G110" s="57"/>
      <c r="H110" s="57">
        <v>-11186355706</v>
      </c>
      <c r="I110" s="57"/>
      <c r="J110" s="57">
        <v>628053404</v>
      </c>
      <c r="K110" s="57"/>
      <c r="L110" s="57">
        <v>346420</v>
      </c>
      <c r="M110" s="57"/>
      <c r="N110" s="57">
        <v>12494699082</v>
      </c>
      <c r="O110" s="57"/>
      <c r="P110" s="57">
        <v>-10409304000</v>
      </c>
      <c r="Q110" s="57"/>
      <c r="R110" s="57">
        <v>2085395082</v>
      </c>
    </row>
    <row r="111" spans="1:18">
      <c r="A111" s="155" t="s">
        <v>524</v>
      </c>
      <c r="B111" s="91" t="s">
        <v>504</v>
      </c>
      <c r="D111" s="57">
        <v>388288</v>
      </c>
      <c r="E111" s="57"/>
      <c r="F111" s="57">
        <v>8801336010</v>
      </c>
      <c r="G111" s="57"/>
      <c r="H111" s="57">
        <v>-7944188791</v>
      </c>
      <c r="I111" s="57"/>
      <c r="J111" s="57">
        <v>857147219</v>
      </c>
      <c r="K111" s="57"/>
      <c r="L111" s="57">
        <v>388288</v>
      </c>
      <c r="M111" s="57"/>
      <c r="N111" s="57">
        <v>8854975017</v>
      </c>
      <c r="O111" s="57"/>
      <c r="P111" s="57">
        <v>-8141882998</v>
      </c>
      <c r="Q111" s="57"/>
      <c r="R111" s="57">
        <v>713092019</v>
      </c>
    </row>
    <row r="112" spans="1:18">
      <c r="A112" s="155" t="s">
        <v>525</v>
      </c>
      <c r="B112" s="91" t="s">
        <v>505</v>
      </c>
      <c r="D112" s="57">
        <v>413999</v>
      </c>
      <c r="E112" s="57"/>
      <c r="F112" s="57">
        <v>5731129673</v>
      </c>
      <c r="G112" s="57"/>
      <c r="H112" s="57">
        <v>-5514442150</v>
      </c>
      <c r="I112" s="57"/>
      <c r="J112" s="57">
        <v>216687523</v>
      </c>
      <c r="K112" s="57"/>
      <c r="L112" s="57">
        <v>413999</v>
      </c>
      <c r="M112" s="57"/>
      <c r="N112" s="57">
        <v>5765812306</v>
      </c>
      <c r="O112" s="57"/>
      <c r="P112" s="57">
        <v>-5294456945</v>
      </c>
      <c r="Q112" s="57"/>
      <c r="R112" s="57">
        <v>471355361</v>
      </c>
    </row>
    <row r="113" spans="1:18">
      <c r="A113" s="155" t="s">
        <v>367</v>
      </c>
      <c r="B113" s="91" t="s">
        <v>218</v>
      </c>
      <c r="D113" s="57">
        <v>1520892</v>
      </c>
      <c r="E113" s="57"/>
      <c r="F113" s="57">
        <v>8474337334</v>
      </c>
      <c r="G113" s="57"/>
      <c r="H113" s="57">
        <v>-8937298541</v>
      </c>
      <c r="I113" s="57"/>
      <c r="J113" s="57">
        <v>-462961207</v>
      </c>
      <c r="K113" s="57"/>
      <c r="L113" s="57">
        <v>1520892</v>
      </c>
      <c r="M113" s="57"/>
      <c r="N113" s="57">
        <v>8481256524</v>
      </c>
      <c r="O113" s="57"/>
      <c r="P113" s="57">
        <v>-7609979029</v>
      </c>
      <c r="Q113" s="57"/>
      <c r="R113" s="57">
        <v>871277495</v>
      </c>
    </row>
    <row r="114" spans="1:18">
      <c r="A114" s="155" t="s">
        <v>526</v>
      </c>
      <c r="B114" s="91" t="s">
        <v>506</v>
      </c>
      <c r="D114" s="57">
        <v>3342254</v>
      </c>
      <c r="E114" s="57"/>
      <c r="F114" s="57">
        <v>5462276105</v>
      </c>
      <c r="G114" s="57"/>
      <c r="H114" s="57">
        <v>-4923824159</v>
      </c>
      <c r="I114" s="57"/>
      <c r="J114" s="57">
        <v>538451946</v>
      </c>
      <c r="K114" s="57"/>
      <c r="L114" s="57">
        <v>3342254</v>
      </c>
      <c r="M114" s="57"/>
      <c r="N114" s="57">
        <v>5494977244</v>
      </c>
      <c r="O114" s="57"/>
      <c r="P114" s="57">
        <v>-4699457285</v>
      </c>
      <c r="Q114" s="57"/>
      <c r="R114" s="57">
        <v>795519959</v>
      </c>
    </row>
    <row r="115" spans="1:18">
      <c r="A115" s="155" t="s">
        <v>368</v>
      </c>
      <c r="B115" s="91" t="s">
        <v>256</v>
      </c>
      <c r="D115" s="57">
        <v>2279474</v>
      </c>
      <c r="E115" s="57"/>
      <c r="F115" s="57">
        <v>3063165931</v>
      </c>
      <c r="G115" s="57"/>
      <c r="H115" s="57">
        <v>-2848718029</v>
      </c>
      <c r="I115" s="57"/>
      <c r="J115" s="57">
        <v>214447902</v>
      </c>
      <c r="K115" s="57"/>
      <c r="L115" s="57">
        <v>2279474</v>
      </c>
      <c r="M115" s="57"/>
      <c r="N115" s="57">
        <v>3081625578</v>
      </c>
      <c r="O115" s="57"/>
      <c r="P115" s="57">
        <v>-2751657325</v>
      </c>
      <c r="Q115" s="57"/>
      <c r="R115" s="57">
        <v>329968253</v>
      </c>
    </row>
    <row r="116" spans="1:18">
      <c r="A116" s="155" t="s">
        <v>369</v>
      </c>
      <c r="B116" s="91" t="s">
        <v>220</v>
      </c>
      <c r="D116" s="57">
        <v>959238</v>
      </c>
      <c r="E116" s="57"/>
      <c r="F116" s="57">
        <v>9937306613</v>
      </c>
      <c r="G116" s="57"/>
      <c r="H116" s="57">
        <v>-8609113131</v>
      </c>
      <c r="I116" s="57"/>
      <c r="J116" s="57">
        <v>1328193482</v>
      </c>
      <c r="K116" s="57"/>
      <c r="L116" s="57">
        <v>959238</v>
      </c>
      <c r="M116" s="57"/>
      <c r="N116" s="57">
        <v>9964736532</v>
      </c>
      <c r="O116" s="57"/>
      <c r="P116" s="57">
        <v>-10599716223</v>
      </c>
      <c r="Q116" s="57"/>
      <c r="R116" s="57">
        <v>-634979691</v>
      </c>
    </row>
    <row r="117" spans="1:18">
      <c r="A117" s="155" t="s">
        <v>475</v>
      </c>
      <c r="B117" s="91" t="s">
        <v>463</v>
      </c>
      <c r="D117" s="57">
        <v>0</v>
      </c>
      <c r="E117" s="57"/>
      <c r="F117" s="57">
        <v>0</v>
      </c>
      <c r="G117" s="57"/>
      <c r="H117" s="57">
        <v>950697575</v>
      </c>
      <c r="I117" s="57"/>
      <c r="J117" s="57">
        <v>950697575</v>
      </c>
      <c r="K117" s="57"/>
      <c r="L117" s="57">
        <v>0</v>
      </c>
      <c r="M117" s="57"/>
      <c r="N117" s="57"/>
      <c r="O117" s="57"/>
      <c r="P117" s="57">
        <v>0</v>
      </c>
      <c r="Q117" s="57"/>
      <c r="R117" s="57">
        <v>0</v>
      </c>
    </row>
    <row r="118" spans="1:18">
      <c r="A118" s="155" t="s">
        <v>370</v>
      </c>
      <c r="B118" s="91" t="s">
        <v>198</v>
      </c>
      <c r="D118" s="57">
        <v>1198565</v>
      </c>
      <c r="E118" s="57"/>
      <c r="F118" s="57">
        <v>18996606776</v>
      </c>
      <c r="G118" s="57"/>
      <c r="H118" s="57">
        <v>-15773387261</v>
      </c>
      <c r="I118" s="57"/>
      <c r="J118" s="57">
        <v>3223219515</v>
      </c>
      <c r="K118" s="57"/>
      <c r="L118" s="57">
        <v>1198565</v>
      </c>
      <c r="M118" s="57"/>
      <c r="N118" s="57">
        <v>19420865879</v>
      </c>
      <c r="O118" s="57"/>
      <c r="P118" s="57">
        <v>-16764373610</v>
      </c>
      <c r="Q118" s="57"/>
      <c r="R118" s="57">
        <v>2656492269</v>
      </c>
    </row>
    <row r="119" spans="1:18">
      <c r="A119" s="155" t="s">
        <v>371</v>
      </c>
      <c r="B119" s="91" t="s">
        <v>164</v>
      </c>
      <c r="D119" s="57">
        <v>281907</v>
      </c>
      <c r="E119" s="57"/>
      <c r="F119" s="57">
        <v>17005649238</v>
      </c>
      <c r="G119" s="57"/>
      <c r="H119" s="57">
        <v>-16560550265</v>
      </c>
      <c r="I119" s="57"/>
      <c r="J119" s="57">
        <v>445098973</v>
      </c>
      <c r="K119" s="57"/>
      <c r="L119" s="57">
        <v>281907</v>
      </c>
      <c r="M119" s="57"/>
      <c r="N119" s="57">
        <v>16814248861</v>
      </c>
      <c r="O119" s="57"/>
      <c r="P119" s="57">
        <v>-16324219926</v>
      </c>
      <c r="Q119" s="57"/>
      <c r="R119" s="57">
        <v>490028935</v>
      </c>
    </row>
    <row r="120" spans="1:18">
      <c r="A120" s="155" t="s">
        <v>372</v>
      </c>
      <c r="B120" s="91" t="s">
        <v>169</v>
      </c>
      <c r="D120" s="57">
        <v>4860722</v>
      </c>
      <c r="E120" s="57"/>
      <c r="F120" s="57">
        <v>16007164149</v>
      </c>
      <c r="G120" s="57"/>
      <c r="H120" s="57">
        <v>-14071857664</v>
      </c>
      <c r="I120" s="57"/>
      <c r="J120" s="57">
        <v>1935306485</v>
      </c>
      <c r="K120" s="57"/>
      <c r="L120" s="57">
        <v>4860722</v>
      </c>
      <c r="M120" s="57"/>
      <c r="N120" s="57">
        <v>15403780649</v>
      </c>
      <c r="O120" s="57"/>
      <c r="P120" s="57">
        <v>-13783008140</v>
      </c>
      <c r="Q120" s="57"/>
      <c r="R120" s="57">
        <v>1620772509</v>
      </c>
    </row>
    <row r="121" spans="1:18">
      <c r="A121" s="155" t="s">
        <v>373</v>
      </c>
      <c r="B121" s="91" t="s">
        <v>145</v>
      </c>
      <c r="D121" s="57">
        <v>1513790</v>
      </c>
      <c r="E121" s="57"/>
      <c r="F121" s="57">
        <v>15265340294</v>
      </c>
      <c r="G121" s="57"/>
      <c r="H121" s="57">
        <v>-14319247436</v>
      </c>
      <c r="I121" s="57"/>
      <c r="J121" s="57">
        <v>946092858</v>
      </c>
      <c r="K121" s="57"/>
      <c r="L121" s="57">
        <v>1513790</v>
      </c>
      <c r="M121" s="57"/>
      <c r="N121" s="57">
        <v>15257688476</v>
      </c>
      <c r="O121" s="57"/>
      <c r="P121" s="57">
        <v>-15027120843</v>
      </c>
      <c r="Q121" s="57"/>
      <c r="R121" s="57">
        <v>230567633</v>
      </c>
    </row>
    <row r="122" spans="1:18">
      <c r="A122" s="155" t="s">
        <v>374</v>
      </c>
      <c r="B122" s="91" t="s">
        <v>211</v>
      </c>
      <c r="D122" s="57">
        <v>437371</v>
      </c>
      <c r="E122" s="57"/>
      <c r="F122" s="57">
        <v>3969111959.9999995</v>
      </c>
      <c r="G122" s="57"/>
      <c r="H122" s="57">
        <v>-3794321891</v>
      </c>
      <c r="I122" s="57"/>
      <c r="J122" s="57">
        <v>174790069</v>
      </c>
      <c r="K122" s="57"/>
      <c r="L122" s="57">
        <v>437371</v>
      </c>
      <c r="M122" s="57"/>
      <c r="N122" s="57">
        <v>3912969835</v>
      </c>
      <c r="O122" s="57"/>
      <c r="P122" s="57">
        <v>-4218388423</v>
      </c>
      <c r="Q122" s="57"/>
      <c r="R122" s="57">
        <v>-305418588</v>
      </c>
    </row>
    <row r="123" spans="1:18">
      <c r="A123" s="155" t="s">
        <v>375</v>
      </c>
      <c r="B123" s="91" t="s">
        <v>124</v>
      </c>
      <c r="D123" s="57">
        <v>364746</v>
      </c>
      <c r="E123" s="57"/>
      <c r="F123" s="57">
        <v>5945312223</v>
      </c>
      <c r="G123" s="57"/>
      <c r="H123" s="57">
        <v>-5544232239</v>
      </c>
      <c r="I123" s="57"/>
      <c r="J123" s="57">
        <v>401079984</v>
      </c>
      <c r="K123" s="57"/>
      <c r="L123" s="57">
        <v>364746</v>
      </c>
      <c r="M123" s="57"/>
      <c r="N123" s="57">
        <v>5751167755</v>
      </c>
      <c r="O123" s="57"/>
      <c r="P123" s="57">
        <v>-5417642271</v>
      </c>
      <c r="Q123" s="57"/>
      <c r="R123" s="57">
        <v>333525484</v>
      </c>
    </row>
    <row r="124" spans="1:18">
      <c r="A124" s="155" t="s">
        <v>376</v>
      </c>
      <c r="B124" s="91" t="s">
        <v>105</v>
      </c>
      <c r="D124" s="57">
        <v>2220572</v>
      </c>
      <c r="E124" s="57"/>
      <c r="F124" s="57">
        <v>6205117406</v>
      </c>
      <c r="G124" s="57"/>
      <c r="H124" s="57">
        <v>-5828935631</v>
      </c>
      <c r="I124" s="57"/>
      <c r="J124" s="57">
        <v>376181775</v>
      </c>
      <c r="K124" s="57"/>
      <c r="L124" s="57">
        <v>2220572</v>
      </c>
      <c r="M124" s="57"/>
      <c r="N124" s="57">
        <v>5736887959</v>
      </c>
      <c r="O124" s="57"/>
      <c r="P124" s="57">
        <v>-5538680953</v>
      </c>
      <c r="Q124" s="57"/>
      <c r="R124" s="57">
        <v>198207006</v>
      </c>
    </row>
    <row r="125" spans="1:18">
      <c r="A125" s="155" t="s">
        <v>377</v>
      </c>
      <c r="B125" s="91" t="s">
        <v>153</v>
      </c>
      <c r="D125" s="57">
        <v>244723</v>
      </c>
      <c r="E125" s="57"/>
      <c r="F125" s="57">
        <v>3022296893</v>
      </c>
      <c r="G125" s="57"/>
      <c r="H125" s="57">
        <v>-1786515230</v>
      </c>
      <c r="I125" s="57"/>
      <c r="J125" s="57">
        <v>1235781663</v>
      </c>
      <c r="K125" s="57"/>
      <c r="L125" s="57">
        <v>244723</v>
      </c>
      <c r="M125" s="57"/>
      <c r="N125" s="57">
        <v>2990026842</v>
      </c>
      <c r="O125" s="57"/>
      <c r="P125" s="57">
        <v>-3968894415</v>
      </c>
      <c r="Q125" s="57"/>
      <c r="R125" s="57">
        <v>-978867573</v>
      </c>
    </row>
    <row r="126" spans="1:18">
      <c r="A126" s="155" t="s">
        <v>378</v>
      </c>
      <c r="B126" s="91" t="s">
        <v>98</v>
      </c>
      <c r="D126" s="57">
        <v>428609</v>
      </c>
      <c r="E126" s="57"/>
      <c r="F126" s="57">
        <v>7683633472</v>
      </c>
      <c r="G126" s="57"/>
      <c r="H126" s="57">
        <v>-7035047330</v>
      </c>
      <c r="I126" s="57"/>
      <c r="J126" s="57">
        <v>648586142</v>
      </c>
      <c r="K126" s="57"/>
      <c r="L126" s="57">
        <v>428609</v>
      </c>
      <c r="M126" s="57"/>
      <c r="N126" s="57">
        <v>7967324624</v>
      </c>
      <c r="O126" s="57"/>
      <c r="P126" s="57">
        <v>-8793390734</v>
      </c>
      <c r="Q126" s="57"/>
      <c r="R126" s="57">
        <v>-826066110</v>
      </c>
    </row>
    <row r="127" spans="1:18">
      <c r="A127" s="155" t="s">
        <v>379</v>
      </c>
      <c r="B127" s="91" t="s">
        <v>229</v>
      </c>
      <c r="D127" s="57">
        <v>669198</v>
      </c>
      <c r="E127" s="57"/>
      <c r="F127" s="57">
        <v>2242104508</v>
      </c>
      <c r="G127" s="57"/>
      <c r="H127" s="57">
        <v>-1719957709</v>
      </c>
      <c r="I127" s="57"/>
      <c r="J127" s="57">
        <v>522146799</v>
      </c>
      <c r="K127" s="57"/>
      <c r="L127" s="57">
        <v>669198</v>
      </c>
      <c r="M127" s="57"/>
      <c r="N127" s="57">
        <v>2362852184</v>
      </c>
      <c r="O127" s="57"/>
      <c r="P127" s="57">
        <v>-3007192824</v>
      </c>
      <c r="Q127" s="57"/>
      <c r="R127" s="57">
        <v>-644340640</v>
      </c>
    </row>
    <row r="128" spans="1:18">
      <c r="A128" s="155" t="s">
        <v>380</v>
      </c>
      <c r="B128" s="91" t="s">
        <v>102</v>
      </c>
      <c r="D128" s="57">
        <v>1072595</v>
      </c>
      <c r="E128" s="57"/>
      <c r="F128" s="57">
        <v>7630199602</v>
      </c>
      <c r="G128" s="57"/>
      <c r="H128" s="57">
        <v>-7090836644</v>
      </c>
      <c r="I128" s="57"/>
      <c r="J128" s="57">
        <v>539362958</v>
      </c>
      <c r="K128" s="57"/>
      <c r="L128" s="57">
        <v>1072595</v>
      </c>
      <c r="M128" s="57"/>
      <c r="N128" s="57">
        <v>7409925490</v>
      </c>
      <c r="O128" s="57"/>
      <c r="P128" s="57">
        <v>-7155992410</v>
      </c>
      <c r="Q128" s="57"/>
      <c r="R128" s="57">
        <v>253933080</v>
      </c>
    </row>
    <row r="129" spans="1:18">
      <c r="A129" s="155" t="s">
        <v>381</v>
      </c>
      <c r="B129" s="91" t="s">
        <v>100</v>
      </c>
      <c r="D129" s="57">
        <v>499908</v>
      </c>
      <c r="E129" s="57"/>
      <c r="F129" s="57">
        <v>2154829722</v>
      </c>
      <c r="G129" s="57"/>
      <c r="H129" s="57">
        <v>-2029746771.0000002</v>
      </c>
      <c r="I129" s="57"/>
      <c r="J129" s="57">
        <v>125082951</v>
      </c>
      <c r="K129" s="57"/>
      <c r="L129" s="57">
        <v>499908</v>
      </c>
      <c r="M129" s="57"/>
      <c r="N129" s="57">
        <v>1962890490</v>
      </c>
      <c r="O129" s="57"/>
      <c r="P129" s="57">
        <v>-2566644462</v>
      </c>
      <c r="Q129" s="57"/>
      <c r="R129" s="57">
        <v>-603753972</v>
      </c>
    </row>
    <row r="130" spans="1:18">
      <c r="A130" s="155" t="s">
        <v>382</v>
      </c>
      <c r="B130" s="91" t="s">
        <v>152</v>
      </c>
      <c r="D130" s="57">
        <v>1992195</v>
      </c>
      <c r="E130" s="57"/>
      <c r="F130" s="57">
        <v>12031779590</v>
      </c>
      <c r="G130" s="57"/>
      <c r="H130" s="57">
        <v>-11641831641</v>
      </c>
      <c r="I130" s="57"/>
      <c r="J130" s="57">
        <v>389947949</v>
      </c>
      <c r="K130" s="57"/>
      <c r="L130" s="57">
        <v>1992195</v>
      </c>
      <c r="M130" s="57"/>
      <c r="N130" s="57">
        <v>11723739861</v>
      </c>
      <c r="O130" s="57"/>
      <c r="P130" s="57">
        <v>-12509896844</v>
      </c>
      <c r="Q130" s="57"/>
      <c r="R130" s="57">
        <v>-786156983</v>
      </c>
    </row>
    <row r="131" spans="1:18">
      <c r="A131" s="155" t="s">
        <v>383</v>
      </c>
      <c r="B131" s="91" t="s">
        <v>163</v>
      </c>
      <c r="D131" s="57">
        <v>257184</v>
      </c>
      <c r="E131" s="57"/>
      <c r="F131" s="57">
        <v>3345107076</v>
      </c>
      <c r="G131" s="57"/>
      <c r="H131" s="57">
        <v>-3384272483</v>
      </c>
      <c r="I131" s="57"/>
      <c r="J131" s="57">
        <v>-39165407</v>
      </c>
      <c r="K131" s="57"/>
      <c r="L131" s="57">
        <v>257184</v>
      </c>
      <c r="M131" s="57"/>
      <c r="N131" s="57">
        <v>3824534273</v>
      </c>
      <c r="O131" s="57"/>
      <c r="P131" s="57">
        <v>-3240471171</v>
      </c>
      <c r="Q131" s="57"/>
      <c r="R131" s="57">
        <v>584063102</v>
      </c>
    </row>
    <row r="132" spans="1:18">
      <c r="A132" s="155" t="s">
        <v>384</v>
      </c>
      <c r="B132" s="91" t="s">
        <v>262</v>
      </c>
      <c r="D132" s="57">
        <v>1238879</v>
      </c>
      <c r="E132" s="57"/>
      <c r="F132" s="57">
        <v>17234891349</v>
      </c>
      <c r="G132" s="57"/>
      <c r="H132" s="57">
        <v>-11905239307</v>
      </c>
      <c r="I132" s="57"/>
      <c r="J132" s="57">
        <v>5329652042</v>
      </c>
      <c r="K132" s="57"/>
      <c r="L132" s="57">
        <v>1238879</v>
      </c>
      <c r="M132" s="57"/>
      <c r="N132" s="57">
        <v>17339627997</v>
      </c>
      <c r="O132" s="57"/>
      <c r="P132" s="57">
        <v>-8885831337</v>
      </c>
      <c r="Q132" s="57"/>
      <c r="R132" s="57">
        <v>8453796660</v>
      </c>
    </row>
    <row r="133" spans="1:18">
      <c r="A133" s="155" t="s">
        <v>385</v>
      </c>
      <c r="B133" s="91" t="s">
        <v>201</v>
      </c>
      <c r="D133" s="57">
        <v>4817657</v>
      </c>
      <c r="E133" s="57"/>
      <c r="F133" s="57">
        <v>19506461292</v>
      </c>
      <c r="G133" s="57"/>
      <c r="H133" s="57">
        <v>-16316696851</v>
      </c>
      <c r="I133" s="57"/>
      <c r="J133" s="57">
        <v>3189764441</v>
      </c>
      <c r="K133" s="57"/>
      <c r="L133" s="57">
        <v>4817657</v>
      </c>
      <c r="M133" s="57"/>
      <c r="N133" s="57">
        <v>18911041216</v>
      </c>
      <c r="O133" s="57"/>
      <c r="P133" s="57">
        <v>-17415588143</v>
      </c>
      <c r="Q133" s="57"/>
      <c r="R133" s="57">
        <v>1495453073</v>
      </c>
    </row>
    <row r="134" spans="1:18">
      <c r="A134" s="155" t="s">
        <v>386</v>
      </c>
      <c r="B134" s="91" t="s">
        <v>208</v>
      </c>
      <c r="D134" s="57">
        <v>618060</v>
      </c>
      <c r="E134" s="57"/>
      <c r="F134" s="57">
        <v>7833919530</v>
      </c>
      <c r="G134" s="57"/>
      <c r="H134" s="57">
        <v>-6687225689</v>
      </c>
      <c r="I134" s="57"/>
      <c r="J134" s="57">
        <v>1146693841</v>
      </c>
      <c r="K134" s="57"/>
      <c r="L134" s="57">
        <v>618060</v>
      </c>
      <c r="M134" s="57"/>
      <c r="N134" s="57">
        <v>7488845135</v>
      </c>
      <c r="O134" s="57"/>
      <c r="P134" s="57">
        <v>-8333378530</v>
      </c>
      <c r="Q134" s="57"/>
      <c r="R134" s="57">
        <v>-844533395</v>
      </c>
    </row>
    <row r="135" spans="1:18">
      <c r="A135" s="155" t="s">
        <v>387</v>
      </c>
      <c r="B135" s="91" t="s">
        <v>101</v>
      </c>
      <c r="D135" s="57">
        <v>4769382</v>
      </c>
      <c r="E135" s="57"/>
      <c r="F135" s="57">
        <v>11357298516</v>
      </c>
      <c r="G135" s="57"/>
      <c r="H135" s="57">
        <v>-11109252605</v>
      </c>
      <c r="I135" s="57"/>
      <c r="J135" s="57">
        <v>248045911</v>
      </c>
      <c r="K135" s="57"/>
      <c r="L135" s="57">
        <v>4769382</v>
      </c>
      <c r="M135" s="57"/>
      <c r="N135" s="57">
        <v>11643735995</v>
      </c>
      <c r="O135" s="57"/>
      <c r="P135" s="57">
        <v>-12286356860</v>
      </c>
      <c r="Q135" s="57"/>
      <c r="R135" s="57">
        <v>-642620865</v>
      </c>
    </row>
    <row r="136" spans="1:18">
      <c r="A136" s="155" t="s">
        <v>388</v>
      </c>
      <c r="B136" s="91" t="s">
        <v>119</v>
      </c>
      <c r="D136" s="57">
        <v>8892784</v>
      </c>
      <c r="E136" s="57"/>
      <c r="F136" s="57">
        <v>62754563162</v>
      </c>
      <c r="G136" s="57"/>
      <c r="H136" s="57">
        <v>-52573892727</v>
      </c>
      <c r="I136" s="57"/>
      <c r="J136" s="57">
        <v>10180670435</v>
      </c>
      <c r="K136" s="57"/>
      <c r="L136" s="57">
        <v>8892784</v>
      </c>
      <c r="M136" s="57"/>
      <c r="N136" s="57">
        <v>63033578107</v>
      </c>
      <c r="O136" s="57"/>
      <c r="P136" s="57">
        <v>-48394691301</v>
      </c>
      <c r="Q136" s="57"/>
      <c r="R136" s="57">
        <v>14638886806</v>
      </c>
    </row>
    <row r="137" spans="1:18">
      <c r="A137" s="155" t="s">
        <v>389</v>
      </c>
      <c r="B137" s="91" t="s">
        <v>192</v>
      </c>
      <c r="D137" s="57">
        <v>917948</v>
      </c>
      <c r="E137" s="57"/>
      <c r="F137" s="57">
        <v>5017783732</v>
      </c>
      <c r="G137" s="57"/>
      <c r="H137" s="57">
        <v>-4374922330</v>
      </c>
      <c r="I137" s="57"/>
      <c r="J137" s="57">
        <v>642861402</v>
      </c>
      <c r="K137" s="57"/>
      <c r="L137" s="57">
        <v>917948</v>
      </c>
      <c r="M137" s="57"/>
      <c r="N137" s="57">
        <v>5055228221</v>
      </c>
      <c r="O137" s="57"/>
      <c r="P137" s="57">
        <v>-5231356049</v>
      </c>
      <c r="Q137" s="57"/>
      <c r="R137" s="57">
        <v>-176127828</v>
      </c>
    </row>
    <row r="138" spans="1:18">
      <c r="A138" s="155" t="s">
        <v>390</v>
      </c>
      <c r="B138" s="91" t="s">
        <v>541</v>
      </c>
      <c r="D138" s="57">
        <v>274650</v>
      </c>
      <c r="E138" s="57"/>
      <c r="F138" s="57">
        <v>2046217761</v>
      </c>
      <c r="G138" s="57"/>
      <c r="H138" s="57">
        <v>-2729884286</v>
      </c>
      <c r="I138" s="57"/>
      <c r="J138" s="57">
        <v>-683666525</v>
      </c>
      <c r="K138" s="57"/>
      <c r="L138" s="57">
        <v>274650</v>
      </c>
      <c r="M138" s="57"/>
      <c r="N138" s="57">
        <v>2058572062</v>
      </c>
      <c r="O138" s="57"/>
      <c r="P138" s="57">
        <v>-2742238587</v>
      </c>
      <c r="Q138" s="57"/>
      <c r="R138" s="57">
        <v>-683666525</v>
      </c>
    </row>
    <row r="139" spans="1:18">
      <c r="A139" s="155" t="s">
        <v>391</v>
      </c>
      <c r="B139" s="91" t="s">
        <v>137</v>
      </c>
      <c r="D139" s="57">
        <v>230014</v>
      </c>
      <c r="E139" s="57"/>
      <c r="F139" s="57">
        <v>2321554105</v>
      </c>
      <c r="G139" s="57"/>
      <c r="H139" s="57">
        <v>-1363503128</v>
      </c>
      <c r="I139" s="57"/>
      <c r="J139" s="57">
        <v>958050977</v>
      </c>
      <c r="K139" s="57"/>
      <c r="L139" s="57">
        <v>230014</v>
      </c>
      <c r="M139" s="57"/>
      <c r="N139" s="57">
        <v>2247461276</v>
      </c>
      <c r="O139" s="57"/>
      <c r="P139" s="57">
        <v>-2439011779</v>
      </c>
      <c r="Q139" s="57"/>
      <c r="R139" s="57">
        <v>-191550503</v>
      </c>
    </row>
    <row r="140" spans="1:18">
      <c r="A140" s="155" t="s">
        <v>392</v>
      </c>
      <c r="B140" s="91" t="s">
        <v>159</v>
      </c>
      <c r="D140" s="57">
        <v>4814414</v>
      </c>
      <c r="E140" s="57"/>
      <c r="F140" s="57">
        <v>18972694397</v>
      </c>
      <c r="G140" s="57"/>
      <c r="H140" s="57">
        <v>-16855770035</v>
      </c>
      <c r="I140" s="57"/>
      <c r="J140" s="57">
        <v>2116924362</v>
      </c>
      <c r="K140" s="57"/>
      <c r="L140" s="57">
        <v>4814414</v>
      </c>
      <c r="M140" s="57"/>
      <c r="N140" s="57">
        <v>19075040947</v>
      </c>
      <c r="O140" s="57"/>
      <c r="P140" s="57">
        <v>-15336895224</v>
      </c>
      <c r="Q140" s="57"/>
      <c r="R140" s="57">
        <v>3738145723</v>
      </c>
    </row>
    <row r="141" spans="1:18">
      <c r="A141" s="155" t="s">
        <v>393</v>
      </c>
      <c r="B141" s="91" t="s">
        <v>272</v>
      </c>
      <c r="D141" s="57">
        <v>89964</v>
      </c>
      <c r="E141" s="57"/>
      <c r="F141" s="57">
        <v>6648788811</v>
      </c>
      <c r="G141" s="57"/>
      <c r="H141" s="57">
        <v>-6184598791</v>
      </c>
      <c r="I141" s="57"/>
      <c r="J141" s="57">
        <v>464190020</v>
      </c>
      <c r="K141" s="57"/>
      <c r="L141" s="57">
        <v>89964</v>
      </c>
      <c r="M141" s="57"/>
      <c r="N141" s="57">
        <v>6688861008</v>
      </c>
      <c r="O141" s="57"/>
      <c r="P141" s="57">
        <v>-6690657902</v>
      </c>
      <c r="Q141" s="57"/>
      <c r="R141" s="57">
        <v>-1796894</v>
      </c>
    </row>
    <row r="142" spans="1:18">
      <c r="A142" s="155" t="s">
        <v>394</v>
      </c>
      <c r="B142" s="91" t="s">
        <v>138</v>
      </c>
      <c r="D142" s="57">
        <v>2809658</v>
      </c>
      <c r="E142" s="57"/>
      <c r="F142" s="57">
        <v>7059802035</v>
      </c>
      <c r="G142" s="57"/>
      <c r="H142" s="57">
        <v>-5770332242</v>
      </c>
      <c r="I142" s="57"/>
      <c r="J142" s="57">
        <v>1289469793</v>
      </c>
      <c r="K142" s="57"/>
      <c r="L142" s="57">
        <v>2809658</v>
      </c>
      <c r="M142" s="57"/>
      <c r="N142" s="57">
        <v>6619804030</v>
      </c>
      <c r="O142" s="57"/>
      <c r="P142" s="57">
        <v>-7957648304</v>
      </c>
      <c r="Q142" s="57"/>
      <c r="R142" s="57">
        <v>-1337844274</v>
      </c>
    </row>
    <row r="143" spans="1:18">
      <c r="A143" s="155" t="s">
        <v>395</v>
      </c>
      <c r="B143" s="91" t="s">
        <v>223</v>
      </c>
      <c r="D143" s="57">
        <v>2727705</v>
      </c>
      <c r="E143" s="57"/>
      <c r="F143" s="57">
        <v>14231055793</v>
      </c>
      <c r="G143" s="57"/>
      <c r="H143" s="57">
        <v>-11786756544</v>
      </c>
      <c r="I143" s="57"/>
      <c r="J143" s="57">
        <v>2444299249</v>
      </c>
      <c r="K143" s="57"/>
      <c r="L143" s="57">
        <v>2727705</v>
      </c>
      <c r="M143" s="57"/>
      <c r="N143" s="57">
        <v>13802788082</v>
      </c>
      <c r="O143" s="57"/>
      <c r="P143" s="57">
        <v>-12928688119</v>
      </c>
      <c r="Q143" s="57"/>
      <c r="R143" s="57">
        <v>874099963</v>
      </c>
    </row>
    <row r="144" spans="1:18">
      <c r="A144" s="155" t="s">
        <v>396</v>
      </c>
      <c r="B144" s="91" t="s">
        <v>228</v>
      </c>
      <c r="D144" s="57">
        <v>492917</v>
      </c>
      <c r="E144" s="57"/>
      <c r="F144" s="57">
        <v>9336993002</v>
      </c>
      <c r="G144" s="57"/>
      <c r="H144" s="57">
        <v>-7883064878</v>
      </c>
      <c r="I144" s="57"/>
      <c r="J144" s="57">
        <v>1453928124</v>
      </c>
      <c r="K144" s="57"/>
      <c r="L144" s="57">
        <v>492917</v>
      </c>
      <c r="M144" s="57"/>
      <c r="N144" s="57">
        <v>9701187466</v>
      </c>
      <c r="O144" s="57"/>
      <c r="P144" s="57">
        <v>-10919225860</v>
      </c>
      <c r="Q144" s="57"/>
      <c r="R144" s="57">
        <v>-1218038394</v>
      </c>
    </row>
    <row r="145" spans="1:18">
      <c r="A145" s="155" t="s">
        <v>397</v>
      </c>
      <c r="B145" s="91" t="s">
        <v>209</v>
      </c>
      <c r="D145" s="57">
        <v>1280414</v>
      </c>
      <c r="E145" s="57"/>
      <c r="F145" s="57">
        <v>10673701898</v>
      </c>
      <c r="G145" s="57"/>
      <c r="H145" s="57">
        <v>-7708441640</v>
      </c>
      <c r="I145" s="57"/>
      <c r="J145" s="57">
        <v>2965260258</v>
      </c>
      <c r="K145" s="57"/>
      <c r="L145" s="57">
        <v>1280414</v>
      </c>
      <c r="M145" s="57"/>
      <c r="N145" s="57">
        <v>10677992710</v>
      </c>
      <c r="O145" s="57"/>
      <c r="P145" s="57">
        <v>-8714817939</v>
      </c>
      <c r="Q145" s="57"/>
      <c r="R145" s="57">
        <v>1963174771</v>
      </c>
    </row>
    <row r="146" spans="1:18">
      <c r="A146" s="155" t="s">
        <v>527</v>
      </c>
      <c r="B146" s="91" t="s">
        <v>114</v>
      </c>
      <c r="D146" s="57">
        <v>878454</v>
      </c>
      <c r="E146" s="57"/>
      <c r="F146" s="57">
        <v>2515392447</v>
      </c>
      <c r="G146" s="57"/>
      <c r="H146" s="57">
        <v>-2000257620</v>
      </c>
      <c r="I146" s="57"/>
      <c r="J146" s="57">
        <v>515134827</v>
      </c>
      <c r="K146" s="57"/>
      <c r="L146" s="57">
        <v>878454</v>
      </c>
      <c r="M146" s="57"/>
      <c r="N146" s="57">
        <v>2400501571</v>
      </c>
      <c r="O146" s="57"/>
      <c r="P146" s="57">
        <v>-3541927671</v>
      </c>
      <c r="Q146" s="57"/>
      <c r="R146" s="57">
        <v>-1141426100</v>
      </c>
    </row>
    <row r="147" spans="1:18">
      <c r="A147" s="155" t="s">
        <v>398</v>
      </c>
      <c r="B147" s="91" t="s">
        <v>507</v>
      </c>
      <c r="D147" s="57">
        <v>613130</v>
      </c>
      <c r="E147" s="57"/>
      <c r="F147" s="57">
        <v>10178079275</v>
      </c>
      <c r="G147" s="57"/>
      <c r="H147" s="57">
        <v>-9352179905</v>
      </c>
      <c r="I147" s="57"/>
      <c r="J147" s="57">
        <v>825899370</v>
      </c>
      <c r="K147" s="57"/>
      <c r="L147" s="57">
        <v>613130</v>
      </c>
      <c r="M147" s="57"/>
      <c r="N147" s="57">
        <v>10239660340</v>
      </c>
      <c r="O147" s="57"/>
      <c r="P147" s="57">
        <v>-8140181616</v>
      </c>
      <c r="Q147" s="57"/>
      <c r="R147" s="57">
        <v>2099478724</v>
      </c>
    </row>
    <row r="148" spans="1:18">
      <c r="A148" s="155" t="s">
        <v>399</v>
      </c>
      <c r="B148" s="91" t="s">
        <v>162</v>
      </c>
      <c r="D148" s="57">
        <v>374820</v>
      </c>
      <c r="E148" s="57"/>
      <c r="F148" s="57">
        <v>12077814192</v>
      </c>
      <c r="G148" s="57"/>
      <c r="H148" s="57">
        <v>-11003538653</v>
      </c>
      <c r="I148" s="57"/>
      <c r="J148" s="57">
        <v>1074275539</v>
      </c>
      <c r="K148" s="57"/>
      <c r="L148" s="57">
        <v>374820</v>
      </c>
      <c r="M148" s="57"/>
      <c r="N148" s="57">
        <v>11634619702</v>
      </c>
      <c r="O148" s="57"/>
      <c r="P148" s="57">
        <v>-9414240694</v>
      </c>
      <c r="Q148" s="57"/>
      <c r="R148" s="57">
        <v>2220379008</v>
      </c>
    </row>
    <row r="149" spans="1:18">
      <c r="A149" s="155" t="s">
        <v>400</v>
      </c>
      <c r="B149" s="91" t="s">
        <v>165</v>
      </c>
      <c r="D149" s="57">
        <v>504997</v>
      </c>
      <c r="E149" s="57"/>
      <c r="F149" s="57">
        <v>4127564770.9999995</v>
      </c>
      <c r="G149" s="57"/>
      <c r="H149" s="57">
        <v>-3412622231</v>
      </c>
      <c r="I149" s="57"/>
      <c r="J149" s="57">
        <v>714942540</v>
      </c>
      <c r="K149" s="57"/>
      <c r="L149" s="57">
        <v>504997</v>
      </c>
      <c r="M149" s="57"/>
      <c r="N149" s="57">
        <v>3760012232</v>
      </c>
      <c r="O149" s="57"/>
      <c r="P149" s="57">
        <v>-4137138136</v>
      </c>
      <c r="Q149" s="57"/>
      <c r="R149" s="57">
        <v>-377125904</v>
      </c>
    </row>
    <row r="150" spans="1:18">
      <c r="A150" s="155" t="s">
        <v>401</v>
      </c>
      <c r="B150" s="91" t="s">
        <v>94</v>
      </c>
      <c r="D150" s="57">
        <v>984097</v>
      </c>
      <c r="E150" s="57"/>
      <c r="F150" s="57">
        <v>5566122217</v>
      </c>
      <c r="G150" s="57"/>
      <c r="H150" s="57">
        <v>-5042657896</v>
      </c>
      <c r="I150" s="57"/>
      <c r="J150" s="57">
        <v>523464321</v>
      </c>
      <c r="K150" s="57"/>
      <c r="L150" s="57">
        <v>984097</v>
      </c>
      <c r="M150" s="57"/>
      <c r="N150" s="57">
        <v>5409617625</v>
      </c>
      <c r="O150" s="57"/>
      <c r="P150" s="57">
        <v>-4901411691</v>
      </c>
      <c r="Q150" s="57"/>
      <c r="R150" s="57">
        <v>508205934</v>
      </c>
    </row>
    <row r="151" spans="1:18">
      <c r="A151" s="155" t="s">
        <v>402</v>
      </c>
      <c r="B151" s="91" t="s">
        <v>224</v>
      </c>
      <c r="D151" s="57">
        <v>465660</v>
      </c>
      <c r="E151" s="57"/>
      <c r="F151" s="57">
        <v>4356548346</v>
      </c>
      <c r="G151" s="57"/>
      <c r="H151" s="57">
        <v>-3769355630</v>
      </c>
      <c r="I151" s="57"/>
      <c r="J151" s="57">
        <v>587192716</v>
      </c>
      <c r="K151" s="57"/>
      <c r="L151" s="57">
        <v>465660</v>
      </c>
      <c r="M151" s="57"/>
      <c r="N151" s="57">
        <v>4179862884</v>
      </c>
      <c r="O151" s="57"/>
      <c r="P151" s="57">
        <v>-3887645464</v>
      </c>
      <c r="Q151" s="57"/>
      <c r="R151" s="57">
        <v>292217420</v>
      </c>
    </row>
    <row r="152" spans="1:18">
      <c r="A152" s="155" t="s">
        <v>403</v>
      </c>
      <c r="B152" s="91" t="s">
        <v>127</v>
      </c>
      <c r="D152" s="57">
        <v>205238</v>
      </c>
      <c r="E152" s="57"/>
      <c r="F152" s="57">
        <v>8879006853</v>
      </c>
      <c r="G152" s="57"/>
      <c r="H152" s="57">
        <v>-7946780117</v>
      </c>
      <c r="I152" s="57"/>
      <c r="J152" s="57">
        <v>932226736</v>
      </c>
      <c r="K152" s="57"/>
      <c r="L152" s="57">
        <v>205238</v>
      </c>
      <c r="M152" s="57"/>
      <c r="N152" s="57">
        <v>8760336311</v>
      </c>
      <c r="O152" s="57"/>
      <c r="P152" s="57">
        <v>-8708633373</v>
      </c>
      <c r="Q152" s="57"/>
      <c r="R152" s="57">
        <v>51702938</v>
      </c>
    </row>
    <row r="153" spans="1:18">
      <c r="A153" s="155" t="s">
        <v>404</v>
      </c>
      <c r="B153" s="91" t="s">
        <v>150</v>
      </c>
      <c r="D153" s="57">
        <v>3316569</v>
      </c>
      <c r="E153" s="57"/>
      <c r="F153" s="57">
        <v>9310077356</v>
      </c>
      <c r="G153" s="57"/>
      <c r="H153" s="57">
        <v>-8640735367</v>
      </c>
      <c r="I153" s="57"/>
      <c r="J153" s="57">
        <v>669341989</v>
      </c>
      <c r="K153" s="57"/>
      <c r="L153" s="57">
        <v>3316569</v>
      </c>
      <c r="M153" s="57"/>
      <c r="N153" s="57">
        <v>8568455511</v>
      </c>
      <c r="O153" s="57"/>
      <c r="P153" s="57">
        <v>-9325134316</v>
      </c>
      <c r="Q153" s="57"/>
      <c r="R153" s="57">
        <v>-756678805</v>
      </c>
    </row>
    <row r="154" spans="1:18">
      <c r="A154" s="155" t="s">
        <v>405</v>
      </c>
      <c r="B154" s="91" t="s">
        <v>182</v>
      </c>
      <c r="D154" s="57">
        <v>1621169</v>
      </c>
      <c r="E154" s="57"/>
      <c r="F154" s="57">
        <v>30442768639</v>
      </c>
      <c r="G154" s="57"/>
      <c r="H154" s="57">
        <v>-27735654976</v>
      </c>
      <c r="I154" s="57"/>
      <c r="J154" s="57">
        <v>2707113663</v>
      </c>
      <c r="K154" s="57"/>
      <c r="L154" s="57">
        <v>1621169</v>
      </c>
      <c r="M154" s="57"/>
      <c r="N154" s="57">
        <v>30409343392</v>
      </c>
      <c r="O154" s="57"/>
      <c r="P154" s="57">
        <v>-32090835880</v>
      </c>
      <c r="Q154" s="57"/>
      <c r="R154" s="57">
        <v>-1681492488</v>
      </c>
    </row>
    <row r="155" spans="1:18">
      <c r="A155" s="155" t="s">
        <v>406</v>
      </c>
      <c r="B155" s="91" t="s">
        <v>178</v>
      </c>
      <c r="D155" s="57">
        <v>207507</v>
      </c>
      <c r="E155" s="57"/>
      <c r="F155" s="57">
        <v>2537477335</v>
      </c>
      <c r="G155" s="57"/>
      <c r="H155" s="57">
        <v>-2058373147</v>
      </c>
      <c r="I155" s="57"/>
      <c r="J155" s="57">
        <v>479104188</v>
      </c>
      <c r="K155" s="57"/>
      <c r="L155" s="57">
        <v>207507</v>
      </c>
      <c r="M155" s="57"/>
      <c r="N155" s="57">
        <v>2477355420</v>
      </c>
      <c r="O155" s="57"/>
      <c r="P155" s="57">
        <v>-2177525007</v>
      </c>
      <c r="Q155" s="57"/>
      <c r="R155" s="57">
        <v>299830413</v>
      </c>
    </row>
    <row r="156" spans="1:18">
      <c r="A156" s="155" t="s">
        <v>407</v>
      </c>
      <c r="B156" s="91" t="s">
        <v>266</v>
      </c>
      <c r="D156" s="57">
        <v>247145</v>
      </c>
      <c r="E156" s="57"/>
      <c r="F156" s="57">
        <v>5843753748</v>
      </c>
      <c r="G156" s="57"/>
      <c r="H156" s="57">
        <v>-5622318625</v>
      </c>
      <c r="I156" s="57"/>
      <c r="J156" s="57">
        <v>221435123</v>
      </c>
      <c r="K156" s="57"/>
      <c r="L156" s="57">
        <v>247145</v>
      </c>
      <c r="M156" s="57"/>
      <c r="N156" s="57">
        <v>5878681675</v>
      </c>
      <c r="O156" s="57"/>
      <c r="P156" s="57">
        <v>-5862071989</v>
      </c>
      <c r="Q156" s="57"/>
      <c r="R156" s="57">
        <v>16609686</v>
      </c>
    </row>
    <row r="157" spans="1:18">
      <c r="A157" s="155" t="s">
        <v>408</v>
      </c>
      <c r="B157" s="91" t="s">
        <v>219</v>
      </c>
      <c r="D157" s="57">
        <v>3049898</v>
      </c>
      <c r="E157" s="57"/>
      <c r="F157" s="57">
        <v>15899776995</v>
      </c>
      <c r="G157" s="57"/>
      <c r="H157" s="57">
        <v>-14999900721</v>
      </c>
      <c r="I157" s="57"/>
      <c r="J157" s="57">
        <v>899876274</v>
      </c>
      <c r="K157" s="57"/>
      <c r="L157" s="57">
        <v>3049898</v>
      </c>
      <c r="M157" s="57"/>
      <c r="N157" s="57">
        <v>15765468696</v>
      </c>
      <c r="O157" s="57"/>
      <c r="P157" s="57">
        <v>-14412672269</v>
      </c>
      <c r="Q157" s="57"/>
      <c r="R157" s="57">
        <v>1352796427</v>
      </c>
    </row>
    <row r="158" spans="1:18">
      <c r="A158" s="155" t="s">
        <v>409</v>
      </c>
      <c r="B158" s="91" t="s">
        <v>193</v>
      </c>
      <c r="D158" s="57">
        <v>309478</v>
      </c>
      <c r="E158" s="57"/>
      <c r="F158" s="57">
        <v>7635413574</v>
      </c>
      <c r="G158" s="57"/>
      <c r="H158" s="57">
        <v>-7343165856</v>
      </c>
      <c r="I158" s="57"/>
      <c r="J158" s="57">
        <v>292247718</v>
      </c>
      <c r="K158" s="57"/>
      <c r="L158" s="57">
        <v>309478</v>
      </c>
      <c r="M158" s="57"/>
      <c r="N158" s="57">
        <v>7208533339</v>
      </c>
      <c r="O158" s="57"/>
      <c r="P158" s="57">
        <v>-6211230241</v>
      </c>
      <c r="Q158" s="57"/>
      <c r="R158" s="57">
        <v>997303098</v>
      </c>
    </row>
    <row r="159" spans="1:18">
      <c r="A159" s="155" t="s">
        <v>410</v>
      </c>
      <c r="B159" s="91" t="s">
        <v>217</v>
      </c>
      <c r="D159" s="57">
        <v>6264129</v>
      </c>
      <c r="E159" s="57"/>
      <c r="F159" s="57">
        <v>11093151832</v>
      </c>
      <c r="G159" s="57"/>
      <c r="H159" s="57">
        <v>-10564232844</v>
      </c>
      <c r="I159" s="57"/>
      <c r="J159" s="57">
        <v>528918988</v>
      </c>
      <c r="K159" s="57"/>
      <c r="L159" s="57">
        <v>6264129</v>
      </c>
      <c r="M159" s="57"/>
      <c r="N159" s="57">
        <v>10740732730</v>
      </c>
      <c r="O159" s="57"/>
      <c r="P159" s="57">
        <v>-11206359543</v>
      </c>
      <c r="Q159" s="57"/>
      <c r="R159" s="57">
        <v>-465626813</v>
      </c>
    </row>
    <row r="160" spans="1:18">
      <c r="A160" s="155" t="s">
        <v>411</v>
      </c>
      <c r="B160" s="91" t="s">
        <v>142</v>
      </c>
      <c r="D160" s="57">
        <v>651237</v>
      </c>
      <c r="E160" s="57"/>
      <c r="F160" s="57">
        <v>5995845451</v>
      </c>
      <c r="G160" s="57"/>
      <c r="H160" s="57">
        <v>-5887189965</v>
      </c>
      <c r="I160" s="57"/>
      <c r="J160" s="57">
        <v>108655486</v>
      </c>
      <c r="K160" s="57"/>
      <c r="L160" s="57">
        <v>651237</v>
      </c>
      <c r="M160" s="57"/>
      <c r="N160" s="57">
        <v>6059180470</v>
      </c>
      <c r="O160" s="57"/>
      <c r="P160" s="57">
        <v>-7624978535</v>
      </c>
      <c r="Q160" s="57"/>
      <c r="R160" s="57">
        <v>-1565798065</v>
      </c>
    </row>
    <row r="161" spans="1:18">
      <c r="A161" s="155" t="s">
        <v>412</v>
      </c>
      <c r="B161" s="91" t="s">
        <v>89</v>
      </c>
      <c r="D161" s="57">
        <v>452306</v>
      </c>
      <c r="E161" s="57"/>
      <c r="F161" s="57">
        <v>16792134643</v>
      </c>
      <c r="G161" s="57"/>
      <c r="H161" s="57">
        <v>-18106515742</v>
      </c>
      <c r="I161" s="57"/>
      <c r="J161" s="57">
        <v>-1314381099</v>
      </c>
      <c r="K161" s="57"/>
      <c r="L161" s="57">
        <v>452306</v>
      </c>
      <c r="M161" s="57"/>
      <c r="N161" s="57">
        <v>16950369535</v>
      </c>
      <c r="O161" s="57"/>
      <c r="P161" s="57">
        <v>-13736542755</v>
      </c>
      <c r="Q161" s="57"/>
      <c r="R161" s="57">
        <v>3213826780</v>
      </c>
    </row>
    <row r="162" spans="1:18">
      <c r="A162" s="155" t="s">
        <v>413</v>
      </c>
      <c r="B162" s="91" t="s">
        <v>170</v>
      </c>
      <c r="D162" s="57">
        <v>283832</v>
      </c>
      <c r="E162" s="57"/>
      <c r="F162" s="57">
        <v>2085230807.0000002</v>
      </c>
      <c r="G162" s="57"/>
      <c r="H162" s="57">
        <v>-1881114561</v>
      </c>
      <c r="I162" s="57"/>
      <c r="J162" s="57">
        <v>204116246</v>
      </c>
      <c r="K162" s="57"/>
      <c r="L162" s="57">
        <v>283832</v>
      </c>
      <c r="M162" s="57"/>
      <c r="N162" s="57">
        <v>2104788273</v>
      </c>
      <c r="O162" s="57"/>
      <c r="P162" s="57">
        <v>-3913967591</v>
      </c>
      <c r="Q162" s="57"/>
      <c r="R162" s="57">
        <v>-1809179318</v>
      </c>
    </row>
    <row r="163" spans="1:18">
      <c r="A163" s="155" t="s">
        <v>414</v>
      </c>
      <c r="B163" s="91" t="s">
        <v>268</v>
      </c>
      <c r="D163" s="57">
        <v>1548536</v>
      </c>
      <c r="E163" s="57"/>
      <c r="F163" s="57">
        <v>8492027015</v>
      </c>
      <c r="G163" s="57"/>
      <c r="H163" s="57">
        <v>-7016199467</v>
      </c>
      <c r="I163" s="57"/>
      <c r="J163" s="57">
        <v>1475827548</v>
      </c>
      <c r="K163" s="57"/>
      <c r="L163" s="57">
        <v>1548536</v>
      </c>
      <c r="M163" s="57"/>
      <c r="N163" s="57">
        <v>8542685446</v>
      </c>
      <c r="O163" s="57"/>
      <c r="P163" s="57">
        <v>-6711211879</v>
      </c>
      <c r="Q163" s="57"/>
      <c r="R163" s="57">
        <v>1831473567</v>
      </c>
    </row>
    <row r="164" spans="1:18">
      <c r="A164" s="155" t="s">
        <v>415</v>
      </c>
      <c r="B164" s="91" t="s">
        <v>204</v>
      </c>
      <c r="D164" s="57">
        <v>152594</v>
      </c>
      <c r="E164" s="57"/>
      <c r="F164" s="57">
        <v>5090780453</v>
      </c>
      <c r="G164" s="57"/>
      <c r="H164" s="57">
        <v>-4557167612</v>
      </c>
      <c r="I164" s="57"/>
      <c r="J164" s="57">
        <v>533612841</v>
      </c>
      <c r="K164" s="57"/>
      <c r="L164" s="57">
        <v>152594</v>
      </c>
      <c r="M164" s="57"/>
      <c r="N164" s="57">
        <v>5097160253</v>
      </c>
      <c r="O164" s="57"/>
      <c r="P164" s="57">
        <v>-5279540192</v>
      </c>
      <c r="Q164" s="57"/>
      <c r="R164" s="57">
        <v>-182379939</v>
      </c>
    </row>
    <row r="165" spans="1:18">
      <c r="A165" s="155" t="s">
        <v>416</v>
      </c>
      <c r="B165" s="91" t="s">
        <v>260</v>
      </c>
      <c r="D165" s="57">
        <v>44197</v>
      </c>
      <c r="E165" s="57"/>
      <c r="F165" s="57">
        <v>3226245159</v>
      </c>
      <c r="G165" s="57"/>
      <c r="H165" s="57">
        <v>-3020034140</v>
      </c>
      <c r="I165" s="57"/>
      <c r="J165" s="57">
        <v>206211019</v>
      </c>
      <c r="K165" s="57"/>
      <c r="L165" s="57">
        <v>44197</v>
      </c>
      <c r="M165" s="57"/>
      <c r="N165" s="57">
        <v>3246037950</v>
      </c>
      <c r="O165" s="57"/>
      <c r="P165" s="57">
        <v>-3330967976</v>
      </c>
      <c r="Q165" s="57"/>
      <c r="R165" s="57">
        <v>-84930026</v>
      </c>
    </row>
    <row r="166" spans="1:18">
      <c r="A166" s="155" t="s">
        <v>417</v>
      </c>
      <c r="B166" s="91" t="s">
        <v>172</v>
      </c>
      <c r="D166" s="57">
        <v>1013235</v>
      </c>
      <c r="E166" s="57"/>
      <c r="F166" s="57">
        <v>17863734256</v>
      </c>
      <c r="G166" s="57"/>
      <c r="H166" s="57">
        <v>-9526088194</v>
      </c>
      <c r="I166" s="57"/>
      <c r="J166" s="57">
        <v>8337646062</v>
      </c>
      <c r="K166" s="57"/>
      <c r="L166" s="57">
        <v>1013235</v>
      </c>
      <c r="M166" s="57"/>
      <c r="N166" s="57">
        <v>17726830033</v>
      </c>
      <c r="O166" s="57"/>
      <c r="P166" s="57">
        <v>-9944982343</v>
      </c>
      <c r="Q166" s="57"/>
      <c r="R166" s="57">
        <v>7781847690</v>
      </c>
    </row>
    <row r="167" spans="1:18">
      <c r="A167" s="155" t="s">
        <v>418</v>
      </c>
      <c r="B167" s="91" t="s">
        <v>203</v>
      </c>
      <c r="D167" s="57">
        <v>700</v>
      </c>
      <c r="E167" s="57"/>
      <c r="F167" s="57">
        <v>4421980</v>
      </c>
      <c r="G167" s="57"/>
      <c r="H167" s="57">
        <v>1393859</v>
      </c>
      <c r="I167" s="57"/>
      <c r="J167" s="57">
        <v>5815839</v>
      </c>
      <c r="K167" s="57"/>
      <c r="L167" s="57">
        <v>700</v>
      </c>
      <c r="M167" s="57"/>
      <c r="N167" s="57">
        <v>4035887</v>
      </c>
      <c r="O167" s="57"/>
      <c r="P167" s="57">
        <v>-3607571</v>
      </c>
      <c r="Q167" s="57"/>
      <c r="R167" s="57">
        <v>428316</v>
      </c>
    </row>
    <row r="168" spans="1:18">
      <c r="A168" s="155" t="s">
        <v>528</v>
      </c>
      <c r="B168" s="91" t="s">
        <v>115</v>
      </c>
      <c r="D168" s="57">
        <v>606490</v>
      </c>
      <c r="E168" s="57"/>
      <c r="F168" s="57">
        <v>2432084620</v>
      </c>
      <c r="G168" s="57"/>
      <c r="H168" s="57">
        <v>-2269530092</v>
      </c>
      <c r="I168" s="57"/>
      <c r="J168" s="57">
        <v>162554528</v>
      </c>
      <c r="K168" s="57"/>
      <c r="L168" s="57">
        <v>606490</v>
      </c>
      <c r="M168" s="57"/>
      <c r="N168" s="57">
        <v>2285490855</v>
      </c>
      <c r="O168" s="57"/>
      <c r="P168" s="57">
        <v>-1877496273</v>
      </c>
      <c r="Q168" s="57"/>
      <c r="R168" s="57">
        <v>407994582</v>
      </c>
    </row>
    <row r="169" spans="1:18">
      <c r="A169" s="155" t="s">
        <v>419</v>
      </c>
      <c r="B169" s="91" t="s">
        <v>508</v>
      </c>
      <c r="D169" s="57">
        <v>0</v>
      </c>
      <c r="E169" s="57"/>
      <c r="F169" s="57">
        <v>0</v>
      </c>
      <c r="G169" s="57"/>
      <c r="H169" s="57">
        <v>5594190</v>
      </c>
      <c r="I169" s="57"/>
      <c r="J169" s="57">
        <v>5594190</v>
      </c>
      <c r="K169" s="57"/>
      <c r="L169" s="57">
        <v>0</v>
      </c>
      <c r="M169" s="57"/>
      <c r="N169" s="57"/>
      <c r="O169" s="57"/>
      <c r="P169" s="57">
        <v>0</v>
      </c>
      <c r="Q169" s="57"/>
      <c r="R169" s="57">
        <v>0</v>
      </c>
    </row>
    <row r="170" spans="1:18">
      <c r="A170" s="155" t="s">
        <v>420</v>
      </c>
      <c r="B170" s="91" t="s">
        <v>174</v>
      </c>
      <c r="D170" s="57">
        <v>9901809</v>
      </c>
      <c r="E170" s="57"/>
      <c r="F170" s="57">
        <v>12706058117.000002</v>
      </c>
      <c r="G170" s="57"/>
      <c r="H170" s="57">
        <v>-11137690617</v>
      </c>
      <c r="I170" s="57"/>
      <c r="J170" s="57">
        <v>1568367500</v>
      </c>
      <c r="K170" s="57"/>
      <c r="L170" s="57">
        <v>9901809</v>
      </c>
      <c r="M170" s="57"/>
      <c r="N170" s="57">
        <v>13219594778</v>
      </c>
      <c r="O170" s="57"/>
      <c r="P170" s="57">
        <v>-13437647879</v>
      </c>
      <c r="Q170" s="57"/>
      <c r="R170" s="57">
        <v>-218053101</v>
      </c>
    </row>
    <row r="171" spans="1:18">
      <c r="A171" s="155" t="s">
        <v>421</v>
      </c>
      <c r="B171" s="91" t="s">
        <v>97</v>
      </c>
      <c r="D171" s="57">
        <v>3169624</v>
      </c>
      <c r="E171" s="57"/>
      <c r="F171" s="57">
        <v>11130243759</v>
      </c>
      <c r="G171" s="57"/>
      <c r="H171" s="57">
        <v>-10937383891</v>
      </c>
      <c r="I171" s="57"/>
      <c r="J171" s="57">
        <v>192859868</v>
      </c>
      <c r="K171" s="57"/>
      <c r="L171" s="57">
        <v>3169624</v>
      </c>
      <c r="M171" s="57"/>
      <c r="N171" s="57">
        <v>11107822428</v>
      </c>
      <c r="O171" s="57"/>
      <c r="P171" s="57">
        <v>-9388013345</v>
      </c>
      <c r="Q171" s="57"/>
      <c r="R171" s="57">
        <v>1719809083</v>
      </c>
    </row>
    <row r="172" spans="1:18">
      <c r="A172" s="155" t="s">
        <v>422</v>
      </c>
      <c r="B172" s="91" t="s">
        <v>154</v>
      </c>
      <c r="D172" s="57">
        <v>228041</v>
      </c>
      <c r="E172" s="57"/>
      <c r="F172" s="57">
        <v>2038077271</v>
      </c>
      <c r="G172" s="57"/>
      <c r="H172" s="57">
        <v>-2134659397.0000002</v>
      </c>
      <c r="I172" s="57"/>
      <c r="J172" s="57">
        <v>-96582126</v>
      </c>
      <c r="K172" s="57"/>
      <c r="L172" s="57">
        <v>228041</v>
      </c>
      <c r="M172" s="57"/>
      <c r="N172" s="57">
        <v>1901717253</v>
      </c>
      <c r="O172" s="57"/>
      <c r="P172" s="57">
        <v>-1607913366</v>
      </c>
      <c r="Q172" s="57"/>
      <c r="R172" s="57">
        <v>293803887</v>
      </c>
    </row>
    <row r="173" spans="1:18">
      <c r="A173" s="155" t="s">
        <v>423</v>
      </c>
      <c r="B173" s="91" t="s">
        <v>136</v>
      </c>
      <c r="D173" s="57">
        <v>2075239</v>
      </c>
      <c r="E173" s="57"/>
      <c r="F173" s="57">
        <v>4606593835</v>
      </c>
      <c r="G173" s="57"/>
      <c r="H173" s="57">
        <v>-4606593835</v>
      </c>
      <c r="I173" s="57"/>
      <c r="J173" s="57">
        <v>0</v>
      </c>
      <c r="K173" s="57"/>
      <c r="L173" s="57">
        <v>2075239</v>
      </c>
      <c r="M173" s="57"/>
      <c r="N173" s="57">
        <v>4000292023</v>
      </c>
      <c r="O173" s="57"/>
      <c r="P173" s="57">
        <v>-4886841622</v>
      </c>
      <c r="Q173" s="57"/>
      <c r="R173" s="57">
        <v>-886549599</v>
      </c>
    </row>
    <row r="174" spans="1:18">
      <c r="A174" s="155" t="s">
        <v>424</v>
      </c>
      <c r="B174" s="91" t="s">
        <v>131</v>
      </c>
      <c r="D174" s="57">
        <v>3653132</v>
      </c>
      <c r="E174" s="57"/>
      <c r="F174" s="57">
        <v>5401849015</v>
      </c>
      <c r="G174" s="57"/>
      <c r="H174" s="57">
        <v>-4512666304</v>
      </c>
      <c r="I174" s="57"/>
      <c r="J174" s="57">
        <v>889182711</v>
      </c>
      <c r="K174" s="57"/>
      <c r="L174" s="57">
        <v>3653132</v>
      </c>
      <c r="M174" s="57"/>
      <c r="N174" s="57">
        <v>5301794493</v>
      </c>
      <c r="O174" s="57"/>
      <c r="P174" s="57">
        <v>-4969089384</v>
      </c>
      <c r="Q174" s="57"/>
      <c r="R174" s="57">
        <v>332705109</v>
      </c>
    </row>
    <row r="175" spans="1:18">
      <c r="A175" s="155" t="s">
        <v>425</v>
      </c>
      <c r="B175" s="91" t="s">
        <v>190</v>
      </c>
      <c r="D175" s="57">
        <v>1245583</v>
      </c>
      <c r="E175" s="57"/>
      <c r="F175" s="57">
        <v>34186884191</v>
      </c>
      <c r="G175" s="57"/>
      <c r="H175" s="57">
        <v>-30603013683</v>
      </c>
      <c r="I175" s="57"/>
      <c r="J175" s="57">
        <v>3583870508</v>
      </c>
      <c r="K175" s="57"/>
      <c r="L175" s="57">
        <v>1245583</v>
      </c>
      <c r="M175" s="57"/>
      <c r="N175" s="57">
        <v>37134105740</v>
      </c>
      <c r="O175" s="57"/>
      <c r="P175" s="57">
        <v>-38856080023</v>
      </c>
      <c r="Q175" s="57"/>
      <c r="R175" s="57">
        <v>-1721974283</v>
      </c>
    </row>
    <row r="176" spans="1:18">
      <c r="A176" s="155" t="s">
        <v>426</v>
      </c>
      <c r="B176" s="91" t="s">
        <v>96</v>
      </c>
      <c r="D176" s="57">
        <v>356783</v>
      </c>
      <c r="E176" s="57"/>
      <c r="F176" s="57">
        <v>5463515607</v>
      </c>
      <c r="G176" s="57"/>
      <c r="H176" s="57">
        <v>-5224167711</v>
      </c>
      <c r="I176" s="57"/>
      <c r="J176" s="57">
        <v>239347896</v>
      </c>
      <c r="K176" s="57"/>
      <c r="L176" s="57">
        <v>356783</v>
      </c>
      <c r="M176" s="57"/>
      <c r="N176" s="57">
        <v>5103538204</v>
      </c>
      <c r="O176" s="57"/>
      <c r="P176" s="57">
        <v>-5618082080</v>
      </c>
      <c r="Q176" s="57"/>
      <c r="R176" s="57">
        <v>-514543876</v>
      </c>
    </row>
    <row r="177" spans="1:18">
      <c r="A177" s="155" t="s">
        <v>427</v>
      </c>
      <c r="B177" s="91" t="s">
        <v>194</v>
      </c>
      <c r="D177" s="57">
        <v>263184</v>
      </c>
      <c r="E177" s="57"/>
      <c r="F177" s="57">
        <v>8700803007</v>
      </c>
      <c r="G177" s="57"/>
      <c r="H177" s="57">
        <v>-6592353173</v>
      </c>
      <c r="I177" s="57"/>
      <c r="J177" s="57">
        <v>2108449834</v>
      </c>
      <c r="K177" s="57"/>
      <c r="L177" s="57">
        <v>263184</v>
      </c>
      <c r="M177" s="57"/>
      <c r="N177" s="57">
        <v>8246921439</v>
      </c>
      <c r="O177" s="57"/>
      <c r="P177" s="57">
        <v>-6918669718</v>
      </c>
      <c r="Q177" s="57"/>
      <c r="R177" s="57">
        <v>1328251721</v>
      </c>
    </row>
    <row r="178" spans="1:18">
      <c r="A178" s="155" t="s">
        <v>428</v>
      </c>
      <c r="B178" s="91" t="s">
        <v>95</v>
      </c>
      <c r="D178" s="57">
        <v>1229455</v>
      </c>
      <c r="E178" s="57"/>
      <c r="F178" s="57">
        <v>12983489692</v>
      </c>
      <c r="G178" s="57"/>
      <c r="H178" s="57">
        <v>-10778137733</v>
      </c>
      <c r="I178" s="57"/>
      <c r="J178" s="57">
        <v>2205351959</v>
      </c>
      <c r="K178" s="57"/>
      <c r="L178" s="57">
        <v>1229455</v>
      </c>
      <c r="M178" s="57"/>
      <c r="N178" s="57">
        <v>12197027791</v>
      </c>
      <c r="O178" s="57"/>
      <c r="P178" s="57">
        <v>-13337975999</v>
      </c>
      <c r="Q178" s="57"/>
      <c r="R178" s="57">
        <v>-1140948208</v>
      </c>
    </row>
    <row r="179" spans="1:18">
      <c r="A179" s="155" t="s">
        <v>429</v>
      </c>
      <c r="B179" s="91" t="s">
        <v>206</v>
      </c>
      <c r="D179" s="57">
        <v>1550311</v>
      </c>
      <c r="E179" s="57"/>
      <c r="F179" s="57">
        <v>11059188125</v>
      </c>
      <c r="G179" s="57"/>
      <c r="H179" s="57">
        <v>-9356083627</v>
      </c>
      <c r="I179" s="57"/>
      <c r="J179" s="57">
        <v>1703104498</v>
      </c>
      <c r="K179" s="57"/>
      <c r="L179" s="57">
        <v>1550311</v>
      </c>
      <c r="M179" s="57"/>
      <c r="N179" s="57">
        <v>10726055329</v>
      </c>
      <c r="O179" s="57"/>
      <c r="P179" s="57">
        <v>-10413023157</v>
      </c>
      <c r="Q179" s="57"/>
      <c r="R179" s="57">
        <v>313032172</v>
      </c>
    </row>
    <row r="180" spans="1:18">
      <c r="A180" s="155" t="s">
        <v>430</v>
      </c>
      <c r="B180" s="91" t="s">
        <v>177</v>
      </c>
      <c r="D180" s="57">
        <v>1756711</v>
      </c>
      <c r="E180" s="57"/>
      <c r="F180" s="57">
        <v>11724891514.000002</v>
      </c>
      <c r="G180" s="57"/>
      <c r="H180" s="57">
        <v>-10460565064</v>
      </c>
      <c r="I180" s="57"/>
      <c r="J180" s="57">
        <v>1264326450</v>
      </c>
      <c r="K180" s="57"/>
      <c r="L180" s="57">
        <v>1756711</v>
      </c>
      <c r="M180" s="57"/>
      <c r="N180" s="57">
        <v>11280830362</v>
      </c>
      <c r="O180" s="57"/>
      <c r="P180" s="57">
        <v>-10857114807</v>
      </c>
      <c r="Q180" s="57"/>
      <c r="R180" s="57">
        <v>423715555</v>
      </c>
    </row>
    <row r="181" spans="1:18">
      <c r="A181" s="155" t="s">
        <v>431</v>
      </c>
      <c r="B181" s="91" t="s">
        <v>175</v>
      </c>
      <c r="D181" s="57">
        <v>103403</v>
      </c>
      <c r="E181" s="57"/>
      <c r="F181" s="57">
        <v>3531382727</v>
      </c>
      <c r="G181" s="57"/>
      <c r="H181" s="57">
        <v>-3143551566</v>
      </c>
      <c r="I181" s="57"/>
      <c r="J181" s="57">
        <v>387831161</v>
      </c>
      <c r="K181" s="57"/>
      <c r="L181" s="57">
        <v>103403</v>
      </c>
      <c r="M181" s="57"/>
      <c r="N181" s="57">
        <v>3484338685</v>
      </c>
      <c r="O181" s="57"/>
      <c r="P181" s="57">
        <v>-3498210921</v>
      </c>
      <c r="Q181" s="57"/>
      <c r="R181" s="57">
        <v>-13872236</v>
      </c>
    </row>
    <row r="182" spans="1:18">
      <c r="A182" s="155" t="s">
        <v>432</v>
      </c>
      <c r="B182" s="91" t="s">
        <v>120</v>
      </c>
      <c r="D182" s="57">
        <v>384632</v>
      </c>
      <c r="E182" s="57"/>
      <c r="F182" s="57">
        <v>14674354861</v>
      </c>
      <c r="G182" s="57"/>
      <c r="H182" s="57">
        <v>-14632590809</v>
      </c>
      <c r="I182" s="57"/>
      <c r="J182" s="57">
        <v>41764052</v>
      </c>
      <c r="K182" s="57"/>
      <c r="L182" s="57">
        <v>384632</v>
      </c>
      <c r="M182" s="57"/>
      <c r="N182" s="57">
        <v>13469982265</v>
      </c>
      <c r="O182" s="57"/>
      <c r="P182" s="57">
        <v>-12740000260</v>
      </c>
      <c r="Q182" s="57"/>
      <c r="R182" s="57">
        <v>729982005</v>
      </c>
    </row>
    <row r="183" spans="1:18">
      <c r="A183" s="155" t="s">
        <v>433</v>
      </c>
      <c r="B183" s="91" t="s">
        <v>171</v>
      </c>
      <c r="D183" s="57">
        <v>3873530</v>
      </c>
      <c r="E183" s="57"/>
      <c r="F183" s="57">
        <v>20806434232</v>
      </c>
      <c r="G183" s="57"/>
      <c r="H183" s="57">
        <v>-16911813156</v>
      </c>
      <c r="I183" s="57"/>
      <c r="J183" s="57">
        <v>3894621076</v>
      </c>
      <c r="K183" s="57"/>
      <c r="L183" s="57">
        <v>3873530</v>
      </c>
      <c r="M183" s="57"/>
      <c r="N183" s="57">
        <v>20611724997</v>
      </c>
      <c r="O183" s="57"/>
      <c r="P183" s="57">
        <v>-16337413380</v>
      </c>
      <c r="Q183" s="57"/>
      <c r="R183" s="57">
        <v>4274311617</v>
      </c>
    </row>
    <row r="184" spans="1:18">
      <c r="A184" s="155" t="s">
        <v>529</v>
      </c>
      <c r="B184" s="91" t="s">
        <v>270</v>
      </c>
      <c r="D184" s="57">
        <v>1723796</v>
      </c>
      <c r="E184" s="57"/>
      <c r="F184" s="57">
        <v>4583484400</v>
      </c>
      <c r="G184" s="57"/>
      <c r="H184" s="57">
        <v>-4946628210</v>
      </c>
      <c r="I184" s="57"/>
      <c r="J184" s="57">
        <v>-363143810</v>
      </c>
      <c r="K184" s="57"/>
      <c r="L184" s="57">
        <v>1723796</v>
      </c>
      <c r="M184" s="57"/>
      <c r="N184" s="57">
        <v>4611216619</v>
      </c>
      <c r="O184" s="57"/>
      <c r="P184" s="57">
        <v>-5054563519</v>
      </c>
      <c r="Q184" s="57"/>
      <c r="R184" s="57">
        <v>-443346900</v>
      </c>
    </row>
    <row r="185" spans="1:18">
      <c r="A185" s="155" t="s">
        <v>434</v>
      </c>
      <c r="B185" s="91" t="s">
        <v>509</v>
      </c>
      <c r="D185" s="57">
        <v>264429</v>
      </c>
      <c r="E185" s="57"/>
      <c r="F185" s="57">
        <v>4726620322</v>
      </c>
      <c r="G185" s="57"/>
      <c r="H185" s="57">
        <v>-4138545855.0000005</v>
      </c>
      <c r="I185" s="57"/>
      <c r="J185" s="57">
        <v>588074467</v>
      </c>
      <c r="K185" s="57"/>
      <c r="L185" s="57">
        <v>264429</v>
      </c>
      <c r="M185" s="57"/>
      <c r="N185" s="57">
        <v>4755326134</v>
      </c>
      <c r="O185" s="57"/>
      <c r="P185" s="57">
        <v>-4266966394</v>
      </c>
      <c r="Q185" s="57"/>
      <c r="R185" s="57">
        <v>488359740</v>
      </c>
    </row>
    <row r="186" spans="1:18">
      <c r="A186" s="155" t="s">
        <v>435</v>
      </c>
      <c r="B186" s="91" t="s">
        <v>148</v>
      </c>
      <c r="D186" s="57">
        <v>3866899</v>
      </c>
      <c r="E186" s="57"/>
      <c r="F186" s="57">
        <v>15053256858</v>
      </c>
      <c r="G186" s="57"/>
      <c r="H186" s="57">
        <v>-13580178875.000002</v>
      </c>
      <c r="I186" s="57"/>
      <c r="J186" s="57">
        <v>1473077983</v>
      </c>
      <c r="K186" s="57"/>
      <c r="L186" s="57">
        <v>3866899</v>
      </c>
      <c r="M186" s="57"/>
      <c r="N186" s="57">
        <v>14922237764</v>
      </c>
      <c r="O186" s="57"/>
      <c r="P186" s="57">
        <v>-12940076950</v>
      </c>
      <c r="Q186" s="57"/>
      <c r="R186" s="57">
        <v>1982160814</v>
      </c>
    </row>
    <row r="187" spans="1:18">
      <c r="A187" s="155" t="s">
        <v>436</v>
      </c>
      <c r="B187" s="91" t="s">
        <v>112</v>
      </c>
      <c r="D187" s="57">
        <v>908914</v>
      </c>
      <c r="E187" s="57"/>
      <c r="F187" s="57">
        <v>12928195088</v>
      </c>
      <c r="G187" s="57"/>
      <c r="H187" s="57">
        <v>-10842033837</v>
      </c>
      <c r="I187" s="57"/>
      <c r="J187" s="57">
        <v>2086161251</v>
      </c>
      <c r="K187" s="57"/>
      <c r="L187" s="57">
        <v>908914</v>
      </c>
      <c r="M187" s="57"/>
      <c r="N187" s="57">
        <v>12179368529</v>
      </c>
      <c r="O187" s="57"/>
      <c r="P187" s="57">
        <v>-17260200822</v>
      </c>
      <c r="Q187" s="57"/>
      <c r="R187" s="57">
        <v>-5080832293</v>
      </c>
    </row>
    <row r="188" spans="1:18">
      <c r="A188" s="155" t="s">
        <v>437</v>
      </c>
      <c r="B188" s="91" t="s">
        <v>167</v>
      </c>
      <c r="D188" s="57">
        <v>1754083</v>
      </c>
      <c r="E188" s="57"/>
      <c r="F188" s="57">
        <v>6588745684</v>
      </c>
      <c r="G188" s="57"/>
      <c r="H188" s="57">
        <v>-5323160090</v>
      </c>
      <c r="I188" s="57"/>
      <c r="J188" s="57">
        <v>1265585594</v>
      </c>
      <c r="K188" s="57"/>
      <c r="L188" s="57">
        <v>1754083</v>
      </c>
      <c r="M188" s="57"/>
      <c r="N188" s="57">
        <v>6451501402</v>
      </c>
      <c r="O188" s="57"/>
      <c r="P188" s="57">
        <v>-6360663054</v>
      </c>
      <c r="Q188" s="57"/>
      <c r="R188" s="57">
        <v>90838348</v>
      </c>
    </row>
    <row r="189" spans="1:18">
      <c r="A189" s="155" t="s">
        <v>530</v>
      </c>
      <c r="B189" s="91" t="s">
        <v>151</v>
      </c>
      <c r="D189" s="57">
        <v>889739</v>
      </c>
      <c r="E189" s="57"/>
      <c r="F189" s="57">
        <v>7469424387</v>
      </c>
      <c r="G189" s="57"/>
      <c r="H189" s="57">
        <v>-5902077861</v>
      </c>
      <c r="I189" s="57"/>
      <c r="J189" s="57">
        <v>1567346526</v>
      </c>
      <c r="K189" s="57"/>
      <c r="L189" s="57">
        <v>889739</v>
      </c>
      <c r="M189" s="57"/>
      <c r="N189" s="57">
        <v>7986009437</v>
      </c>
      <c r="O189" s="57"/>
      <c r="P189" s="57">
        <v>-10444612264</v>
      </c>
      <c r="Q189" s="57"/>
      <c r="R189" s="57">
        <v>-2458602827</v>
      </c>
    </row>
    <row r="190" spans="1:18">
      <c r="A190" s="155"/>
      <c r="B190" s="91" t="s">
        <v>510</v>
      </c>
      <c r="D190" s="57">
        <v>487851</v>
      </c>
      <c r="E190" s="57"/>
      <c r="F190" s="57">
        <v>12051164585</v>
      </c>
      <c r="G190" s="57"/>
      <c r="H190" s="57">
        <v>-10025522668</v>
      </c>
      <c r="I190" s="57"/>
      <c r="J190" s="57">
        <v>2025641917</v>
      </c>
      <c r="K190" s="57"/>
      <c r="L190" s="57">
        <v>487851</v>
      </c>
      <c r="M190" s="57"/>
      <c r="N190" s="57">
        <v>12125332686</v>
      </c>
      <c r="O190" s="57"/>
      <c r="P190" s="57">
        <v>-10603580313</v>
      </c>
      <c r="Q190" s="57"/>
      <c r="R190" s="57">
        <v>1521752373</v>
      </c>
    </row>
    <row r="191" spans="1:18">
      <c r="A191" s="155"/>
      <c r="B191" s="91" t="s">
        <v>139</v>
      </c>
      <c r="D191" s="57">
        <v>1238603</v>
      </c>
      <c r="E191" s="57"/>
      <c r="F191" s="57">
        <v>8495084942</v>
      </c>
      <c r="G191" s="57"/>
      <c r="H191" s="57">
        <v>-7717812592</v>
      </c>
      <c r="I191" s="57"/>
      <c r="J191" s="57">
        <v>777272350</v>
      </c>
      <c r="K191" s="57"/>
      <c r="L191" s="57">
        <v>1238603</v>
      </c>
      <c r="M191" s="57"/>
      <c r="N191" s="57">
        <v>8458572857</v>
      </c>
      <c r="O191" s="57"/>
      <c r="P191" s="57">
        <v>-7395993289</v>
      </c>
      <c r="Q191" s="57"/>
      <c r="R191" s="57">
        <v>1062579568</v>
      </c>
    </row>
    <row r="192" spans="1:18">
      <c r="A192" s="155" t="s">
        <v>439</v>
      </c>
      <c r="B192" s="91" t="s">
        <v>133</v>
      </c>
      <c r="D192" s="57">
        <v>1228658</v>
      </c>
      <c r="E192" s="57"/>
      <c r="F192" s="166">
        <v>4937098347</v>
      </c>
      <c r="G192" s="57"/>
      <c r="H192" s="57">
        <v>-5672212648</v>
      </c>
      <c r="I192" s="57"/>
      <c r="J192" s="57">
        <v>-735114301</v>
      </c>
      <c r="K192" s="57"/>
      <c r="L192" s="57">
        <v>1228658</v>
      </c>
      <c r="M192" s="57"/>
      <c r="N192" s="166">
        <v>4721992560</v>
      </c>
      <c r="O192" s="57"/>
      <c r="P192" s="57">
        <v>-4765585084</v>
      </c>
      <c r="Q192" s="57"/>
      <c r="R192" s="166">
        <v>-43592524</v>
      </c>
    </row>
    <row r="193" spans="1:21" ht="23.25" thickBot="1">
      <c r="B193" s="92" t="s">
        <v>2</v>
      </c>
      <c r="C193" s="92"/>
      <c r="D193" s="92"/>
      <c r="E193" s="92"/>
      <c r="F193" s="221">
        <f>SUM(F7:F192)</f>
        <v>1950532789752</v>
      </c>
      <c r="G193" s="140"/>
      <c r="H193" s="221">
        <f>SUM(H7:H192)</f>
        <v>-1755157104611</v>
      </c>
      <c r="I193" s="93"/>
      <c r="J193" s="222">
        <f>SUM(J7:J192)</f>
        <v>195375685141</v>
      </c>
      <c r="K193" s="93"/>
      <c r="L193" s="92"/>
      <c r="M193" s="93"/>
      <c r="N193" s="221">
        <f>SUM(N7:N192)</f>
        <v>1942250277288</v>
      </c>
      <c r="O193" s="140"/>
      <c r="P193" s="221">
        <f>SUM(P7:P192)</f>
        <v>-1844203628096</v>
      </c>
      <c r="Q193" s="93"/>
      <c r="R193" s="222">
        <f>SUM(R7:R192)</f>
        <v>98046649192</v>
      </c>
    </row>
    <row r="194" spans="1:21" ht="22.5" thickTop="1">
      <c r="B194" s="5"/>
      <c r="C194" s="5"/>
    </row>
    <row r="195" spans="1:21">
      <c r="B195" s="5"/>
      <c r="C195" s="5"/>
    </row>
    <row r="196" spans="1:21" s="195" customFormat="1">
      <c r="A196" s="196"/>
      <c r="B196" s="349" t="s">
        <v>480</v>
      </c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1"/>
      <c r="S196" s="194"/>
      <c r="T196" s="194"/>
      <c r="U196" s="194"/>
    </row>
    <row r="197" spans="1:21">
      <c r="R197" s="85"/>
    </row>
    <row r="198" spans="1:21" s="94" customFormat="1" ht="24">
      <c r="A198" s="57"/>
      <c r="J198" s="57"/>
      <c r="K198" s="87"/>
      <c r="L198" s="87"/>
      <c r="M198" s="87"/>
      <c r="N198" s="87"/>
      <c r="O198" s="87"/>
      <c r="P198" s="87"/>
      <c r="Q198" s="87"/>
      <c r="R198" s="57"/>
    </row>
    <row r="199" spans="1:21">
      <c r="B199" s="48"/>
      <c r="C199" s="57"/>
      <c r="D199" s="48"/>
      <c r="E199" s="57"/>
      <c r="F199" s="48"/>
      <c r="G199" s="57"/>
      <c r="H199" s="48"/>
      <c r="I199" s="48"/>
      <c r="J199" s="57"/>
      <c r="K199" s="48"/>
      <c r="L199" s="57"/>
      <c r="M199" s="48"/>
      <c r="N199" s="48"/>
      <c r="O199" s="57"/>
      <c r="P199" s="48"/>
      <c r="Q199" s="57"/>
      <c r="R199" s="57"/>
    </row>
    <row r="200" spans="1:21" s="94" customFormat="1" ht="24">
      <c r="A200" s="57"/>
      <c r="R200" s="88"/>
    </row>
    <row r="203" spans="1:21" ht="22.5">
      <c r="N203" s="192"/>
    </row>
  </sheetData>
  <autoFilter ref="B6:R6" xr:uid="{00000000-0009-0000-0000-000008000000}">
    <sortState xmlns:xlrd2="http://schemas.microsoft.com/office/spreadsheetml/2017/richdata2" ref="B7:R192">
      <sortCondition ref="B6"/>
    </sortState>
  </autoFilter>
  <mergeCells count="7">
    <mergeCell ref="B196:R196"/>
    <mergeCell ref="D5:J5"/>
    <mergeCell ref="L5:R5"/>
    <mergeCell ref="B4:I4"/>
    <mergeCell ref="B1:R1"/>
    <mergeCell ref="B2:R2"/>
    <mergeCell ref="B3:R3"/>
  </mergeCells>
  <printOptions horizontalCentered="1"/>
  <pageMargins left="0.25" right="0.25" top="0.75" bottom="0.75" header="0.3" footer="0.3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04"/>
  <sheetViews>
    <sheetView rightToLeft="1" view="pageBreakPreview" topLeftCell="H169" zoomScale="70" zoomScaleNormal="100" zoomScaleSheetLayoutView="70" workbookViewId="0">
      <selection activeCell="H176" sqref="A176:XFD176"/>
    </sheetView>
  </sheetViews>
  <sheetFormatPr defaultColWidth="9.140625" defaultRowHeight="21.75"/>
  <cols>
    <col min="1" max="1" width="11.5703125" style="57" hidden="1" customWidth="1"/>
    <col min="2" max="2" width="49.85546875" style="7" customWidth="1"/>
    <col min="3" max="3" width="1.28515625" style="7" customWidth="1"/>
    <col min="4" max="4" width="26.5703125" style="211" customWidth="1"/>
    <col min="5" max="5" width="1" style="7" customWidth="1"/>
    <col min="6" max="6" width="29.85546875" style="212" bestFit="1" customWidth="1"/>
    <col min="7" max="7" width="1.42578125" style="212" customWidth="1"/>
    <col min="8" max="8" width="26.5703125" style="212" customWidth="1"/>
    <col min="9" max="9" width="1" style="213" customWidth="1"/>
    <col min="10" max="10" width="28.42578125" style="213" customWidth="1"/>
    <col min="11" max="11" width="2" style="213" customWidth="1"/>
    <col min="12" max="12" width="28.5703125" style="214" customWidth="1"/>
    <col min="13" max="13" width="1.5703125" style="7" customWidth="1"/>
    <col min="14" max="14" width="28.42578125" style="211" bestFit="1" customWidth="1"/>
    <col min="15" max="15" width="0.85546875" style="211" customWidth="1"/>
    <col min="16" max="16" width="28.42578125" style="212" bestFit="1" customWidth="1"/>
    <col min="17" max="17" width="1.7109375" style="212" customWidth="1"/>
    <col min="18" max="18" width="28.42578125" style="212" bestFit="1" customWidth="1"/>
    <col min="19" max="19" width="0.85546875" style="212" customWidth="1"/>
    <col min="20" max="20" width="27.140625" style="212" customWidth="1"/>
    <col min="21" max="21" width="1.42578125" style="212" customWidth="1"/>
    <col min="22" max="22" width="29.85546875" style="214" customWidth="1"/>
    <col min="23" max="23" width="20.42578125" style="7" customWidth="1"/>
    <col min="24" max="24" width="17.28515625" style="7" customWidth="1"/>
    <col min="25" max="16384" width="9.140625" style="7"/>
  </cols>
  <sheetData>
    <row r="1" spans="1:24" ht="27.75">
      <c r="B1" s="361" t="s">
        <v>84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</row>
    <row r="2" spans="1:24" ht="27.75">
      <c r="B2" s="361" t="s">
        <v>53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</row>
    <row r="3" spans="1:24" ht="27.75">
      <c r="B3" s="361" t="str">
        <f>' سهام'!A3</f>
        <v>برای ماه منتهی به 1401/09/30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</row>
    <row r="5" spans="1:24" s="178" customFormat="1" ht="24.75">
      <c r="A5" s="57"/>
      <c r="B5" s="319" t="s">
        <v>28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</row>
    <row r="6" spans="1:24" s="178" customFormat="1" ht="9.75" customHeight="1">
      <c r="A6" s="57"/>
      <c r="D6" s="94"/>
      <c r="F6" s="200"/>
      <c r="G6" s="200"/>
      <c r="H6" s="200"/>
      <c r="I6" s="201"/>
      <c r="J6" s="201"/>
      <c r="K6" s="201"/>
      <c r="L6" s="202"/>
      <c r="N6" s="94"/>
      <c r="O6" s="94"/>
      <c r="P6" s="200"/>
      <c r="Q6" s="200"/>
      <c r="R6" s="200"/>
      <c r="S6" s="200"/>
      <c r="T6" s="200"/>
      <c r="U6" s="200"/>
      <c r="V6" s="202"/>
    </row>
    <row r="7" spans="1:24" s="178" customFormat="1" ht="27" customHeight="1" thickBot="1">
      <c r="A7" s="57"/>
      <c r="B7" s="203"/>
      <c r="C7" s="204"/>
      <c r="D7" s="353" t="str">
        <f>'سود اوراق بهادار و سپرده بانکی'!G5</f>
        <v>طی آذر ماه</v>
      </c>
      <c r="E7" s="353"/>
      <c r="F7" s="353"/>
      <c r="G7" s="353"/>
      <c r="H7" s="353"/>
      <c r="I7" s="353"/>
      <c r="J7" s="353"/>
      <c r="K7" s="353"/>
      <c r="L7" s="353"/>
      <c r="M7" s="204"/>
      <c r="N7" s="353" t="s">
        <v>537</v>
      </c>
      <c r="O7" s="353"/>
      <c r="P7" s="353"/>
      <c r="Q7" s="353"/>
      <c r="R7" s="353"/>
      <c r="S7" s="353"/>
      <c r="T7" s="353"/>
      <c r="U7" s="353"/>
      <c r="V7" s="353"/>
    </row>
    <row r="8" spans="1:24" s="64" customFormat="1" ht="24.75" customHeight="1">
      <c r="A8" s="57"/>
      <c r="B8" s="355" t="s">
        <v>24</v>
      </c>
      <c r="C8" s="355"/>
      <c r="D8" s="362" t="s">
        <v>12</v>
      </c>
      <c r="E8" s="357"/>
      <c r="F8" s="364" t="s">
        <v>13</v>
      </c>
      <c r="G8" s="358"/>
      <c r="H8" s="364" t="s">
        <v>14</v>
      </c>
      <c r="I8" s="370"/>
      <c r="J8" s="366" t="s">
        <v>2</v>
      </c>
      <c r="K8" s="366"/>
      <c r="L8" s="366"/>
      <c r="M8" s="354"/>
      <c r="N8" s="362" t="s">
        <v>12</v>
      </c>
      <c r="O8" s="367"/>
      <c r="P8" s="364" t="s">
        <v>13</v>
      </c>
      <c r="Q8" s="358"/>
      <c r="R8" s="364" t="s">
        <v>14</v>
      </c>
      <c r="S8" s="358"/>
      <c r="T8" s="366" t="s">
        <v>2</v>
      </c>
      <c r="U8" s="366"/>
      <c r="V8" s="366"/>
    </row>
    <row r="9" spans="1:24" s="64" customFormat="1" ht="6" customHeight="1" thickBot="1">
      <c r="A9" s="57"/>
      <c r="B9" s="355"/>
      <c r="C9" s="355"/>
      <c r="D9" s="363"/>
      <c r="E9" s="355"/>
      <c r="F9" s="365"/>
      <c r="G9" s="359"/>
      <c r="H9" s="365"/>
      <c r="I9" s="371"/>
      <c r="J9" s="353"/>
      <c r="K9" s="353"/>
      <c r="L9" s="353"/>
      <c r="M9" s="354"/>
      <c r="N9" s="363"/>
      <c r="O9" s="368"/>
      <c r="P9" s="365"/>
      <c r="Q9" s="359"/>
      <c r="R9" s="365"/>
      <c r="S9" s="359"/>
      <c r="T9" s="353"/>
      <c r="U9" s="353"/>
      <c r="V9" s="353"/>
    </row>
    <row r="10" spans="1:24" s="64" customFormat="1" ht="42.75" customHeight="1" thickBot="1">
      <c r="A10" s="57"/>
      <c r="B10" s="356"/>
      <c r="C10" s="354"/>
      <c r="D10" s="205" t="s">
        <v>56</v>
      </c>
      <c r="E10" s="354"/>
      <c r="F10" s="206" t="s">
        <v>57</v>
      </c>
      <c r="G10" s="360"/>
      <c r="H10" s="206" t="s">
        <v>58</v>
      </c>
      <c r="I10" s="372"/>
      <c r="J10" s="207" t="s">
        <v>6</v>
      </c>
      <c r="K10" s="207"/>
      <c r="L10" s="208" t="s">
        <v>19</v>
      </c>
      <c r="M10" s="354"/>
      <c r="N10" s="205" t="s">
        <v>56</v>
      </c>
      <c r="O10" s="369"/>
      <c r="P10" s="206" t="s">
        <v>57</v>
      </c>
      <c r="Q10" s="360"/>
      <c r="R10" s="206" t="s">
        <v>58</v>
      </c>
      <c r="S10" s="360"/>
      <c r="T10" s="209" t="s">
        <v>6</v>
      </c>
      <c r="U10" s="209"/>
      <c r="V10" s="208" t="s">
        <v>19</v>
      </c>
    </row>
    <row r="11" spans="1:24" s="64" customFormat="1" ht="42.75" customHeight="1">
      <c r="A11" s="153" t="s">
        <v>278</v>
      </c>
      <c r="B11" s="167" t="s">
        <v>118</v>
      </c>
      <c r="C11" s="248"/>
      <c r="D11" s="168"/>
      <c r="E11" s="168"/>
      <c r="F11" s="168">
        <v>262018474</v>
      </c>
      <c r="G11" s="246"/>
      <c r="H11" s="168">
        <v>-163997379</v>
      </c>
      <c r="I11" s="247"/>
      <c r="J11" s="169">
        <f>H11+F11+D11</f>
        <v>98021095</v>
      </c>
      <c r="K11" s="169"/>
      <c r="L11" s="224">
        <f>J11/($J$200+'درآمد سرمایه گذاری در اوراق بها'!$I$11+'درآمد سپرده بانکی'!$E$11+'سایر درآمدها'!$C$11)</f>
        <v>4.5824019032126949E-4</v>
      </c>
      <c r="M11" s="248"/>
      <c r="N11" s="168"/>
      <c r="O11" s="168"/>
      <c r="P11" s="168">
        <v>-883689824</v>
      </c>
      <c r="Q11" s="246"/>
      <c r="R11" s="168">
        <f>'درآمد ناشی ازفروش'!R8</f>
        <v>-244963405</v>
      </c>
      <c r="S11" s="246"/>
      <c r="T11" s="169">
        <f>N11+P11+R11</f>
        <v>-1128653229</v>
      </c>
      <c r="U11" s="244"/>
      <c r="V11" s="224">
        <f>T11/درآمدها!$E$11</f>
        <v>-6.8369404665721617E-3</v>
      </c>
      <c r="X11" s="176"/>
    </row>
    <row r="12" spans="1:24" s="64" customFormat="1" ht="42.75" customHeight="1">
      <c r="A12" s="153" t="s">
        <v>279</v>
      </c>
      <c r="B12" s="167" t="s">
        <v>274</v>
      </c>
      <c r="C12" s="248"/>
      <c r="D12" s="168"/>
      <c r="E12" s="168"/>
      <c r="F12" s="168">
        <v>16842232</v>
      </c>
      <c r="G12" s="246"/>
      <c r="H12" s="168">
        <v>28463</v>
      </c>
      <c r="I12" s="247"/>
      <c r="J12" s="169">
        <f t="shared" ref="J12:J75" si="0">H12+F12+D12</f>
        <v>16870695</v>
      </c>
      <c r="K12" s="169"/>
      <c r="L12" s="224">
        <f>J12/($J$200+'درآمد سرمایه گذاری در اوراق بها'!$I$11+'درآمد سپرده بانکی'!$E$11+'سایر درآمدها'!$C$11)</f>
        <v>7.8869048419139676E-5</v>
      </c>
      <c r="M12" s="248"/>
      <c r="N12" s="168"/>
      <c r="O12" s="168"/>
      <c r="P12" s="168">
        <v>8421552</v>
      </c>
      <c r="Q12" s="246"/>
      <c r="R12" s="168">
        <f>'درآمد ناشی ازفروش'!R10</f>
        <v>-4115235</v>
      </c>
      <c r="S12" s="246"/>
      <c r="T12" s="169">
        <f>N12+P12+R12</f>
        <v>4306317</v>
      </c>
      <c r="U12" s="244"/>
      <c r="V12" s="224">
        <f>T12/درآمدها!$E$11</f>
        <v>2.6085986556981384E-5</v>
      </c>
      <c r="X12" s="176"/>
    </row>
    <row r="13" spans="1:24" s="64" customFormat="1" ht="42.75" customHeight="1">
      <c r="A13" s="153" t="s">
        <v>280</v>
      </c>
      <c r="B13" s="167" t="s">
        <v>261</v>
      </c>
      <c r="C13" s="248"/>
      <c r="D13" s="168"/>
      <c r="E13" s="168"/>
      <c r="F13" s="168">
        <v>211640072</v>
      </c>
      <c r="G13" s="246"/>
      <c r="H13" s="168">
        <v>-74135363</v>
      </c>
      <c r="I13" s="247"/>
      <c r="J13" s="169">
        <f t="shared" si="0"/>
        <v>137504709</v>
      </c>
      <c r="K13" s="169"/>
      <c r="L13" s="224">
        <f>J13/($J$200+'درآمد سرمایه گذاری در اوراق بها'!$I$11+'درآمد سپرده بانکی'!$E$11+'سایر درآمدها'!$C$11)</f>
        <v>6.4282269058747797E-4</v>
      </c>
      <c r="M13" s="248"/>
      <c r="N13" s="168"/>
      <c r="O13" s="168"/>
      <c r="P13" s="168">
        <v>-242058244</v>
      </c>
      <c r="Q13" s="246"/>
      <c r="R13" s="168">
        <f>'درآمد ناشی ازفروش'!R11</f>
        <v>-74129323</v>
      </c>
      <c r="S13" s="246"/>
      <c r="T13" s="169">
        <f t="shared" ref="T13:T75" si="1">N13+P13+R13</f>
        <v>-316187567</v>
      </c>
      <c r="U13" s="244"/>
      <c r="V13" s="224">
        <f>T13/درآمدها!$E$11</f>
        <v>-1.9153407940582755E-3</v>
      </c>
      <c r="X13" s="176"/>
    </row>
    <row r="14" spans="1:24" s="64" customFormat="1" ht="42.75" customHeight="1">
      <c r="A14" s="153" t="s">
        <v>514</v>
      </c>
      <c r="B14" s="167" t="s">
        <v>494</v>
      </c>
      <c r="C14" s="248"/>
      <c r="D14" s="168"/>
      <c r="E14" s="168"/>
      <c r="F14" s="168">
        <v>476378380</v>
      </c>
      <c r="G14" s="246"/>
      <c r="H14" s="168">
        <v>51007618</v>
      </c>
      <c r="I14" s="247"/>
      <c r="J14" s="169">
        <f t="shared" si="0"/>
        <v>527385998</v>
      </c>
      <c r="K14" s="169"/>
      <c r="L14" s="224">
        <f>J14/($J$200+'درآمد سرمایه گذاری در اوراق بها'!$I$11+'درآمد سپرده بانکی'!$E$11+'سایر درآمدها'!$C$11)</f>
        <v>2.4654841908906718E-3</v>
      </c>
      <c r="M14" s="248"/>
      <c r="N14" s="168"/>
      <c r="O14" s="168"/>
      <c r="P14" s="168">
        <v>671635194</v>
      </c>
      <c r="Q14" s="246"/>
      <c r="R14" s="168">
        <f>'درآمد ناشی ازفروش'!R12</f>
        <v>51007618</v>
      </c>
      <c r="S14" s="246"/>
      <c r="T14" s="169">
        <f t="shared" si="1"/>
        <v>722642812</v>
      </c>
      <c r="U14" s="244"/>
      <c r="V14" s="224">
        <f>T14/درآمدها!$E$11</f>
        <v>4.3774879274635905E-3</v>
      </c>
      <c r="X14" s="176"/>
    </row>
    <row r="15" spans="1:24" s="64" customFormat="1" ht="42.75" customHeight="1">
      <c r="A15" s="153" t="s">
        <v>281</v>
      </c>
      <c r="B15" s="167" t="s">
        <v>191</v>
      </c>
      <c r="C15" s="248"/>
      <c r="D15" s="168"/>
      <c r="E15" s="168"/>
      <c r="F15" s="168">
        <v>1338415358</v>
      </c>
      <c r="G15" s="246"/>
      <c r="H15" s="168">
        <v>-31558615</v>
      </c>
      <c r="I15" s="247"/>
      <c r="J15" s="169">
        <f t="shared" si="0"/>
        <v>1306856743</v>
      </c>
      <c r="K15" s="169"/>
      <c r="L15" s="224">
        <f>J15/($J$200+'درآمد سرمایه گذاری در اوراق بها'!$I$11+'درآمد سپرده بانکی'!$E$11+'سایر درآمدها'!$C$11)</f>
        <v>6.1094428973166885E-3</v>
      </c>
      <c r="M15" s="248"/>
      <c r="N15" s="168">
        <v>450572850</v>
      </c>
      <c r="O15" s="168"/>
      <c r="P15" s="168">
        <v>-141271199</v>
      </c>
      <c r="Q15" s="246"/>
      <c r="R15" s="168">
        <f>'درآمد ناشی ازفروش'!R13</f>
        <v>-110151040</v>
      </c>
      <c r="S15" s="246"/>
      <c r="T15" s="169">
        <f t="shared" si="1"/>
        <v>199150611</v>
      </c>
      <c r="U15" s="244"/>
      <c r="V15" s="224">
        <f>T15/درآمدها!$E$11</f>
        <v>1.2063766233095772E-3</v>
      </c>
      <c r="X15" s="176"/>
    </row>
    <row r="16" spans="1:24" s="64" customFormat="1" ht="42.75" customHeight="1">
      <c r="A16" s="153" t="s">
        <v>282</v>
      </c>
      <c r="B16" s="167" t="s">
        <v>538</v>
      </c>
      <c r="C16" s="248"/>
      <c r="D16" s="168"/>
      <c r="E16" s="168"/>
      <c r="F16" s="168">
        <v>58939954</v>
      </c>
      <c r="G16" s="246"/>
      <c r="H16" s="168">
        <v>4597264</v>
      </c>
      <c r="I16" s="247"/>
      <c r="J16" s="169">
        <f t="shared" si="0"/>
        <v>63537218</v>
      </c>
      <c r="K16" s="169"/>
      <c r="L16" s="224">
        <f>J16/($J$200+'درآمد سرمایه گذاری در اوراق بها'!$I$11+'درآمد سپرده بانکی'!$E$11+'سایر درآمدها'!$C$11)</f>
        <v>2.9703103060421833E-4</v>
      </c>
      <c r="M16" s="248"/>
      <c r="N16" s="168"/>
      <c r="O16" s="168"/>
      <c r="P16" s="168">
        <v>58939954</v>
      </c>
      <c r="Q16" s="246"/>
      <c r="R16" s="168">
        <f>'درآمد ناشی ازفروش'!R14</f>
        <v>4597264</v>
      </c>
      <c r="S16" s="246"/>
      <c r="T16" s="169">
        <f t="shared" si="1"/>
        <v>63537218</v>
      </c>
      <c r="U16" s="244"/>
      <c r="V16" s="224">
        <f>T16/درآمدها!$E$11</f>
        <v>3.8488365222903834E-4</v>
      </c>
      <c r="X16" s="176"/>
    </row>
    <row r="17" spans="1:24" s="64" customFormat="1" ht="42.75" customHeight="1">
      <c r="A17" s="153" t="s">
        <v>283</v>
      </c>
      <c r="B17" s="167" t="s">
        <v>109</v>
      </c>
      <c r="C17" s="248"/>
      <c r="D17" s="168">
        <v>643535</v>
      </c>
      <c r="E17" s="168"/>
      <c r="F17" s="168">
        <v>1415006251</v>
      </c>
      <c r="G17" s="246"/>
      <c r="H17" s="168">
        <v>142887340</v>
      </c>
      <c r="I17" s="247"/>
      <c r="J17" s="169">
        <f t="shared" si="0"/>
        <v>1558537126</v>
      </c>
      <c r="K17" s="169"/>
      <c r="L17" s="224">
        <f>J17/($J$200+'درآمد سرمایه گذاری در اوراق بها'!$I$11+'درآمد سپرده بانکی'!$E$11+'سایر درآمدها'!$C$11)</f>
        <v>7.2860270459231694E-3</v>
      </c>
      <c r="M17" s="248"/>
      <c r="N17" s="168">
        <v>33678360</v>
      </c>
      <c r="O17" s="168"/>
      <c r="P17" s="168">
        <v>1204272557</v>
      </c>
      <c r="Q17" s="246"/>
      <c r="R17" s="168">
        <f>'درآمد ناشی ازفروش'!R15</f>
        <v>143019067</v>
      </c>
      <c r="S17" s="246"/>
      <c r="T17" s="169">
        <f t="shared" si="1"/>
        <v>1380969984</v>
      </c>
      <c r="U17" s="244"/>
      <c r="V17" s="224">
        <f>T17/درآمدها!$E$11</f>
        <v>8.365376826234297E-3</v>
      </c>
      <c r="X17" s="176"/>
    </row>
    <row r="18" spans="1:24" s="64" customFormat="1" ht="42.75" customHeight="1">
      <c r="A18" s="153" t="s">
        <v>284</v>
      </c>
      <c r="B18" s="167" t="s">
        <v>173</v>
      </c>
      <c r="C18" s="248"/>
      <c r="D18" s="168">
        <v>3746964</v>
      </c>
      <c r="E18" s="168"/>
      <c r="F18" s="168">
        <v>1204676108</v>
      </c>
      <c r="G18" s="246"/>
      <c r="H18" s="168">
        <v>-95383834</v>
      </c>
      <c r="I18" s="247"/>
      <c r="J18" s="169">
        <f t="shared" si="0"/>
        <v>1113039238</v>
      </c>
      <c r="K18" s="169"/>
      <c r="L18" s="224">
        <f>J18/($J$200+'درآمد سرمایه گذاری در اوراق بها'!$I$11+'درآمد سپرده بانکی'!$E$11+'سایر درآمدها'!$C$11)</f>
        <v>5.2033627277491721E-3</v>
      </c>
      <c r="M18" s="248"/>
      <c r="N18" s="168">
        <v>189971068</v>
      </c>
      <c r="O18" s="168"/>
      <c r="P18" s="168">
        <v>-826935163</v>
      </c>
      <c r="Q18" s="246"/>
      <c r="R18" s="168">
        <f>'درآمد ناشی ازفروش'!R16</f>
        <v>-244760567</v>
      </c>
      <c r="S18" s="246"/>
      <c r="T18" s="169">
        <f t="shared" si="1"/>
        <v>-881724662</v>
      </c>
      <c r="U18" s="244"/>
      <c r="V18" s="224">
        <f>T18/درآمدها!$E$11</f>
        <v>-5.3411436454610644E-3</v>
      </c>
      <c r="X18" s="176"/>
    </row>
    <row r="19" spans="1:24" s="64" customFormat="1" ht="42.75" customHeight="1">
      <c r="A19" s="153" t="s">
        <v>285</v>
      </c>
      <c r="B19" s="167" t="s">
        <v>168</v>
      </c>
      <c r="C19" s="248"/>
      <c r="D19" s="168"/>
      <c r="E19" s="168"/>
      <c r="F19" s="168">
        <v>408764278</v>
      </c>
      <c r="G19" s="246"/>
      <c r="H19" s="168">
        <v>-104180407</v>
      </c>
      <c r="I19" s="247"/>
      <c r="J19" s="169">
        <f t="shared" si="0"/>
        <v>304583871</v>
      </c>
      <c r="K19" s="169"/>
      <c r="L19" s="224">
        <f>J19/($J$200+'درآمد سرمایه گذاری در اوراق بها'!$I$11+'درآمد سپرده بانکی'!$E$11+'سایر درآمدها'!$C$11)</f>
        <v>1.4239034058518628E-3</v>
      </c>
      <c r="M19" s="248"/>
      <c r="N19" s="168"/>
      <c r="O19" s="168"/>
      <c r="P19" s="168">
        <v>-19743511</v>
      </c>
      <c r="Q19" s="246"/>
      <c r="R19" s="168">
        <f>'درآمد ناشی ازفروش'!R17</f>
        <v>-97302772</v>
      </c>
      <c r="S19" s="246"/>
      <c r="T19" s="169">
        <f t="shared" si="1"/>
        <v>-117046283</v>
      </c>
      <c r="U19" s="244"/>
      <c r="V19" s="224">
        <f>T19/درآمدها!$E$11</f>
        <v>-7.0902067007204504E-4</v>
      </c>
      <c r="X19" s="176"/>
    </row>
    <row r="20" spans="1:24" s="64" customFormat="1" ht="42.75" customHeight="1">
      <c r="A20" s="153" t="s">
        <v>286</v>
      </c>
      <c r="B20" s="167" t="s">
        <v>269</v>
      </c>
      <c r="C20" s="248"/>
      <c r="D20" s="168"/>
      <c r="E20" s="168"/>
      <c r="F20" s="168">
        <v>45495358</v>
      </c>
      <c r="G20" s="246"/>
      <c r="H20" s="168">
        <v>21104371</v>
      </c>
      <c r="I20" s="247"/>
      <c r="J20" s="169">
        <f t="shared" si="0"/>
        <v>66599729</v>
      </c>
      <c r="K20" s="169"/>
      <c r="L20" s="224">
        <f>J20/($J$200+'درآمد سرمایه گذاری در اوراق بها'!$I$11+'درآمد سپرده بانکی'!$E$11+'سایر درآمدها'!$C$11)</f>
        <v>3.1134800618484184E-4</v>
      </c>
      <c r="M20" s="248"/>
      <c r="N20" s="168"/>
      <c r="O20" s="168"/>
      <c r="P20" s="168">
        <v>79373991</v>
      </c>
      <c r="Q20" s="246"/>
      <c r="R20" s="168">
        <f>'درآمد ناشی ازفروش'!R18</f>
        <v>22583589</v>
      </c>
      <c r="S20" s="246"/>
      <c r="T20" s="169">
        <f t="shared" si="1"/>
        <v>101957580</v>
      </c>
      <c r="U20" s="244"/>
      <c r="V20" s="224">
        <f>T20/درآمدها!$E$11</f>
        <v>6.1761920018018972E-4</v>
      </c>
      <c r="X20" s="176"/>
    </row>
    <row r="21" spans="1:24" s="64" customFormat="1" ht="42.75" customHeight="1">
      <c r="A21" s="153" t="s">
        <v>287</v>
      </c>
      <c r="B21" s="167" t="s">
        <v>212</v>
      </c>
      <c r="C21" s="248"/>
      <c r="D21" s="168"/>
      <c r="E21" s="168"/>
      <c r="F21" s="168">
        <v>731092516</v>
      </c>
      <c r="G21" s="246"/>
      <c r="H21" s="168">
        <v>-3684269</v>
      </c>
      <c r="I21" s="247"/>
      <c r="J21" s="169">
        <f t="shared" si="0"/>
        <v>727408247</v>
      </c>
      <c r="K21" s="169"/>
      <c r="L21" s="224">
        <f>J21/($J$200+'درآمد سرمایه گذاری در اوراق بها'!$I$11+'درآمد سپرده بانکی'!$E$11+'سایر درآمدها'!$C$11)</f>
        <v>3.4005710051141645E-3</v>
      </c>
      <c r="M21" s="248"/>
      <c r="N21" s="168">
        <v>15568146</v>
      </c>
      <c r="O21" s="168"/>
      <c r="P21" s="168">
        <v>183021333</v>
      </c>
      <c r="Q21" s="246"/>
      <c r="R21" s="168">
        <f>'درآمد ناشی ازفروش'!R19</f>
        <v>-31785801</v>
      </c>
      <c r="S21" s="246"/>
      <c r="T21" s="169">
        <f t="shared" si="1"/>
        <v>166803678</v>
      </c>
      <c r="U21" s="244"/>
      <c r="V21" s="224">
        <f>T21/درآمدها!$E$11</f>
        <v>1.010431536267082E-3</v>
      </c>
      <c r="X21" s="176"/>
    </row>
    <row r="22" spans="1:24" s="64" customFormat="1" ht="42.75" customHeight="1">
      <c r="A22" s="153" t="s">
        <v>288</v>
      </c>
      <c r="B22" s="167" t="s">
        <v>99</v>
      </c>
      <c r="C22" s="248"/>
      <c r="D22" s="168">
        <v>0</v>
      </c>
      <c r="E22" s="168"/>
      <c r="F22" s="168">
        <v>-323707576</v>
      </c>
      <c r="G22" s="246"/>
      <c r="H22" s="168">
        <v>-77559415</v>
      </c>
      <c r="I22" s="247"/>
      <c r="J22" s="169">
        <f t="shared" si="0"/>
        <v>-401266991</v>
      </c>
      <c r="K22" s="169"/>
      <c r="L22" s="224">
        <f>J22/($J$200+'درآمد سرمایه گذاری در اوراق بها'!$I$11+'درآمد سپرده بانکی'!$E$11+'سایر درآمدها'!$C$11)</f>
        <v>-1.87588867810019E-3</v>
      </c>
      <c r="M22" s="248"/>
      <c r="N22" s="168">
        <v>641580750</v>
      </c>
      <c r="O22" s="168"/>
      <c r="P22" s="168">
        <v>-750328830</v>
      </c>
      <c r="Q22" s="246"/>
      <c r="R22" s="168">
        <f>'درآمد ناشی ازفروش'!R20</f>
        <v>-78755704</v>
      </c>
      <c r="S22" s="246"/>
      <c r="T22" s="169">
        <f t="shared" si="1"/>
        <v>-187503784</v>
      </c>
      <c r="U22" s="244"/>
      <c r="V22" s="224">
        <f>T22/درآمدها!$E$11</f>
        <v>-1.1358246940035165E-3</v>
      </c>
      <c r="X22" s="176"/>
    </row>
    <row r="23" spans="1:24" s="64" customFormat="1" ht="42.75" customHeight="1">
      <c r="A23" s="153" t="s">
        <v>289</v>
      </c>
      <c r="B23" s="167" t="s">
        <v>129</v>
      </c>
      <c r="C23" s="248"/>
      <c r="D23" s="168"/>
      <c r="E23" s="168"/>
      <c r="F23" s="168">
        <v>1955216014</v>
      </c>
      <c r="G23" s="246"/>
      <c r="H23" s="168">
        <v>65641652</v>
      </c>
      <c r="I23" s="247"/>
      <c r="J23" s="169">
        <f t="shared" si="0"/>
        <v>2020857666</v>
      </c>
      <c r="K23" s="169"/>
      <c r="L23" s="224">
        <f>J23/($J$200+'درآمد سرمایه گذاری در اوراق بها'!$I$11+'درآمد سپرده بانکی'!$E$11+'سایر درآمدها'!$C$11)</f>
        <v>9.4473358156225099E-3</v>
      </c>
      <c r="M23" s="248"/>
      <c r="N23" s="168">
        <v>82613506</v>
      </c>
      <c r="O23" s="168"/>
      <c r="P23" s="168">
        <v>84932626</v>
      </c>
      <c r="Q23" s="246"/>
      <c r="R23" s="168">
        <f>'درآمد ناشی ازفروش'!R21</f>
        <v>-109909683</v>
      </c>
      <c r="S23" s="246"/>
      <c r="T23" s="169">
        <f t="shared" si="1"/>
        <v>57636449</v>
      </c>
      <c r="U23" s="244"/>
      <c r="V23" s="224">
        <f>T23/درآمدها!$E$11</f>
        <v>3.4913909816814304E-4</v>
      </c>
      <c r="X23" s="176"/>
    </row>
    <row r="24" spans="1:24" s="64" customFormat="1" ht="42.75" customHeight="1">
      <c r="A24" s="153" t="s">
        <v>290</v>
      </c>
      <c r="B24" s="167" t="s">
        <v>213</v>
      </c>
      <c r="C24" s="248"/>
      <c r="D24" s="168"/>
      <c r="E24" s="168"/>
      <c r="F24" s="168">
        <v>2576039326</v>
      </c>
      <c r="G24" s="246"/>
      <c r="H24" s="168">
        <v>134418577</v>
      </c>
      <c r="I24" s="247"/>
      <c r="J24" s="169">
        <f t="shared" si="0"/>
        <v>2710457903</v>
      </c>
      <c r="K24" s="169"/>
      <c r="L24" s="224">
        <f>J24/($J$200+'درآمد سرمایه گذاری در اوراق بها'!$I$11+'درآمد سپرده بانکی'!$E$11+'سایر درآمدها'!$C$11)</f>
        <v>1.2671157625085794E-2</v>
      </c>
      <c r="M24" s="248"/>
      <c r="N24" s="168">
        <v>1522400400</v>
      </c>
      <c r="O24" s="168"/>
      <c r="P24" s="168">
        <v>2534365834</v>
      </c>
      <c r="Q24" s="246"/>
      <c r="R24" s="168">
        <f>'درآمد ناشی ازفروش'!R22</f>
        <v>82124791</v>
      </c>
      <c r="S24" s="246"/>
      <c r="T24" s="169">
        <f t="shared" si="1"/>
        <v>4138891025</v>
      </c>
      <c r="U24" s="244"/>
      <c r="V24" s="224">
        <f>T24/درآمدها!$E$11</f>
        <v>2.507178538852595E-2</v>
      </c>
      <c r="X24" s="176"/>
    </row>
    <row r="25" spans="1:24" s="64" customFormat="1" ht="42.75" customHeight="1">
      <c r="A25" s="153" t="s">
        <v>291</v>
      </c>
      <c r="B25" s="167" t="s">
        <v>110</v>
      </c>
      <c r="C25" s="248"/>
      <c r="D25" s="168"/>
      <c r="E25" s="168"/>
      <c r="F25" s="168">
        <v>987553348</v>
      </c>
      <c r="G25" s="246"/>
      <c r="H25" s="168">
        <v>55080798</v>
      </c>
      <c r="I25" s="247"/>
      <c r="J25" s="169">
        <f t="shared" si="0"/>
        <v>1042634146</v>
      </c>
      <c r="K25" s="169"/>
      <c r="L25" s="224">
        <f>J25/($J$200+'درآمد سرمایه گذاری در اوراق بها'!$I$11+'درآمد سپرده بانکی'!$E$11+'سایر درآمدها'!$C$11)</f>
        <v>4.8742249767613219E-3</v>
      </c>
      <c r="M25" s="248"/>
      <c r="N25" s="168">
        <v>134699171</v>
      </c>
      <c r="O25" s="168"/>
      <c r="P25" s="168">
        <v>593626227</v>
      </c>
      <c r="Q25" s="246"/>
      <c r="R25" s="168">
        <f>'درآمد ناشی ازفروش'!R23</f>
        <v>31651259</v>
      </c>
      <c r="S25" s="246"/>
      <c r="T25" s="169">
        <f t="shared" si="1"/>
        <v>759976657</v>
      </c>
      <c r="U25" s="244"/>
      <c r="V25" s="224">
        <f>T25/درآمدها!$E$11</f>
        <v>4.6036417797671774E-3</v>
      </c>
      <c r="X25" s="176"/>
    </row>
    <row r="26" spans="1:24" s="64" customFormat="1" ht="42.75" customHeight="1">
      <c r="A26" s="153" t="s">
        <v>515</v>
      </c>
      <c r="B26" s="167" t="s">
        <v>140</v>
      </c>
      <c r="C26" s="248"/>
      <c r="D26" s="168"/>
      <c r="E26" s="168"/>
      <c r="F26" s="168">
        <v>423168151</v>
      </c>
      <c r="G26" s="246"/>
      <c r="H26" s="168">
        <v>-28623769</v>
      </c>
      <c r="I26" s="247"/>
      <c r="J26" s="169">
        <f t="shared" si="0"/>
        <v>394544382</v>
      </c>
      <c r="K26" s="169"/>
      <c r="L26" s="224">
        <f>J26/($J$200+'درآمد سرمایه گذاری در اوراق بها'!$I$11+'درآمد سپرده بانکی'!$E$11+'سایر درآمدها'!$C$11)</f>
        <v>1.8444610591002645E-3</v>
      </c>
      <c r="M26" s="248"/>
      <c r="N26" s="168"/>
      <c r="O26" s="168"/>
      <c r="P26" s="168">
        <v>-94601320</v>
      </c>
      <c r="Q26" s="246"/>
      <c r="R26" s="168">
        <f>'درآمد ناشی ازفروش'!R24</f>
        <v>-1558437030</v>
      </c>
      <c r="S26" s="246"/>
      <c r="T26" s="169">
        <f t="shared" si="1"/>
        <v>-1653038350</v>
      </c>
      <c r="U26" s="244"/>
      <c r="V26" s="224">
        <f>T26/درآمدها!$E$11</f>
        <v>-1.0013460731356909E-2</v>
      </c>
      <c r="X26" s="176"/>
    </row>
    <row r="27" spans="1:24" s="64" customFormat="1" ht="42.75" customHeight="1">
      <c r="A27" s="153" t="s">
        <v>292</v>
      </c>
      <c r="B27" s="167" t="s">
        <v>495</v>
      </c>
      <c r="C27" s="248"/>
      <c r="D27" s="168"/>
      <c r="E27" s="168"/>
      <c r="F27" s="168">
        <v>340209436</v>
      </c>
      <c r="G27" s="246"/>
      <c r="H27" s="168">
        <v>56186552</v>
      </c>
      <c r="I27" s="247"/>
      <c r="J27" s="169">
        <f t="shared" si="0"/>
        <v>396395988</v>
      </c>
      <c r="K27" s="169"/>
      <c r="L27" s="224">
        <f>J27/($J$200+'درآمد سرمایه گذاری در اوراق بها'!$I$11+'درآمد سپرده بانکی'!$E$11+'سایر درآمدها'!$C$11)</f>
        <v>1.8531171579312356E-3</v>
      </c>
      <c r="M27" s="248"/>
      <c r="N27" s="168"/>
      <c r="O27" s="168"/>
      <c r="P27" s="168">
        <v>784022654</v>
      </c>
      <c r="Q27" s="246"/>
      <c r="R27" s="168">
        <f>'درآمد ناشی ازفروش'!R25</f>
        <v>56186552</v>
      </c>
      <c r="S27" s="246"/>
      <c r="T27" s="169">
        <f t="shared" si="1"/>
        <v>840209206</v>
      </c>
      <c r="U27" s="244"/>
      <c r="V27" s="224">
        <f>T27/درآمدها!$E$11</f>
        <v>5.0896592268446566E-3</v>
      </c>
      <c r="X27" s="176"/>
    </row>
    <row r="28" spans="1:24" s="64" customFormat="1" ht="42.75" customHeight="1">
      <c r="A28" s="153" t="s">
        <v>293</v>
      </c>
      <c r="B28" s="167" t="s">
        <v>222</v>
      </c>
      <c r="C28" s="248"/>
      <c r="D28" s="168"/>
      <c r="E28" s="168"/>
      <c r="F28" s="168">
        <v>-1353369077</v>
      </c>
      <c r="G28" s="246"/>
      <c r="H28" s="168">
        <v>811993259</v>
      </c>
      <c r="I28" s="247"/>
      <c r="J28" s="169">
        <f t="shared" si="0"/>
        <v>-541375818</v>
      </c>
      <c r="K28" s="169"/>
      <c r="L28" s="224">
        <f>J28/($J$200+'درآمد سرمایه گذاری در اوراق بها'!$I$11+'درآمد سپرده بانکی'!$E$11+'سایر درآمدها'!$C$11)</f>
        <v>-2.5308853964103642E-3</v>
      </c>
      <c r="M28" s="248"/>
      <c r="N28" s="168"/>
      <c r="O28" s="168"/>
      <c r="P28" s="168">
        <v>967956831</v>
      </c>
      <c r="Q28" s="246"/>
      <c r="R28" s="168">
        <f>'درآمد ناشی ازفروش'!R26</f>
        <v>796650681</v>
      </c>
      <c r="S28" s="246"/>
      <c r="T28" s="169">
        <f t="shared" si="1"/>
        <v>1764607512</v>
      </c>
      <c r="U28" s="244"/>
      <c r="V28" s="224">
        <f>T28/درآمدها!$E$11</f>
        <v>1.0689303141496635E-2</v>
      </c>
      <c r="X28" s="176"/>
    </row>
    <row r="29" spans="1:24" s="64" customFormat="1" ht="42.75" customHeight="1">
      <c r="A29" s="153" t="s">
        <v>516</v>
      </c>
      <c r="B29" s="167" t="s">
        <v>113</v>
      </c>
      <c r="C29" s="248"/>
      <c r="D29" s="168"/>
      <c r="E29" s="168"/>
      <c r="F29" s="168">
        <v>3037077967</v>
      </c>
      <c r="G29" s="246"/>
      <c r="H29" s="168">
        <v>300727771</v>
      </c>
      <c r="I29" s="247"/>
      <c r="J29" s="169">
        <f t="shared" si="0"/>
        <v>3337805738</v>
      </c>
      <c r="K29" s="169"/>
      <c r="L29" s="224">
        <f>J29/($J$200+'درآمد سرمایه گذاری در اوراق بها'!$I$11+'درآمد سپرده بانکی'!$E$11+'سایر درآمدها'!$C$11)</f>
        <v>1.5603954808263929E-2</v>
      </c>
      <c r="M29" s="248"/>
      <c r="N29" s="168"/>
      <c r="O29" s="168"/>
      <c r="P29" s="168">
        <v>3964727398</v>
      </c>
      <c r="Q29" s="246"/>
      <c r="R29" s="168">
        <f>'درآمد ناشی ازفروش'!R27</f>
        <v>212475796</v>
      </c>
      <c r="S29" s="246"/>
      <c r="T29" s="169">
        <f t="shared" si="1"/>
        <v>4177203194</v>
      </c>
      <c r="U29" s="244"/>
      <c r="V29" s="224">
        <f>T29/درآمدها!$E$11</f>
        <v>2.5303865545537801E-2</v>
      </c>
      <c r="X29" s="176"/>
    </row>
    <row r="30" spans="1:24" s="64" customFormat="1" ht="42.75" customHeight="1">
      <c r="A30" s="153" t="s">
        <v>517</v>
      </c>
      <c r="B30" s="167" t="s">
        <v>496</v>
      </c>
      <c r="C30" s="248"/>
      <c r="D30" s="168"/>
      <c r="E30" s="168"/>
      <c r="F30" s="168">
        <v>1299042686</v>
      </c>
      <c r="G30" s="246"/>
      <c r="H30" s="168">
        <v>149694743</v>
      </c>
      <c r="I30" s="247"/>
      <c r="J30" s="169">
        <f t="shared" si="0"/>
        <v>1448737429</v>
      </c>
      <c r="K30" s="169"/>
      <c r="L30" s="224">
        <f>J30/($J$200+'درآمد سرمایه گذاری در اوراق بها'!$I$11+'درآمد سپرده بانکی'!$E$11+'سایر درآمدها'!$C$11)</f>
        <v>6.7727229040902542E-3</v>
      </c>
      <c r="M30" s="248"/>
      <c r="N30" s="168"/>
      <c r="O30" s="168"/>
      <c r="P30" s="168">
        <v>1311228663</v>
      </c>
      <c r="Q30" s="246"/>
      <c r="R30" s="168">
        <f>'درآمد ناشی ازفروش'!R28</f>
        <v>149694743</v>
      </c>
      <c r="S30" s="246"/>
      <c r="T30" s="169">
        <f t="shared" si="1"/>
        <v>1460923406</v>
      </c>
      <c r="U30" s="244"/>
      <c r="V30" s="224">
        <f>T30/درآمدها!$E$11</f>
        <v>8.8497034309586251E-3</v>
      </c>
      <c r="X30" s="176"/>
    </row>
    <row r="31" spans="1:24" s="64" customFormat="1" ht="42.75" customHeight="1">
      <c r="A31" s="153" t="s">
        <v>294</v>
      </c>
      <c r="B31" s="167" t="s">
        <v>497</v>
      </c>
      <c r="C31" s="248"/>
      <c r="D31" s="168"/>
      <c r="E31" s="168"/>
      <c r="F31" s="168">
        <v>198000647</v>
      </c>
      <c r="G31" s="246"/>
      <c r="H31" s="168">
        <v>105762144</v>
      </c>
      <c r="I31" s="247"/>
      <c r="J31" s="169">
        <f t="shared" si="0"/>
        <v>303762791</v>
      </c>
      <c r="K31" s="169"/>
      <c r="L31" s="224">
        <f>J31/($J$200+'درآمد سرمایه گذاری در اوراق بها'!$I$11+'درآمد سپرده بانکی'!$E$11+'سایر درآمدها'!$C$11)</f>
        <v>1.4200649274562788E-3</v>
      </c>
      <c r="M31" s="248"/>
      <c r="N31" s="168"/>
      <c r="O31" s="168"/>
      <c r="P31" s="168">
        <v>508853587</v>
      </c>
      <c r="Q31" s="246"/>
      <c r="R31" s="168">
        <f>'درآمد ناشی ازفروش'!R29</f>
        <v>105762144</v>
      </c>
      <c r="S31" s="246"/>
      <c r="T31" s="169">
        <f t="shared" si="1"/>
        <v>614615731</v>
      </c>
      <c r="U31" s="244"/>
      <c r="V31" s="224">
        <f>T31/درآمدها!$E$11</f>
        <v>3.7231020606646667E-3</v>
      </c>
      <c r="X31" s="176"/>
    </row>
    <row r="32" spans="1:24" s="64" customFormat="1" ht="42.75" customHeight="1">
      <c r="A32" s="153" t="s">
        <v>295</v>
      </c>
      <c r="B32" s="167" t="s">
        <v>149</v>
      </c>
      <c r="C32" s="248"/>
      <c r="D32" s="168"/>
      <c r="E32" s="168"/>
      <c r="F32" s="168">
        <v>674114018</v>
      </c>
      <c r="G32" s="246"/>
      <c r="H32" s="168">
        <v>27092705</v>
      </c>
      <c r="I32" s="247"/>
      <c r="J32" s="169">
        <f t="shared" si="0"/>
        <v>701206723</v>
      </c>
      <c r="K32" s="169"/>
      <c r="L32" s="224">
        <f>J32/($J$200+'درآمد سرمایه گذاری در اوراق بها'!$I$11+'درآمد سپرده بانکی'!$E$11+'سایر درآمدها'!$C$11)</f>
        <v>3.2780811334751333E-3</v>
      </c>
      <c r="M32" s="248"/>
      <c r="N32" s="168">
        <v>411612890</v>
      </c>
      <c r="O32" s="168"/>
      <c r="P32" s="168">
        <v>120457939</v>
      </c>
      <c r="Q32" s="246"/>
      <c r="R32" s="168">
        <f>'درآمد ناشی ازفروش'!R30</f>
        <v>-24897727</v>
      </c>
      <c r="S32" s="246"/>
      <c r="T32" s="169">
        <f t="shared" si="1"/>
        <v>507173102</v>
      </c>
      <c r="U32" s="244"/>
      <c r="V32" s="224">
        <f>T32/درآمدها!$E$11</f>
        <v>3.0722565758244339E-3</v>
      </c>
      <c r="X32" s="176"/>
    </row>
    <row r="33" spans="1:24" s="64" customFormat="1" ht="42.75" customHeight="1">
      <c r="A33" s="153" t="s">
        <v>296</v>
      </c>
      <c r="B33" s="167" t="s">
        <v>92</v>
      </c>
      <c r="C33" s="248"/>
      <c r="D33" s="168"/>
      <c r="E33" s="168"/>
      <c r="F33" s="168">
        <v>1200731392</v>
      </c>
      <c r="G33" s="246"/>
      <c r="H33" s="168">
        <v>54572670</v>
      </c>
      <c r="I33" s="247"/>
      <c r="J33" s="169">
        <f t="shared" si="0"/>
        <v>1255304062</v>
      </c>
      <c r="K33" s="169"/>
      <c r="L33" s="224">
        <f>J33/($J$200+'درآمد سرمایه گذاری در اوراق بها'!$I$11+'درآمد سپرده بانکی'!$E$11+'سایر درآمدها'!$C$11)</f>
        <v>5.86843854664083E-3</v>
      </c>
      <c r="M33" s="248"/>
      <c r="N33" s="168">
        <v>478121400</v>
      </c>
      <c r="O33" s="168"/>
      <c r="P33" s="168">
        <v>255217364</v>
      </c>
      <c r="Q33" s="246"/>
      <c r="R33" s="168">
        <f>'درآمد ناشی ازفروش'!R31</f>
        <v>-8228809</v>
      </c>
      <c r="S33" s="246"/>
      <c r="T33" s="169">
        <f t="shared" si="1"/>
        <v>725109955</v>
      </c>
      <c r="U33" s="244"/>
      <c r="V33" s="224">
        <f>T33/درآمدها!$E$11</f>
        <v>4.3924329162166598E-3</v>
      </c>
      <c r="X33" s="176"/>
    </row>
    <row r="34" spans="1:24" s="64" customFormat="1" ht="42.75" customHeight="1">
      <c r="A34" s="153" t="s">
        <v>459</v>
      </c>
      <c r="B34" s="167" t="s">
        <v>202</v>
      </c>
      <c r="C34" s="248"/>
      <c r="D34" s="168"/>
      <c r="E34" s="168"/>
      <c r="F34" s="168">
        <v>337162948</v>
      </c>
      <c r="G34" s="246"/>
      <c r="H34" s="168">
        <v>-91519477</v>
      </c>
      <c r="I34" s="247"/>
      <c r="J34" s="169">
        <f t="shared" si="0"/>
        <v>245643471</v>
      </c>
      <c r="K34" s="169"/>
      <c r="L34" s="224">
        <f>J34/($J$200+'درآمد سرمایه گذاری در اوراق بها'!$I$11+'درآمد سپرده بانکی'!$E$11+'سایر درآمدها'!$C$11)</f>
        <v>1.1483621041186822E-3</v>
      </c>
      <c r="M34" s="248"/>
      <c r="N34" s="168"/>
      <c r="O34" s="168"/>
      <c r="P34" s="168">
        <v>-673220150</v>
      </c>
      <c r="Q34" s="246"/>
      <c r="R34" s="168">
        <f>'درآمد ناشی ازفروش'!R32</f>
        <v>-137875158</v>
      </c>
      <c r="S34" s="246"/>
      <c r="T34" s="169">
        <f t="shared" si="1"/>
        <v>-811095308</v>
      </c>
      <c r="U34" s="244"/>
      <c r="V34" s="224">
        <f>T34/درآمدها!$E$11</f>
        <v>-4.9132986031726594E-3</v>
      </c>
      <c r="X34" s="176"/>
    </row>
    <row r="35" spans="1:24" s="64" customFormat="1" ht="42.75" customHeight="1">
      <c r="A35" s="153" t="s">
        <v>297</v>
      </c>
      <c r="B35" s="167" t="s">
        <v>444</v>
      </c>
      <c r="C35" s="248"/>
      <c r="D35" s="168"/>
      <c r="E35" s="168"/>
      <c r="F35" s="168">
        <v>0</v>
      </c>
      <c r="G35" s="246"/>
      <c r="H35" s="168">
        <v>0</v>
      </c>
      <c r="I35" s="247"/>
      <c r="J35" s="169">
        <f t="shared" si="0"/>
        <v>0</v>
      </c>
      <c r="K35" s="169"/>
      <c r="L35" s="224">
        <f>J35/($J$200+'درآمد سرمایه گذاری در اوراق بها'!$I$11+'درآمد سپرده بانکی'!$E$11+'سایر درآمدها'!$C$11)</f>
        <v>0</v>
      </c>
      <c r="M35" s="248"/>
      <c r="N35" s="168"/>
      <c r="O35" s="168"/>
      <c r="P35" s="168">
        <v>-66620240</v>
      </c>
      <c r="Q35" s="246"/>
      <c r="R35" s="168">
        <f>'درآمد ناشی ازفروش'!R33</f>
        <v>-5043820</v>
      </c>
      <c r="S35" s="246"/>
      <c r="T35" s="169">
        <f t="shared" si="1"/>
        <v>-71664060</v>
      </c>
      <c r="U35" s="244"/>
      <c r="V35" s="224">
        <f>T35/درآمدها!$E$11</f>
        <v>-4.3411288713271858E-4</v>
      </c>
      <c r="X35" s="176"/>
    </row>
    <row r="36" spans="1:24" s="64" customFormat="1" ht="42.75" customHeight="1">
      <c r="A36" s="153" t="s">
        <v>298</v>
      </c>
      <c r="B36" s="167" t="s">
        <v>111</v>
      </c>
      <c r="C36" s="248"/>
      <c r="D36" s="168"/>
      <c r="E36" s="168"/>
      <c r="F36" s="168">
        <v>1069753453</v>
      </c>
      <c r="G36" s="246"/>
      <c r="H36" s="168">
        <v>52279204</v>
      </c>
      <c r="I36" s="247"/>
      <c r="J36" s="169">
        <f t="shared" si="0"/>
        <v>1122032657</v>
      </c>
      <c r="K36" s="169"/>
      <c r="L36" s="224">
        <f>J36/($J$200+'درآمد سرمایه گذاری در اوراق بها'!$I$11+'درآمد سپرده بانکی'!$E$11+'سایر درآمدها'!$C$11)</f>
        <v>5.2454061882328462E-3</v>
      </c>
      <c r="M36" s="248"/>
      <c r="N36" s="168"/>
      <c r="O36" s="168"/>
      <c r="P36" s="168">
        <v>334236138</v>
      </c>
      <c r="Q36" s="246"/>
      <c r="R36" s="168">
        <f>'درآمد ناشی ازفروش'!R34</f>
        <v>1771923</v>
      </c>
      <c r="S36" s="246"/>
      <c r="T36" s="169">
        <f t="shared" si="1"/>
        <v>336008061</v>
      </c>
      <c r="U36" s="244"/>
      <c r="V36" s="224">
        <f>T36/درآمدها!$E$11</f>
        <v>2.0354056058305464E-3</v>
      </c>
      <c r="X36" s="176"/>
    </row>
    <row r="37" spans="1:24" s="64" customFormat="1" ht="42.75" customHeight="1">
      <c r="A37" s="153" t="s">
        <v>299</v>
      </c>
      <c r="B37" s="167" t="s">
        <v>275</v>
      </c>
      <c r="C37" s="248"/>
      <c r="D37" s="168"/>
      <c r="E37" s="168"/>
      <c r="F37" s="168">
        <v>418140802</v>
      </c>
      <c r="G37" s="246"/>
      <c r="H37" s="168">
        <v>182924558</v>
      </c>
      <c r="I37" s="247"/>
      <c r="J37" s="169">
        <f t="shared" si="0"/>
        <v>601065360</v>
      </c>
      <c r="K37" s="169"/>
      <c r="L37" s="224">
        <f>J37/($J$200+'درآمد سرمایه گذاری در اوراق بها'!$I$11+'درآمد سپرده بانکی'!$E$11+'سایر درآمدها'!$C$11)</f>
        <v>2.8099288725750549E-3</v>
      </c>
      <c r="M37" s="248"/>
      <c r="N37" s="168"/>
      <c r="O37" s="168"/>
      <c r="P37" s="168">
        <v>818162567</v>
      </c>
      <c r="Q37" s="246"/>
      <c r="R37" s="168">
        <f>'درآمد ناشی ازفروش'!R35</f>
        <v>183581296</v>
      </c>
      <c r="S37" s="246"/>
      <c r="T37" s="169">
        <f t="shared" si="1"/>
        <v>1001743863</v>
      </c>
      <c r="U37" s="244"/>
      <c r="V37" s="224">
        <f>T37/درآمدها!$E$11</f>
        <v>6.0681730917061145E-3</v>
      </c>
      <c r="X37" s="176"/>
    </row>
    <row r="38" spans="1:24" s="64" customFormat="1" ht="42.75" customHeight="1">
      <c r="A38" s="153" t="s">
        <v>300</v>
      </c>
      <c r="B38" s="167" t="s">
        <v>108</v>
      </c>
      <c r="C38" s="248"/>
      <c r="D38" s="168">
        <v>24011937</v>
      </c>
      <c r="E38" s="168"/>
      <c r="F38" s="168">
        <v>838675907</v>
      </c>
      <c r="G38" s="246"/>
      <c r="H38" s="168">
        <v>12080033</v>
      </c>
      <c r="I38" s="247"/>
      <c r="J38" s="169">
        <f t="shared" si="0"/>
        <v>874767877</v>
      </c>
      <c r="K38" s="169"/>
      <c r="L38" s="224">
        <f>J38/($J$200+'درآمد سرمایه گذاری در اوراق بها'!$I$11+'درآمد سپرده بانکی'!$E$11+'سایر درآمدها'!$C$11)</f>
        <v>4.089464603955025E-3</v>
      </c>
      <c r="M38" s="248"/>
      <c r="N38" s="168">
        <v>1217405186</v>
      </c>
      <c r="O38" s="168"/>
      <c r="P38" s="168">
        <v>418054229</v>
      </c>
      <c r="Q38" s="246"/>
      <c r="R38" s="168">
        <f>'درآمد ناشی ازفروش'!R36</f>
        <v>-91920792</v>
      </c>
      <c r="S38" s="246"/>
      <c r="T38" s="169">
        <f t="shared" si="1"/>
        <v>1543538623</v>
      </c>
      <c r="U38" s="244"/>
      <c r="V38" s="224">
        <f>T38/درآمدها!$E$11</f>
        <v>9.3501541502308255E-3</v>
      </c>
      <c r="X38" s="176"/>
    </row>
    <row r="39" spans="1:24" s="64" customFormat="1" ht="42.75" customHeight="1">
      <c r="A39" s="153" t="s">
        <v>301</v>
      </c>
      <c r="B39" s="167" t="s">
        <v>116</v>
      </c>
      <c r="C39" s="248"/>
      <c r="D39" s="168"/>
      <c r="E39" s="168"/>
      <c r="F39" s="168">
        <v>231640399</v>
      </c>
      <c r="G39" s="246"/>
      <c r="H39" s="168">
        <v>-147121785</v>
      </c>
      <c r="I39" s="247"/>
      <c r="J39" s="169">
        <f t="shared" si="0"/>
        <v>84518614</v>
      </c>
      <c r="K39" s="169"/>
      <c r="L39" s="224">
        <f>J39/($J$200+'درآمد سرمایه گذاری در اوراق بها'!$I$11+'درآمد سپرده بانکی'!$E$11+'سایر درآمدها'!$C$11)</f>
        <v>3.9511725272044668E-4</v>
      </c>
      <c r="M39" s="248"/>
      <c r="N39" s="168"/>
      <c r="O39" s="168"/>
      <c r="P39" s="168">
        <v>-156866327</v>
      </c>
      <c r="Q39" s="246"/>
      <c r="R39" s="168">
        <f>'درآمد ناشی ازفروش'!R37</f>
        <v>-158680552</v>
      </c>
      <c r="S39" s="246"/>
      <c r="T39" s="169">
        <f t="shared" si="1"/>
        <v>-315546879</v>
      </c>
      <c r="U39" s="244"/>
      <c r="V39" s="224">
        <f>T39/درآمدها!$E$11</f>
        <v>-1.9114597563745148E-3</v>
      </c>
      <c r="X39" s="176"/>
    </row>
    <row r="40" spans="1:24" s="64" customFormat="1" ht="42.75" customHeight="1">
      <c r="A40" s="153" t="s">
        <v>302</v>
      </c>
      <c r="B40" s="167" t="s">
        <v>273</v>
      </c>
      <c r="C40" s="248"/>
      <c r="D40" s="168"/>
      <c r="E40" s="168"/>
      <c r="F40" s="168">
        <v>526831794</v>
      </c>
      <c r="G40" s="246"/>
      <c r="H40" s="168">
        <v>135861330</v>
      </c>
      <c r="I40" s="247"/>
      <c r="J40" s="169">
        <f t="shared" si="0"/>
        <v>662693124</v>
      </c>
      <c r="K40" s="169"/>
      <c r="L40" s="224">
        <f>J40/($J$200+'درآمد سرمایه گذاری در اوراق بها'!$I$11+'درآمد سپرده بانکی'!$E$11+'سایر درآمدها'!$C$11)</f>
        <v>3.0980333699226338E-3</v>
      </c>
      <c r="M40" s="248"/>
      <c r="N40" s="168"/>
      <c r="O40" s="168"/>
      <c r="P40" s="168">
        <v>770790947</v>
      </c>
      <c r="Q40" s="246"/>
      <c r="R40" s="168">
        <f>'درآمد ناشی ازفروش'!R38</f>
        <v>143752747</v>
      </c>
      <c r="S40" s="246"/>
      <c r="T40" s="169">
        <f t="shared" si="1"/>
        <v>914543694</v>
      </c>
      <c r="U40" s="244"/>
      <c r="V40" s="224">
        <f>T40/درآمدها!$E$11</f>
        <v>5.5399485238676336E-3</v>
      </c>
      <c r="X40" s="176"/>
    </row>
    <row r="41" spans="1:24" s="64" customFormat="1" ht="42.75" customHeight="1">
      <c r="A41" s="153" t="s">
        <v>303</v>
      </c>
      <c r="B41" s="167" t="s">
        <v>257</v>
      </c>
      <c r="C41" s="248"/>
      <c r="D41" s="168"/>
      <c r="E41" s="168"/>
      <c r="F41" s="168">
        <v>34029057</v>
      </c>
      <c r="G41" s="246"/>
      <c r="H41" s="168">
        <v>25597580</v>
      </c>
      <c r="I41" s="247"/>
      <c r="J41" s="169">
        <f t="shared" si="0"/>
        <v>59626637</v>
      </c>
      <c r="K41" s="169"/>
      <c r="L41" s="224">
        <f>J41/($J$200+'درآمد سرمایه گذاری در اوراق بها'!$I$11+'درآمد سپرده بانکی'!$E$11+'سایر درآمدها'!$C$11)</f>
        <v>2.7874940069887253E-4</v>
      </c>
      <c r="M41" s="248"/>
      <c r="N41" s="168"/>
      <c r="O41" s="168"/>
      <c r="P41" s="168">
        <v>95637201</v>
      </c>
      <c r="Q41" s="246"/>
      <c r="R41" s="168">
        <f>'درآمد ناشی ازفروش'!R39</f>
        <v>24730902</v>
      </c>
      <c r="S41" s="246"/>
      <c r="T41" s="169">
        <f t="shared" si="1"/>
        <v>120368103</v>
      </c>
      <c r="U41" s="244"/>
      <c r="V41" s="224">
        <f>T41/درآمدها!$E$11</f>
        <v>7.2914295829762431E-4</v>
      </c>
      <c r="X41" s="176"/>
    </row>
    <row r="42" spans="1:24" s="64" customFormat="1" ht="42.75" customHeight="1">
      <c r="A42" s="153" t="s">
        <v>304</v>
      </c>
      <c r="B42" s="167" t="s">
        <v>88</v>
      </c>
      <c r="C42" s="248"/>
      <c r="D42" s="168"/>
      <c r="E42" s="168"/>
      <c r="F42" s="168">
        <v>278669601</v>
      </c>
      <c r="G42" s="246"/>
      <c r="H42" s="168">
        <v>378678560</v>
      </c>
      <c r="I42" s="247"/>
      <c r="J42" s="169">
        <f t="shared" si="0"/>
        <v>657348161</v>
      </c>
      <c r="K42" s="169"/>
      <c r="L42" s="224">
        <f>J42/($J$200+'درآمد سرمایه گذاری در اوراق بها'!$I$11+'درآمد سپرده بانکی'!$E$11+'سایر درآمدها'!$C$11)</f>
        <v>3.0730461275093541E-3</v>
      </c>
      <c r="M42" s="248"/>
      <c r="N42" s="168">
        <v>3995116450</v>
      </c>
      <c r="O42" s="168"/>
      <c r="P42" s="168">
        <v>1470080940</v>
      </c>
      <c r="Q42" s="246"/>
      <c r="R42" s="168">
        <f>'درآمد ناشی ازفروش'!R40</f>
        <v>146071008</v>
      </c>
      <c r="S42" s="246"/>
      <c r="T42" s="169">
        <f t="shared" si="1"/>
        <v>5611268398</v>
      </c>
      <c r="U42" s="244"/>
      <c r="V42" s="224">
        <f>T42/درآمدها!$E$11</f>
        <v>3.3990872478231973E-2</v>
      </c>
      <c r="X42" s="176"/>
    </row>
    <row r="43" spans="1:24" s="64" customFormat="1" ht="42.75" customHeight="1">
      <c r="A43" s="153" t="s">
        <v>305</v>
      </c>
      <c r="B43" s="167" t="s">
        <v>183</v>
      </c>
      <c r="C43" s="248"/>
      <c r="D43" s="168"/>
      <c r="E43" s="168"/>
      <c r="F43" s="168">
        <v>-224890069</v>
      </c>
      <c r="G43" s="246"/>
      <c r="H43" s="168">
        <v>23146483</v>
      </c>
      <c r="I43" s="247"/>
      <c r="J43" s="169">
        <f t="shared" si="0"/>
        <v>-201743586</v>
      </c>
      <c r="K43" s="169"/>
      <c r="L43" s="224">
        <f>J43/($J$200+'درآمد سرمایه گذاری در اوراق بها'!$I$11+'درآمد سپرده بانکی'!$E$11+'سایر درآمدها'!$C$11)</f>
        <v>-9.4313391668125518E-4</v>
      </c>
      <c r="M43" s="248"/>
      <c r="N43" s="168">
        <v>203006280</v>
      </c>
      <c r="O43" s="168"/>
      <c r="P43" s="168">
        <v>138375640</v>
      </c>
      <c r="Q43" s="246"/>
      <c r="R43" s="168">
        <f>'درآمد ناشی ازفروش'!R41</f>
        <v>-10653197</v>
      </c>
      <c r="S43" s="246"/>
      <c r="T43" s="169">
        <f t="shared" si="1"/>
        <v>330728723</v>
      </c>
      <c r="U43" s="244"/>
      <c r="V43" s="224">
        <f>T43/درآمدها!$E$11</f>
        <v>2.0034254380682194E-3</v>
      </c>
      <c r="X43" s="176"/>
    </row>
    <row r="44" spans="1:24" s="64" customFormat="1" ht="42.75" customHeight="1">
      <c r="A44" s="153" t="s">
        <v>306</v>
      </c>
      <c r="B44" s="167" t="s">
        <v>188</v>
      </c>
      <c r="C44" s="248"/>
      <c r="D44" s="168"/>
      <c r="E44" s="168"/>
      <c r="F44" s="168">
        <v>1351771297</v>
      </c>
      <c r="G44" s="246"/>
      <c r="H44" s="168">
        <v>-822405987</v>
      </c>
      <c r="I44" s="247"/>
      <c r="J44" s="169">
        <f t="shared" si="0"/>
        <v>529365310</v>
      </c>
      <c r="K44" s="169"/>
      <c r="L44" s="224">
        <f>J44/($J$200+'درآمد سرمایه گذاری در اوراق بها'!$I$11+'درآمد سپرده بانکی'!$E$11+'سایر درآمدها'!$C$11)</f>
        <v>2.474737304290243E-3</v>
      </c>
      <c r="M44" s="248"/>
      <c r="N44" s="168">
        <v>3855594000</v>
      </c>
      <c r="O44" s="168"/>
      <c r="P44" s="168">
        <v>-6327955420</v>
      </c>
      <c r="Q44" s="246"/>
      <c r="R44" s="168">
        <f>'درآمد ناشی ازفروش'!R42</f>
        <v>-1013949756</v>
      </c>
      <c r="S44" s="246"/>
      <c r="T44" s="169">
        <f t="shared" si="1"/>
        <v>-3486311176</v>
      </c>
      <c r="U44" s="244"/>
      <c r="V44" s="224">
        <f>T44/درآمدها!$E$11</f>
        <v>-2.1118711527876362E-2</v>
      </c>
      <c r="X44" s="176"/>
    </row>
    <row r="45" spans="1:24" s="64" customFormat="1" ht="42.75" customHeight="1">
      <c r="A45" s="153" t="s">
        <v>307</v>
      </c>
      <c r="B45" s="167" t="s">
        <v>221</v>
      </c>
      <c r="C45" s="248"/>
      <c r="D45" s="168"/>
      <c r="E45" s="168"/>
      <c r="F45" s="168">
        <v>-38382934</v>
      </c>
      <c r="G45" s="246"/>
      <c r="H45" s="168">
        <v>-262156602</v>
      </c>
      <c r="I45" s="247"/>
      <c r="J45" s="169">
        <f t="shared" si="0"/>
        <v>-300539536</v>
      </c>
      <c r="K45" s="169"/>
      <c r="L45" s="224">
        <f>J45/($J$200+'درآمد سرمایه گذاری در اوراق بها'!$I$11+'درآمد سپرده بانکی'!$E$11+'سایر درآمدها'!$C$11)</f>
        <v>-1.4049964874979822E-3</v>
      </c>
      <c r="M45" s="248"/>
      <c r="N45" s="168">
        <v>1359850000</v>
      </c>
      <c r="O45" s="168"/>
      <c r="P45" s="168">
        <v>-1718755893</v>
      </c>
      <c r="Q45" s="246"/>
      <c r="R45" s="168">
        <f>'درآمد ناشی ازفروش'!R43</f>
        <v>-347989942</v>
      </c>
      <c r="S45" s="246"/>
      <c r="T45" s="169">
        <f t="shared" si="1"/>
        <v>-706895835</v>
      </c>
      <c r="U45" s="244"/>
      <c r="V45" s="224">
        <f>T45/درآمدها!$E$11</f>
        <v>-4.2820988907681743E-3</v>
      </c>
      <c r="X45" s="176"/>
    </row>
    <row r="46" spans="1:24" s="64" customFormat="1" ht="42.75" customHeight="1">
      <c r="A46" s="153" t="s">
        <v>308</v>
      </c>
      <c r="B46" s="167" t="s">
        <v>126</v>
      </c>
      <c r="C46" s="248"/>
      <c r="D46" s="168"/>
      <c r="E46" s="168"/>
      <c r="F46" s="168">
        <v>-133452956</v>
      </c>
      <c r="G46" s="246"/>
      <c r="H46" s="168">
        <v>-17665512</v>
      </c>
      <c r="I46" s="247"/>
      <c r="J46" s="169">
        <f t="shared" si="0"/>
        <v>-151118468</v>
      </c>
      <c r="K46" s="169"/>
      <c r="L46" s="224">
        <f>J46/($J$200+'درآمد سرمایه گذاری در اوراق بها'!$I$11+'درآمد سپرده بانکی'!$E$11+'سایر درآمدها'!$C$11)</f>
        <v>-7.0646584326953979E-4</v>
      </c>
      <c r="M46" s="248"/>
      <c r="N46" s="168">
        <v>405581250</v>
      </c>
      <c r="O46" s="168"/>
      <c r="P46" s="168">
        <v>-131419473</v>
      </c>
      <c r="Q46" s="246"/>
      <c r="R46" s="168">
        <f>'درآمد ناشی ازفروش'!R44</f>
        <v>-68124274</v>
      </c>
      <c r="S46" s="246"/>
      <c r="T46" s="169">
        <f t="shared" si="1"/>
        <v>206037503</v>
      </c>
      <c r="U46" s="244"/>
      <c r="V46" s="224">
        <f>T46/درآمدها!$E$11</f>
        <v>1.2480947253748415E-3</v>
      </c>
      <c r="X46" s="176"/>
    </row>
    <row r="47" spans="1:24" s="64" customFormat="1" ht="42.75" customHeight="1">
      <c r="A47" s="153" t="s">
        <v>309</v>
      </c>
      <c r="B47" s="167" t="s">
        <v>186</v>
      </c>
      <c r="C47" s="248"/>
      <c r="D47" s="168"/>
      <c r="E47" s="168"/>
      <c r="F47" s="168">
        <v>2277202104</v>
      </c>
      <c r="G47" s="246"/>
      <c r="H47" s="168">
        <v>-443852793</v>
      </c>
      <c r="I47" s="247"/>
      <c r="J47" s="169">
        <f t="shared" si="0"/>
        <v>1833349311</v>
      </c>
      <c r="K47" s="169"/>
      <c r="L47" s="224">
        <f>J47/($J$200+'درآمد سرمایه گذاری در اوراق بها'!$I$11+'درآمد سپرده بانکی'!$E$11+'سایر درآمدها'!$C$11)</f>
        <v>8.5707503797831305E-3</v>
      </c>
      <c r="M47" s="248"/>
      <c r="N47" s="168">
        <v>1119769000</v>
      </c>
      <c r="O47" s="168"/>
      <c r="P47" s="168">
        <v>-2759141006</v>
      </c>
      <c r="Q47" s="246"/>
      <c r="R47" s="168">
        <f>'درآمد ناشی ازفروش'!R45</f>
        <v>-632904545</v>
      </c>
      <c r="S47" s="246"/>
      <c r="T47" s="169">
        <f t="shared" si="1"/>
        <v>-2272276551</v>
      </c>
      <c r="U47" s="244"/>
      <c r="V47" s="224">
        <f>T47/درآمدها!$E$11</f>
        <v>-1.376456390997923E-2</v>
      </c>
      <c r="X47" s="176"/>
    </row>
    <row r="48" spans="1:24" s="64" customFormat="1" ht="42.75" customHeight="1">
      <c r="A48" s="153" t="s">
        <v>518</v>
      </c>
      <c r="B48" s="167" t="s">
        <v>181</v>
      </c>
      <c r="C48" s="248"/>
      <c r="D48" s="168"/>
      <c r="E48" s="168"/>
      <c r="F48" s="168">
        <v>40322808</v>
      </c>
      <c r="G48" s="246"/>
      <c r="H48" s="168">
        <v>-9090131</v>
      </c>
      <c r="I48" s="247"/>
      <c r="J48" s="169">
        <f t="shared" si="0"/>
        <v>31232677</v>
      </c>
      <c r="K48" s="169"/>
      <c r="L48" s="224">
        <f>J48/($J$200+'درآمد سرمایه گذاری در اوراق بها'!$I$11+'درآمد سپرده بانکی'!$E$11+'سایر درآمدها'!$C$11)</f>
        <v>1.4601007928673657E-4</v>
      </c>
      <c r="M48" s="248"/>
      <c r="N48" s="168"/>
      <c r="O48" s="168"/>
      <c r="P48" s="168">
        <v>-98269035</v>
      </c>
      <c r="Q48" s="246"/>
      <c r="R48" s="168">
        <f>'درآمد ناشی ازفروش'!R46</f>
        <v>-13057076</v>
      </c>
      <c r="S48" s="246"/>
      <c r="T48" s="169">
        <f t="shared" si="1"/>
        <v>-111326111</v>
      </c>
      <c r="U48" s="244"/>
      <c r="V48" s="224">
        <f>T48/درآمدها!$E$11</f>
        <v>-6.7437010210512078E-4</v>
      </c>
      <c r="X48" s="176"/>
    </row>
    <row r="49" spans="1:24" s="64" customFormat="1" ht="42.75" customHeight="1">
      <c r="A49" s="153" t="s">
        <v>310</v>
      </c>
      <c r="B49" s="167" t="s">
        <v>498</v>
      </c>
      <c r="C49" s="248"/>
      <c r="D49" s="168"/>
      <c r="E49" s="168"/>
      <c r="F49" s="168">
        <v>196261032</v>
      </c>
      <c r="G49" s="246"/>
      <c r="H49" s="168">
        <v>9827943</v>
      </c>
      <c r="I49" s="247"/>
      <c r="J49" s="169">
        <f t="shared" si="0"/>
        <v>206088975</v>
      </c>
      <c r="K49" s="169"/>
      <c r="L49" s="224">
        <f>J49/($J$200+'درآمد سرمایه گذاری در اوراق بها'!$I$11+'درآمد سپرده بانکی'!$E$11+'سایر درآمدها'!$C$11)</f>
        <v>9.6344823659759514E-4</v>
      </c>
      <c r="M49" s="248"/>
      <c r="N49" s="168"/>
      <c r="O49" s="168"/>
      <c r="P49" s="168">
        <v>183517883</v>
      </c>
      <c r="Q49" s="246"/>
      <c r="R49" s="168">
        <f>'درآمد ناشی ازفروش'!R47</f>
        <v>9827943</v>
      </c>
      <c r="S49" s="246"/>
      <c r="T49" s="169">
        <f t="shared" si="1"/>
        <v>193345826</v>
      </c>
      <c r="U49" s="244"/>
      <c r="V49" s="224">
        <f>T49/درآمدها!$E$11</f>
        <v>1.1712135028341996E-3</v>
      </c>
      <c r="X49" s="176"/>
    </row>
    <row r="50" spans="1:24" s="64" customFormat="1" ht="42.75" customHeight="1">
      <c r="A50" s="153" t="s">
        <v>311</v>
      </c>
      <c r="B50" s="167" t="s">
        <v>265</v>
      </c>
      <c r="C50" s="248"/>
      <c r="D50" s="168"/>
      <c r="E50" s="168"/>
      <c r="F50" s="168">
        <v>100228493</v>
      </c>
      <c r="G50" s="246"/>
      <c r="H50" s="168">
        <v>21269326</v>
      </c>
      <c r="I50" s="247"/>
      <c r="J50" s="169">
        <f t="shared" si="0"/>
        <v>121497819</v>
      </c>
      <c r="K50" s="169"/>
      <c r="L50" s="224">
        <f>J50/($J$200+'درآمد سرمایه گذاری در اوراق بها'!$I$11+'درآمد سپرده بانکی'!$E$11+'سایر درآمدها'!$C$11)</f>
        <v>5.6799185626501267E-4</v>
      </c>
      <c r="M50" s="248"/>
      <c r="N50" s="168"/>
      <c r="O50" s="168"/>
      <c r="P50" s="168">
        <v>93403223</v>
      </c>
      <c r="Q50" s="246"/>
      <c r="R50" s="168">
        <f>'درآمد ناشی ازفروش'!R48</f>
        <v>15919207</v>
      </c>
      <c r="S50" s="246"/>
      <c r="T50" s="169">
        <f t="shared" si="1"/>
        <v>109322430</v>
      </c>
      <c r="U50" s="244"/>
      <c r="V50" s="224">
        <f>T50/درآمدها!$E$11</f>
        <v>6.622325851432996E-4</v>
      </c>
      <c r="X50" s="176"/>
    </row>
    <row r="51" spans="1:24" s="64" customFormat="1" ht="42.75" customHeight="1">
      <c r="A51" s="153" t="s">
        <v>312</v>
      </c>
      <c r="B51" s="167" t="s">
        <v>258</v>
      </c>
      <c r="C51" s="248"/>
      <c r="D51" s="168"/>
      <c r="E51" s="168"/>
      <c r="F51" s="168">
        <v>736149939</v>
      </c>
      <c r="G51" s="246"/>
      <c r="H51" s="168">
        <v>148651455</v>
      </c>
      <c r="I51" s="247"/>
      <c r="J51" s="169">
        <f t="shared" si="0"/>
        <v>884801394</v>
      </c>
      <c r="K51" s="169"/>
      <c r="L51" s="224">
        <f>J51/($J$200+'درآمد سرمایه گذاری در اوراق بها'!$I$11+'درآمد سپرده بانکی'!$E$11+'سایر درآمدها'!$C$11)</f>
        <v>4.136370433150992E-3</v>
      </c>
      <c r="M51" s="248"/>
      <c r="N51" s="168"/>
      <c r="O51" s="168"/>
      <c r="P51" s="168">
        <v>955450444</v>
      </c>
      <c r="Q51" s="246"/>
      <c r="R51" s="168">
        <f>'درآمد ناشی ازفروش'!R49</f>
        <v>141401863</v>
      </c>
      <c r="S51" s="246"/>
      <c r="T51" s="169">
        <f t="shared" si="1"/>
        <v>1096852307</v>
      </c>
      <c r="U51" s="244"/>
      <c r="V51" s="224">
        <f>T51/درآمدها!$E$11</f>
        <v>6.6443029009234612E-3</v>
      </c>
      <c r="X51" s="176"/>
    </row>
    <row r="52" spans="1:24" s="64" customFormat="1" ht="42.75" customHeight="1">
      <c r="A52" s="153" t="s">
        <v>313</v>
      </c>
      <c r="B52" s="167" t="s">
        <v>259</v>
      </c>
      <c r="C52" s="248"/>
      <c r="D52" s="168"/>
      <c r="E52" s="168"/>
      <c r="F52" s="168">
        <v>-591052573</v>
      </c>
      <c r="G52" s="246"/>
      <c r="H52" s="168">
        <v>2659622121</v>
      </c>
      <c r="I52" s="247"/>
      <c r="J52" s="169">
        <f t="shared" si="0"/>
        <v>2068569548</v>
      </c>
      <c r="K52" s="169"/>
      <c r="L52" s="224">
        <f>J52/($J$200+'درآمد سرمایه گذاری در اوراق بها'!$I$11+'درآمد سپرده بانکی'!$E$11+'سایر درآمدها'!$C$11)</f>
        <v>9.6703847612424898E-3</v>
      </c>
      <c r="M52" s="248"/>
      <c r="N52" s="168"/>
      <c r="O52" s="168"/>
      <c r="P52" s="168">
        <v>1624189547</v>
      </c>
      <c r="Q52" s="246"/>
      <c r="R52" s="168">
        <f>'درآمد ناشی ازفروش'!R50</f>
        <v>2668241246</v>
      </c>
      <c r="S52" s="246"/>
      <c r="T52" s="169">
        <f t="shared" si="1"/>
        <v>4292430793</v>
      </c>
      <c r="U52" s="244"/>
      <c r="V52" s="224">
        <f>T52/درآمدها!$E$11</f>
        <v>2.6001869338223578E-2</v>
      </c>
      <c r="X52" s="176"/>
    </row>
    <row r="53" spans="1:24" s="64" customFormat="1" ht="42.75" customHeight="1">
      <c r="A53" s="153" t="s">
        <v>314</v>
      </c>
      <c r="B53" s="167" t="s">
        <v>225</v>
      </c>
      <c r="C53" s="248"/>
      <c r="D53" s="168"/>
      <c r="E53" s="168"/>
      <c r="F53" s="168">
        <v>537613600</v>
      </c>
      <c r="G53" s="246"/>
      <c r="H53" s="168">
        <v>72099956</v>
      </c>
      <c r="I53" s="247"/>
      <c r="J53" s="169">
        <f t="shared" si="0"/>
        <v>609713556</v>
      </c>
      <c r="K53" s="169"/>
      <c r="L53" s="224">
        <f>J53/($J$200+'درآمد سرمایه گذاری در اوراق بها'!$I$11+'درآمد سپرده بانکی'!$E$11+'سایر درآمدها'!$C$11)</f>
        <v>2.8503584452193478E-3</v>
      </c>
      <c r="M53" s="248"/>
      <c r="N53" s="168"/>
      <c r="O53" s="168"/>
      <c r="P53" s="168">
        <v>229128330</v>
      </c>
      <c r="Q53" s="246"/>
      <c r="R53" s="168">
        <f>'درآمد ناشی ازفروش'!R51</f>
        <v>45112269</v>
      </c>
      <c r="S53" s="246"/>
      <c r="T53" s="169">
        <f t="shared" si="1"/>
        <v>274240599</v>
      </c>
      <c r="U53" s="244"/>
      <c r="V53" s="224">
        <f>T53/درآمدها!$E$11</f>
        <v>1.6612424442725704E-3</v>
      </c>
      <c r="X53" s="176"/>
    </row>
    <row r="54" spans="1:24" s="64" customFormat="1" ht="42.75" customHeight="1">
      <c r="A54" s="153" t="s">
        <v>315</v>
      </c>
      <c r="B54" s="167" t="s">
        <v>210</v>
      </c>
      <c r="C54" s="248"/>
      <c r="D54" s="168">
        <v>3191195</v>
      </c>
      <c r="E54" s="168"/>
      <c r="F54" s="168">
        <v>1770079607</v>
      </c>
      <c r="G54" s="246"/>
      <c r="H54" s="168">
        <v>102452565</v>
      </c>
      <c r="I54" s="247"/>
      <c r="J54" s="169">
        <f t="shared" si="0"/>
        <v>1875723367</v>
      </c>
      <c r="K54" s="169"/>
      <c r="L54" s="224">
        <f>J54/($J$200+'درآمد سرمایه گذاری در اوراق بها'!$I$11+'درآمد سپرده بانکی'!$E$11+'سایر درآمدها'!$C$11)</f>
        <v>8.7688454478511233E-3</v>
      </c>
      <c r="M54" s="248"/>
      <c r="N54" s="168">
        <v>174345596</v>
      </c>
      <c r="O54" s="168"/>
      <c r="P54" s="168">
        <v>1049684392</v>
      </c>
      <c r="Q54" s="246"/>
      <c r="R54" s="168">
        <f>'درآمد ناشی ازفروش'!R52</f>
        <v>63436421</v>
      </c>
      <c r="S54" s="246"/>
      <c r="T54" s="169">
        <f t="shared" si="1"/>
        <v>1287466409</v>
      </c>
      <c r="U54" s="244"/>
      <c r="V54" s="224">
        <f>T54/درآمدها!$E$11</f>
        <v>7.7989686866385115E-3</v>
      </c>
      <c r="X54" s="176"/>
    </row>
    <row r="55" spans="1:24" s="64" customFormat="1" ht="42.75" customHeight="1">
      <c r="A55" s="153" t="s">
        <v>316</v>
      </c>
      <c r="B55" s="167" t="s">
        <v>146</v>
      </c>
      <c r="C55" s="248"/>
      <c r="D55" s="168"/>
      <c r="E55" s="168"/>
      <c r="F55" s="168">
        <v>-45212286</v>
      </c>
      <c r="G55" s="246"/>
      <c r="H55" s="168">
        <v>79829756</v>
      </c>
      <c r="I55" s="247"/>
      <c r="J55" s="169">
        <f t="shared" si="0"/>
        <v>34617470</v>
      </c>
      <c r="K55" s="169"/>
      <c r="L55" s="224">
        <f>J55/($J$200+'درآمد سرمایه گذاری در اوراق بها'!$I$11+'درآمد سپرده بانکی'!$E$11+'سایر درآمدها'!$C$11)</f>
        <v>1.6183369550443031E-4</v>
      </c>
      <c r="M55" s="248"/>
      <c r="N55" s="168">
        <v>97559875</v>
      </c>
      <c r="O55" s="168"/>
      <c r="P55" s="168">
        <v>1252008588</v>
      </c>
      <c r="Q55" s="246"/>
      <c r="R55" s="168">
        <f>'درآمد ناشی ازفروش'!R53</f>
        <v>88434907</v>
      </c>
      <c r="S55" s="246"/>
      <c r="T55" s="169">
        <f t="shared" si="1"/>
        <v>1438003370</v>
      </c>
      <c r="U55" s="244"/>
      <c r="V55" s="224">
        <f>T55/درآمدها!$E$11</f>
        <v>8.7108628042742615E-3</v>
      </c>
      <c r="X55" s="176"/>
    </row>
    <row r="56" spans="1:24" s="64" customFormat="1" ht="42.75" customHeight="1">
      <c r="A56" s="153" t="s">
        <v>317</v>
      </c>
      <c r="B56" s="167" t="s">
        <v>200</v>
      </c>
      <c r="C56" s="248"/>
      <c r="D56" s="168"/>
      <c r="E56" s="168"/>
      <c r="F56" s="168">
        <v>-839001500</v>
      </c>
      <c r="G56" s="246"/>
      <c r="H56" s="168">
        <v>-3722830</v>
      </c>
      <c r="I56" s="247"/>
      <c r="J56" s="169">
        <f t="shared" si="0"/>
        <v>-842724330</v>
      </c>
      <c r="K56" s="169"/>
      <c r="L56" s="224">
        <f>J56/($J$200+'درآمد سرمایه گذاری در اوراق بها'!$I$11+'درآمد سپرده بانکی'!$E$11+'سایر درآمدها'!$C$11)</f>
        <v>-3.93966377714475E-3</v>
      </c>
      <c r="M56" s="248"/>
      <c r="N56" s="168"/>
      <c r="O56" s="168"/>
      <c r="P56" s="168">
        <v>-1708139355</v>
      </c>
      <c r="Q56" s="246"/>
      <c r="R56" s="168">
        <f>'درآمد ناشی ازفروش'!R54</f>
        <v>42878020</v>
      </c>
      <c r="S56" s="246"/>
      <c r="T56" s="169">
        <f t="shared" si="1"/>
        <v>-1665261335</v>
      </c>
      <c r="U56" s="244"/>
      <c r="V56" s="224">
        <f>T56/درآمدها!$E$11</f>
        <v>-1.0087502800808876E-2</v>
      </c>
      <c r="X56" s="176"/>
    </row>
    <row r="57" spans="1:24" s="64" customFormat="1" ht="42.75" customHeight="1">
      <c r="A57" s="153" t="s">
        <v>318</v>
      </c>
      <c r="B57" s="167" t="s">
        <v>155</v>
      </c>
      <c r="C57" s="248"/>
      <c r="D57" s="168">
        <v>27285536</v>
      </c>
      <c r="E57" s="168"/>
      <c r="F57" s="168">
        <v>1184789670</v>
      </c>
      <c r="G57" s="246"/>
      <c r="H57" s="168">
        <v>-148488466</v>
      </c>
      <c r="I57" s="247"/>
      <c r="J57" s="169">
        <f t="shared" si="0"/>
        <v>1063586740</v>
      </c>
      <c r="K57" s="169"/>
      <c r="L57" s="224">
        <f>J57/($J$200+'درآمد سرمایه گذاری در اوراق بها'!$I$11+'درآمد سپرده بانکی'!$E$11+'سایر درآمدها'!$C$11)</f>
        <v>4.9721765520042253E-3</v>
      </c>
      <c r="M57" s="248"/>
      <c r="N57" s="168">
        <v>1356091170</v>
      </c>
      <c r="O57" s="168"/>
      <c r="P57" s="168">
        <v>-138097896</v>
      </c>
      <c r="Q57" s="246"/>
      <c r="R57" s="168">
        <f>'درآمد ناشی ازفروش'!R55</f>
        <v>135292358</v>
      </c>
      <c r="S57" s="246"/>
      <c r="T57" s="169">
        <f t="shared" si="1"/>
        <v>1353285632</v>
      </c>
      <c r="U57" s="244"/>
      <c r="V57" s="224">
        <f>T57/درآمدها!$E$11</f>
        <v>8.1976758339221325E-3</v>
      </c>
      <c r="X57" s="176"/>
    </row>
    <row r="58" spans="1:24" s="64" customFormat="1" ht="42.75" customHeight="1">
      <c r="A58" s="153" t="s">
        <v>319</v>
      </c>
      <c r="B58" s="167" t="s">
        <v>93</v>
      </c>
      <c r="C58" s="248"/>
      <c r="D58" s="168"/>
      <c r="E58" s="168"/>
      <c r="F58" s="168">
        <v>3794153648</v>
      </c>
      <c r="G58" s="246"/>
      <c r="H58" s="168">
        <v>729240531</v>
      </c>
      <c r="I58" s="247"/>
      <c r="J58" s="169">
        <f t="shared" si="0"/>
        <v>4523394179</v>
      </c>
      <c r="K58" s="169"/>
      <c r="L58" s="224">
        <f>J58/($J$200+'درآمد سرمایه گذاری در اوراق بها'!$I$11+'درآمد سپرده بانکی'!$E$11+'سایر درآمدها'!$C$11)</f>
        <v>2.1146478821554508E-2</v>
      </c>
      <c r="M58" s="248"/>
      <c r="N58" s="168">
        <v>509397000</v>
      </c>
      <c r="O58" s="168"/>
      <c r="P58" s="168">
        <v>5451213895</v>
      </c>
      <c r="Q58" s="246"/>
      <c r="R58" s="168">
        <f>'درآمد ناشی ازفروش'!R56</f>
        <v>929943276</v>
      </c>
      <c r="S58" s="246"/>
      <c r="T58" s="169">
        <f t="shared" si="1"/>
        <v>6890554171</v>
      </c>
      <c r="U58" s="244"/>
      <c r="V58" s="224">
        <f>T58/درآمدها!$E$11</f>
        <v>4.1740286066924009E-2</v>
      </c>
      <c r="X58" s="176"/>
    </row>
    <row r="59" spans="1:24" s="64" customFormat="1" ht="42.75" customHeight="1">
      <c r="A59" s="153" t="s">
        <v>320</v>
      </c>
      <c r="B59" s="167" t="s">
        <v>216</v>
      </c>
      <c r="C59" s="248"/>
      <c r="D59" s="168"/>
      <c r="E59" s="168"/>
      <c r="F59" s="168">
        <v>3390492270</v>
      </c>
      <c r="G59" s="246"/>
      <c r="H59" s="168">
        <v>-1113068836</v>
      </c>
      <c r="I59" s="247"/>
      <c r="J59" s="169">
        <f t="shared" si="0"/>
        <v>2277423434</v>
      </c>
      <c r="K59" s="169"/>
      <c r="L59" s="224">
        <f>J59/($J$200+'درآمد سرمایه گذاری در اوراق بها'!$I$11+'درآمد سپرده بانکی'!$E$11+'سایر درآمدها'!$C$11)</f>
        <v>1.064675871901124E-2</v>
      </c>
      <c r="M59" s="248"/>
      <c r="N59" s="168"/>
      <c r="O59" s="168"/>
      <c r="P59" s="168">
        <v>-6444308425</v>
      </c>
      <c r="Q59" s="246"/>
      <c r="R59" s="168">
        <f>'درآمد ناشی ازفروش'!R57</f>
        <v>-1366641556</v>
      </c>
      <c r="S59" s="246"/>
      <c r="T59" s="169">
        <f t="shared" si="1"/>
        <v>-7810949981</v>
      </c>
      <c r="U59" s="244"/>
      <c r="V59" s="224">
        <f>T59/درآمدها!$E$11</f>
        <v>-4.7315684423979931E-2</v>
      </c>
      <c r="X59" s="176"/>
    </row>
    <row r="60" spans="1:24" s="64" customFormat="1" ht="42.75" customHeight="1">
      <c r="A60" s="153" t="s">
        <v>321</v>
      </c>
      <c r="B60" s="167" t="s">
        <v>226</v>
      </c>
      <c r="C60" s="248"/>
      <c r="D60" s="168"/>
      <c r="E60" s="168"/>
      <c r="F60" s="168">
        <v>1700595864</v>
      </c>
      <c r="G60" s="246"/>
      <c r="H60" s="168">
        <v>140393098</v>
      </c>
      <c r="I60" s="247"/>
      <c r="J60" s="169">
        <f t="shared" si="0"/>
        <v>1840988962</v>
      </c>
      <c r="K60" s="169"/>
      <c r="L60" s="224">
        <f>J60/($J$200+'درآمد سرمایه گذاری در اوراق بها'!$I$11+'درآمد سپرده بانکی'!$E$11+'سایر درآمدها'!$C$11)</f>
        <v>8.6064650912768964E-3</v>
      </c>
      <c r="M60" s="248"/>
      <c r="N60" s="168"/>
      <c r="O60" s="168"/>
      <c r="P60" s="168">
        <v>1116518879</v>
      </c>
      <c r="Q60" s="246"/>
      <c r="R60" s="168">
        <f>'درآمد ناشی ازفروش'!R58</f>
        <v>82740604</v>
      </c>
      <c r="S60" s="246"/>
      <c r="T60" s="169">
        <f t="shared" si="1"/>
        <v>1199259483</v>
      </c>
      <c r="U60" s="244"/>
      <c r="V60" s="224">
        <f>T60/درآمدها!$E$11</f>
        <v>7.2646455780822558E-3</v>
      </c>
      <c r="X60" s="176"/>
    </row>
    <row r="61" spans="1:24" s="64" customFormat="1" ht="42.75" customHeight="1">
      <c r="A61" s="153" t="s">
        <v>519</v>
      </c>
      <c r="B61" s="167" t="s">
        <v>161</v>
      </c>
      <c r="C61" s="248"/>
      <c r="D61" s="168"/>
      <c r="E61" s="168"/>
      <c r="F61" s="168">
        <v>0</v>
      </c>
      <c r="G61" s="246"/>
      <c r="H61" s="168">
        <v>-1149054</v>
      </c>
      <c r="I61" s="247"/>
      <c r="J61" s="169">
        <f t="shared" si="0"/>
        <v>-1149054</v>
      </c>
      <c r="K61" s="169"/>
      <c r="L61" s="224">
        <f>J61/($J$200+'درآمد سرمایه گذاری در اوراق بها'!$I$11+'درآمد سپرده بانکی'!$E$11+'سایر درآمدها'!$C$11)</f>
        <v>-5.3717286432008946E-6</v>
      </c>
      <c r="M61" s="248"/>
      <c r="N61" s="168"/>
      <c r="O61" s="168"/>
      <c r="P61" s="168">
        <v>0</v>
      </c>
      <c r="Q61" s="246"/>
      <c r="R61" s="168">
        <f>'درآمد ناشی ازفروش'!R59</f>
        <v>1161841566</v>
      </c>
      <c r="S61" s="246"/>
      <c r="T61" s="169">
        <f t="shared" si="1"/>
        <v>1161841566</v>
      </c>
      <c r="U61" s="244"/>
      <c r="V61" s="224">
        <f>T61/درآمدها!$E$11</f>
        <v>7.0379824504369281E-3</v>
      </c>
      <c r="X61" s="176"/>
    </row>
    <row r="62" spans="1:24" s="64" customFormat="1" ht="42.75" customHeight="1">
      <c r="A62" s="153" t="s">
        <v>322</v>
      </c>
      <c r="B62" s="167" t="s">
        <v>499</v>
      </c>
      <c r="C62" s="248"/>
      <c r="D62" s="168"/>
      <c r="E62" s="168"/>
      <c r="F62" s="168">
        <v>698175754</v>
      </c>
      <c r="G62" s="246"/>
      <c r="H62" s="168">
        <v>58230791</v>
      </c>
      <c r="I62" s="247"/>
      <c r="J62" s="169">
        <f t="shared" si="0"/>
        <v>756406545</v>
      </c>
      <c r="K62" s="169"/>
      <c r="L62" s="224">
        <f>J62/($J$200+'درآمد سرمایه گذاری در اوراق بها'!$I$11+'درآمد سپرده بانکی'!$E$11+'سایر درآمدها'!$C$11)</f>
        <v>3.5361355547094621E-3</v>
      </c>
      <c r="M62" s="248"/>
      <c r="N62" s="168"/>
      <c r="O62" s="168"/>
      <c r="P62" s="168">
        <v>301490426</v>
      </c>
      <c r="Q62" s="246"/>
      <c r="R62" s="168">
        <f>'درآمد ناشی ازفروش'!R60</f>
        <v>58230791</v>
      </c>
      <c r="S62" s="246"/>
      <c r="T62" s="169">
        <f t="shared" si="1"/>
        <v>359721217</v>
      </c>
      <c r="U62" s="244"/>
      <c r="V62" s="224">
        <f>T62/درآمدها!$E$11</f>
        <v>2.1790506437224626E-3</v>
      </c>
      <c r="X62" s="176"/>
    </row>
    <row r="63" spans="1:24" s="64" customFormat="1" ht="42.75" customHeight="1">
      <c r="A63" s="153" t="s">
        <v>520</v>
      </c>
      <c r="B63" s="167" t="s">
        <v>130</v>
      </c>
      <c r="C63" s="248"/>
      <c r="D63" s="168"/>
      <c r="E63" s="168"/>
      <c r="F63" s="168">
        <v>371514846</v>
      </c>
      <c r="G63" s="246"/>
      <c r="H63" s="168">
        <v>-167721567</v>
      </c>
      <c r="I63" s="247"/>
      <c r="J63" s="169">
        <f t="shared" si="0"/>
        <v>203793279</v>
      </c>
      <c r="K63" s="169"/>
      <c r="L63" s="224">
        <f>J63/($J$200+'درآمد سرمایه گذاری در اوراق بها'!$I$11+'درآمد سپرده بانکی'!$E$11+'سایر درآمدها'!$C$11)</f>
        <v>9.5271605520378625E-4</v>
      </c>
      <c r="M63" s="248"/>
      <c r="N63" s="168">
        <v>479200560</v>
      </c>
      <c r="O63" s="168"/>
      <c r="P63" s="168">
        <v>-754074903</v>
      </c>
      <c r="Q63" s="246"/>
      <c r="R63" s="168">
        <f>'درآمد ناشی ازفروش'!R61</f>
        <v>-716841285</v>
      </c>
      <c r="S63" s="246"/>
      <c r="T63" s="169">
        <f t="shared" si="1"/>
        <v>-991715628</v>
      </c>
      <c r="U63" s="244"/>
      <c r="V63" s="224">
        <f>T63/درآمدها!$E$11</f>
        <v>-6.0074259605961081E-3</v>
      </c>
      <c r="X63" s="176"/>
    </row>
    <row r="64" spans="1:24" s="64" customFormat="1" ht="42.75" customHeight="1">
      <c r="A64" s="153" t="s">
        <v>323</v>
      </c>
      <c r="B64" s="167" t="s">
        <v>500</v>
      </c>
      <c r="C64" s="248"/>
      <c r="D64" s="168"/>
      <c r="E64" s="168"/>
      <c r="F64" s="168">
        <v>449061790</v>
      </c>
      <c r="G64" s="246"/>
      <c r="H64" s="168">
        <v>64447268</v>
      </c>
      <c r="I64" s="247"/>
      <c r="J64" s="169">
        <f t="shared" si="0"/>
        <v>513509058</v>
      </c>
      <c r="K64" s="169"/>
      <c r="L64" s="224">
        <f>J64/($J$200+'درآمد سرمایه گذاری در اوراق بها'!$I$11+'درآمد سپرده بانکی'!$E$11+'سایر درآمدها'!$C$11)</f>
        <v>2.4006106896644628E-3</v>
      </c>
      <c r="M64" s="248"/>
      <c r="N64" s="168"/>
      <c r="O64" s="168"/>
      <c r="P64" s="168">
        <v>291548050</v>
      </c>
      <c r="Q64" s="246"/>
      <c r="R64" s="168">
        <f>'درآمد ناشی ازفروش'!R62</f>
        <v>64447268</v>
      </c>
      <c r="S64" s="246"/>
      <c r="T64" s="169">
        <f t="shared" si="1"/>
        <v>355995318</v>
      </c>
      <c r="U64" s="244"/>
      <c r="V64" s="224">
        <f>T64/درآمدها!$E$11</f>
        <v>2.156480602727647E-3</v>
      </c>
      <c r="X64" s="176"/>
    </row>
    <row r="65" spans="1:24" s="64" customFormat="1" ht="42.75" customHeight="1">
      <c r="A65" s="153" t="s">
        <v>451</v>
      </c>
      <c r="B65" s="167" t="s">
        <v>103</v>
      </c>
      <c r="C65" s="248"/>
      <c r="D65" s="168"/>
      <c r="E65" s="168"/>
      <c r="F65" s="168">
        <v>2397271507</v>
      </c>
      <c r="G65" s="246"/>
      <c r="H65" s="168">
        <v>527406904</v>
      </c>
      <c r="I65" s="247"/>
      <c r="J65" s="169">
        <f t="shared" si="0"/>
        <v>2924678411</v>
      </c>
      <c r="K65" s="169"/>
      <c r="L65" s="224">
        <f>J65/($J$200+'درآمد سرمایه گذاری در اوراق بها'!$I$11+'درآمد سپرده بانکی'!$E$11+'سایر درآمدها'!$C$11)</f>
        <v>1.3672620079230374E-2</v>
      </c>
      <c r="M65" s="248"/>
      <c r="N65" s="168">
        <v>1142817130</v>
      </c>
      <c r="O65" s="168"/>
      <c r="P65" s="168">
        <v>3487532022</v>
      </c>
      <c r="Q65" s="246"/>
      <c r="R65" s="168">
        <f>'درآمد ناشی ازفروش'!R63</f>
        <v>517473117</v>
      </c>
      <c r="S65" s="246"/>
      <c r="T65" s="169">
        <f t="shared" si="1"/>
        <v>5147822269</v>
      </c>
      <c r="U65" s="244"/>
      <c r="V65" s="224">
        <f>T65/درآمدها!$E$11</f>
        <v>3.1183496827303564E-2</v>
      </c>
      <c r="X65" s="176"/>
    </row>
    <row r="66" spans="1:24" s="64" customFormat="1" ht="42.75" customHeight="1">
      <c r="A66" s="153" t="s">
        <v>324</v>
      </c>
      <c r="B66" s="167" t="s">
        <v>442</v>
      </c>
      <c r="C66" s="248"/>
      <c r="D66" s="168"/>
      <c r="E66" s="168"/>
      <c r="F66" s="168">
        <v>-18677417</v>
      </c>
      <c r="G66" s="246"/>
      <c r="H66" s="168">
        <v>3916843</v>
      </c>
      <c r="I66" s="247"/>
      <c r="J66" s="169">
        <f t="shared" si="0"/>
        <v>-14760574</v>
      </c>
      <c r="K66" s="169"/>
      <c r="L66" s="224">
        <f>J66/($J$200+'درآمد سرمایه گذاری در اوراق بها'!$I$11+'درآمد سپرده بانکی'!$E$11+'سایر درآمدها'!$C$11)</f>
        <v>-6.9004414192793729E-5</v>
      </c>
      <c r="M66" s="248"/>
      <c r="N66" s="168"/>
      <c r="O66" s="168"/>
      <c r="P66" s="168">
        <v>-44913581</v>
      </c>
      <c r="Q66" s="246"/>
      <c r="R66" s="168">
        <f>'درآمد ناشی ازفروش'!R64</f>
        <v>-624334</v>
      </c>
      <c r="S66" s="246"/>
      <c r="T66" s="169">
        <f t="shared" si="1"/>
        <v>-45537915</v>
      </c>
      <c r="U66" s="244"/>
      <c r="V66" s="224">
        <f>T66/درآمدها!$E$11</f>
        <v>-2.7585090426992739E-4</v>
      </c>
      <c r="X66" s="176"/>
    </row>
    <row r="67" spans="1:24" s="64" customFormat="1" ht="42.75" customHeight="1">
      <c r="A67" s="153" t="s">
        <v>325</v>
      </c>
      <c r="B67" s="167" t="s">
        <v>132</v>
      </c>
      <c r="C67" s="248"/>
      <c r="D67" s="168"/>
      <c r="E67" s="168"/>
      <c r="F67" s="168">
        <v>231804813</v>
      </c>
      <c r="G67" s="246"/>
      <c r="H67" s="168">
        <v>-38079222</v>
      </c>
      <c r="I67" s="247"/>
      <c r="J67" s="169">
        <f t="shared" si="0"/>
        <v>193725591</v>
      </c>
      <c r="K67" s="169"/>
      <c r="L67" s="224">
        <f>J67/($J$200+'درآمد سرمایه گذاری در اوراق بها'!$I$11+'درآمد سپرده بانکی'!$E$11+'سایر درآمدها'!$C$11)</f>
        <v>9.0565047952117258E-4</v>
      </c>
      <c r="M67" s="248"/>
      <c r="N67" s="168"/>
      <c r="O67" s="168"/>
      <c r="P67" s="168">
        <v>-237715285</v>
      </c>
      <c r="Q67" s="246"/>
      <c r="R67" s="168">
        <f>'درآمد ناشی ازفروش'!R65</f>
        <v>-78263453</v>
      </c>
      <c r="S67" s="246"/>
      <c r="T67" s="169">
        <f t="shared" si="1"/>
        <v>-315978738</v>
      </c>
      <c r="U67" s="244"/>
      <c r="V67" s="224">
        <f>T67/درآمدها!$E$11</f>
        <v>-1.9140757895342918E-3</v>
      </c>
      <c r="X67" s="176"/>
    </row>
    <row r="68" spans="1:24" s="64" customFormat="1" ht="42.75" customHeight="1">
      <c r="A68" s="153" t="s">
        <v>326</v>
      </c>
      <c r="B68" s="167" t="s">
        <v>147</v>
      </c>
      <c r="C68" s="248"/>
      <c r="D68" s="168"/>
      <c r="E68" s="168"/>
      <c r="F68" s="168">
        <v>835448775</v>
      </c>
      <c r="G68" s="246"/>
      <c r="H68" s="168">
        <v>71951124</v>
      </c>
      <c r="I68" s="247"/>
      <c r="J68" s="169">
        <f t="shared" si="0"/>
        <v>907399899</v>
      </c>
      <c r="K68" s="169"/>
      <c r="L68" s="224">
        <f>J68/($J$200+'درآمد سرمایه گذاری در اوراق بها'!$I$11+'درآمد سپرده بانکی'!$E$11+'سایر درآمدها'!$C$11)</f>
        <v>4.242016500787516E-3</v>
      </c>
      <c r="M68" s="248"/>
      <c r="N68" s="168"/>
      <c r="O68" s="168"/>
      <c r="P68" s="168">
        <v>731279473</v>
      </c>
      <c r="Q68" s="246"/>
      <c r="R68" s="168">
        <f>'درآمد ناشی ازفروش'!R66</f>
        <v>62084960</v>
      </c>
      <c r="S68" s="246"/>
      <c r="T68" s="169">
        <f t="shared" si="1"/>
        <v>793364433</v>
      </c>
      <c r="U68" s="244"/>
      <c r="V68" s="224">
        <f>T68/درآمدها!$E$11</f>
        <v>4.8058918872031847E-3</v>
      </c>
      <c r="X68" s="176"/>
    </row>
    <row r="69" spans="1:24" s="64" customFormat="1" ht="42.75" customHeight="1">
      <c r="A69" s="153" t="s">
        <v>327</v>
      </c>
      <c r="B69" s="167" t="s">
        <v>185</v>
      </c>
      <c r="C69" s="248"/>
      <c r="D69" s="168"/>
      <c r="E69" s="168"/>
      <c r="F69" s="168">
        <v>48159727</v>
      </c>
      <c r="G69" s="246"/>
      <c r="H69" s="168">
        <v>-24270853</v>
      </c>
      <c r="I69" s="247"/>
      <c r="J69" s="169">
        <f t="shared" si="0"/>
        <v>23888874</v>
      </c>
      <c r="K69" s="169"/>
      <c r="L69" s="224">
        <f>J69/($J$200+'درآمد سرمایه گذاری در اوراق بها'!$I$11+'درآمد سپرده بانکی'!$E$11+'سایر درآمدها'!$C$11)</f>
        <v>1.1167843175309179E-4</v>
      </c>
      <c r="M69" s="248"/>
      <c r="N69" s="168"/>
      <c r="O69" s="168"/>
      <c r="P69" s="168">
        <v>-116461653</v>
      </c>
      <c r="Q69" s="246"/>
      <c r="R69" s="168">
        <f>'درآمد ناشی ازفروش'!R67</f>
        <v>-53809675</v>
      </c>
      <c r="S69" s="246"/>
      <c r="T69" s="169">
        <f t="shared" si="1"/>
        <v>-170271328</v>
      </c>
      <c r="U69" s="244"/>
      <c r="V69" s="224">
        <f>T69/درآمدها!$E$11</f>
        <v>-1.0314372056788592E-3</v>
      </c>
      <c r="X69" s="176"/>
    </row>
    <row r="70" spans="1:24" s="64" customFormat="1" ht="42.75" customHeight="1">
      <c r="A70" s="153" t="s">
        <v>328</v>
      </c>
      <c r="B70" s="167" t="s">
        <v>128</v>
      </c>
      <c r="C70" s="248"/>
      <c r="D70" s="168"/>
      <c r="E70" s="168"/>
      <c r="F70" s="168">
        <v>1550223757</v>
      </c>
      <c r="G70" s="246"/>
      <c r="H70" s="168">
        <v>117619805</v>
      </c>
      <c r="I70" s="247"/>
      <c r="J70" s="169">
        <f t="shared" si="0"/>
        <v>1667843562</v>
      </c>
      <c r="K70" s="169"/>
      <c r="L70" s="224">
        <f>J70/($J$200+'درآمد سرمایه گذاری در اوراق بها'!$I$11+'درآمد سپرده بانکی'!$E$11+'سایر درآمدها'!$C$11)</f>
        <v>7.7970252349964467E-3</v>
      </c>
      <c r="M70" s="248"/>
      <c r="N70" s="168"/>
      <c r="O70" s="168"/>
      <c r="P70" s="168">
        <v>2375312884</v>
      </c>
      <c r="Q70" s="246"/>
      <c r="R70" s="168">
        <f>'درآمد ناشی ازفروش'!R68</f>
        <v>90985942</v>
      </c>
      <c r="S70" s="246"/>
      <c r="T70" s="169">
        <f t="shared" si="1"/>
        <v>2466298826</v>
      </c>
      <c r="U70" s="244"/>
      <c r="V70" s="224">
        <f>T70/درآمدها!$E$11</f>
        <v>1.4939875076668756E-2</v>
      </c>
      <c r="X70" s="176"/>
    </row>
    <row r="71" spans="1:24" s="64" customFormat="1" ht="42.75" customHeight="1">
      <c r="A71" s="153" t="s">
        <v>329</v>
      </c>
      <c r="B71" s="167" t="s">
        <v>176</v>
      </c>
      <c r="C71" s="248"/>
      <c r="D71" s="168"/>
      <c r="E71" s="168"/>
      <c r="F71" s="168">
        <v>461609940</v>
      </c>
      <c r="G71" s="246"/>
      <c r="H71" s="168">
        <v>-31562618</v>
      </c>
      <c r="I71" s="247"/>
      <c r="J71" s="169">
        <f t="shared" si="0"/>
        <v>430047322</v>
      </c>
      <c r="K71" s="169"/>
      <c r="L71" s="224">
        <f>J71/($J$200+'درآمد سرمایه گذاری در اوراق بها'!$I$11+'درآمد سپرده بانکی'!$E$11+'سایر درآمدها'!$C$11)</f>
        <v>2.0104342507134029E-3</v>
      </c>
      <c r="M71" s="248"/>
      <c r="N71" s="168"/>
      <c r="O71" s="168"/>
      <c r="P71" s="168">
        <v>279606909</v>
      </c>
      <c r="Q71" s="246"/>
      <c r="R71" s="168">
        <f>'درآمد ناشی ازفروش'!R69</f>
        <v>-46142252</v>
      </c>
      <c r="S71" s="246"/>
      <c r="T71" s="169">
        <f t="shared" si="1"/>
        <v>233464657</v>
      </c>
      <c r="U71" s="244"/>
      <c r="V71" s="224">
        <f>T71/درآمدها!$E$11</f>
        <v>1.4142377126515001E-3</v>
      </c>
      <c r="X71" s="176"/>
    </row>
    <row r="72" spans="1:24" s="64" customFormat="1" ht="42.75" customHeight="1">
      <c r="A72" s="153" t="s">
        <v>330</v>
      </c>
      <c r="B72" s="167" t="s">
        <v>179</v>
      </c>
      <c r="C72" s="248"/>
      <c r="D72" s="168"/>
      <c r="E72" s="168"/>
      <c r="F72" s="168">
        <v>-883330039</v>
      </c>
      <c r="G72" s="246"/>
      <c r="H72" s="168">
        <v>702346089</v>
      </c>
      <c r="I72" s="247"/>
      <c r="J72" s="169">
        <f t="shared" si="0"/>
        <v>-180983950</v>
      </c>
      <c r="K72" s="169"/>
      <c r="L72" s="224">
        <f>J72/($J$200+'درآمد سرمایه گذاری در اوراق بها'!$I$11+'درآمد سپرده بانکی'!$E$11+'سایر درآمدها'!$C$11)</f>
        <v>-8.4608440349595278E-4</v>
      </c>
      <c r="M72" s="248"/>
      <c r="N72" s="168"/>
      <c r="O72" s="168"/>
      <c r="P72" s="168">
        <v>4237372679</v>
      </c>
      <c r="Q72" s="246"/>
      <c r="R72" s="168">
        <f>'درآمد ناشی ازفروش'!R70</f>
        <v>1540450083</v>
      </c>
      <c r="S72" s="246"/>
      <c r="T72" s="169">
        <f t="shared" si="1"/>
        <v>5777822762</v>
      </c>
      <c r="U72" s="244"/>
      <c r="V72" s="224">
        <f>T72/درآمدها!$E$11</f>
        <v>3.4999793767656454E-2</v>
      </c>
      <c r="X72" s="176"/>
    </row>
    <row r="73" spans="1:24" s="64" customFormat="1" ht="42.75" customHeight="1">
      <c r="A73" s="153" t="s">
        <v>331</v>
      </c>
      <c r="B73" s="167" t="s">
        <v>144</v>
      </c>
      <c r="C73" s="248"/>
      <c r="D73" s="168"/>
      <c r="E73" s="168"/>
      <c r="F73" s="168">
        <v>-233742171</v>
      </c>
      <c r="G73" s="246"/>
      <c r="H73" s="168">
        <v>888513426</v>
      </c>
      <c r="I73" s="247"/>
      <c r="J73" s="169">
        <f t="shared" si="0"/>
        <v>654771255</v>
      </c>
      <c r="K73" s="169"/>
      <c r="L73" s="224">
        <f>J73/($J$200+'درآمد سرمایه گذاری در اوراق بها'!$I$11+'درآمد سپرده بانکی'!$E$11+'سایر درآمدها'!$C$11)</f>
        <v>3.0609993135467064E-3</v>
      </c>
      <c r="M73" s="248"/>
      <c r="N73" s="168"/>
      <c r="O73" s="168"/>
      <c r="P73" s="168">
        <v>1301676664</v>
      </c>
      <c r="Q73" s="246"/>
      <c r="R73" s="168">
        <f>'درآمد ناشی ازفروش'!R71</f>
        <v>876672808</v>
      </c>
      <c r="S73" s="246"/>
      <c r="T73" s="169">
        <f t="shared" si="1"/>
        <v>2178349472</v>
      </c>
      <c r="U73" s="244"/>
      <c r="V73" s="224">
        <f>T73/درآمدها!$E$11</f>
        <v>1.3195590348550628E-2</v>
      </c>
      <c r="X73" s="176"/>
    </row>
    <row r="74" spans="1:24" s="64" customFormat="1" ht="42.75" customHeight="1">
      <c r="A74" s="153" t="s">
        <v>521</v>
      </c>
      <c r="B74" s="167" t="s">
        <v>166</v>
      </c>
      <c r="C74" s="248"/>
      <c r="D74" s="168">
        <v>698789</v>
      </c>
      <c r="E74" s="168"/>
      <c r="F74" s="168">
        <v>353544140</v>
      </c>
      <c r="G74" s="246"/>
      <c r="H74" s="168">
        <v>12577220</v>
      </c>
      <c r="I74" s="247"/>
      <c r="J74" s="169">
        <f t="shared" si="0"/>
        <v>366820149</v>
      </c>
      <c r="K74" s="169"/>
      <c r="L74" s="224">
        <f>J74/($J$200+'درآمد سرمایه گذاری در اوراق بها'!$I$11+'درآمد سپرده بانکی'!$E$11+'سایر درآمدها'!$C$11)</f>
        <v>1.7148526538235105E-3</v>
      </c>
      <c r="M74" s="248"/>
      <c r="N74" s="168">
        <v>1020931280</v>
      </c>
      <c r="O74" s="168"/>
      <c r="P74" s="168">
        <v>132580805</v>
      </c>
      <c r="Q74" s="246"/>
      <c r="R74" s="168">
        <f>'درآمد ناشی ازفروش'!R72</f>
        <v>-11904077</v>
      </c>
      <c r="S74" s="246"/>
      <c r="T74" s="169">
        <f t="shared" si="1"/>
        <v>1141608008</v>
      </c>
      <c r="U74" s="244"/>
      <c r="V74" s="224">
        <f>T74/درآمدها!$E$11</f>
        <v>6.9154154582745063E-3</v>
      </c>
      <c r="X74" s="176"/>
    </row>
    <row r="75" spans="1:24" s="64" customFormat="1" ht="42.75" customHeight="1">
      <c r="A75" s="153" t="s">
        <v>332</v>
      </c>
      <c r="B75" s="167" t="s">
        <v>501</v>
      </c>
      <c r="C75" s="248"/>
      <c r="D75" s="168"/>
      <c r="E75" s="168"/>
      <c r="F75" s="168">
        <v>958158506</v>
      </c>
      <c r="G75" s="246"/>
      <c r="H75" s="168">
        <v>95265482</v>
      </c>
      <c r="I75" s="247"/>
      <c r="J75" s="169">
        <f t="shared" si="0"/>
        <v>1053423988</v>
      </c>
      <c r="K75" s="169"/>
      <c r="L75" s="224">
        <f>J75/($J$200+'درآمد سرمایه گذاری در اوراق بها'!$I$11+'درآمد سپرده بانکی'!$E$11+'سایر درآمدها'!$C$11)</f>
        <v>4.9246665602961353E-3</v>
      </c>
      <c r="M75" s="248"/>
      <c r="N75" s="168"/>
      <c r="O75" s="168"/>
      <c r="P75" s="168">
        <v>860416482</v>
      </c>
      <c r="Q75" s="246"/>
      <c r="R75" s="168">
        <f>'درآمد ناشی ازفروش'!R73</f>
        <v>95265482</v>
      </c>
      <c r="S75" s="246"/>
      <c r="T75" s="169">
        <f t="shared" si="1"/>
        <v>955681964</v>
      </c>
      <c r="U75" s="244"/>
      <c r="V75" s="224">
        <f>T75/درآمدها!$E$11</f>
        <v>5.7891480970057628E-3</v>
      </c>
      <c r="X75" s="176"/>
    </row>
    <row r="76" spans="1:24" s="64" customFormat="1" ht="42.75" customHeight="1">
      <c r="A76" s="153" t="s">
        <v>333</v>
      </c>
      <c r="B76" s="167" t="s">
        <v>135</v>
      </c>
      <c r="C76" s="248"/>
      <c r="D76" s="168">
        <v>191734</v>
      </c>
      <c r="E76" s="168"/>
      <c r="F76" s="168">
        <v>2170604533</v>
      </c>
      <c r="G76" s="246"/>
      <c r="H76" s="168">
        <v>97967065</v>
      </c>
      <c r="I76" s="247"/>
      <c r="J76" s="169">
        <f t="shared" ref="J76:J138" si="2">H76+F76+D76</f>
        <v>2268763332</v>
      </c>
      <c r="K76" s="169"/>
      <c r="L76" s="224">
        <f>J76/($J$200+'درآمد سرمایه گذاری در اوراق بها'!$I$11+'درآمد سپرده بانکی'!$E$11+'سایر درآمدها'!$C$11)</f>
        <v>1.0606273486840741E-2</v>
      </c>
      <c r="M76" s="248"/>
      <c r="N76" s="168">
        <v>9874324</v>
      </c>
      <c r="O76" s="168"/>
      <c r="P76" s="168">
        <v>1142055714</v>
      </c>
      <c r="Q76" s="246"/>
      <c r="R76" s="168">
        <f>'درآمد ناشی ازفروش'!R74</f>
        <v>28553585</v>
      </c>
      <c r="S76" s="246"/>
      <c r="T76" s="169">
        <f t="shared" ref="T76:T138" si="3">N76+P76+R76</f>
        <v>1180483623</v>
      </c>
      <c r="U76" s="244"/>
      <c r="V76" s="224">
        <f>T76/درآمدها!$E$11</f>
        <v>7.1509087511009246E-3</v>
      </c>
      <c r="X76" s="176"/>
    </row>
    <row r="77" spans="1:24" s="64" customFormat="1" ht="42.75" customHeight="1">
      <c r="A77" s="153" t="s">
        <v>334</v>
      </c>
      <c r="B77" s="167" t="s">
        <v>271</v>
      </c>
      <c r="C77" s="248"/>
      <c r="D77" s="168"/>
      <c r="E77" s="168"/>
      <c r="F77" s="168">
        <v>677228945</v>
      </c>
      <c r="G77" s="246"/>
      <c r="H77" s="168">
        <v>-58288470</v>
      </c>
      <c r="I77" s="247"/>
      <c r="J77" s="169">
        <f t="shared" si="2"/>
        <v>618940475</v>
      </c>
      <c r="K77" s="169"/>
      <c r="L77" s="224">
        <f>J77/($J$200+'درآمد سرمایه گذاری در اوراق بها'!$I$11+'درآمد سپرده بانکی'!$E$11+'سایر درآمدها'!$C$11)</f>
        <v>2.8934934981244289E-3</v>
      </c>
      <c r="M77" s="248"/>
      <c r="N77" s="168"/>
      <c r="O77" s="168"/>
      <c r="P77" s="168">
        <v>-380612031</v>
      </c>
      <c r="Q77" s="246"/>
      <c r="R77" s="168">
        <f>'درآمد ناشی ازفروش'!R75</f>
        <v>-100435637</v>
      </c>
      <c r="S77" s="246"/>
      <c r="T77" s="169">
        <f t="shared" si="3"/>
        <v>-481047668</v>
      </c>
      <c r="U77" s="244"/>
      <c r="V77" s="224">
        <f>T77/درآمدها!$E$11</f>
        <v>-2.9139988999219621E-3</v>
      </c>
      <c r="X77" s="176"/>
    </row>
    <row r="78" spans="1:24" s="64" customFormat="1" ht="42.75" customHeight="1">
      <c r="A78" s="153" t="s">
        <v>452</v>
      </c>
      <c r="B78" s="167" t="s">
        <v>267</v>
      </c>
      <c r="C78" s="248"/>
      <c r="D78" s="168">
        <v>1689341</v>
      </c>
      <c r="E78" s="168"/>
      <c r="F78" s="168">
        <v>114209330</v>
      </c>
      <c r="G78" s="246"/>
      <c r="H78" s="168">
        <v>-86078042</v>
      </c>
      <c r="I78" s="247"/>
      <c r="J78" s="169">
        <f t="shared" si="2"/>
        <v>29820629</v>
      </c>
      <c r="K78" s="169"/>
      <c r="L78" s="224">
        <f>J78/($J$200+'درآمد سرمایه گذاری در اوراق بها'!$I$11+'درآمد سپرده بانکی'!$E$11+'سایر درآمدها'!$C$11)</f>
        <v>1.3940887630830862E-4</v>
      </c>
      <c r="M78" s="248"/>
      <c r="N78" s="168">
        <v>86437918</v>
      </c>
      <c r="O78" s="168"/>
      <c r="P78" s="168">
        <v>-360581253</v>
      </c>
      <c r="Q78" s="246"/>
      <c r="R78" s="168">
        <f>'درآمد ناشی ازفروش'!R76</f>
        <v>-97479777</v>
      </c>
      <c r="S78" s="246"/>
      <c r="T78" s="169">
        <f t="shared" si="3"/>
        <v>-371623112</v>
      </c>
      <c r="U78" s="244"/>
      <c r="V78" s="224">
        <f>T78/درآمدها!$E$11</f>
        <v>-2.2511476753558986E-3</v>
      </c>
      <c r="X78" s="176"/>
    </row>
    <row r="79" spans="1:24" s="64" customFormat="1" ht="42.75" customHeight="1">
      <c r="A79" s="153" t="s">
        <v>335</v>
      </c>
      <c r="B79" s="167" t="s">
        <v>441</v>
      </c>
      <c r="C79" s="248"/>
      <c r="D79" s="168"/>
      <c r="E79" s="168"/>
      <c r="F79" s="168">
        <v>1670916681</v>
      </c>
      <c r="G79" s="246"/>
      <c r="H79" s="168">
        <v>120596642</v>
      </c>
      <c r="I79" s="247"/>
      <c r="J79" s="169">
        <f t="shared" si="2"/>
        <v>1791513323</v>
      </c>
      <c r="K79" s="169"/>
      <c r="L79" s="224">
        <f>J79/($J$200+'درآمد سرمایه گذاری در اوراق بها'!$I$11+'درآمد سپرده بانکی'!$E$11+'سایر درآمدها'!$C$11)</f>
        <v>8.3751707333468376E-3</v>
      </c>
      <c r="M79" s="248"/>
      <c r="N79" s="168"/>
      <c r="O79" s="168"/>
      <c r="P79" s="168">
        <v>1502380062</v>
      </c>
      <c r="Q79" s="246"/>
      <c r="R79" s="168">
        <f>'درآمد ناشی ازفروش'!R77</f>
        <v>122417003</v>
      </c>
      <c r="S79" s="246"/>
      <c r="T79" s="169">
        <f t="shared" si="3"/>
        <v>1624797065</v>
      </c>
      <c r="U79" s="244"/>
      <c r="V79" s="224">
        <f>T79/درآمدها!$E$11</f>
        <v>9.8423860564405292E-3</v>
      </c>
      <c r="X79" s="176"/>
    </row>
    <row r="80" spans="1:24" s="64" customFormat="1" ht="42.75" customHeight="1">
      <c r="A80" s="153" t="s">
        <v>522</v>
      </c>
      <c r="B80" s="167" t="s">
        <v>180</v>
      </c>
      <c r="C80" s="248"/>
      <c r="D80" s="168">
        <v>1203501</v>
      </c>
      <c r="E80" s="168"/>
      <c r="F80" s="168">
        <v>3322234812</v>
      </c>
      <c r="G80" s="246"/>
      <c r="H80" s="168">
        <v>648205537</v>
      </c>
      <c r="I80" s="247"/>
      <c r="J80" s="169">
        <f t="shared" si="2"/>
        <v>3971643850</v>
      </c>
      <c r="K80" s="169"/>
      <c r="L80" s="224">
        <f>J80/($J$200+'درآمد سرمایه گذاری در اوراق بها'!$I$11+'درآمد سپرده بانکی'!$E$11+'سایر درآمدها'!$C$11)</f>
        <v>1.8567093478320147E-2</v>
      </c>
      <c r="M80" s="248"/>
      <c r="N80" s="168">
        <v>59813982</v>
      </c>
      <c r="O80" s="168"/>
      <c r="P80" s="168">
        <v>2716812215</v>
      </c>
      <c r="Q80" s="246"/>
      <c r="R80" s="168">
        <f>'درآمد ناشی ازفروش'!R78</f>
        <v>624237582</v>
      </c>
      <c r="S80" s="246"/>
      <c r="T80" s="169">
        <f t="shared" si="3"/>
        <v>3400863779</v>
      </c>
      <c r="U80" s="244"/>
      <c r="V80" s="224">
        <f>T80/درآمدها!$E$11</f>
        <v>2.0601104568270034E-2</v>
      </c>
      <c r="X80" s="176"/>
    </row>
    <row r="81" spans="1:24" s="64" customFormat="1" ht="42.75" customHeight="1">
      <c r="A81" s="153" t="s">
        <v>336</v>
      </c>
      <c r="B81" s="167" t="s">
        <v>502</v>
      </c>
      <c r="C81" s="248"/>
      <c r="D81" s="168"/>
      <c r="E81" s="168"/>
      <c r="F81" s="168">
        <v>786227772</v>
      </c>
      <c r="G81" s="246"/>
      <c r="H81" s="168">
        <v>91362513</v>
      </c>
      <c r="I81" s="247"/>
      <c r="J81" s="169">
        <f t="shared" si="2"/>
        <v>877590285</v>
      </c>
      <c r="K81" s="169"/>
      <c r="L81" s="224">
        <f>J81/($J$200+'درآمد سرمایه گذاری در اوراق بها'!$I$11+'درآمد سپرده بانکی'!$E$11+'سایر درآمدها'!$C$11)</f>
        <v>4.1026591186570311E-3</v>
      </c>
      <c r="M81" s="248"/>
      <c r="N81" s="168"/>
      <c r="O81" s="168"/>
      <c r="P81" s="168">
        <v>710456630</v>
      </c>
      <c r="Q81" s="246"/>
      <c r="R81" s="168">
        <f>'درآمد ناشی ازفروش'!R79</f>
        <v>91362513</v>
      </c>
      <c r="S81" s="246"/>
      <c r="T81" s="169">
        <f t="shared" si="3"/>
        <v>801819143</v>
      </c>
      <c r="U81" s="244"/>
      <c r="V81" s="224">
        <f>T81/درآمدها!$E$11</f>
        <v>4.8571072184022531E-3</v>
      </c>
      <c r="X81" s="176"/>
    </row>
    <row r="82" spans="1:24" s="64" customFormat="1" ht="42.75" customHeight="1">
      <c r="A82" s="153" t="s">
        <v>337</v>
      </c>
      <c r="B82" s="167" t="s">
        <v>539</v>
      </c>
      <c r="C82" s="248"/>
      <c r="D82" s="168"/>
      <c r="E82" s="168"/>
      <c r="F82" s="168">
        <v>4274677</v>
      </c>
      <c r="G82" s="246"/>
      <c r="H82" s="168">
        <v>65327</v>
      </c>
      <c r="I82" s="247"/>
      <c r="J82" s="169">
        <f t="shared" si="2"/>
        <v>4340004</v>
      </c>
      <c r="K82" s="169"/>
      <c r="L82" s="224">
        <f>J82/($J$200+'درآمد سرمایه گذاری در اوراق بها'!$I$11+'درآمد سپرده بانکی'!$E$11+'سایر درآمدها'!$C$11)</f>
        <v>2.0289145504394447E-5</v>
      </c>
      <c r="M82" s="248"/>
      <c r="N82" s="168"/>
      <c r="O82" s="168"/>
      <c r="P82" s="168">
        <v>4274677</v>
      </c>
      <c r="Q82" s="246"/>
      <c r="R82" s="168">
        <f>'درآمد ناشی ازفروش'!R80</f>
        <v>65327</v>
      </c>
      <c r="S82" s="246"/>
      <c r="T82" s="169">
        <f t="shared" si="3"/>
        <v>4340004</v>
      </c>
      <c r="U82" s="244"/>
      <c r="V82" s="224">
        <f>T82/درآمدها!$E$11</f>
        <v>2.6290049246547674E-5</v>
      </c>
      <c r="X82" s="176"/>
    </row>
    <row r="83" spans="1:24" s="64" customFormat="1" ht="42.75" customHeight="1">
      <c r="A83" s="153" t="s">
        <v>338</v>
      </c>
      <c r="B83" s="167" t="s">
        <v>117</v>
      </c>
      <c r="C83" s="248"/>
      <c r="D83" s="168"/>
      <c r="E83" s="168"/>
      <c r="F83" s="168">
        <v>940950515</v>
      </c>
      <c r="G83" s="246"/>
      <c r="H83" s="168">
        <v>87244916</v>
      </c>
      <c r="I83" s="247"/>
      <c r="J83" s="169">
        <f t="shared" si="2"/>
        <v>1028195431</v>
      </c>
      <c r="K83" s="169"/>
      <c r="L83" s="224">
        <f>J83/($J$200+'درآمد سرمایه گذاری در اوراق بها'!$I$11+'درآمد سپرده بانکی'!$E$11+'سایر درآمدها'!$C$11)</f>
        <v>4.8067252257169716E-3</v>
      </c>
      <c r="M83" s="248"/>
      <c r="N83" s="168"/>
      <c r="O83" s="168"/>
      <c r="P83" s="168">
        <v>575937483</v>
      </c>
      <c r="Q83" s="246"/>
      <c r="R83" s="168">
        <f>'درآمد ناشی ازفروش'!R81</f>
        <v>38947964</v>
      </c>
      <c r="S83" s="246"/>
      <c r="T83" s="169">
        <f t="shared" si="3"/>
        <v>614885447</v>
      </c>
      <c r="U83" s="244"/>
      <c r="V83" s="224">
        <f>T83/درآمدها!$E$11</f>
        <v>3.7247358948552765E-3</v>
      </c>
      <c r="X83" s="176"/>
    </row>
    <row r="84" spans="1:24" s="64" customFormat="1" ht="42.75" customHeight="1">
      <c r="A84" s="153" t="s">
        <v>339</v>
      </c>
      <c r="B84" s="167" t="s">
        <v>90</v>
      </c>
      <c r="C84" s="248"/>
      <c r="D84" s="168">
        <v>4496024</v>
      </c>
      <c r="E84" s="168"/>
      <c r="F84" s="168">
        <v>1277155622</v>
      </c>
      <c r="G84" s="246"/>
      <c r="H84" s="168">
        <v>542302102</v>
      </c>
      <c r="I84" s="247"/>
      <c r="J84" s="169">
        <f t="shared" si="2"/>
        <v>1823953748</v>
      </c>
      <c r="K84" s="169"/>
      <c r="L84" s="224">
        <f>J84/($J$200+'درآمد سرمایه گذاری در اوراق بها'!$I$11+'درآمد سپرده بانکی'!$E$11+'سایر درآمدها'!$C$11)</f>
        <v>8.526826930679696E-3</v>
      </c>
      <c r="M84" s="248"/>
      <c r="N84" s="168">
        <v>414758200</v>
      </c>
      <c r="O84" s="168"/>
      <c r="P84" s="168">
        <v>2490507488</v>
      </c>
      <c r="Q84" s="246"/>
      <c r="R84" s="168">
        <f>'درآمد ناشی ازفروش'!R82</f>
        <v>475974013</v>
      </c>
      <c r="S84" s="246"/>
      <c r="T84" s="169">
        <f t="shared" si="3"/>
        <v>3381239701</v>
      </c>
      <c r="U84" s="244"/>
      <c r="V84" s="224">
        <f>T84/درآمدها!$E$11</f>
        <v>2.0482229567915636E-2</v>
      </c>
      <c r="X84" s="176"/>
    </row>
    <row r="85" spans="1:24" s="64" customFormat="1" ht="42.75" customHeight="1">
      <c r="A85" s="153" t="s">
        <v>340</v>
      </c>
      <c r="B85" s="167" t="s">
        <v>214</v>
      </c>
      <c r="C85" s="248"/>
      <c r="D85" s="168"/>
      <c r="E85" s="168"/>
      <c r="F85" s="168">
        <v>1301903126</v>
      </c>
      <c r="G85" s="246"/>
      <c r="H85" s="168">
        <v>-197616003</v>
      </c>
      <c r="I85" s="247"/>
      <c r="J85" s="169">
        <f t="shared" si="2"/>
        <v>1104287123</v>
      </c>
      <c r="K85" s="169"/>
      <c r="L85" s="224">
        <f>J85/($J$200+'درآمد سرمایه گذاری در اوراق بها'!$I$11+'درآمد سپرده بانکی'!$E$11+'سایر درآمدها'!$C$11)</f>
        <v>5.1624473427158424E-3</v>
      </c>
      <c r="M85" s="248"/>
      <c r="N85" s="168"/>
      <c r="O85" s="168"/>
      <c r="P85" s="168">
        <v>-1703590450</v>
      </c>
      <c r="Q85" s="246"/>
      <c r="R85" s="168">
        <f>'درآمد ناشی ازفروش'!R83</f>
        <v>-345080094</v>
      </c>
      <c r="S85" s="246"/>
      <c r="T85" s="169">
        <f t="shared" si="3"/>
        <v>-2048670544</v>
      </c>
      <c r="U85" s="244"/>
      <c r="V85" s="224">
        <f>T85/درآمدها!$E$11</f>
        <v>-1.2410046048739036E-2</v>
      </c>
      <c r="X85" s="176"/>
    </row>
    <row r="86" spans="1:24" s="64" customFormat="1" ht="42.75" customHeight="1">
      <c r="A86" s="153" t="s">
        <v>341</v>
      </c>
      <c r="B86" s="167" t="s">
        <v>143</v>
      </c>
      <c r="C86" s="248"/>
      <c r="D86" s="168">
        <v>938037</v>
      </c>
      <c r="E86" s="168"/>
      <c r="F86" s="168">
        <v>236793810</v>
      </c>
      <c r="G86" s="246"/>
      <c r="H86" s="168">
        <v>463797322</v>
      </c>
      <c r="I86" s="247"/>
      <c r="J86" s="169">
        <f t="shared" si="2"/>
        <v>701529169</v>
      </c>
      <c r="K86" s="169"/>
      <c r="L86" s="224">
        <f>J86/($J$200+'درآمد سرمایه گذاری در اوراق بها'!$I$11+'درآمد سپرده بانکی'!$E$11+'سایر درآمدها'!$C$11)</f>
        <v>3.2795885407981011E-3</v>
      </c>
      <c r="M86" s="248"/>
      <c r="N86" s="168">
        <v>47558504</v>
      </c>
      <c r="O86" s="168"/>
      <c r="P86" s="168">
        <v>2253003329</v>
      </c>
      <c r="Q86" s="246"/>
      <c r="R86" s="168">
        <f>'درآمد ناشی ازفروش'!R84</f>
        <v>422923913</v>
      </c>
      <c r="S86" s="246"/>
      <c r="T86" s="169">
        <f t="shared" si="3"/>
        <v>2723485746</v>
      </c>
      <c r="U86" s="244"/>
      <c r="V86" s="224">
        <f>T86/درآمدها!$E$11</f>
        <v>1.6497812993861442E-2</v>
      </c>
      <c r="X86" s="176"/>
    </row>
    <row r="87" spans="1:24" s="64" customFormat="1" ht="52.5" customHeight="1">
      <c r="A87" s="153" t="s">
        <v>342</v>
      </c>
      <c r="B87" s="167" t="s">
        <v>227</v>
      </c>
      <c r="C87" s="248"/>
      <c r="D87" s="168"/>
      <c r="E87" s="168"/>
      <c r="F87" s="168">
        <v>-2804554</v>
      </c>
      <c r="G87" s="246"/>
      <c r="H87" s="168">
        <v>119173505</v>
      </c>
      <c r="I87" s="247"/>
      <c r="J87" s="169">
        <f t="shared" si="2"/>
        <v>116368951</v>
      </c>
      <c r="K87" s="169"/>
      <c r="L87" s="224">
        <f>J87/($J$200+'درآمد سرمایه گذاری در اوراق بها'!$I$11+'درآمد سپرده بانکی'!$E$11+'سایر درآمدها'!$C$11)</f>
        <v>5.4401483939479033E-4</v>
      </c>
      <c r="M87" s="248"/>
      <c r="N87" s="168"/>
      <c r="O87" s="168"/>
      <c r="P87" s="168">
        <v>412321846</v>
      </c>
      <c r="Q87" s="246"/>
      <c r="R87" s="168">
        <f>'درآمد ناشی ازفروش'!R85</f>
        <v>33654202</v>
      </c>
      <c r="S87" s="246"/>
      <c r="T87" s="169">
        <f t="shared" si="3"/>
        <v>445976048</v>
      </c>
      <c r="U87" s="244"/>
      <c r="V87" s="224">
        <f>T87/درآمدها!$E$11</f>
        <v>2.701548723158022E-3</v>
      </c>
      <c r="X87" s="176"/>
    </row>
    <row r="88" spans="1:24" s="64" customFormat="1" ht="42.75" customHeight="1">
      <c r="A88" s="153" t="s">
        <v>343</v>
      </c>
      <c r="B88" s="178" t="s">
        <v>207</v>
      </c>
      <c r="C88" s="11"/>
      <c r="D88" s="168">
        <v>6071243</v>
      </c>
      <c r="E88" s="9"/>
      <c r="F88" s="168">
        <v>2402146846</v>
      </c>
      <c r="G88" s="9"/>
      <c r="H88" s="177">
        <v>-138971925</v>
      </c>
      <c r="I88" s="9"/>
      <c r="J88" s="169">
        <f t="shared" si="2"/>
        <v>2269246164</v>
      </c>
      <c r="K88" s="10"/>
      <c r="L88" s="224">
        <f>J88/($J$200+'درآمد سرمایه گذاری در اوراق بها'!$I$11+'درآمد سپرده بانکی'!$E$11+'سایر درآمدها'!$C$11)</f>
        <v>1.0608530684922166E-2</v>
      </c>
      <c r="M88" s="11"/>
      <c r="N88" s="156">
        <v>316716516</v>
      </c>
      <c r="O88" s="9"/>
      <c r="P88" s="168">
        <v>-258892355</v>
      </c>
      <c r="Q88" s="9"/>
      <c r="R88" s="168">
        <f>'درآمد ناشی ازفروش'!R86</f>
        <v>-356089103</v>
      </c>
      <c r="S88" s="6"/>
      <c r="T88" s="169">
        <f t="shared" si="3"/>
        <v>-298264942</v>
      </c>
      <c r="U88" s="10"/>
      <c r="V88" s="224">
        <f>T88/درآمدها!$E$11</f>
        <v>-1.8067725314766265E-3</v>
      </c>
      <c r="X88" s="176"/>
    </row>
    <row r="89" spans="1:24" s="64" customFormat="1" ht="42.75" customHeight="1">
      <c r="A89" s="153" t="s">
        <v>344</v>
      </c>
      <c r="B89" s="167" t="s">
        <v>184</v>
      </c>
      <c r="C89" s="248"/>
      <c r="D89" s="168">
        <v>911604636</v>
      </c>
      <c r="E89" s="168"/>
      <c r="F89" s="168">
        <v>211775597</v>
      </c>
      <c r="G89" s="246"/>
      <c r="H89" s="168">
        <v>-310634661</v>
      </c>
      <c r="I89" s="247"/>
      <c r="J89" s="169">
        <f t="shared" si="2"/>
        <v>812745572</v>
      </c>
      <c r="K89" s="169"/>
      <c r="L89" s="224">
        <f>J89/($J$200+'درآمد سرمایه گذاری در اوراق بها'!$I$11+'درآمد سپرده بانکی'!$E$11+'سایر درآمدها'!$C$11)</f>
        <v>3.799515661358905E-3</v>
      </c>
      <c r="M89" s="248"/>
      <c r="N89" s="168">
        <v>911604636</v>
      </c>
      <c r="O89" s="168"/>
      <c r="P89" s="168">
        <v>-858961734</v>
      </c>
      <c r="Q89" s="246"/>
      <c r="R89" s="168">
        <f>'درآمد ناشی ازفروش'!R87</f>
        <v>-385365444</v>
      </c>
      <c r="S89" s="246"/>
      <c r="T89" s="169">
        <f t="shared" si="3"/>
        <v>-332722542</v>
      </c>
      <c r="U89" s="244"/>
      <c r="V89" s="224">
        <f>T89/درآمدها!$E$11</f>
        <v>-2.0155032148856376E-3</v>
      </c>
      <c r="X89" s="176"/>
    </row>
    <row r="90" spans="1:24" s="64" customFormat="1" ht="42.75" customHeight="1">
      <c r="A90" s="153" t="s">
        <v>345</v>
      </c>
      <c r="B90" s="167" t="s">
        <v>205</v>
      </c>
      <c r="C90" s="248"/>
      <c r="D90" s="168"/>
      <c r="E90" s="168"/>
      <c r="F90" s="168">
        <v>1574962517</v>
      </c>
      <c r="G90" s="246"/>
      <c r="H90" s="168">
        <v>56206970</v>
      </c>
      <c r="I90" s="247"/>
      <c r="J90" s="169">
        <f t="shared" si="2"/>
        <v>1631169487</v>
      </c>
      <c r="K90" s="169"/>
      <c r="L90" s="224">
        <f>J90/($J$200+'درآمد سرمایه گذاری در اوراق بها'!$I$11+'درآمد سپرده بانکی'!$E$11+'سایر درآمدها'!$C$11)</f>
        <v>7.625577087963846E-3</v>
      </c>
      <c r="M90" s="248"/>
      <c r="N90" s="168"/>
      <c r="O90" s="168"/>
      <c r="P90" s="168">
        <v>1151886340</v>
      </c>
      <c r="Q90" s="246"/>
      <c r="R90" s="168">
        <f>'درآمد ناشی ازفروش'!R88</f>
        <v>22280923</v>
      </c>
      <c r="S90" s="246"/>
      <c r="T90" s="169">
        <f t="shared" si="3"/>
        <v>1174167263</v>
      </c>
      <c r="U90" s="244"/>
      <c r="V90" s="224">
        <f>T90/درآمدها!$E$11</f>
        <v>7.1126467090707962E-3</v>
      </c>
      <c r="X90" s="176"/>
    </row>
    <row r="91" spans="1:24" s="64" customFormat="1" ht="42.75" customHeight="1">
      <c r="A91" s="153" t="s">
        <v>346</v>
      </c>
      <c r="B91" s="178" t="s">
        <v>158</v>
      </c>
      <c r="C91" s="11"/>
      <c r="D91" s="168">
        <v>2120975</v>
      </c>
      <c r="E91" s="9"/>
      <c r="F91" s="168">
        <v>1973267325</v>
      </c>
      <c r="G91" s="9"/>
      <c r="H91" s="177">
        <v>-77160756</v>
      </c>
      <c r="I91" s="9"/>
      <c r="J91" s="169">
        <f t="shared" si="2"/>
        <v>1898227544</v>
      </c>
      <c r="K91" s="179"/>
      <c r="L91" s="224">
        <f>J91/($J$200+'درآمد سرمایه گذاری در اوراق بها'!$I$11+'درآمد سپرده بانکی'!$E$11+'سایر درآمدها'!$C$11)</f>
        <v>8.8740505401988818E-3</v>
      </c>
      <c r="M91" s="11"/>
      <c r="N91" s="177">
        <v>3098744000</v>
      </c>
      <c r="O91" s="9"/>
      <c r="P91" s="168">
        <v>-303540082</v>
      </c>
      <c r="Q91" s="9"/>
      <c r="R91" s="168">
        <f>'درآمد ناشی ازفروش'!R89</f>
        <v>-228498451</v>
      </c>
      <c r="S91" s="6"/>
      <c r="T91" s="169">
        <f t="shared" si="3"/>
        <v>2566705467</v>
      </c>
      <c r="U91" s="179"/>
      <c r="V91" s="224">
        <f>T91/درآمدها!$E$11</f>
        <v>1.5548099294105061E-2</v>
      </c>
      <c r="X91" s="176"/>
    </row>
    <row r="92" spans="1:24" s="64" customFormat="1" ht="42.75" customHeight="1">
      <c r="A92" s="153" t="s">
        <v>347</v>
      </c>
      <c r="B92" s="167" t="s">
        <v>160</v>
      </c>
      <c r="C92" s="248"/>
      <c r="D92" s="168"/>
      <c r="E92" s="168"/>
      <c r="F92" s="168">
        <v>2622955082</v>
      </c>
      <c r="G92" s="246"/>
      <c r="H92" s="168">
        <v>253287259</v>
      </c>
      <c r="I92" s="247"/>
      <c r="J92" s="169">
        <f t="shared" si="2"/>
        <v>2876242341</v>
      </c>
      <c r="K92" s="169"/>
      <c r="L92" s="224">
        <f>J92/($J$200+'درآمد سرمایه گذاری در اوراق بها'!$I$11+'درآمد سپرده بانکی'!$E$11+'سایر درآمدها'!$C$11)</f>
        <v>1.3446185616983096E-2</v>
      </c>
      <c r="M92" s="248"/>
      <c r="N92" s="168">
        <v>658753000</v>
      </c>
      <c r="O92" s="168"/>
      <c r="P92" s="168">
        <v>1652503438</v>
      </c>
      <c r="Q92" s="246"/>
      <c r="R92" s="168">
        <f>'درآمد ناشی ازفروش'!R90</f>
        <v>394490241</v>
      </c>
      <c r="S92" s="246"/>
      <c r="T92" s="169">
        <f t="shared" si="3"/>
        <v>2705746679</v>
      </c>
      <c r="U92" s="244"/>
      <c r="V92" s="224">
        <f>T92/درآمدها!$E$11</f>
        <v>1.6390356653955346E-2</v>
      </c>
      <c r="X92" s="176"/>
    </row>
    <row r="93" spans="1:24" s="64" customFormat="1" ht="42.75" customHeight="1">
      <c r="A93" s="153" t="s">
        <v>348</v>
      </c>
      <c r="B93" s="167" t="s">
        <v>123</v>
      </c>
      <c r="C93" s="248"/>
      <c r="D93" s="168">
        <v>1011939</v>
      </c>
      <c r="E93" s="168"/>
      <c r="F93" s="168">
        <v>2331885505</v>
      </c>
      <c r="G93" s="246"/>
      <c r="H93" s="168">
        <v>-393019057</v>
      </c>
      <c r="I93" s="247"/>
      <c r="J93" s="169">
        <f t="shared" si="2"/>
        <v>1939878387</v>
      </c>
      <c r="K93" s="169"/>
      <c r="L93" s="224">
        <f>J93/($J$200+'درآمد سرمایه گذاری در اوراق بها'!$I$11+'درآمد سپرده بانکی'!$E$11+'سایر درآمدها'!$C$11)</f>
        <v>9.068764649680738E-3</v>
      </c>
      <c r="M93" s="248"/>
      <c r="N93" s="168">
        <v>50293402</v>
      </c>
      <c r="O93" s="168"/>
      <c r="P93" s="168">
        <v>-1236772302</v>
      </c>
      <c r="Q93" s="246"/>
      <c r="R93" s="168">
        <f>'درآمد ناشی ازفروش'!R91</f>
        <v>-545020571</v>
      </c>
      <c r="S93" s="246"/>
      <c r="T93" s="169">
        <f t="shared" si="3"/>
        <v>-1731499471</v>
      </c>
      <c r="U93" s="244"/>
      <c r="V93" s="224">
        <f>T93/درآمدها!$E$11</f>
        <v>-1.0488747559440324E-2</v>
      </c>
      <c r="X93" s="176"/>
    </row>
    <row r="94" spans="1:24" s="64" customFormat="1" ht="42.75" customHeight="1">
      <c r="A94" s="153" t="s">
        <v>349</v>
      </c>
      <c r="B94" s="167" t="s">
        <v>197</v>
      </c>
      <c r="C94" s="248"/>
      <c r="D94" s="168"/>
      <c r="E94" s="168"/>
      <c r="F94" s="168">
        <v>1440156964</v>
      </c>
      <c r="G94" s="246"/>
      <c r="H94" s="168">
        <v>-37520598</v>
      </c>
      <c r="I94" s="247"/>
      <c r="J94" s="169">
        <f t="shared" si="2"/>
        <v>1402636366</v>
      </c>
      <c r="K94" s="169"/>
      <c r="L94" s="224">
        <f>J94/($J$200+'درآمد سرمایه گذاری در اوراق بها'!$I$11+'درآمد سپرده بانکی'!$E$11+'سایر درآمدها'!$C$11)</f>
        <v>6.5572043987814441E-3</v>
      </c>
      <c r="M94" s="248"/>
      <c r="N94" s="168"/>
      <c r="O94" s="168"/>
      <c r="P94" s="168">
        <v>418286256</v>
      </c>
      <c r="Q94" s="246"/>
      <c r="R94" s="168">
        <f>'درآمد ناشی ازفروش'!R92</f>
        <v>-54958291</v>
      </c>
      <c r="S94" s="246"/>
      <c r="T94" s="169">
        <f t="shared" si="3"/>
        <v>363327965</v>
      </c>
      <c r="U94" s="244"/>
      <c r="V94" s="224">
        <f>T94/درآمدها!$E$11</f>
        <v>2.2008989144936156E-3</v>
      </c>
      <c r="X94" s="176"/>
    </row>
    <row r="95" spans="1:24" s="64" customFormat="1" ht="42.75" customHeight="1">
      <c r="A95" s="153" t="s">
        <v>350</v>
      </c>
      <c r="B95" s="167" t="s">
        <v>125</v>
      </c>
      <c r="C95" s="248"/>
      <c r="D95" s="168">
        <v>34502462</v>
      </c>
      <c r="E95" s="168"/>
      <c r="F95" s="168">
        <v>3712099404</v>
      </c>
      <c r="G95" s="246"/>
      <c r="H95" s="168">
        <v>181378935</v>
      </c>
      <c r="I95" s="247"/>
      <c r="J95" s="169">
        <f t="shared" si="2"/>
        <v>3927980801</v>
      </c>
      <c r="K95" s="169"/>
      <c r="L95" s="224">
        <f>J95/($J$200+'درآمد سرمایه گذاری در اوراق بها'!$I$11+'درآمد سپرده بانکی'!$E$11+'سایر درآمدها'!$C$11)</f>
        <v>1.8362972478817265E-2</v>
      </c>
      <c r="M95" s="248"/>
      <c r="N95" s="168">
        <v>1713622300</v>
      </c>
      <c r="O95" s="168"/>
      <c r="P95" s="168">
        <v>1221125314</v>
      </c>
      <c r="Q95" s="246"/>
      <c r="R95" s="168">
        <f>'درآمد ناشی ازفروش'!R93</f>
        <v>10398379</v>
      </c>
      <c r="S95" s="246"/>
      <c r="T95" s="169">
        <f t="shared" si="3"/>
        <v>2945145993</v>
      </c>
      <c r="U95" s="244"/>
      <c r="V95" s="224">
        <f>T95/درآمدها!$E$11</f>
        <v>1.7840544200936809E-2</v>
      </c>
      <c r="X95" s="176"/>
    </row>
    <row r="96" spans="1:24" s="64" customFormat="1" ht="42.75" customHeight="1">
      <c r="A96" s="153" t="s">
        <v>523</v>
      </c>
      <c r="B96" s="167" t="s">
        <v>157</v>
      </c>
      <c r="C96" s="248"/>
      <c r="D96" s="168"/>
      <c r="E96" s="168"/>
      <c r="F96" s="168">
        <v>2609636942</v>
      </c>
      <c r="G96" s="246"/>
      <c r="H96" s="168">
        <v>-1309709887</v>
      </c>
      <c r="I96" s="247"/>
      <c r="J96" s="169">
        <f t="shared" si="2"/>
        <v>1299927055</v>
      </c>
      <c r="K96" s="169"/>
      <c r="L96" s="224">
        <f>J96/($J$200+'درآمد سرمایه گذاری در اوراق بها'!$I$11+'درآمد سپرده بانکی'!$E$11+'سایر درآمدها'!$C$11)</f>
        <v>6.0770472017984229E-3</v>
      </c>
      <c r="M96" s="248"/>
      <c r="N96" s="168">
        <v>4822394400</v>
      </c>
      <c r="O96" s="168"/>
      <c r="P96" s="168">
        <v>-874253126</v>
      </c>
      <c r="Q96" s="246"/>
      <c r="R96" s="168">
        <f>'درآمد ناشی ازفروش'!R94</f>
        <v>-1537668913</v>
      </c>
      <c r="S96" s="246"/>
      <c r="T96" s="169">
        <f t="shared" si="3"/>
        <v>2410472361</v>
      </c>
      <c r="U96" s="244"/>
      <c r="V96" s="224">
        <f>T96/درآمدها!$E$11</f>
        <v>1.460170015468466E-2</v>
      </c>
      <c r="X96" s="176"/>
    </row>
    <row r="97" spans="1:24" s="64" customFormat="1" ht="42.75" customHeight="1">
      <c r="A97" s="153" t="s">
        <v>460</v>
      </c>
      <c r="B97" s="167" t="s">
        <v>156</v>
      </c>
      <c r="C97" s="248"/>
      <c r="D97" s="168"/>
      <c r="E97" s="168"/>
      <c r="F97" s="168">
        <v>4118968313</v>
      </c>
      <c r="G97" s="246"/>
      <c r="H97" s="168">
        <v>864603954</v>
      </c>
      <c r="I97" s="247"/>
      <c r="J97" s="169">
        <f t="shared" si="2"/>
        <v>4983572267</v>
      </c>
      <c r="K97" s="169"/>
      <c r="L97" s="224">
        <f>J97/($J$200+'درآمد سرمایه گذاری در اوراق بها'!$I$11+'درآمد سپرده بانکی'!$E$11+'سایر درآمدها'!$C$11)</f>
        <v>2.3297771812382635E-2</v>
      </c>
      <c r="M97" s="248"/>
      <c r="N97" s="168"/>
      <c r="O97" s="168"/>
      <c r="P97" s="168">
        <v>8113982560</v>
      </c>
      <c r="Q97" s="246"/>
      <c r="R97" s="168">
        <f>'درآمد ناشی ازفروش'!R95</f>
        <v>203630659</v>
      </c>
      <c r="S97" s="246"/>
      <c r="T97" s="169">
        <f t="shared" si="3"/>
        <v>8317613219</v>
      </c>
      <c r="U97" s="244"/>
      <c r="V97" s="224">
        <f>T97/درآمدها!$E$11</f>
        <v>5.0384852442819386E-2</v>
      </c>
      <c r="X97" s="176"/>
    </row>
    <row r="98" spans="1:24" s="64" customFormat="1" ht="42.75" customHeight="1">
      <c r="A98" s="153" t="s">
        <v>351</v>
      </c>
      <c r="B98" s="167" t="s">
        <v>503</v>
      </c>
      <c r="C98" s="248"/>
      <c r="D98" s="168"/>
      <c r="E98" s="168"/>
      <c r="F98" s="168">
        <v>-41388033</v>
      </c>
      <c r="G98" s="246"/>
      <c r="H98" s="168">
        <v>205800715</v>
      </c>
      <c r="I98" s="247"/>
      <c r="J98" s="169">
        <f t="shared" si="2"/>
        <v>164412682</v>
      </c>
      <c r="K98" s="169"/>
      <c r="L98" s="224">
        <f>J98/($J$200+'درآمد سرمایه گذاری در اوراق بها'!$I$11+'درآمد سپرده بانکی'!$E$11+'سایر درآمدها'!$C$11)</f>
        <v>7.6861515055417779E-4</v>
      </c>
      <c r="M98" s="248"/>
      <c r="N98" s="168"/>
      <c r="O98" s="168"/>
      <c r="P98" s="168">
        <v>0</v>
      </c>
      <c r="Q98" s="246"/>
      <c r="R98" s="168">
        <f>'درآمد ناشی ازفروش'!R96</f>
        <v>205800715</v>
      </c>
      <c r="S98" s="246"/>
      <c r="T98" s="169">
        <f t="shared" si="3"/>
        <v>205800715</v>
      </c>
      <c r="U98" s="244"/>
      <c r="V98" s="224">
        <f>T98/درآمدها!$E$11</f>
        <v>1.2466603561482252E-3</v>
      </c>
      <c r="X98" s="176"/>
    </row>
    <row r="99" spans="1:24" s="64" customFormat="1" ht="42.75" customHeight="1">
      <c r="A99" s="153" t="s">
        <v>352</v>
      </c>
      <c r="B99" s="167" t="s">
        <v>443</v>
      </c>
      <c r="C99" s="248"/>
      <c r="D99" s="168"/>
      <c r="E99" s="168"/>
      <c r="F99" s="168">
        <v>205204360</v>
      </c>
      <c r="G99" s="246"/>
      <c r="H99" s="168">
        <v>-1615348</v>
      </c>
      <c r="I99" s="247"/>
      <c r="J99" s="169">
        <f t="shared" si="2"/>
        <v>203589012</v>
      </c>
      <c r="K99" s="169"/>
      <c r="L99" s="224">
        <f>J99/($J$200+'درآمد سرمایه گذاری در اوراق بها'!$I$11+'درآمد سپرده بانکی'!$E$11+'سایر درآمدها'!$C$11)</f>
        <v>9.5176112454364251E-4</v>
      </c>
      <c r="M99" s="248"/>
      <c r="N99" s="168"/>
      <c r="O99" s="168"/>
      <c r="P99" s="168">
        <v>-41891</v>
      </c>
      <c r="Q99" s="246"/>
      <c r="R99" s="168">
        <f>'درآمد ناشی ازفروش'!R97</f>
        <v>-10322919</v>
      </c>
      <c r="S99" s="246"/>
      <c r="T99" s="169">
        <f t="shared" si="3"/>
        <v>-10364810</v>
      </c>
      <c r="U99" s="244"/>
      <c r="V99" s="224">
        <f>T99/درآمدها!$E$11</f>
        <v>-6.2785971010881513E-5</v>
      </c>
      <c r="X99" s="176"/>
    </row>
    <row r="100" spans="1:24" s="64" customFormat="1" ht="42.75" customHeight="1">
      <c r="A100" s="153" t="s">
        <v>353</v>
      </c>
      <c r="B100" s="167" t="s">
        <v>134</v>
      </c>
      <c r="C100" s="248"/>
      <c r="D100" s="168"/>
      <c r="E100" s="168"/>
      <c r="F100" s="168">
        <v>2937520379</v>
      </c>
      <c r="G100" s="246"/>
      <c r="H100" s="168">
        <v>24043101</v>
      </c>
      <c r="I100" s="247"/>
      <c r="J100" s="169">
        <f t="shared" si="2"/>
        <v>2961563480</v>
      </c>
      <c r="K100" s="169"/>
      <c r="L100" s="224">
        <f>J100/($J$200+'درآمد سرمایه گذاری در اوراق بها'!$I$11+'درآمد سپرده بانکی'!$E$11+'سایر درآمدها'!$C$11)</f>
        <v>1.3845054605069665E-2</v>
      </c>
      <c r="M100" s="248"/>
      <c r="N100" s="168"/>
      <c r="O100" s="168"/>
      <c r="P100" s="168">
        <v>2867913830</v>
      </c>
      <c r="Q100" s="246"/>
      <c r="R100" s="168">
        <f>'درآمد ناشی ازفروش'!R98</f>
        <v>-3158249</v>
      </c>
      <c r="S100" s="246"/>
      <c r="T100" s="169">
        <f t="shared" si="3"/>
        <v>2864755581</v>
      </c>
      <c r="U100" s="244"/>
      <c r="V100" s="224">
        <f>T100/درآمدها!$E$11</f>
        <v>1.7353570481458608E-2</v>
      </c>
      <c r="X100" s="176"/>
    </row>
    <row r="101" spans="1:24" s="64" customFormat="1" ht="42.75" customHeight="1">
      <c r="A101" s="153" t="s">
        <v>440</v>
      </c>
      <c r="B101" s="167" t="s">
        <v>263</v>
      </c>
      <c r="C101" s="248"/>
      <c r="D101" s="168"/>
      <c r="E101" s="168"/>
      <c r="F101" s="168">
        <v>428491511</v>
      </c>
      <c r="G101" s="246"/>
      <c r="H101" s="168">
        <v>78111712</v>
      </c>
      <c r="I101" s="247"/>
      <c r="J101" s="169">
        <f t="shared" si="2"/>
        <v>506603223</v>
      </c>
      <c r="K101" s="169"/>
      <c r="L101" s="224">
        <f>J101/($J$200+'درآمد سرمایه گذاری در اوراق بها'!$I$11+'درآمد سپرده بانکی'!$E$11+'سایر درآمدها'!$C$11)</f>
        <v>2.3683265048700846E-3</v>
      </c>
      <c r="M101" s="248"/>
      <c r="N101" s="168"/>
      <c r="O101" s="168"/>
      <c r="P101" s="168">
        <v>513255695</v>
      </c>
      <c r="Q101" s="246"/>
      <c r="R101" s="168">
        <f>'درآمد ناشی ازفروش'!R99</f>
        <v>76500812</v>
      </c>
      <c r="S101" s="246"/>
      <c r="T101" s="169">
        <f t="shared" si="3"/>
        <v>589756507</v>
      </c>
      <c r="U101" s="244"/>
      <c r="V101" s="224">
        <f>T101/درآمدها!$E$11</f>
        <v>3.5725145904247869E-3</v>
      </c>
      <c r="X101" s="176"/>
    </row>
    <row r="102" spans="1:24" s="64" customFormat="1" ht="42.75" customHeight="1">
      <c r="A102" s="153" t="s">
        <v>354</v>
      </c>
      <c r="B102" s="167" t="s">
        <v>121</v>
      </c>
      <c r="C102" s="248"/>
      <c r="D102" s="168"/>
      <c r="E102" s="168"/>
      <c r="F102" s="168">
        <v>1913226012</v>
      </c>
      <c r="G102" s="246"/>
      <c r="H102" s="168">
        <v>-134780534</v>
      </c>
      <c r="I102" s="247"/>
      <c r="J102" s="169">
        <f t="shared" si="2"/>
        <v>1778445478</v>
      </c>
      <c r="K102" s="169"/>
      <c r="L102" s="224">
        <f>J102/($J$200+'درآمد سرمایه گذاری در اوراق بها'!$I$11+'درآمد سپرده بانکی'!$E$11+'سایر درآمدها'!$C$11)</f>
        <v>8.3140796816717991E-3</v>
      </c>
      <c r="M102" s="248"/>
      <c r="N102" s="168">
        <v>2247281050</v>
      </c>
      <c r="O102" s="168"/>
      <c r="P102" s="168">
        <v>-467119950</v>
      </c>
      <c r="Q102" s="246"/>
      <c r="R102" s="168">
        <f>'درآمد ناشی ازفروش'!R100</f>
        <v>-423118700</v>
      </c>
      <c r="S102" s="246"/>
      <c r="T102" s="169">
        <f t="shared" si="3"/>
        <v>1357042400</v>
      </c>
      <c r="U102" s="244"/>
      <c r="V102" s="224">
        <f>T102/درآمدها!$E$11</f>
        <v>8.2204328672630823E-3</v>
      </c>
      <c r="X102" s="176"/>
    </row>
    <row r="103" spans="1:24" s="64" customFormat="1" ht="42.75" customHeight="1">
      <c r="A103" s="153" t="s">
        <v>355</v>
      </c>
      <c r="B103" s="167" t="s">
        <v>276</v>
      </c>
      <c r="C103" s="248"/>
      <c r="D103" s="168"/>
      <c r="E103" s="168"/>
      <c r="F103" s="168">
        <v>-63613293</v>
      </c>
      <c r="G103" s="246"/>
      <c r="H103" s="168">
        <v>0</v>
      </c>
      <c r="I103" s="247"/>
      <c r="J103" s="169">
        <f t="shared" si="2"/>
        <v>-63613293</v>
      </c>
      <c r="K103" s="169"/>
      <c r="L103" s="224">
        <f>J103/($J$200+'درآمد سرمایه گذاری در اوراق بها'!$I$11+'درآمد سپرده بانکی'!$E$11+'سایر درآمدها'!$C$11)</f>
        <v>-2.9738667468755253E-4</v>
      </c>
      <c r="M103" s="248"/>
      <c r="N103" s="168"/>
      <c r="O103" s="168"/>
      <c r="P103" s="168">
        <v>-598304543</v>
      </c>
      <c r="Q103" s="246"/>
      <c r="R103" s="168">
        <f>'درآمد ناشی ازفروش'!R101</f>
        <v>-42076577</v>
      </c>
      <c r="S103" s="246"/>
      <c r="T103" s="169">
        <f t="shared" si="3"/>
        <v>-640381120</v>
      </c>
      <c r="U103" s="244"/>
      <c r="V103" s="224">
        <f>T103/درآمدها!$E$11</f>
        <v>-3.8791787245724555E-3</v>
      </c>
      <c r="X103" s="176"/>
    </row>
    <row r="104" spans="1:24" s="64" customFormat="1" ht="42.75" customHeight="1">
      <c r="A104" s="153" t="s">
        <v>356</v>
      </c>
      <c r="B104" s="167" t="s">
        <v>264</v>
      </c>
      <c r="C104" s="248"/>
      <c r="D104" s="168"/>
      <c r="E104" s="168"/>
      <c r="F104" s="168">
        <v>106216778</v>
      </c>
      <c r="G104" s="246"/>
      <c r="H104" s="168">
        <v>7456652</v>
      </c>
      <c r="I104" s="247"/>
      <c r="J104" s="169">
        <f t="shared" si="2"/>
        <v>113673430</v>
      </c>
      <c r="K104" s="169"/>
      <c r="L104" s="224">
        <f>J104/($J$200+'درآمد سرمایه گذاری در اوراق بها'!$I$11+'درآمد سپرده بانکی'!$E$11+'سایر درآمدها'!$C$11)</f>
        <v>5.314135105068099E-4</v>
      </c>
      <c r="M104" s="248"/>
      <c r="N104" s="168"/>
      <c r="O104" s="168"/>
      <c r="P104" s="168">
        <v>-56852205</v>
      </c>
      <c r="Q104" s="246"/>
      <c r="R104" s="168">
        <f>'درآمد ناشی ازفروش'!R102</f>
        <v>319436</v>
      </c>
      <c r="S104" s="246"/>
      <c r="T104" s="169">
        <f t="shared" si="3"/>
        <v>-56532769</v>
      </c>
      <c r="U104" s="244"/>
      <c r="V104" s="224">
        <f>T104/درآمدها!$E$11</f>
        <v>-3.4245343576957618E-4</v>
      </c>
      <c r="X104" s="176"/>
    </row>
    <row r="105" spans="1:24" s="64" customFormat="1" ht="42.75" customHeight="1">
      <c r="A105" s="153" t="s">
        <v>357</v>
      </c>
      <c r="B105" s="167" t="s">
        <v>122</v>
      </c>
      <c r="C105" s="248"/>
      <c r="D105" s="168"/>
      <c r="E105" s="168"/>
      <c r="F105" s="168">
        <v>1296093956</v>
      </c>
      <c r="G105" s="246"/>
      <c r="H105" s="168">
        <v>86196930</v>
      </c>
      <c r="I105" s="247"/>
      <c r="J105" s="169">
        <f t="shared" si="2"/>
        <v>1382290886</v>
      </c>
      <c r="K105" s="169"/>
      <c r="L105" s="224">
        <f>J105/($J$200+'درآمد سرمایه گذاری در اوراق بها'!$I$11+'درآمد سپرده بانکی'!$E$11+'سایر درآمدها'!$C$11)</f>
        <v>6.462091029282995E-3</v>
      </c>
      <c r="M105" s="248"/>
      <c r="N105" s="168"/>
      <c r="O105" s="168"/>
      <c r="P105" s="168">
        <v>677101779</v>
      </c>
      <c r="Q105" s="246"/>
      <c r="R105" s="168">
        <f>'درآمد ناشی ازفروش'!R103</f>
        <v>-738059</v>
      </c>
      <c r="S105" s="246"/>
      <c r="T105" s="169">
        <f t="shared" si="3"/>
        <v>676363720</v>
      </c>
      <c r="U105" s="244"/>
      <c r="V105" s="224">
        <f>T105/درآمدها!$E$11</f>
        <v>4.0971472623938087E-3</v>
      </c>
      <c r="X105" s="176"/>
    </row>
    <row r="106" spans="1:24" s="64" customFormat="1" ht="42.75" customHeight="1">
      <c r="A106" s="153" t="s">
        <v>358</v>
      </c>
      <c r="B106" s="167" t="s">
        <v>107</v>
      </c>
      <c r="C106" s="248"/>
      <c r="D106" s="168"/>
      <c r="E106" s="168"/>
      <c r="F106" s="168">
        <v>0</v>
      </c>
      <c r="G106" s="246"/>
      <c r="H106" s="168">
        <v>-13274913</v>
      </c>
      <c r="I106" s="247"/>
      <c r="J106" s="169">
        <f t="shared" si="2"/>
        <v>-13274913</v>
      </c>
      <c r="K106" s="169"/>
      <c r="L106" s="224">
        <f>J106/($J$200+'درآمد سرمایه گذاری در اوراق بها'!$I$11+'درآمد سپرده بانکی'!$E$11+'سایر درآمدها'!$C$11)</f>
        <v>-6.2059076769324957E-5</v>
      </c>
      <c r="M106" s="248"/>
      <c r="N106" s="168"/>
      <c r="O106" s="168"/>
      <c r="P106" s="168">
        <v>0</v>
      </c>
      <c r="Q106" s="246"/>
      <c r="R106" s="168">
        <f>'درآمد ناشی ازفروش'!R104</f>
        <v>-1075497446</v>
      </c>
      <c r="S106" s="246"/>
      <c r="T106" s="169">
        <f t="shared" si="3"/>
        <v>-1075497446</v>
      </c>
      <c r="U106" s="244"/>
      <c r="V106" s="224">
        <f>T106/درآمدها!$E$11</f>
        <v>-6.5149434931111227E-3</v>
      </c>
      <c r="X106" s="176"/>
    </row>
    <row r="107" spans="1:24" s="64" customFormat="1" ht="42.75" customHeight="1">
      <c r="A107" s="153" t="s">
        <v>461</v>
      </c>
      <c r="B107" s="167" t="s">
        <v>540</v>
      </c>
      <c r="C107" s="248"/>
      <c r="D107" s="168"/>
      <c r="E107" s="168"/>
      <c r="F107" s="168">
        <v>522700951</v>
      </c>
      <c r="G107" s="246"/>
      <c r="H107" s="168">
        <v>51450109</v>
      </c>
      <c r="I107" s="247"/>
      <c r="J107" s="169">
        <f t="shared" si="2"/>
        <v>574151060</v>
      </c>
      <c r="K107" s="169"/>
      <c r="L107" s="224">
        <f>J107/($J$200+'درآمد سرمایه گذاری در اوراق بها'!$I$11+'درآمد سپرده بانکی'!$E$11+'سایر درآمدها'!$C$11)</f>
        <v>2.6841068344274121E-3</v>
      </c>
      <c r="M107" s="248"/>
      <c r="N107" s="168"/>
      <c r="O107" s="168"/>
      <c r="P107" s="168">
        <v>522700951</v>
      </c>
      <c r="Q107" s="246"/>
      <c r="R107" s="168">
        <f>'درآمد ناشی ازفروش'!R105</f>
        <v>51450109</v>
      </c>
      <c r="S107" s="246"/>
      <c r="T107" s="169">
        <f t="shared" si="3"/>
        <v>574151060</v>
      </c>
      <c r="U107" s="244"/>
      <c r="V107" s="224">
        <f>T107/درآمدها!$E$11</f>
        <v>3.4779828871949305E-3</v>
      </c>
      <c r="X107" s="176"/>
    </row>
    <row r="108" spans="1:24" s="64" customFormat="1" ht="42.75" customHeight="1">
      <c r="A108" s="153" t="s">
        <v>359</v>
      </c>
      <c r="B108" s="167" t="s">
        <v>196</v>
      </c>
      <c r="C108" s="248"/>
      <c r="D108" s="168"/>
      <c r="E108" s="168"/>
      <c r="F108" s="168">
        <v>0</v>
      </c>
      <c r="G108" s="246"/>
      <c r="H108" s="168">
        <v>1119399</v>
      </c>
      <c r="I108" s="247"/>
      <c r="J108" s="169">
        <f t="shared" si="2"/>
        <v>1119399</v>
      </c>
      <c r="K108" s="169"/>
      <c r="L108" s="224">
        <f>J108/($J$200+'درآمد سرمایه گذاری در اوراق بها'!$I$11+'درآمد سپرده بانکی'!$E$11+'سایر درآمدها'!$C$11)</f>
        <v>5.2330940682251998E-6</v>
      </c>
      <c r="M108" s="248"/>
      <c r="N108" s="168"/>
      <c r="O108" s="168"/>
      <c r="P108" s="168">
        <v>0</v>
      </c>
      <c r="Q108" s="246"/>
      <c r="R108" s="168">
        <f>'درآمد ناشی ازفروش'!R106</f>
        <v>-844154727</v>
      </c>
      <c r="S108" s="246"/>
      <c r="T108" s="169">
        <f t="shared" si="3"/>
        <v>-844154727</v>
      </c>
      <c r="U108" s="244"/>
      <c r="V108" s="224">
        <f>T108/درآمدها!$E$11</f>
        <v>-5.1135596521422579E-3</v>
      </c>
      <c r="X108" s="176"/>
    </row>
    <row r="109" spans="1:24" s="64" customFormat="1" ht="42.75" customHeight="1">
      <c r="A109" s="153" t="s">
        <v>360</v>
      </c>
      <c r="B109" s="167" t="s">
        <v>141</v>
      </c>
      <c r="C109" s="248"/>
      <c r="D109" s="168">
        <v>17037131</v>
      </c>
      <c r="E109" s="168"/>
      <c r="F109" s="168">
        <v>928878116</v>
      </c>
      <c r="G109" s="246"/>
      <c r="H109" s="168">
        <v>-175225429</v>
      </c>
      <c r="I109" s="247"/>
      <c r="J109" s="169">
        <f t="shared" si="2"/>
        <v>770689818</v>
      </c>
      <c r="K109" s="169"/>
      <c r="L109" s="224">
        <f>J109/($J$200+'درآمد سرمایه گذاری در اوراق بها'!$I$11+'درآمد سپرده بانکی'!$E$11+'سایر درآمدها'!$C$11)</f>
        <v>3.6029086277702218E-3</v>
      </c>
      <c r="M109" s="248"/>
      <c r="N109" s="168">
        <v>880819699</v>
      </c>
      <c r="O109" s="168"/>
      <c r="P109" s="168">
        <v>-607068476</v>
      </c>
      <c r="Q109" s="246"/>
      <c r="R109" s="168">
        <f>'درآمد ناشی ازفروش'!R107</f>
        <v>-310705965</v>
      </c>
      <c r="S109" s="246"/>
      <c r="T109" s="169">
        <f t="shared" si="3"/>
        <v>-36954742</v>
      </c>
      <c r="U109" s="244"/>
      <c r="V109" s="224">
        <f>T109/درآمدها!$E$11</f>
        <v>-2.2385739438799218E-4</v>
      </c>
      <c r="X109" s="176"/>
    </row>
    <row r="110" spans="1:24" s="64" customFormat="1" ht="42.75" customHeight="1">
      <c r="A110" s="153" t="s">
        <v>362</v>
      </c>
      <c r="B110" s="167" t="s">
        <v>199</v>
      </c>
      <c r="C110" s="248"/>
      <c r="D110" s="168"/>
      <c r="E110" s="168"/>
      <c r="F110" s="168">
        <v>912927421</v>
      </c>
      <c r="G110" s="246"/>
      <c r="H110" s="168">
        <v>45912004</v>
      </c>
      <c r="I110" s="247"/>
      <c r="J110" s="169">
        <f t="shared" si="2"/>
        <v>958839425</v>
      </c>
      <c r="K110" s="169"/>
      <c r="L110" s="224">
        <f>J110/($J$200+'درآمد سرمایه گذاری در اوراق بها'!$I$11+'درآمد سپرده بانکی'!$E$11+'سایر درآمدها'!$C$11)</f>
        <v>4.4824918615685386E-3</v>
      </c>
      <c r="M110" s="248"/>
      <c r="N110" s="168"/>
      <c r="O110" s="168"/>
      <c r="P110" s="168">
        <v>558078526</v>
      </c>
      <c r="Q110" s="246"/>
      <c r="R110" s="168">
        <f>'درآمد ناشی ازفروش'!R108</f>
        <v>35728614</v>
      </c>
      <c r="S110" s="246"/>
      <c r="T110" s="169">
        <f t="shared" si="3"/>
        <v>593807140</v>
      </c>
      <c r="U110" s="244"/>
      <c r="V110" s="224">
        <f>T110/درآمدها!$E$11</f>
        <v>3.5970517431669715E-3</v>
      </c>
      <c r="X110" s="176"/>
    </row>
    <row r="111" spans="1:24" s="64" customFormat="1" ht="42.75" customHeight="1">
      <c r="A111" s="153" t="s">
        <v>363</v>
      </c>
      <c r="B111" s="167" t="s">
        <v>215</v>
      </c>
      <c r="C111" s="248"/>
      <c r="D111" s="168"/>
      <c r="E111" s="168"/>
      <c r="F111" s="168">
        <v>4231019742</v>
      </c>
      <c r="G111" s="246"/>
      <c r="H111" s="168">
        <v>962030330</v>
      </c>
      <c r="I111" s="247"/>
      <c r="J111" s="169">
        <f t="shared" si="2"/>
        <v>5193050072</v>
      </c>
      <c r="K111" s="169"/>
      <c r="L111" s="224">
        <f>J111/($J$200+'درآمد سرمایه گذاری در اوراق بها'!$I$11+'درآمد سپرده بانکی'!$E$11+'سایر درآمدها'!$C$11)</f>
        <v>2.4277062537825782E-2</v>
      </c>
      <c r="M111" s="248"/>
      <c r="N111" s="168"/>
      <c r="O111" s="168"/>
      <c r="P111" s="168">
        <v>3899835256</v>
      </c>
      <c r="Q111" s="246"/>
      <c r="R111" s="168">
        <f>'درآمد ناشی ازفروش'!R109</f>
        <v>857092138</v>
      </c>
      <c r="S111" s="246"/>
      <c r="T111" s="169">
        <f t="shared" si="3"/>
        <v>4756927394</v>
      </c>
      <c r="U111" s="244"/>
      <c r="V111" s="224">
        <f>T111/درآمدها!$E$11</f>
        <v>2.8815608338266897E-2</v>
      </c>
      <c r="X111" s="176"/>
    </row>
    <row r="112" spans="1:24" s="64" customFormat="1" ht="42.75" customHeight="1">
      <c r="A112" s="153" t="s">
        <v>364</v>
      </c>
      <c r="B112" s="167" t="s">
        <v>195</v>
      </c>
      <c r="C112" s="248"/>
      <c r="D112" s="168"/>
      <c r="E112" s="168"/>
      <c r="F112" s="168">
        <v>1415173034</v>
      </c>
      <c r="G112" s="246"/>
      <c r="H112" s="168">
        <v>-1554520092</v>
      </c>
      <c r="I112" s="247"/>
      <c r="J112" s="169">
        <f t="shared" si="2"/>
        <v>-139347058</v>
      </c>
      <c r="K112" s="169"/>
      <c r="L112" s="224">
        <f>J112/($J$200+'درآمد سرمایه گذاری در اوراق بها'!$I$11+'درآمد سپرده بانکی'!$E$11+'سایر درآمدها'!$C$11)</f>
        <v>-6.5143551373945561E-4</v>
      </c>
      <c r="M112" s="248"/>
      <c r="N112" s="168"/>
      <c r="O112" s="168"/>
      <c r="P112" s="168">
        <v>0</v>
      </c>
      <c r="Q112" s="246"/>
      <c r="R112" s="168">
        <f>'درآمد ناشی ازفروش'!R110</f>
        <v>-1651763670</v>
      </c>
      <c r="S112" s="246"/>
      <c r="T112" s="169">
        <f t="shared" si="3"/>
        <v>-1651763670</v>
      </c>
      <c r="U112" s="244"/>
      <c r="V112" s="224">
        <f>T112/درآمدها!$E$11</f>
        <v>-1.0005739217742268E-2</v>
      </c>
      <c r="X112" s="176"/>
    </row>
    <row r="113" spans="1:24" s="64" customFormat="1" ht="42.75" customHeight="1">
      <c r="A113" s="153" t="s">
        <v>365</v>
      </c>
      <c r="B113" s="167" t="s">
        <v>104</v>
      </c>
      <c r="C113" s="248"/>
      <c r="D113" s="168"/>
      <c r="E113" s="168"/>
      <c r="F113" s="168">
        <v>1206717458</v>
      </c>
      <c r="G113" s="246"/>
      <c r="H113" s="168">
        <v>-43776335</v>
      </c>
      <c r="I113" s="247"/>
      <c r="J113" s="169">
        <f t="shared" si="2"/>
        <v>1162941123</v>
      </c>
      <c r="K113" s="169"/>
      <c r="L113" s="224">
        <f>J113/($J$200+'درآمد سرمایه گذاری در اوراق بها'!$I$11+'درآمد سپرده بانکی'!$E$11+'سایر درآمدها'!$C$11)</f>
        <v>5.4366497490764701E-3</v>
      </c>
      <c r="M113" s="248"/>
      <c r="N113" s="168"/>
      <c r="O113" s="168"/>
      <c r="P113" s="168">
        <v>-655796526</v>
      </c>
      <c r="Q113" s="246"/>
      <c r="R113" s="168">
        <f>'درآمد ناشی ازفروش'!R111</f>
        <v>-174162496</v>
      </c>
      <c r="S113" s="246"/>
      <c r="T113" s="169">
        <f t="shared" si="3"/>
        <v>-829959022</v>
      </c>
      <c r="U113" s="244"/>
      <c r="V113" s="224">
        <f>T113/درآمدها!$E$11</f>
        <v>-5.0275676153746732E-3</v>
      </c>
      <c r="X113" s="176"/>
    </row>
    <row r="114" spans="1:24" s="64" customFormat="1" ht="42.75" customHeight="1">
      <c r="A114" s="153" t="s">
        <v>366</v>
      </c>
      <c r="B114" s="167" t="s">
        <v>91</v>
      </c>
      <c r="C114" s="248"/>
      <c r="D114" s="168"/>
      <c r="E114" s="168"/>
      <c r="F114" s="168">
        <v>-198226061</v>
      </c>
      <c r="G114" s="246"/>
      <c r="H114" s="168">
        <v>482492745</v>
      </c>
      <c r="I114" s="247"/>
      <c r="J114" s="169">
        <f t="shared" si="2"/>
        <v>284266684</v>
      </c>
      <c r="K114" s="169"/>
      <c r="L114" s="224">
        <f>J114/($J$200+'درآمد سرمایه گذاری در اوراق بها'!$I$11+'درآمد سپرده بانکی'!$E$11+'سایر درآمدها'!$C$11)</f>
        <v>1.3289223036955073E-3</v>
      </c>
      <c r="M114" s="248"/>
      <c r="N114" s="168"/>
      <c r="O114" s="168"/>
      <c r="P114" s="168">
        <v>0</v>
      </c>
      <c r="Q114" s="246"/>
      <c r="R114" s="168">
        <f>'درآمد ناشی ازفروش'!R112</f>
        <v>533233327</v>
      </c>
      <c r="S114" s="246"/>
      <c r="T114" s="169">
        <f t="shared" si="3"/>
        <v>533233327</v>
      </c>
      <c r="U114" s="244"/>
      <c r="V114" s="224">
        <f>T114/درآمدها!$E$11</f>
        <v>3.2301192410722338E-3</v>
      </c>
      <c r="X114" s="176"/>
    </row>
    <row r="115" spans="1:24" s="64" customFormat="1" ht="42.75" customHeight="1">
      <c r="A115" s="153" t="s">
        <v>524</v>
      </c>
      <c r="B115" s="167" t="s">
        <v>106</v>
      </c>
      <c r="C115" s="248"/>
      <c r="D115" s="168"/>
      <c r="E115" s="168"/>
      <c r="F115" s="168">
        <v>2073565495</v>
      </c>
      <c r="G115" s="246"/>
      <c r="H115" s="168">
        <v>211629290</v>
      </c>
      <c r="I115" s="247"/>
      <c r="J115" s="169">
        <f t="shared" si="2"/>
        <v>2285194785</v>
      </c>
      <c r="K115" s="169"/>
      <c r="L115" s="224">
        <f>J115/($J$200+'درآمد سرمایه گذاری در اوراق بها'!$I$11+'درآمد سپرده بانکی'!$E$11+'سایر درآمدها'!$C$11)</f>
        <v>1.0683089116680165E-2</v>
      </c>
      <c r="M115" s="248"/>
      <c r="N115" s="168"/>
      <c r="O115" s="168"/>
      <c r="P115" s="168">
        <v>1420313999</v>
      </c>
      <c r="Q115" s="246"/>
      <c r="R115" s="168">
        <f>'درآمد ناشی ازفروش'!R113</f>
        <v>2593043</v>
      </c>
      <c r="S115" s="246"/>
      <c r="T115" s="169">
        <f t="shared" si="3"/>
        <v>1422907042</v>
      </c>
      <c r="U115" s="244"/>
      <c r="V115" s="224">
        <f>T115/درآمدها!$E$11</f>
        <v>8.6194151451103457E-3</v>
      </c>
      <c r="X115" s="176"/>
    </row>
    <row r="116" spans="1:24" s="64" customFormat="1" ht="42.75" customHeight="1">
      <c r="A116" s="153" t="s">
        <v>525</v>
      </c>
      <c r="B116" s="167" t="s">
        <v>187</v>
      </c>
      <c r="C116" s="248"/>
      <c r="D116" s="168"/>
      <c r="E116" s="168"/>
      <c r="F116" s="168">
        <v>4353887431</v>
      </c>
      <c r="G116" s="246"/>
      <c r="H116" s="168">
        <v>568723527</v>
      </c>
      <c r="I116" s="247"/>
      <c r="J116" s="169">
        <f t="shared" si="2"/>
        <v>4922610958</v>
      </c>
      <c r="K116" s="169"/>
      <c r="L116" s="224">
        <f>J116/($J$200+'درآمد سرمایه گذاری در اوراق بها'!$I$11+'درآمد سپرده بانکی'!$E$11+'سایر درآمدها'!$C$11)</f>
        <v>2.3012782934851796E-2</v>
      </c>
      <c r="M116" s="248"/>
      <c r="N116" s="168"/>
      <c r="O116" s="168"/>
      <c r="P116" s="168">
        <v>4618152437</v>
      </c>
      <c r="Q116" s="246"/>
      <c r="R116" s="168">
        <f>'درآمد ناشی ازفروش'!R114</f>
        <v>525599344</v>
      </c>
      <c r="S116" s="246"/>
      <c r="T116" s="169">
        <f t="shared" si="3"/>
        <v>5143751781</v>
      </c>
      <c r="U116" s="244"/>
      <c r="V116" s="224">
        <f>T116/درآمدها!$E$11</f>
        <v>3.1158839400725738E-2</v>
      </c>
      <c r="X116" s="176"/>
    </row>
    <row r="117" spans="1:24" s="64" customFormat="1" ht="42.75" customHeight="1">
      <c r="A117" s="153" t="s">
        <v>367</v>
      </c>
      <c r="B117" s="167" t="s">
        <v>189</v>
      </c>
      <c r="C117" s="248"/>
      <c r="D117" s="168"/>
      <c r="E117" s="168"/>
      <c r="F117" s="168">
        <v>628053404</v>
      </c>
      <c r="G117" s="246"/>
      <c r="H117" s="168">
        <v>298014950</v>
      </c>
      <c r="I117" s="247"/>
      <c r="J117" s="169">
        <f t="shared" si="2"/>
        <v>926068354</v>
      </c>
      <c r="K117" s="169"/>
      <c r="L117" s="224">
        <f>J117/($J$200+'درآمد سرمایه گذاری در اوراق بها'!$I$11+'درآمد سپرده بانکی'!$E$11+'سایر درآمدها'!$C$11)</f>
        <v>4.3292899226178277E-3</v>
      </c>
      <c r="M117" s="248"/>
      <c r="N117" s="168"/>
      <c r="O117" s="168"/>
      <c r="P117" s="168">
        <v>2085395082</v>
      </c>
      <c r="Q117" s="246"/>
      <c r="R117" s="168">
        <f>'درآمد ناشی ازفروش'!R115</f>
        <v>235080330</v>
      </c>
      <c r="S117" s="246"/>
      <c r="T117" s="169">
        <f t="shared" si="3"/>
        <v>2320475412</v>
      </c>
      <c r="U117" s="244"/>
      <c r="V117" s="224">
        <f>T117/درآمدها!$E$11</f>
        <v>1.4056533785886604E-2</v>
      </c>
      <c r="X117" s="176"/>
    </row>
    <row r="118" spans="1:24" s="64" customFormat="1" ht="42.75" customHeight="1">
      <c r="A118" s="153" t="s">
        <v>526</v>
      </c>
      <c r="B118" s="167" t="s">
        <v>504</v>
      </c>
      <c r="C118" s="248"/>
      <c r="D118" s="168"/>
      <c r="E118" s="168"/>
      <c r="F118" s="168">
        <v>857147219</v>
      </c>
      <c r="G118" s="246"/>
      <c r="H118" s="168">
        <v>92508123</v>
      </c>
      <c r="I118" s="247"/>
      <c r="J118" s="169">
        <f t="shared" si="2"/>
        <v>949655342</v>
      </c>
      <c r="K118" s="169"/>
      <c r="L118" s="224">
        <f>J118/($J$200+'درآمد سرمایه گذاری در اوراق بها'!$I$11+'درآمد سپرده بانکی'!$E$11+'سایر درآمدها'!$C$11)</f>
        <v>4.4395570632800039E-3</v>
      </c>
      <c r="M118" s="248"/>
      <c r="N118" s="168"/>
      <c r="O118" s="168"/>
      <c r="P118" s="168">
        <v>713092019</v>
      </c>
      <c r="Q118" s="246"/>
      <c r="R118" s="168">
        <f>'درآمد ناشی ازفروش'!R116</f>
        <v>92508123</v>
      </c>
      <c r="S118" s="246"/>
      <c r="T118" s="169">
        <f t="shared" si="3"/>
        <v>805600142</v>
      </c>
      <c r="U118" s="244"/>
      <c r="V118" s="224">
        <f>T118/درآمدها!$E$11</f>
        <v>4.8800110336778028E-3</v>
      </c>
      <c r="X118" s="176"/>
    </row>
    <row r="119" spans="1:24" s="64" customFormat="1" ht="42.75" customHeight="1">
      <c r="A119" s="153" t="s">
        <v>368</v>
      </c>
      <c r="B119" s="167" t="s">
        <v>505</v>
      </c>
      <c r="C119" s="248"/>
      <c r="D119" s="168"/>
      <c r="E119" s="168"/>
      <c r="F119" s="168">
        <v>216687523</v>
      </c>
      <c r="G119" s="246"/>
      <c r="H119" s="168">
        <v>52177963</v>
      </c>
      <c r="I119" s="247"/>
      <c r="J119" s="169">
        <f t="shared" si="2"/>
        <v>268865486</v>
      </c>
      <c r="K119" s="169"/>
      <c r="L119" s="224">
        <f>J119/($J$200+'درآمد سرمایه گذاری در اوراق بها'!$I$11+'درآمد سپرده بانکی'!$E$11+'سایر درآمدها'!$C$11)</f>
        <v>1.2569230273897739E-3</v>
      </c>
      <c r="M119" s="248"/>
      <c r="N119" s="168"/>
      <c r="O119" s="168"/>
      <c r="P119" s="168">
        <v>471355361</v>
      </c>
      <c r="Q119" s="246"/>
      <c r="R119" s="168">
        <f>'درآمد ناشی ازفروش'!R117</f>
        <v>52177963</v>
      </c>
      <c r="S119" s="246"/>
      <c r="T119" s="169">
        <f t="shared" si="3"/>
        <v>523533324</v>
      </c>
      <c r="U119" s="244"/>
      <c r="V119" s="224">
        <f>T119/درآمدها!$E$11</f>
        <v>3.1713604112274547E-3</v>
      </c>
      <c r="X119" s="176"/>
    </row>
    <row r="120" spans="1:24" s="64" customFormat="1" ht="42.75" customHeight="1">
      <c r="A120" s="153" t="s">
        <v>369</v>
      </c>
      <c r="B120" s="167" t="s">
        <v>218</v>
      </c>
      <c r="C120" s="248"/>
      <c r="D120" s="168">
        <v>13570332</v>
      </c>
      <c r="E120" s="168"/>
      <c r="F120" s="168">
        <v>-462961207</v>
      </c>
      <c r="G120" s="246"/>
      <c r="H120" s="168">
        <v>475772329</v>
      </c>
      <c r="I120" s="247"/>
      <c r="J120" s="169">
        <f t="shared" si="2"/>
        <v>26381454</v>
      </c>
      <c r="K120" s="169"/>
      <c r="L120" s="224">
        <f>J120/($J$200+'درآمد سرمایه گذاری در اوراق بها'!$I$11+'درآمد سپرده بانکی'!$E$11+'سایر درآمدها'!$C$11)</f>
        <v>1.2333102891690627E-4</v>
      </c>
      <c r="M120" s="248"/>
      <c r="N120" s="168">
        <v>261228900</v>
      </c>
      <c r="O120" s="168"/>
      <c r="P120" s="168">
        <v>871277495</v>
      </c>
      <c r="Q120" s="246"/>
      <c r="R120" s="168">
        <f>'درآمد ناشی ازفروش'!R118</f>
        <v>475330193</v>
      </c>
      <c r="S120" s="246"/>
      <c r="T120" s="169">
        <f t="shared" si="3"/>
        <v>1607836588</v>
      </c>
      <c r="U120" s="244"/>
      <c r="V120" s="224">
        <f>T120/درآمدها!$E$11</f>
        <v>9.7396461106766686E-3</v>
      </c>
      <c r="X120" s="176"/>
    </row>
    <row r="121" spans="1:24" s="64" customFormat="1" ht="42.75" customHeight="1">
      <c r="A121" s="153" t="s">
        <v>475</v>
      </c>
      <c r="B121" s="167" t="s">
        <v>506</v>
      </c>
      <c r="C121" s="248"/>
      <c r="D121" s="168"/>
      <c r="E121" s="168"/>
      <c r="F121" s="168">
        <v>538451946</v>
      </c>
      <c r="G121" s="246"/>
      <c r="H121" s="168">
        <v>128599587</v>
      </c>
      <c r="I121" s="247"/>
      <c r="J121" s="169">
        <f t="shared" si="2"/>
        <v>667051533</v>
      </c>
      <c r="K121" s="169"/>
      <c r="L121" s="224">
        <f>J121/($J$200+'درآمد سرمایه گذاری در اوراق بها'!$I$11+'درآمد سپرده بانکی'!$E$11+'سایر درآمدها'!$C$11)</f>
        <v>3.1184085572193883E-3</v>
      </c>
      <c r="M121" s="248"/>
      <c r="N121" s="168"/>
      <c r="O121" s="168"/>
      <c r="P121" s="168">
        <v>795519959</v>
      </c>
      <c r="Q121" s="246"/>
      <c r="R121" s="168">
        <f>'درآمد ناشی ازفروش'!R119</f>
        <v>128599587</v>
      </c>
      <c r="S121" s="246"/>
      <c r="T121" s="169">
        <f t="shared" si="3"/>
        <v>924119546</v>
      </c>
      <c r="U121" s="244"/>
      <c r="V121" s="224">
        <f>T121/درآمدها!$E$11</f>
        <v>5.5979552954414967E-3</v>
      </c>
      <c r="X121" s="176"/>
    </row>
    <row r="122" spans="1:24" s="64" customFormat="1" ht="42.75" customHeight="1">
      <c r="A122" s="153" t="s">
        <v>370</v>
      </c>
      <c r="B122" s="167" t="s">
        <v>256</v>
      </c>
      <c r="C122" s="248"/>
      <c r="D122" s="168"/>
      <c r="E122" s="168"/>
      <c r="F122" s="168">
        <v>214447902</v>
      </c>
      <c r="G122" s="246"/>
      <c r="H122" s="168">
        <v>45428657</v>
      </c>
      <c r="I122" s="247"/>
      <c r="J122" s="169">
        <f t="shared" si="2"/>
        <v>259876559</v>
      </c>
      <c r="K122" s="169"/>
      <c r="L122" s="224">
        <f>J122/($J$200+'درآمد سرمایه گذاری در اوراق بها'!$I$11+'درآمد سپرده بانکی'!$E$11+'سایر درآمدها'!$C$11)</f>
        <v>1.2149005666198345E-3</v>
      </c>
      <c r="M122" s="248"/>
      <c r="N122" s="168"/>
      <c r="O122" s="168"/>
      <c r="P122" s="168">
        <v>329968253</v>
      </c>
      <c r="Q122" s="246"/>
      <c r="R122" s="168">
        <f>'درآمد ناشی ازفروش'!R120</f>
        <v>37309490</v>
      </c>
      <c r="S122" s="246"/>
      <c r="T122" s="169">
        <f t="shared" si="3"/>
        <v>367277743</v>
      </c>
      <c r="U122" s="244"/>
      <c r="V122" s="224">
        <f>T122/درآمدها!$E$11</f>
        <v>2.2248251270346477E-3</v>
      </c>
      <c r="X122" s="176"/>
    </row>
    <row r="123" spans="1:24" s="64" customFormat="1" ht="42.75" customHeight="1">
      <c r="A123" s="153" t="s">
        <v>371</v>
      </c>
      <c r="B123" s="167" t="s">
        <v>220</v>
      </c>
      <c r="C123" s="248"/>
      <c r="D123" s="168">
        <v>4125038</v>
      </c>
      <c r="E123" s="168"/>
      <c r="F123" s="168">
        <v>1328193482</v>
      </c>
      <c r="G123" s="246"/>
      <c r="H123" s="168">
        <v>-140194570</v>
      </c>
      <c r="I123" s="247"/>
      <c r="J123" s="169">
        <f t="shared" si="2"/>
        <v>1192123950</v>
      </c>
      <c r="K123" s="169"/>
      <c r="L123" s="224">
        <f>J123/($J$200+'درآمد سرمایه گذاری در اوراق بها'!$I$11+'درآمد سپرده بانکی'!$E$11+'سایر درآمدها'!$C$11)</f>
        <v>5.5730769558791768E-3</v>
      </c>
      <c r="M123" s="248"/>
      <c r="N123" s="168">
        <v>217252003</v>
      </c>
      <c r="O123" s="168"/>
      <c r="P123" s="168">
        <v>-634979691</v>
      </c>
      <c r="Q123" s="246"/>
      <c r="R123" s="168">
        <f>'درآمد ناشی ازفروش'!R121</f>
        <v>-237177481</v>
      </c>
      <c r="S123" s="246"/>
      <c r="T123" s="169">
        <f t="shared" si="3"/>
        <v>-654905169</v>
      </c>
      <c r="U123" s="244"/>
      <c r="V123" s="224">
        <f>T123/درآمدها!$E$11</f>
        <v>-3.9671597410575257E-3</v>
      </c>
      <c r="X123" s="176"/>
    </row>
    <row r="124" spans="1:24" s="64" customFormat="1" ht="42.75" customHeight="1">
      <c r="A124" s="153" t="s">
        <v>372</v>
      </c>
      <c r="B124" s="167" t="s">
        <v>463</v>
      </c>
      <c r="C124" s="248"/>
      <c r="D124" s="168"/>
      <c r="E124" s="168"/>
      <c r="F124" s="168">
        <v>950697575</v>
      </c>
      <c r="G124" s="246"/>
      <c r="H124" s="168">
        <v>108063</v>
      </c>
      <c r="I124" s="247"/>
      <c r="J124" s="169">
        <f t="shared" si="2"/>
        <v>950805638</v>
      </c>
      <c r="K124" s="169"/>
      <c r="L124" s="224">
        <f>J124/($J$200+'درآمد سرمایه گذاری در اوراق بها'!$I$11+'درآمد سپرده بانکی'!$E$11+'سایر درآمدها'!$C$11)</f>
        <v>4.4449345981664055E-3</v>
      </c>
      <c r="M124" s="248"/>
      <c r="N124" s="168"/>
      <c r="O124" s="168"/>
      <c r="P124" s="168">
        <v>-22135</v>
      </c>
      <c r="Q124" s="246"/>
      <c r="R124" s="168">
        <f>'درآمد ناشی ازفروش'!R122</f>
        <v>-21191661</v>
      </c>
      <c r="S124" s="246"/>
      <c r="T124" s="169">
        <f t="shared" si="3"/>
        <v>-21213796</v>
      </c>
      <c r="U124" s="244"/>
      <c r="V124" s="224">
        <f>T124/درآمدها!$E$11</f>
        <v>-1.2850489113517316E-4</v>
      </c>
      <c r="X124" s="176"/>
    </row>
    <row r="125" spans="1:24" s="64" customFormat="1" ht="42.75" customHeight="1">
      <c r="A125" s="153" t="s">
        <v>373</v>
      </c>
      <c r="B125" s="167" t="s">
        <v>198</v>
      </c>
      <c r="C125" s="248"/>
      <c r="D125" s="168"/>
      <c r="E125" s="168"/>
      <c r="F125" s="168">
        <v>3223219515</v>
      </c>
      <c r="G125" s="246"/>
      <c r="H125" s="168">
        <v>262237771</v>
      </c>
      <c r="I125" s="247"/>
      <c r="J125" s="169">
        <f t="shared" si="2"/>
        <v>3485457286</v>
      </c>
      <c r="K125" s="169"/>
      <c r="L125" s="224">
        <f>J125/($J$200+'درآمد سرمایه گذاری در اوراق بها'!$I$11+'درآمد سپرده بانکی'!$E$11+'سایر درآمدها'!$C$11)</f>
        <v>1.6294213098652852E-2</v>
      </c>
      <c r="M125" s="248"/>
      <c r="N125" s="168"/>
      <c r="O125" s="168"/>
      <c r="P125" s="168">
        <v>2656492269</v>
      </c>
      <c r="Q125" s="246"/>
      <c r="R125" s="168">
        <f>'درآمد ناشی ازفروش'!R123</f>
        <v>243633113</v>
      </c>
      <c r="S125" s="246"/>
      <c r="T125" s="169">
        <f t="shared" si="3"/>
        <v>2900125382</v>
      </c>
      <c r="U125" s="244"/>
      <c r="V125" s="224">
        <f>T125/درآمدها!$E$11</f>
        <v>1.7567826922266175E-2</v>
      </c>
      <c r="X125" s="176"/>
    </row>
    <row r="126" spans="1:24" s="64" customFormat="1" ht="42.75" customHeight="1">
      <c r="A126" s="153" t="s">
        <v>374</v>
      </c>
      <c r="B126" s="167" t="s">
        <v>164</v>
      </c>
      <c r="C126" s="248"/>
      <c r="D126" s="168"/>
      <c r="E126" s="168"/>
      <c r="F126" s="168">
        <v>445098973</v>
      </c>
      <c r="G126" s="246"/>
      <c r="H126" s="168">
        <v>-31385534</v>
      </c>
      <c r="I126" s="247"/>
      <c r="J126" s="169">
        <f t="shared" si="2"/>
        <v>413713439</v>
      </c>
      <c r="K126" s="169"/>
      <c r="L126" s="224">
        <f>J126/($J$200+'درآمد سرمایه گذاری در اوراق بها'!$I$11+'درآمد سپرده بانکی'!$E$11+'سایر درآمدها'!$C$11)</f>
        <v>1.9340747522339648E-3</v>
      </c>
      <c r="M126" s="248"/>
      <c r="N126" s="168">
        <v>796637700</v>
      </c>
      <c r="O126" s="168"/>
      <c r="P126" s="168">
        <v>490028935</v>
      </c>
      <c r="Q126" s="246"/>
      <c r="R126" s="168">
        <f>'درآمد ناشی ازفروش'!R124</f>
        <v>-90465956</v>
      </c>
      <c r="S126" s="246"/>
      <c r="T126" s="169">
        <f t="shared" si="3"/>
        <v>1196200679</v>
      </c>
      <c r="U126" s="244"/>
      <c r="V126" s="224">
        <f>T126/درآمدها!$E$11</f>
        <v>7.2461165380639661E-3</v>
      </c>
      <c r="X126" s="176"/>
    </row>
    <row r="127" spans="1:24" s="64" customFormat="1" ht="42.75" customHeight="1">
      <c r="A127" s="153" t="s">
        <v>375</v>
      </c>
      <c r="B127" s="167" t="s">
        <v>169</v>
      </c>
      <c r="C127" s="248"/>
      <c r="D127" s="168">
        <v>2721263</v>
      </c>
      <c r="E127" s="168"/>
      <c r="F127" s="168">
        <v>1935306485</v>
      </c>
      <c r="G127" s="246"/>
      <c r="H127" s="168">
        <v>61399505</v>
      </c>
      <c r="I127" s="247"/>
      <c r="J127" s="169">
        <f t="shared" si="2"/>
        <v>1999427253</v>
      </c>
      <c r="K127" s="169"/>
      <c r="L127" s="224">
        <f>J127/($J$200+'درآمد سرمایه گذاری در اوراق بها'!$I$11+'درآمد سپرده بانکی'!$E$11+'سایر درآمدها'!$C$11)</f>
        <v>9.3471504776421136E-3</v>
      </c>
      <c r="M127" s="248"/>
      <c r="N127" s="168">
        <v>137968045</v>
      </c>
      <c r="O127" s="168"/>
      <c r="P127" s="168">
        <v>1620772509</v>
      </c>
      <c r="Q127" s="246"/>
      <c r="R127" s="168">
        <f>'درآمد ناشی ازفروش'!R125</f>
        <v>129825189</v>
      </c>
      <c r="S127" s="246"/>
      <c r="T127" s="169">
        <f t="shared" si="3"/>
        <v>1888565743</v>
      </c>
      <c r="U127" s="244"/>
      <c r="V127" s="224">
        <f>T127/درآمدها!$E$11</f>
        <v>1.1440193693096342E-2</v>
      </c>
      <c r="X127" s="176"/>
    </row>
    <row r="128" spans="1:24" s="64" customFormat="1" ht="42.75" customHeight="1">
      <c r="A128" s="153" t="s">
        <v>376</v>
      </c>
      <c r="B128" s="167" t="s">
        <v>145</v>
      </c>
      <c r="C128" s="248"/>
      <c r="D128" s="168"/>
      <c r="E128" s="168"/>
      <c r="F128" s="168">
        <v>946092858</v>
      </c>
      <c r="G128" s="246"/>
      <c r="H128" s="168">
        <v>-86936147</v>
      </c>
      <c r="I128" s="247"/>
      <c r="J128" s="169">
        <f t="shared" si="2"/>
        <v>859156711</v>
      </c>
      <c r="K128" s="169"/>
      <c r="L128" s="224">
        <f>J128/($J$200+'درآمد سرمایه گذاری در اوراق بها'!$I$11+'درآمد سپرده بانکی'!$E$11+'سایر درآمدها'!$C$11)</f>
        <v>4.016483745304375E-3</v>
      </c>
      <c r="M128" s="248"/>
      <c r="N128" s="168"/>
      <c r="O128" s="168"/>
      <c r="P128" s="168">
        <v>230567633</v>
      </c>
      <c r="Q128" s="246"/>
      <c r="R128" s="168">
        <f>'درآمد ناشی ازفروش'!R126</f>
        <v>-181697974</v>
      </c>
      <c r="S128" s="246"/>
      <c r="T128" s="169">
        <f t="shared" si="3"/>
        <v>48869659</v>
      </c>
      <c r="U128" s="244"/>
      <c r="V128" s="224">
        <f>T128/درآمدها!$E$11</f>
        <v>2.960333082116956E-4</v>
      </c>
      <c r="X128" s="176"/>
    </row>
    <row r="129" spans="1:24" s="64" customFormat="1" ht="42.75" customHeight="1">
      <c r="A129" s="153" t="s">
        <v>377</v>
      </c>
      <c r="B129" s="167" t="s">
        <v>211</v>
      </c>
      <c r="C129" s="248"/>
      <c r="D129" s="168"/>
      <c r="E129" s="168"/>
      <c r="F129" s="168">
        <v>174790069</v>
      </c>
      <c r="G129" s="246"/>
      <c r="H129" s="168">
        <v>-53563873</v>
      </c>
      <c r="I129" s="247"/>
      <c r="J129" s="169">
        <f t="shared" si="2"/>
        <v>121226196</v>
      </c>
      <c r="K129" s="169"/>
      <c r="L129" s="224">
        <f>J129/($J$200+'درآمد سرمایه گذاری در اوراق بها'!$I$11+'درآمد سپرده بانکی'!$E$11+'سایر درآمدها'!$C$11)</f>
        <v>5.6672204209679065E-4</v>
      </c>
      <c r="M129" s="248"/>
      <c r="N129" s="168">
        <v>27637200</v>
      </c>
      <c r="O129" s="168"/>
      <c r="P129" s="168">
        <v>-305418588</v>
      </c>
      <c r="Q129" s="246"/>
      <c r="R129" s="168">
        <f>'درآمد ناشی ازفروش'!R127</f>
        <v>-52635171</v>
      </c>
      <c r="S129" s="246"/>
      <c r="T129" s="169">
        <f t="shared" si="3"/>
        <v>-330416559</v>
      </c>
      <c r="U129" s="244"/>
      <c r="V129" s="224">
        <f>T129/درآمدها!$E$11</f>
        <v>-2.0015344704716457E-3</v>
      </c>
      <c r="X129" s="176"/>
    </row>
    <row r="130" spans="1:24" s="64" customFormat="1" ht="42.75" customHeight="1">
      <c r="A130" s="153" t="s">
        <v>378</v>
      </c>
      <c r="B130" s="167" t="s">
        <v>124</v>
      </c>
      <c r="C130" s="248"/>
      <c r="D130" s="168">
        <v>148643</v>
      </c>
      <c r="E130" s="168"/>
      <c r="F130" s="168">
        <v>401079984</v>
      </c>
      <c r="G130" s="246"/>
      <c r="H130" s="168">
        <v>61967701</v>
      </c>
      <c r="I130" s="247"/>
      <c r="J130" s="169">
        <f t="shared" si="2"/>
        <v>463196328</v>
      </c>
      <c r="K130" s="169"/>
      <c r="L130" s="224">
        <f>J130/($J$200+'درآمد سرمایه گذاری در اوراق بها'!$I$11+'درآمد سپرده بانکی'!$E$11+'سایر درآمدها'!$C$11)</f>
        <v>2.1654030032905998E-3</v>
      </c>
      <c r="M130" s="248"/>
      <c r="N130" s="168">
        <v>217167060</v>
      </c>
      <c r="O130" s="168"/>
      <c r="P130" s="168">
        <v>333525484</v>
      </c>
      <c r="Q130" s="246"/>
      <c r="R130" s="168">
        <f>'درآمد ناشی ازفروش'!R128</f>
        <v>24401982</v>
      </c>
      <c r="S130" s="246"/>
      <c r="T130" s="169">
        <f t="shared" si="3"/>
        <v>575094526</v>
      </c>
      <c r="U130" s="244"/>
      <c r="V130" s="224">
        <f>T130/درآمدها!$E$11</f>
        <v>3.4836980357529604E-3</v>
      </c>
      <c r="X130" s="176"/>
    </row>
    <row r="131" spans="1:24" s="64" customFormat="1" ht="42.75" customHeight="1">
      <c r="A131" s="153" t="s">
        <v>379</v>
      </c>
      <c r="B131" s="167" t="s">
        <v>105</v>
      </c>
      <c r="C131" s="248"/>
      <c r="D131" s="168"/>
      <c r="E131" s="168"/>
      <c r="F131" s="168">
        <v>376181775</v>
      </c>
      <c r="G131" s="246"/>
      <c r="H131" s="168">
        <v>43994562</v>
      </c>
      <c r="I131" s="247"/>
      <c r="J131" s="169">
        <f t="shared" si="2"/>
        <v>420176337</v>
      </c>
      <c r="K131" s="169"/>
      <c r="L131" s="224">
        <f>J131/($J$200+'درآمد سرمایه گذاری در اوراق بها'!$I$11+'درآمد سپرده بانکی'!$E$11+'سایر درآمدها'!$C$11)</f>
        <v>1.9642882446413586E-3</v>
      </c>
      <c r="M131" s="248"/>
      <c r="N131" s="168"/>
      <c r="O131" s="168"/>
      <c r="P131" s="168">
        <v>198207006</v>
      </c>
      <c r="Q131" s="246"/>
      <c r="R131" s="168">
        <f>'درآمد ناشی ازفروش'!R129</f>
        <v>40138500</v>
      </c>
      <c r="S131" s="246"/>
      <c r="T131" s="169">
        <f t="shared" si="3"/>
        <v>238345506</v>
      </c>
      <c r="U131" s="244"/>
      <c r="V131" s="224">
        <f>T131/درآمدها!$E$11</f>
        <v>1.4438039896814206E-3</v>
      </c>
      <c r="X131" s="176"/>
    </row>
    <row r="132" spans="1:24" s="64" customFormat="1" ht="42.75" customHeight="1">
      <c r="A132" s="153" t="s">
        <v>380</v>
      </c>
      <c r="B132" s="167" t="s">
        <v>153</v>
      </c>
      <c r="C132" s="248"/>
      <c r="D132" s="168"/>
      <c r="E132" s="168"/>
      <c r="F132" s="168">
        <v>1235781663</v>
      </c>
      <c r="G132" s="246"/>
      <c r="H132" s="168">
        <v>-510537145</v>
      </c>
      <c r="I132" s="247"/>
      <c r="J132" s="169">
        <f t="shared" si="2"/>
        <v>725244518</v>
      </c>
      <c r="K132" s="169"/>
      <c r="L132" s="224">
        <f>J132/($J$200+'درآمد سرمایه گذاری در اوراق بها'!$I$11+'درآمد سپرده بانکی'!$E$11+'سایر درآمدها'!$C$11)</f>
        <v>3.390455758097554E-3</v>
      </c>
      <c r="M132" s="248"/>
      <c r="N132" s="168">
        <v>710100000</v>
      </c>
      <c r="O132" s="168"/>
      <c r="P132" s="168">
        <v>-978867573</v>
      </c>
      <c r="Q132" s="246"/>
      <c r="R132" s="168">
        <f>'درآمد ناشی ازفروش'!R130</f>
        <v>-573443227</v>
      </c>
      <c r="S132" s="246"/>
      <c r="T132" s="169">
        <f t="shared" si="3"/>
        <v>-842210800</v>
      </c>
      <c r="U132" s="244"/>
      <c r="V132" s="224">
        <f>T132/درآمدها!$E$11</f>
        <v>-5.1017841015755542E-3</v>
      </c>
      <c r="X132" s="176"/>
    </row>
    <row r="133" spans="1:24" s="64" customFormat="1" ht="42.75" customHeight="1">
      <c r="A133" s="153" t="s">
        <v>381</v>
      </c>
      <c r="B133" s="167" t="s">
        <v>98</v>
      </c>
      <c r="C133" s="248"/>
      <c r="D133" s="168">
        <v>0</v>
      </c>
      <c r="E133" s="168"/>
      <c r="F133" s="168">
        <v>648586142</v>
      </c>
      <c r="G133" s="246"/>
      <c r="H133" s="168">
        <v>-118338692</v>
      </c>
      <c r="I133" s="247"/>
      <c r="J133" s="169">
        <f t="shared" si="2"/>
        <v>530247450</v>
      </c>
      <c r="K133" s="169"/>
      <c r="L133" s="224">
        <f>J133/($J$200+'درآمد سرمایه گذاری در اوراق بها'!$I$11+'درآمد سپرده بانکی'!$E$11+'سایر درآمدها'!$C$11)</f>
        <v>2.4788612329352967E-3</v>
      </c>
      <c r="M133" s="248"/>
      <c r="N133" s="168">
        <v>2138603550</v>
      </c>
      <c r="O133" s="168"/>
      <c r="P133" s="168">
        <v>-826066110</v>
      </c>
      <c r="Q133" s="246"/>
      <c r="R133" s="168">
        <f>'درآمد ناشی ازفروش'!R131</f>
        <v>-133110812</v>
      </c>
      <c r="S133" s="246"/>
      <c r="T133" s="169">
        <f t="shared" si="3"/>
        <v>1179426628</v>
      </c>
      <c r="U133" s="244"/>
      <c r="V133" s="224">
        <f>T133/درآمدها!$E$11</f>
        <v>7.144505888199564E-3</v>
      </c>
      <c r="X133" s="176"/>
    </row>
    <row r="134" spans="1:24" s="64" customFormat="1" ht="42.75" customHeight="1">
      <c r="A134" s="153" t="s">
        <v>382</v>
      </c>
      <c r="B134" s="167" t="s">
        <v>229</v>
      </c>
      <c r="C134" s="248"/>
      <c r="D134" s="168"/>
      <c r="E134" s="168"/>
      <c r="F134" s="168">
        <v>522146799</v>
      </c>
      <c r="G134" s="246"/>
      <c r="H134" s="168">
        <v>-128658845</v>
      </c>
      <c r="I134" s="247"/>
      <c r="J134" s="169">
        <f t="shared" si="2"/>
        <v>393487954</v>
      </c>
      <c r="K134" s="169"/>
      <c r="L134" s="224">
        <f>J134/($J$200+'درآمد سرمایه گذاری در اوراق بها'!$I$11+'درآمد سپرده بانکی'!$E$11+'سایر درآمدها'!$C$11)</f>
        <v>1.8395223490421826E-3</v>
      </c>
      <c r="M134" s="248"/>
      <c r="N134" s="168"/>
      <c r="O134" s="168"/>
      <c r="P134" s="168">
        <v>-644340640</v>
      </c>
      <c r="Q134" s="246"/>
      <c r="R134" s="168">
        <f>'درآمد ناشی ازفروش'!R132</f>
        <v>-188857062</v>
      </c>
      <c r="S134" s="246"/>
      <c r="T134" s="169">
        <f t="shared" si="3"/>
        <v>-833197702</v>
      </c>
      <c r="U134" s="244"/>
      <c r="V134" s="224">
        <f>T134/درآمدها!$E$11</f>
        <v>-5.0471862739505198E-3</v>
      </c>
      <c r="X134" s="176"/>
    </row>
    <row r="135" spans="1:24" s="64" customFormat="1" ht="42.75" customHeight="1">
      <c r="A135" s="153" t="s">
        <v>383</v>
      </c>
      <c r="B135" s="167" t="s">
        <v>102</v>
      </c>
      <c r="C135" s="248"/>
      <c r="D135" s="168"/>
      <c r="E135" s="168"/>
      <c r="F135" s="168">
        <v>539362958</v>
      </c>
      <c r="G135" s="246"/>
      <c r="H135" s="168">
        <v>49821858</v>
      </c>
      <c r="I135" s="247"/>
      <c r="J135" s="169">
        <f t="shared" si="2"/>
        <v>589184816</v>
      </c>
      <c r="K135" s="169"/>
      <c r="L135" s="224">
        <f>J135/($J$200+'درآمد سرمایه گذاری در اوراق بها'!$I$11+'درآمد سپرده بانکی'!$E$11+'سایر درآمدها'!$C$11)</f>
        <v>2.7543883509793697E-3</v>
      </c>
      <c r="M135" s="248"/>
      <c r="N135" s="168"/>
      <c r="O135" s="168"/>
      <c r="P135" s="168">
        <v>253933080</v>
      </c>
      <c r="Q135" s="246"/>
      <c r="R135" s="168">
        <f>'درآمد ناشی ازفروش'!R133</f>
        <v>13422691</v>
      </c>
      <c r="S135" s="246"/>
      <c r="T135" s="169">
        <f t="shared" si="3"/>
        <v>267355771</v>
      </c>
      <c r="U135" s="244"/>
      <c r="V135" s="224">
        <f>T135/درآمدها!$E$11</f>
        <v>1.6195368451132125E-3</v>
      </c>
      <c r="X135" s="176"/>
    </row>
    <row r="136" spans="1:24" s="64" customFormat="1" ht="42.75" customHeight="1">
      <c r="A136" s="153" t="s">
        <v>384</v>
      </c>
      <c r="B136" s="167" t="s">
        <v>100</v>
      </c>
      <c r="C136" s="248"/>
      <c r="D136" s="168"/>
      <c r="E136" s="168"/>
      <c r="F136" s="168">
        <v>125082951</v>
      </c>
      <c r="G136" s="246"/>
      <c r="H136" s="168">
        <v>-131071272</v>
      </c>
      <c r="I136" s="247"/>
      <c r="J136" s="169">
        <f t="shared" si="2"/>
        <v>-5988321</v>
      </c>
      <c r="K136" s="169"/>
      <c r="L136" s="224">
        <f>J136/($J$200+'درآمد سرمایه گذاری در اوراق بها'!$I$11+'درآمد سپرده بانکی'!$E$11+'سایر درآمدها'!$C$11)</f>
        <v>-2.7994885741123936E-5</v>
      </c>
      <c r="M136" s="248"/>
      <c r="N136" s="168"/>
      <c r="O136" s="168"/>
      <c r="P136" s="168">
        <v>-603753972</v>
      </c>
      <c r="Q136" s="246"/>
      <c r="R136" s="168">
        <f>'درآمد ناشی ازفروش'!R134</f>
        <v>-179655029</v>
      </c>
      <c r="S136" s="246"/>
      <c r="T136" s="169">
        <f t="shared" si="3"/>
        <v>-783409001</v>
      </c>
      <c r="U136" s="244"/>
      <c r="V136" s="224">
        <f>T136/درآمدها!$E$11</f>
        <v>-4.745585768234019E-3</v>
      </c>
      <c r="X136" s="176"/>
    </row>
    <row r="137" spans="1:24" s="64" customFormat="1" ht="42.75" customHeight="1">
      <c r="A137" s="153" t="s">
        <v>385</v>
      </c>
      <c r="B137" s="167" t="s">
        <v>152</v>
      </c>
      <c r="C137" s="248"/>
      <c r="D137" s="168"/>
      <c r="E137" s="168"/>
      <c r="F137" s="168">
        <v>389947949</v>
      </c>
      <c r="G137" s="246"/>
      <c r="H137" s="168">
        <v>-219488752</v>
      </c>
      <c r="I137" s="247"/>
      <c r="J137" s="169">
        <f t="shared" si="2"/>
        <v>170459197</v>
      </c>
      <c r="K137" s="169"/>
      <c r="L137" s="224">
        <f>J137/($J$200+'درآمد سرمایه گذاری در اوراق بها'!$I$11+'درآمد سپرده بانکی'!$E$11+'سایر درآمدها'!$C$11)</f>
        <v>7.9688208824121756E-4</v>
      </c>
      <c r="M137" s="248"/>
      <c r="N137" s="168">
        <v>958411300</v>
      </c>
      <c r="O137" s="168"/>
      <c r="P137" s="168">
        <v>-786156983</v>
      </c>
      <c r="Q137" s="246"/>
      <c r="R137" s="168">
        <f>'درآمد ناشی ازفروش'!R135</f>
        <v>-288392768</v>
      </c>
      <c r="S137" s="246"/>
      <c r="T137" s="169">
        <f t="shared" si="3"/>
        <v>-116138451</v>
      </c>
      <c r="U137" s="244"/>
      <c r="V137" s="224">
        <f>T137/درآمدها!$E$11</f>
        <v>-7.0352137836918215E-4</v>
      </c>
      <c r="X137" s="176"/>
    </row>
    <row r="138" spans="1:24" s="64" customFormat="1" ht="42.75" customHeight="1">
      <c r="A138" s="153" t="s">
        <v>386</v>
      </c>
      <c r="B138" s="167" t="s">
        <v>163</v>
      </c>
      <c r="C138" s="248"/>
      <c r="D138" s="168"/>
      <c r="E138" s="168"/>
      <c r="F138" s="168">
        <v>-39165407</v>
      </c>
      <c r="G138" s="246"/>
      <c r="H138" s="168">
        <v>95496067</v>
      </c>
      <c r="I138" s="247"/>
      <c r="J138" s="169">
        <f t="shared" si="2"/>
        <v>56330660</v>
      </c>
      <c r="K138" s="169"/>
      <c r="L138" s="224">
        <f>J138/($J$200+'درآمد سرمایه گذاری در اوراق بها'!$I$11+'درآمد سپرده بانکی'!$E$11+'سایر درآمدها'!$C$11)</f>
        <v>2.6334099164391833E-4</v>
      </c>
      <c r="M138" s="248"/>
      <c r="N138" s="168">
        <v>42142000</v>
      </c>
      <c r="O138" s="168"/>
      <c r="P138" s="168">
        <v>584063102</v>
      </c>
      <c r="Q138" s="246"/>
      <c r="R138" s="168">
        <f>'درآمد ناشی ازفروش'!R136</f>
        <v>264802730</v>
      </c>
      <c r="S138" s="246"/>
      <c r="T138" s="169">
        <f t="shared" si="3"/>
        <v>891007832</v>
      </c>
      <c r="U138" s="244"/>
      <c r="V138" s="224">
        <f>T138/درآمدها!$E$11</f>
        <v>5.3973774637856731E-3</v>
      </c>
      <c r="X138" s="176"/>
    </row>
    <row r="139" spans="1:24" s="64" customFormat="1" ht="42.75" customHeight="1">
      <c r="A139" s="153" t="s">
        <v>387</v>
      </c>
      <c r="B139" s="167" t="s">
        <v>262</v>
      </c>
      <c r="C139" s="248"/>
      <c r="D139" s="168"/>
      <c r="E139" s="168"/>
      <c r="F139" s="168">
        <v>5329652042</v>
      </c>
      <c r="G139" s="246"/>
      <c r="H139" s="168">
        <v>4199637681</v>
      </c>
      <c r="I139" s="247"/>
      <c r="J139" s="169">
        <f t="shared" ref="J139:J199" si="4">H139+F139+D139</f>
        <v>9529289723</v>
      </c>
      <c r="K139" s="169"/>
      <c r="L139" s="224">
        <f>J139/($J$200+'درآمد سرمایه گذاری در اوراق بها'!$I$11+'درآمد سپرده بانکی'!$E$11+'سایر درآمدها'!$C$11)</f>
        <v>4.4548610034340443E-2</v>
      </c>
      <c r="M139" s="248"/>
      <c r="N139" s="168"/>
      <c r="O139" s="168"/>
      <c r="P139" s="168">
        <v>8453796660</v>
      </c>
      <c r="Q139" s="246"/>
      <c r="R139" s="168">
        <f>'درآمد ناشی ازفروش'!R137</f>
        <v>4190359390</v>
      </c>
      <c r="S139" s="246"/>
      <c r="T139" s="169">
        <f t="shared" ref="T139:T199" si="5">N139+P139+R139</f>
        <v>12644156050</v>
      </c>
      <c r="U139" s="244"/>
      <c r="V139" s="224">
        <f>T139/درآمدها!$E$11</f>
        <v>7.6593359184814969E-2</v>
      </c>
      <c r="X139" s="176"/>
    </row>
    <row r="140" spans="1:24" s="64" customFormat="1" ht="42.75" customHeight="1">
      <c r="A140" s="153" t="s">
        <v>388</v>
      </c>
      <c r="B140" s="167" t="s">
        <v>201</v>
      </c>
      <c r="C140" s="248"/>
      <c r="D140" s="168"/>
      <c r="E140" s="168"/>
      <c r="F140" s="168">
        <v>3189764441</v>
      </c>
      <c r="G140" s="246"/>
      <c r="H140" s="168">
        <v>66465283</v>
      </c>
      <c r="I140" s="247"/>
      <c r="J140" s="169">
        <f t="shared" si="4"/>
        <v>3256229724</v>
      </c>
      <c r="K140" s="169"/>
      <c r="L140" s="224">
        <f>J140/($J$200+'درآمد سرمایه گذاری در اوراق بها'!$I$11+'درآمد سپرده بانکی'!$E$11+'سایر درآمدها'!$C$11)</f>
        <v>1.5222593957510216E-2</v>
      </c>
      <c r="M140" s="248"/>
      <c r="N140" s="168"/>
      <c r="O140" s="168"/>
      <c r="P140" s="168">
        <v>1495453073</v>
      </c>
      <c r="Q140" s="246"/>
      <c r="R140" s="168">
        <f>'درآمد ناشی ازفروش'!R138</f>
        <v>-90878703</v>
      </c>
      <c r="S140" s="246"/>
      <c r="T140" s="169">
        <f t="shared" si="5"/>
        <v>1404574370</v>
      </c>
      <c r="U140" s="244"/>
      <c r="V140" s="224">
        <f>T140/درآمدها!$E$11</f>
        <v>8.5083629779462589E-3</v>
      </c>
      <c r="X140" s="176"/>
    </row>
    <row r="141" spans="1:24" s="64" customFormat="1" ht="42.75" customHeight="1">
      <c r="A141" s="153" t="s">
        <v>389</v>
      </c>
      <c r="B141" s="167" t="s">
        <v>208</v>
      </c>
      <c r="C141" s="248"/>
      <c r="D141" s="168"/>
      <c r="E141" s="168"/>
      <c r="F141" s="168">
        <v>1146693841</v>
      </c>
      <c r="G141" s="246"/>
      <c r="H141" s="168">
        <v>-325907583</v>
      </c>
      <c r="I141" s="247"/>
      <c r="J141" s="169">
        <f t="shared" si="4"/>
        <v>820786258</v>
      </c>
      <c r="K141" s="169"/>
      <c r="L141" s="224">
        <f>J141/($J$200+'درآمد سرمایه گذاری در اوراق بها'!$I$11+'درآمد سپرده بانکی'!$E$11+'سایر درآمدها'!$C$11)</f>
        <v>3.8371051769927954E-3</v>
      </c>
      <c r="M141" s="248"/>
      <c r="N141" s="168"/>
      <c r="O141" s="168"/>
      <c r="P141" s="168">
        <v>-844533395</v>
      </c>
      <c r="Q141" s="246"/>
      <c r="R141" s="168">
        <f>'درآمد ناشی ازفروش'!R139</f>
        <v>-417297348</v>
      </c>
      <c r="S141" s="246"/>
      <c r="T141" s="169">
        <f t="shared" si="5"/>
        <v>-1261830743</v>
      </c>
      <c r="U141" s="244"/>
      <c r="V141" s="224">
        <f>T141/درآمدها!$E$11</f>
        <v>-7.6436778340014987E-3</v>
      </c>
      <c r="X141" s="176"/>
    </row>
    <row r="142" spans="1:24" s="64" customFormat="1" ht="42.75" customHeight="1">
      <c r="A142" s="153" t="s">
        <v>390</v>
      </c>
      <c r="B142" s="167" t="s">
        <v>101</v>
      </c>
      <c r="C142" s="248"/>
      <c r="D142" s="168"/>
      <c r="E142" s="168"/>
      <c r="F142" s="168">
        <v>248045911</v>
      </c>
      <c r="G142" s="246"/>
      <c r="H142" s="168">
        <v>-59615907</v>
      </c>
      <c r="I142" s="247"/>
      <c r="J142" s="169">
        <f t="shared" si="4"/>
        <v>188430004</v>
      </c>
      <c r="K142" s="169"/>
      <c r="L142" s="224">
        <f>J142/($J$200+'درآمد سرمایه گذاری در اوراق بها'!$I$11+'درآمد سپرده بانکی'!$E$11+'سایر درآمدها'!$C$11)</f>
        <v>8.8089406566206564E-4</v>
      </c>
      <c r="M142" s="248"/>
      <c r="N142" s="168">
        <v>89103885</v>
      </c>
      <c r="O142" s="168"/>
      <c r="P142" s="168">
        <v>-642620865</v>
      </c>
      <c r="Q142" s="246"/>
      <c r="R142" s="168">
        <f>'درآمد ناشی ازفروش'!R140</f>
        <v>-74274583</v>
      </c>
      <c r="S142" s="246"/>
      <c r="T142" s="169">
        <f t="shared" si="5"/>
        <v>-627791563</v>
      </c>
      <c r="U142" s="244"/>
      <c r="V142" s="224">
        <f>T142/درآمدها!$E$11</f>
        <v>-3.8029161051089206E-3</v>
      </c>
      <c r="X142" s="176"/>
    </row>
    <row r="143" spans="1:24" s="64" customFormat="1" ht="42.75" customHeight="1">
      <c r="A143" s="153" t="s">
        <v>391</v>
      </c>
      <c r="B143" s="167" t="s">
        <v>119</v>
      </c>
      <c r="C143" s="248"/>
      <c r="D143" s="168"/>
      <c r="E143" s="168"/>
      <c r="F143" s="168">
        <v>10180670435</v>
      </c>
      <c r="G143" s="246"/>
      <c r="H143" s="168">
        <v>1109593751</v>
      </c>
      <c r="I143" s="247"/>
      <c r="J143" s="169">
        <f t="shared" si="4"/>
        <v>11290264186</v>
      </c>
      <c r="K143" s="169"/>
      <c r="L143" s="224">
        <f>J143/($J$200+'درآمد سرمایه گذاری در اوراق بها'!$I$11+'درآمد سپرده بانکی'!$E$11+'سایر درآمدها'!$C$11)</f>
        <v>5.2781014223214427E-2</v>
      </c>
      <c r="M143" s="248"/>
      <c r="N143" s="168">
        <v>1264760320</v>
      </c>
      <c r="O143" s="168"/>
      <c r="P143" s="168">
        <v>14638886806</v>
      </c>
      <c r="Q143" s="246"/>
      <c r="R143" s="168">
        <f>'درآمد ناشی ازفروش'!R141</f>
        <v>1020549642</v>
      </c>
      <c r="S143" s="246"/>
      <c r="T143" s="169">
        <f t="shared" si="5"/>
        <v>16924196768</v>
      </c>
      <c r="U143" s="244"/>
      <c r="V143" s="224">
        <f>T143/درآمدها!$E$11</f>
        <v>0.10252017428762346</v>
      </c>
      <c r="X143" s="176"/>
    </row>
    <row r="144" spans="1:24" s="64" customFormat="1" ht="42.75" customHeight="1">
      <c r="A144" s="153" t="s">
        <v>392</v>
      </c>
      <c r="B144" s="167" t="s">
        <v>192</v>
      </c>
      <c r="C144" s="248"/>
      <c r="D144" s="168"/>
      <c r="E144" s="168"/>
      <c r="F144" s="168">
        <v>642861402</v>
      </c>
      <c r="G144" s="246"/>
      <c r="H144" s="168">
        <v>-37170287</v>
      </c>
      <c r="I144" s="247"/>
      <c r="J144" s="169">
        <f t="shared" si="4"/>
        <v>605691115</v>
      </c>
      <c r="K144" s="169"/>
      <c r="L144" s="224">
        <f>J144/($J$200+'درآمد سرمایه گذاری در اوراق بها'!$I$11+'درآمد سپرده بانکی'!$E$11+'سایر درآمدها'!$C$11)</f>
        <v>2.8315538794328092E-3</v>
      </c>
      <c r="M144" s="248"/>
      <c r="N144" s="168">
        <v>4795700</v>
      </c>
      <c r="O144" s="168"/>
      <c r="P144" s="168">
        <v>-176127828</v>
      </c>
      <c r="Q144" s="246"/>
      <c r="R144" s="168">
        <f>'درآمد ناشی ازفروش'!R142</f>
        <v>-801369491</v>
      </c>
      <c r="S144" s="246"/>
      <c r="T144" s="169">
        <f t="shared" si="5"/>
        <v>-972701619</v>
      </c>
      <c r="U144" s="244"/>
      <c r="V144" s="224">
        <f>T144/درآمدها!$E$11</f>
        <v>-5.8922465199816986E-3</v>
      </c>
      <c r="X144" s="176"/>
    </row>
    <row r="145" spans="1:24" s="64" customFormat="1" ht="42.75" customHeight="1">
      <c r="A145" s="153" t="s">
        <v>393</v>
      </c>
      <c r="B145" s="167" t="s">
        <v>541</v>
      </c>
      <c r="C145" s="248"/>
      <c r="D145" s="168"/>
      <c r="E145" s="168"/>
      <c r="F145" s="168">
        <v>-683666525</v>
      </c>
      <c r="G145" s="246"/>
      <c r="H145" s="168">
        <v>-52746059</v>
      </c>
      <c r="I145" s="247"/>
      <c r="J145" s="169">
        <f t="shared" si="4"/>
        <v>-736412584</v>
      </c>
      <c r="K145" s="169"/>
      <c r="L145" s="224">
        <f>J145/($J$200+'درآمد سرمایه گذاری در اوراق بها'!$I$11+'درآمد سپرده بانکی'!$E$11+'سایر درآمدها'!$C$11)</f>
        <v>-3.4426655063090027E-3</v>
      </c>
      <c r="M145" s="248"/>
      <c r="N145" s="168"/>
      <c r="O145" s="168"/>
      <c r="P145" s="168">
        <v>-683666525</v>
      </c>
      <c r="Q145" s="246"/>
      <c r="R145" s="168">
        <f>'درآمد ناشی ازفروش'!R143</f>
        <v>-52746059</v>
      </c>
      <c r="S145" s="246"/>
      <c r="T145" s="169">
        <f t="shared" si="5"/>
        <v>-736412584</v>
      </c>
      <c r="U145" s="244"/>
      <c r="V145" s="224">
        <f>T145/درآمدها!$E$11</f>
        <v>-4.4608998284650023E-3</v>
      </c>
      <c r="X145" s="176"/>
    </row>
    <row r="146" spans="1:24" s="64" customFormat="1" ht="42.75" customHeight="1">
      <c r="A146" s="153" t="s">
        <v>394</v>
      </c>
      <c r="B146" s="167" t="s">
        <v>137</v>
      </c>
      <c r="C146" s="248"/>
      <c r="D146" s="168"/>
      <c r="E146" s="168"/>
      <c r="F146" s="168">
        <v>958050977</v>
      </c>
      <c r="G146" s="246"/>
      <c r="H146" s="168">
        <v>-36407343</v>
      </c>
      <c r="I146" s="247"/>
      <c r="J146" s="169">
        <f t="shared" si="4"/>
        <v>921643634</v>
      </c>
      <c r="K146" s="169"/>
      <c r="L146" s="224">
        <f>J146/($J$200+'درآمد سرمایه گذاری در اوراق بها'!$I$11+'درآمد سپرده بانکی'!$E$11+'سایر درآمدها'!$C$11)</f>
        <v>4.3086047370981366E-3</v>
      </c>
      <c r="M146" s="248"/>
      <c r="N146" s="168">
        <v>282652500</v>
      </c>
      <c r="O146" s="168"/>
      <c r="P146" s="168">
        <v>-191550503</v>
      </c>
      <c r="Q146" s="246"/>
      <c r="R146" s="168">
        <f>'درآمد ناشی ازفروش'!R144</f>
        <v>-78620504</v>
      </c>
      <c r="S146" s="246"/>
      <c r="T146" s="169">
        <f t="shared" si="5"/>
        <v>12481493</v>
      </c>
      <c r="U146" s="244"/>
      <c r="V146" s="224">
        <f>T146/درآمدها!$E$11</f>
        <v>7.5608009955852588E-5</v>
      </c>
      <c r="X146" s="176"/>
    </row>
    <row r="147" spans="1:24" s="64" customFormat="1" ht="42.75" customHeight="1">
      <c r="A147" s="153" t="s">
        <v>395</v>
      </c>
      <c r="B147" s="167" t="s">
        <v>159</v>
      </c>
      <c r="C147" s="248"/>
      <c r="D147" s="168"/>
      <c r="E147" s="168"/>
      <c r="F147" s="168">
        <v>2116924362</v>
      </c>
      <c r="G147" s="246"/>
      <c r="H147" s="168">
        <v>902391256</v>
      </c>
      <c r="I147" s="247"/>
      <c r="J147" s="169">
        <f t="shared" si="4"/>
        <v>3019315618</v>
      </c>
      <c r="K147" s="169"/>
      <c r="L147" s="224">
        <f>J147/($J$200+'درآمد سرمایه گذاری در اوراق بها'!$I$11+'درآمد سپرده بانکی'!$E$11+'سایر درآمدها'!$C$11)</f>
        <v>1.411504088413113E-2</v>
      </c>
      <c r="M147" s="248"/>
      <c r="N147" s="168"/>
      <c r="O147" s="168"/>
      <c r="P147" s="168">
        <v>3738145723</v>
      </c>
      <c r="Q147" s="246"/>
      <c r="R147" s="168">
        <f>'درآمد ناشی ازفروش'!R145</f>
        <v>889913292</v>
      </c>
      <c r="S147" s="246"/>
      <c r="T147" s="169">
        <f t="shared" si="5"/>
        <v>4628059015</v>
      </c>
      <c r="U147" s="244"/>
      <c r="V147" s="224">
        <f>T147/درآمدها!$E$11</f>
        <v>2.8034974027737972E-2</v>
      </c>
      <c r="X147" s="176"/>
    </row>
    <row r="148" spans="1:24" s="64" customFormat="1" ht="42.75" customHeight="1">
      <c r="A148" s="153" t="s">
        <v>396</v>
      </c>
      <c r="B148" s="167" t="s">
        <v>272</v>
      </c>
      <c r="C148" s="248"/>
      <c r="D148" s="168"/>
      <c r="E148" s="168"/>
      <c r="F148" s="168">
        <v>464190020</v>
      </c>
      <c r="G148" s="246"/>
      <c r="H148" s="168">
        <v>-1368090</v>
      </c>
      <c r="I148" s="247"/>
      <c r="J148" s="169">
        <f t="shared" si="4"/>
        <v>462821930</v>
      </c>
      <c r="K148" s="169"/>
      <c r="L148" s="224">
        <f>J148/($J$200+'درآمد سرمایه گذاری در اوراق بها'!$I$11+'درآمد سپرده بانکی'!$E$11+'سایر درآمدها'!$C$11)</f>
        <v>2.1636527248349679E-3</v>
      </c>
      <c r="M148" s="248"/>
      <c r="N148" s="168"/>
      <c r="O148" s="168"/>
      <c r="P148" s="168">
        <v>-1796894</v>
      </c>
      <c r="Q148" s="246"/>
      <c r="R148" s="168">
        <f>'درآمد ناشی ازفروش'!R146</f>
        <v>-17120940</v>
      </c>
      <c r="S148" s="246"/>
      <c r="T148" s="169">
        <f t="shared" si="5"/>
        <v>-18917834</v>
      </c>
      <c r="U148" s="244"/>
      <c r="V148" s="224">
        <f>T148/درآمدها!$E$11</f>
        <v>-1.1459685002548706E-4</v>
      </c>
      <c r="X148" s="176"/>
    </row>
    <row r="149" spans="1:24" s="64" customFormat="1" ht="49.5" customHeight="1">
      <c r="A149" s="153" t="s">
        <v>397</v>
      </c>
      <c r="B149" s="167" t="s">
        <v>138</v>
      </c>
      <c r="C149" s="248"/>
      <c r="D149" s="168"/>
      <c r="E149" s="168"/>
      <c r="F149" s="168">
        <v>1289469793</v>
      </c>
      <c r="G149" s="246"/>
      <c r="H149" s="168">
        <v>-244658760</v>
      </c>
      <c r="I149" s="247"/>
      <c r="J149" s="169">
        <f t="shared" si="4"/>
        <v>1044811033</v>
      </c>
      <c r="K149" s="169"/>
      <c r="L149" s="224">
        <f>J149/($J$200+'درآمد سرمایه گذاری در اوراق بها'!$I$11+'درآمد سپرده بانکی'!$E$11+'سایر درآمدها'!$C$11)</f>
        <v>4.8844017362964795E-3</v>
      </c>
      <c r="M149" s="248"/>
      <c r="N149" s="168"/>
      <c r="O149" s="168"/>
      <c r="P149" s="168">
        <v>-1337844274</v>
      </c>
      <c r="Q149" s="246"/>
      <c r="R149" s="168">
        <f>'درآمد ناشی ازفروش'!R147</f>
        <v>-369857847</v>
      </c>
      <c r="S149" s="246"/>
      <c r="T149" s="169">
        <f t="shared" si="5"/>
        <v>-1707702121</v>
      </c>
      <c r="U149" s="244"/>
      <c r="V149" s="224">
        <f>T149/درآمدها!$E$11</f>
        <v>-1.0344592507178315E-2</v>
      </c>
      <c r="X149" s="176"/>
    </row>
    <row r="150" spans="1:24" s="64" customFormat="1" ht="42.75" customHeight="1">
      <c r="A150" s="153" t="s">
        <v>527</v>
      </c>
      <c r="B150" s="167" t="s">
        <v>223</v>
      </c>
      <c r="C150" s="248"/>
      <c r="D150" s="168"/>
      <c r="E150" s="168"/>
      <c r="F150" s="168">
        <v>2444299249</v>
      </c>
      <c r="G150" s="246"/>
      <c r="H150" s="168">
        <v>203367499</v>
      </c>
      <c r="I150" s="247"/>
      <c r="J150" s="169">
        <f t="shared" si="4"/>
        <v>2647666748</v>
      </c>
      <c r="K150" s="169"/>
      <c r="L150" s="224">
        <f>J150/($J$200+'درآمد سرمایه گذاری در اوراق بها'!$I$11+'درآمد سپرده بانکی'!$E$11+'سایر درآمدها'!$C$11)</f>
        <v>1.2377614374852849E-2</v>
      </c>
      <c r="M150" s="248"/>
      <c r="N150" s="168">
        <v>789541200</v>
      </c>
      <c r="O150" s="168"/>
      <c r="P150" s="168">
        <v>874099963</v>
      </c>
      <c r="Q150" s="246"/>
      <c r="R150" s="168">
        <f>'درآمد ناشی ازفروش'!R148</f>
        <v>83261964</v>
      </c>
      <c r="S150" s="246"/>
      <c r="T150" s="169">
        <f t="shared" si="5"/>
        <v>1746903127</v>
      </c>
      <c r="U150" s="244"/>
      <c r="V150" s="224">
        <f>T150/درآمدها!$E$11</f>
        <v>1.0582056891601511E-2</v>
      </c>
      <c r="X150" s="176"/>
    </row>
    <row r="151" spans="1:24" s="64" customFormat="1" ht="42.75" customHeight="1">
      <c r="A151" s="153" t="s">
        <v>398</v>
      </c>
      <c r="B151" s="167" t="s">
        <v>228</v>
      </c>
      <c r="C151" s="248"/>
      <c r="D151" s="168">
        <v>9127613</v>
      </c>
      <c r="E151" s="168"/>
      <c r="F151" s="168">
        <v>1453928124</v>
      </c>
      <c r="G151" s="246"/>
      <c r="H151" s="168">
        <v>-190676813</v>
      </c>
      <c r="I151" s="247"/>
      <c r="J151" s="169">
        <f t="shared" si="4"/>
        <v>1272378924</v>
      </c>
      <c r="K151" s="169"/>
      <c r="L151" s="224">
        <f>J151/($J$200+'درآمد سرمایه گذاری در اوراق بها'!$I$11+'درآمد سپرده بانکی'!$E$11+'سایر درآمدها'!$C$11)</f>
        <v>5.948262058228712E-3</v>
      </c>
      <c r="M151" s="248"/>
      <c r="N151" s="168">
        <v>129383912</v>
      </c>
      <c r="O151" s="168"/>
      <c r="P151" s="168">
        <v>-1218038394</v>
      </c>
      <c r="Q151" s="246"/>
      <c r="R151" s="168">
        <f>'درآمد ناشی ازفروش'!R149</f>
        <v>-278041368</v>
      </c>
      <c r="S151" s="246"/>
      <c r="T151" s="169">
        <f t="shared" si="5"/>
        <v>-1366695850</v>
      </c>
      <c r="U151" s="244"/>
      <c r="V151" s="224">
        <f>T151/درآمدها!$E$11</f>
        <v>-8.2789096972151026E-3</v>
      </c>
      <c r="X151" s="176"/>
    </row>
    <row r="152" spans="1:24" s="64" customFormat="1" ht="42.75" customHeight="1">
      <c r="A152" s="153" t="s">
        <v>399</v>
      </c>
      <c r="B152" s="167" t="s">
        <v>209</v>
      </c>
      <c r="C152" s="248"/>
      <c r="D152" s="168"/>
      <c r="E152" s="168"/>
      <c r="F152" s="168">
        <v>2965260258</v>
      </c>
      <c r="G152" s="246"/>
      <c r="H152" s="168">
        <v>138094338</v>
      </c>
      <c r="I152" s="247"/>
      <c r="J152" s="169">
        <f t="shared" si="4"/>
        <v>3103354596</v>
      </c>
      <c r="K152" s="169"/>
      <c r="L152" s="224">
        <f>J152/($J$200+'درآمد سرمایه گذاری در اوراق بها'!$I$11+'درآمد سپرده بانکی'!$E$11+'سایر درآمدها'!$C$11)</f>
        <v>1.4507915879795328E-2</v>
      </c>
      <c r="M152" s="248"/>
      <c r="N152" s="168">
        <v>253541600</v>
      </c>
      <c r="O152" s="168"/>
      <c r="P152" s="168">
        <v>1963174771</v>
      </c>
      <c r="Q152" s="246"/>
      <c r="R152" s="168">
        <f>'درآمد ناشی ازفروش'!R150</f>
        <v>92311859</v>
      </c>
      <c r="S152" s="246"/>
      <c r="T152" s="169">
        <f t="shared" si="5"/>
        <v>2309028230</v>
      </c>
      <c r="U152" s="244"/>
      <c r="V152" s="224">
        <f>T152/درآمدها!$E$11</f>
        <v>1.398719122801933E-2</v>
      </c>
      <c r="X152" s="176"/>
    </row>
    <row r="153" spans="1:24" s="64" customFormat="1" ht="42.75" customHeight="1">
      <c r="A153" s="153" t="s">
        <v>400</v>
      </c>
      <c r="B153" s="167" t="s">
        <v>114</v>
      </c>
      <c r="C153" s="248"/>
      <c r="D153" s="168"/>
      <c r="E153" s="168"/>
      <c r="F153" s="168">
        <v>515134827</v>
      </c>
      <c r="G153" s="246"/>
      <c r="H153" s="168">
        <v>-264753579</v>
      </c>
      <c r="I153" s="247"/>
      <c r="J153" s="169">
        <f t="shared" si="4"/>
        <v>250381248</v>
      </c>
      <c r="K153" s="169"/>
      <c r="L153" s="224">
        <f>J153/($J$200+'درآمد سرمایه گذاری در اوراق بها'!$I$11+'درآمد سپرده بانکی'!$E$11+'سایر درآمدها'!$C$11)</f>
        <v>1.1705108041936991E-3</v>
      </c>
      <c r="M153" s="248"/>
      <c r="N153" s="168"/>
      <c r="O153" s="168"/>
      <c r="P153" s="168">
        <v>-1141426100</v>
      </c>
      <c r="Q153" s="246"/>
      <c r="R153" s="168">
        <f>'درآمد ناشی ازفروش'!R151</f>
        <v>-338141721</v>
      </c>
      <c r="S153" s="246"/>
      <c r="T153" s="169">
        <f t="shared" si="5"/>
        <v>-1479567821</v>
      </c>
      <c r="U153" s="244"/>
      <c r="V153" s="224">
        <f>T153/درآمدها!$E$11</f>
        <v>-8.9626440154657074E-3</v>
      </c>
      <c r="X153" s="176"/>
    </row>
    <row r="154" spans="1:24" s="64" customFormat="1" ht="42.75" customHeight="1">
      <c r="A154" s="153" t="s">
        <v>401</v>
      </c>
      <c r="B154" s="167" t="s">
        <v>507</v>
      </c>
      <c r="C154" s="248"/>
      <c r="D154" s="168"/>
      <c r="E154" s="168"/>
      <c r="F154" s="168">
        <v>825899370</v>
      </c>
      <c r="G154" s="246"/>
      <c r="H154" s="168">
        <v>219765804</v>
      </c>
      <c r="I154" s="247"/>
      <c r="J154" s="169">
        <f t="shared" si="4"/>
        <v>1045665174</v>
      </c>
      <c r="K154" s="169"/>
      <c r="L154" s="224">
        <f>J154/($J$200+'درآمد سرمایه گذاری در اوراق بها'!$I$11+'درآمد سپرده بانکی'!$E$11+'سایر درآمدها'!$C$11)</f>
        <v>4.8883947720241589E-3</v>
      </c>
      <c r="M154" s="248"/>
      <c r="N154" s="168"/>
      <c r="O154" s="168"/>
      <c r="P154" s="168">
        <v>2099478724</v>
      </c>
      <c r="Q154" s="246"/>
      <c r="R154" s="168">
        <f>'درآمد ناشی ازفروش'!R152</f>
        <v>219765804</v>
      </c>
      <c r="S154" s="246"/>
      <c r="T154" s="169">
        <f t="shared" si="5"/>
        <v>2319244528</v>
      </c>
      <c r="U154" s="244"/>
      <c r="V154" s="224">
        <f>T154/درآمدها!$E$11</f>
        <v>1.4049077571335467E-2</v>
      </c>
      <c r="X154" s="176"/>
    </row>
    <row r="155" spans="1:24" s="64" customFormat="1" ht="42.75" customHeight="1">
      <c r="A155" s="153" t="s">
        <v>402</v>
      </c>
      <c r="B155" s="167" t="s">
        <v>162</v>
      </c>
      <c r="C155" s="248"/>
      <c r="D155" s="168">
        <v>15880468</v>
      </c>
      <c r="E155" s="168"/>
      <c r="F155" s="168">
        <v>1074275539</v>
      </c>
      <c r="G155" s="246"/>
      <c r="H155" s="168">
        <v>718913202</v>
      </c>
      <c r="I155" s="247"/>
      <c r="J155" s="169">
        <f t="shared" si="4"/>
        <v>1809069209</v>
      </c>
      <c r="K155" s="169"/>
      <c r="L155" s="224">
        <f>J155/($J$200+'درآمد سرمایه گذاری در اوراق بها'!$I$11+'درآمد سپرده بانکی'!$E$11+'سایر درآمدها'!$C$11)</f>
        <v>8.4572429907716143E-3</v>
      </c>
      <c r="M155" s="248"/>
      <c r="N155" s="168">
        <v>795082128</v>
      </c>
      <c r="O155" s="168"/>
      <c r="P155" s="168">
        <v>2220379008</v>
      </c>
      <c r="Q155" s="246"/>
      <c r="R155" s="168">
        <f>'درآمد ناشی ازفروش'!R153</f>
        <v>675903583</v>
      </c>
      <c r="S155" s="246"/>
      <c r="T155" s="169">
        <f t="shared" si="5"/>
        <v>3691364719</v>
      </c>
      <c r="U155" s="244"/>
      <c r="V155" s="224">
        <f>T155/درآمدها!$E$11</f>
        <v>2.2360845807856078E-2</v>
      </c>
      <c r="X155" s="176"/>
    </row>
    <row r="156" spans="1:24" s="64" customFormat="1" ht="42.75" customHeight="1">
      <c r="A156" s="153" t="s">
        <v>403</v>
      </c>
      <c r="B156" s="167" t="s">
        <v>165</v>
      </c>
      <c r="C156" s="248"/>
      <c r="D156" s="168">
        <v>5106985</v>
      </c>
      <c r="E156" s="168"/>
      <c r="F156" s="168">
        <v>714942540</v>
      </c>
      <c r="G156" s="246"/>
      <c r="H156" s="168">
        <v>-24218114</v>
      </c>
      <c r="I156" s="247"/>
      <c r="J156" s="169">
        <f t="shared" si="4"/>
        <v>695831411</v>
      </c>
      <c r="K156" s="169"/>
      <c r="L156" s="224">
        <f>J156/($J$200+'درآمد سرمایه گذاری در اوراق بها'!$I$11+'درآمد سپرده بانکی'!$E$11+'سایر درآمدها'!$C$11)</f>
        <v>3.2529520120965542E-3</v>
      </c>
      <c r="M156" s="248"/>
      <c r="N156" s="168">
        <v>259775311</v>
      </c>
      <c r="O156" s="168"/>
      <c r="P156" s="168">
        <v>-377125904</v>
      </c>
      <c r="Q156" s="246"/>
      <c r="R156" s="168">
        <f>'درآمد ناشی ازفروش'!R154</f>
        <v>-64794969</v>
      </c>
      <c r="S156" s="246"/>
      <c r="T156" s="169">
        <f t="shared" si="5"/>
        <v>-182145562</v>
      </c>
      <c r="U156" s="244"/>
      <c r="V156" s="224">
        <f>T156/درآمدها!$E$11</f>
        <v>-1.1033666777772791E-3</v>
      </c>
      <c r="X156" s="176"/>
    </row>
    <row r="157" spans="1:24" s="64" customFormat="1" ht="42.75" customHeight="1">
      <c r="A157" s="153" t="s">
        <v>404</v>
      </c>
      <c r="B157" s="167" t="s">
        <v>94</v>
      </c>
      <c r="C157" s="248"/>
      <c r="D157" s="168">
        <v>588976</v>
      </c>
      <c r="E157" s="168"/>
      <c r="F157" s="168">
        <v>523464321</v>
      </c>
      <c r="G157" s="246"/>
      <c r="H157" s="168">
        <v>103522486</v>
      </c>
      <c r="I157" s="247"/>
      <c r="J157" s="169">
        <f t="shared" si="4"/>
        <v>627575783</v>
      </c>
      <c r="K157" s="169"/>
      <c r="L157" s="224">
        <f>J157/($J$200+'درآمد سرمایه گذاری در اوراق بها'!$I$11+'درآمد سپرده بانکی'!$E$11+'سایر درآمدها'!$C$11)</f>
        <v>2.933862820476957E-3</v>
      </c>
      <c r="M157" s="248"/>
      <c r="N157" s="168">
        <v>29272071</v>
      </c>
      <c r="O157" s="168"/>
      <c r="P157" s="168">
        <v>508205934</v>
      </c>
      <c r="Q157" s="246"/>
      <c r="R157" s="168">
        <f>'درآمد ناشی ازفروش'!R155</f>
        <v>94780509</v>
      </c>
      <c r="S157" s="246"/>
      <c r="T157" s="169">
        <f t="shared" si="5"/>
        <v>632258514</v>
      </c>
      <c r="U157" s="244"/>
      <c r="V157" s="224">
        <f>T157/درآمدها!$E$11</f>
        <v>3.8299751497024082E-3</v>
      </c>
      <c r="X157" s="176"/>
    </row>
    <row r="158" spans="1:24" s="64" customFormat="1" ht="42.75" customHeight="1">
      <c r="A158" s="153" t="s">
        <v>405</v>
      </c>
      <c r="B158" s="167" t="s">
        <v>224</v>
      </c>
      <c r="C158" s="248"/>
      <c r="D158" s="168"/>
      <c r="E158" s="168"/>
      <c r="F158" s="168">
        <v>587192716</v>
      </c>
      <c r="G158" s="246"/>
      <c r="H158" s="168">
        <v>57421758</v>
      </c>
      <c r="I158" s="247"/>
      <c r="J158" s="169">
        <f t="shared" si="4"/>
        <v>644614474</v>
      </c>
      <c r="K158" s="169"/>
      <c r="L158" s="224">
        <f>J158/($J$200+'درآمد سرمایه گذاری در اوراق بها'!$I$11+'درآمد سپرده بانکی'!$E$11+'سایر درآمدها'!$C$11)</f>
        <v>3.0135172357501723E-3</v>
      </c>
      <c r="M158" s="248"/>
      <c r="N158" s="168"/>
      <c r="O158" s="168"/>
      <c r="P158" s="168">
        <v>292217420</v>
      </c>
      <c r="Q158" s="246"/>
      <c r="R158" s="168">
        <f>'درآمد ناشی ازفروش'!R156</f>
        <v>48952584</v>
      </c>
      <c r="S158" s="246"/>
      <c r="T158" s="169">
        <f t="shared" si="5"/>
        <v>341170004</v>
      </c>
      <c r="U158" s="244"/>
      <c r="V158" s="224">
        <f>T158/درآمدها!$E$11</f>
        <v>2.0666746405314067E-3</v>
      </c>
      <c r="X158" s="176"/>
    </row>
    <row r="159" spans="1:24" s="64" customFormat="1" ht="42.75" customHeight="1">
      <c r="A159" s="153" t="s">
        <v>406</v>
      </c>
      <c r="B159" s="167" t="s">
        <v>127</v>
      </c>
      <c r="C159" s="248"/>
      <c r="D159" s="168">
        <v>262592</v>
      </c>
      <c r="E159" s="168"/>
      <c r="F159" s="168">
        <v>932226736</v>
      </c>
      <c r="G159" s="246"/>
      <c r="H159" s="168">
        <v>13286639</v>
      </c>
      <c r="I159" s="247"/>
      <c r="J159" s="169">
        <f t="shared" si="4"/>
        <v>945775967</v>
      </c>
      <c r="K159" s="169"/>
      <c r="L159" s="224">
        <f>J159/($J$200+'درآمد سرمایه گذاری در اوراق بها'!$I$11+'درآمد سپرده بانکی'!$E$11+'سایر درآمدها'!$C$11)</f>
        <v>4.4214213187412634E-3</v>
      </c>
      <c r="M159" s="248"/>
      <c r="N159" s="168">
        <v>383647360</v>
      </c>
      <c r="O159" s="168"/>
      <c r="P159" s="168">
        <v>51702938</v>
      </c>
      <c r="Q159" s="246"/>
      <c r="R159" s="168">
        <f>'درآمد ناشی ازفروش'!R157</f>
        <v>-59224884</v>
      </c>
      <c r="S159" s="246"/>
      <c r="T159" s="169">
        <f t="shared" si="5"/>
        <v>376125414</v>
      </c>
      <c r="U159" s="244"/>
      <c r="V159" s="224">
        <f>T159/درآمدها!$E$11</f>
        <v>2.2784208625010786E-3</v>
      </c>
      <c r="X159" s="176"/>
    </row>
    <row r="160" spans="1:24" s="64" customFormat="1" ht="42.75" customHeight="1">
      <c r="A160" s="153" t="s">
        <v>407</v>
      </c>
      <c r="B160" s="167" t="s">
        <v>150</v>
      </c>
      <c r="C160" s="248"/>
      <c r="D160" s="168"/>
      <c r="E160" s="168"/>
      <c r="F160" s="168">
        <v>669341989</v>
      </c>
      <c r="G160" s="246"/>
      <c r="H160" s="168">
        <v>-126608313</v>
      </c>
      <c r="I160" s="247"/>
      <c r="J160" s="169">
        <f t="shared" si="4"/>
        <v>542733676</v>
      </c>
      <c r="K160" s="169"/>
      <c r="L160" s="224">
        <f>J160/($J$200+'درآمد سرمایه گذاری در اوراق بها'!$I$11+'درآمد سپرده بانکی'!$E$11+'سایر درآمدها'!$C$11)</f>
        <v>2.5372332657985735E-3</v>
      </c>
      <c r="M160" s="248"/>
      <c r="N160" s="168"/>
      <c r="O160" s="168"/>
      <c r="P160" s="168">
        <v>-756678805</v>
      </c>
      <c r="Q160" s="246"/>
      <c r="R160" s="168">
        <f>'درآمد ناشی ازفروش'!R158</f>
        <v>-219892465</v>
      </c>
      <c r="S160" s="246"/>
      <c r="T160" s="169">
        <f t="shared" si="5"/>
        <v>-976571270</v>
      </c>
      <c r="U160" s="244"/>
      <c r="V160" s="224">
        <f>T160/درآمدها!$E$11</f>
        <v>-5.9156873544502732E-3</v>
      </c>
      <c r="X160" s="176"/>
    </row>
    <row r="161" spans="1:24" s="64" customFormat="1" ht="42.75" customHeight="1">
      <c r="A161" s="153" t="s">
        <v>408</v>
      </c>
      <c r="B161" s="167" t="s">
        <v>182</v>
      </c>
      <c r="C161" s="248"/>
      <c r="D161" s="168">
        <v>33537824</v>
      </c>
      <c r="E161" s="168"/>
      <c r="F161" s="168">
        <v>2707113663</v>
      </c>
      <c r="G161" s="246"/>
      <c r="H161" s="168">
        <v>-107092665</v>
      </c>
      <c r="I161" s="247"/>
      <c r="J161" s="169">
        <f t="shared" si="4"/>
        <v>2633558822</v>
      </c>
      <c r="K161" s="169"/>
      <c r="L161" s="224">
        <f>J161/($J$200+'درآمد سرمایه گذاری در اوراق بها'!$I$11+'درآمد سپرده بانکی'!$E$11+'سایر درآمدها'!$C$11)</f>
        <v>1.2311661033939054E-2</v>
      </c>
      <c r="M161" s="248"/>
      <c r="N161" s="168">
        <v>1732787553</v>
      </c>
      <c r="O161" s="168"/>
      <c r="P161" s="168">
        <v>-1681492488</v>
      </c>
      <c r="Q161" s="246"/>
      <c r="R161" s="168">
        <f>'درآمد ناشی ازفروش'!R159</f>
        <v>-353053185</v>
      </c>
      <c r="S161" s="246"/>
      <c r="T161" s="169">
        <f t="shared" si="5"/>
        <v>-301758120</v>
      </c>
      <c r="U161" s="244"/>
      <c r="V161" s="224">
        <f>T161/درآمدها!$E$11</f>
        <v>-1.8279328395424618E-3</v>
      </c>
      <c r="X161" s="176"/>
    </row>
    <row r="162" spans="1:24" s="64" customFormat="1" ht="42.75" customHeight="1">
      <c r="A162" s="153" t="s">
        <v>409</v>
      </c>
      <c r="B162" s="167" t="s">
        <v>178</v>
      </c>
      <c r="C162" s="248"/>
      <c r="D162" s="168">
        <v>272018</v>
      </c>
      <c r="E162" s="168"/>
      <c r="F162" s="168">
        <v>479104188</v>
      </c>
      <c r="G162" s="246"/>
      <c r="H162" s="168">
        <v>33496478</v>
      </c>
      <c r="I162" s="247"/>
      <c r="J162" s="169">
        <f t="shared" si="4"/>
        <v>512872684</v>
      </c>
      <c r="K162" s="169"/>
      <c r="L162" s="224">
        <f>J162/($J$200+'درآمد سرمایه گذاری در اوراق بها'!$I$11+'درآمد سپرده بانکی'!$E$11+'سایر درآمدها'!$C$11)</f>
        <v>2.3976356959360665E-3</v>
      </c>
      <c r="M162" s="248"/>
      <c r="N162" s="168">
        <v>14471360</v>
      </c>
      <c r="O162" s="168"/>
      <c r="P162" s="168">
        <v>299830413</v>
      </c>
      <c r="Q162" s="246"/>
      <c r="R162" s="168">
        <f>'درآمد ناشی ازفروش'!R160</f>
        <v>20855215</v>
      </c>
      <c r="S162" s="246"/>
      <c r="T162" s="169">
        <f t="shared" si="5"/>
        <v>335156988</v>
      </c>
      <c r="U162" s="244"/>
      <c r="V162" s="224">
        <f>T162/درآمدها!$E$11</f>
        <v>2.0302501379824965E-3</v>
      </c>
      <c r="X162" s="176"/>
    </row>
    <row r="163" spans="1:24" s="64" customFormat="1" ht="42.75" customHeight="1">
      <c r="A163" s="153" t="s">
        <v>410</v>
      </c>
      <c r="B163" s="167" t="s">
        <v>266</v>
      </c>
      <c r="C163" s="248"/>
      <c r="D163" s="168"/>
      <c r="E163" s="168"/>
      <c r="F163" s="168">
        <v>221435123</v>
      </c>
      <c r="G163" s="246"/>
      <c r="H163" s="168">
        <v>20470644</v>
      </c>
      <c r="I163" s="247"/>
      <c r="J163" s="169">
        <f t="shared" si="4"/>
        <v>241905767</v>
      </c>
      <c r="K163" s="169"/>
      <c r="L163" s="224">
        <f>J163/($J$200+'درآمد سرمایه گذاری در اوراق بها'!$I$11+'درآمد سپرده بانکی'!$E$11+'سایر درآمدها'!$C$11)</f>
        <v>1.1308886593226965E-3</v>
      </c>
      <c r="M163" s="248"/>
      <c r="N163" s="168">
        <v>362853800</v>
      </c>
      <c r="O163" s="168"/>
      <c r="P163" s="168">
        <v>16609686</v>
      </c>
      <c r="Q163" s="246"/>
      <c r="R163" s="168">
        <f>'درآمد ناشی ازفروش'!R161</f>
        <v>13242223</v>
      </c>
      <c r="S163" s="246"/>
      <c r="T163" s="169">
        <f t="shared" si="5"/>
        <v>392705709</v>
      </c>
      <c r="U163" s="244"/>
      <c r="V163" s="224">
        <f>T163/درآمدها!$E$11</f>
        <v>2.3788578141887471E-3</v>
      </c>
      <c r="X163" s="176"/>
    </row>
    <row r="164" spans="1:24" s="64" customFormat="1" ht="42.75" customHeight="1">
      <c r="A164" s="153" t="s">
        <v>411</v>
      </c>
      <c r="B164" s="167" t="s">
        <v>219</v>
      </c>
      <c r="C164" s="248"/>
      <c r="D164" s="168"/>
      <c r="E164" s="168"/>
      <c r="F164" s="168">
        <v>899876274</v>
      </c>
      <c r="G164" s="246"/>
      <c r="H164" s="168">
        <v>193632313</v>
      </c>
      <c r="I164" s="247"/>
      <c r="J164" s="169">
        <f t="shared" si="4"/>
        <v>1093508587</v>
      </c>
      <c r="K164" s="169"/>
      <c r="L164" s="224">
        <f>J164/($J$200+'درآمد سرمایه گذاری در اوراق بها'!$I$11+'درآمد سپرده بانکی'!$E$11+'سایر درآمدها'!$C$11)</f>
        <v>5.1120586137588294E-3</v>
      </c>
      <c r="M164" s="248"/>
      <c r="N164" s="168"/>
      <c r="O164" s="168"/>
      <c r="P164" s="168">
        <v>1352796427</v>
      </c>
      <c r="Q164" s="246"/>
      <c r="R164" s="168">
        <f>'درآمد ناشی ازفروش'!R162</f>
        <v>85408636</v>
      </c>
      <c r="S164" s="246"/>
      <c r="T164" s="169">
        <f t="shared" si="5"/>
        <v>1438205063</v>
      </c>
      <c r="U164" s="244"/>
      <c r="V164" s="224">
        <f>T164/درآمدها!$E$11</f>
        <v>8.7120845816972062E-3</v>
      </c>
      <c r="X164" s="176"/>
    </row>
    <row r="165" spans="1:24" s="64" customFormat="1" ht="42.75" customHeight="1">
      <c r="A165" s="153" t="s">
        <v>412</v>
      </c>
      <c r="B165" s="167" t="s">
        <v>193</v>
      </c>
      <c r="C165" s="248"/>
      <c r="D165" s="168"/>
      <c r="E165" s="168"/>
      <c r="F165" s="168">
        <v>292247718</v>
      </c>
      <c r="G165" s="246"/>
      <c r="H165" s="168">
        <v>96756694</v>
      </c>
      <c r="I165" s="247"/>
      <c r="J165" s="169">
        <f t="shared" si="4"/>
        <v>389004412</v>
      </c>
      <c r="K165" s="169"/>
      <c r="L165" s="224">
        <f>J165/($J$200+'درآمد سرمایه گذاری در اوراق بها'!$I$11+'درآمد سپرده بانکی'!$E$11+'سایر درآمدها'!$C$11)</f>
        <v>1.8185621757305765E-3</v>
      </c>
      <c r="M165" s="248"/>
      <c r="N165" s="168"/>
      <c r="O165" s="168"/>
      <c r="P165" s="168">
        <v>997303098</v>
      </c>
      <c r="Q165" s="246"/>
      <c r="R165" s="168">
        <f>'درآمد ناشی ازفروش'!R163</f>
        <v>115501442</v>
      </c>
      <c r="S165" s="246"/>
      <c r="T165" s="169">
        <f t="shared" si="5"/>
        <v>1112804540</v>
      </c>
      <c r="U165" s="244"/>
      <c r="V165" s="224">
        <f>T165/درآمدها!$E$11</f>
        <v>6.7409352983042944E-3</v>
      </c>
      <c r="X165" s="176"/>
    </row>
    <row r="166" spans="1:24" s="64" customFormat="1" ht="42.75" customHeight="1">
      <c r="A166" s="153" t="s">
        <v>413</v>
      </c>
      <c r="B166" s="167" t="s">
        <v>217</v>
      </c>
      <c r="C166" s="248"/>
      <c r="D166" s="168"/>
      <c r="E166" s="168"/>
      <c r="F166" s="168">
        <v>528918988</v>
      </c>
      <c r="G166" s="246"/>
      <c r="H166" s="168">
        <v>-14643038</v>
      </c>
      <c r="I166" s="247"/>
      <c r="J166" s="169">
        <f t="shared" si="4"/>
        <v>514275950</v>
      </c>
      <c r="K166" s="169"/>
      <c r="L166" s="224">
        <f>J166/($J$200+'درآمد سرمایه گذاری در اوراق بها'!$I$11+'درآمد سپرده بانکی'!$E$11+'سایر درآمدها'!$C$11)</f>
        <v>2.4041958438196561E-3</v>
      </c>
      <c r="M166" s="248"/>
      <c r="N166" s="168">
        <v>51659867</v>
      </c>
      <c r="O166" s="168"/>
      <c r="P166" s="168">
        <v>-465626813</v>
      </c>
      <c r="Q166" s="246"/>
      <c r="R166" s="168">
        <f>'درآمد ناشی ازفروش'!R164</f>
        <v>-139514822</v>
      </c>
      <c r="S166" s="246"/>
      <c r="T166" s="169">
        <f t="shared" si="5"/>
        <v>-553481768</v>
      </c>
      <c r="U166" s="244"/>
      <c r="V166" s="224">
        <f>T166/درآمدها!$E$11</f>
        <v>-3.3527763886361103E-3</v>
      </c>
      <c r="X166" s="176"/>
    </row>
    <row r="167" spans="1:24" s="64" customFormat="1" ht="42.75" customHeight="1">
      <c r="A167" s="153" t="s">
        <v>414</v>
      </c>
      <c r="B167" s="167" t="s">
        <v>142</v>
      </c>
      <c r="C167" s="248"/>
      <c r="D167" s="168">
        <v>3058750</v>
      </c>
      <c r="E167" s="168"/>
      <c r="F167" s="168">
        <v>108655486</v>
      </c>
      <c r="G167" s="246"/>
      <c r="H167" s="168">
        <v>-127104830</v>
      </c>
      <c r="I167" s="247"/>
      <c r="J167" s="169">
        <f t="shared" si="4"/>
        <v>-15390594</v>
      </c>
      <c r="K167" s="169"/>
      <c r="L167" s="224">
        <f>J167/($J$200+'درآمد سرمایه گذاری در اوراق بها'!$I$11+'درآمد سپرده بانکی'!$E$11+'سایر درآمدها'!$C$11)</f>
        <v>-7.1949703517568215E-5</v>
      </c>
      <c r="M167" s="248"/>
      <c r="N167" s="168">
        <v>157525616</v>
      </c>
      <c r="O167" s="168"/>
      <c r="P167" s="168">
        <v>-1565798065</v>
      </c>
      <c r="Q167" s="246"/>
      <c r="R167" s="168">
        <f>'درآمد ناشی ازفروش'!R165</f>
        <v>-903060419</v>
      </c>
      <c r="S167" s="246"/>
      <c r="T167" s="169">
        <f t="shared" si="5"/>
        <v>-2311332868</v>
      </c>
      <c r="U167" s="244"/>
      <c r="V167" s="224">
        <f>T167/درآمدها!$E$11</f>
        <v>-1.4001151824948611E-2</v>
      </c>
      <c r="X167" s="176"/>
    </row>
    <row r="168" spans="1:24" s="64" customFormat="1" ht="42.75" customHeight="1">
      <c r="A168" s="153" t="s">
        <v>415</v>
      </c>
      <c r="B168" s="167" t="s">
        <v>89</v>
      </c>
      <c r="C168" s="248"/>
      <c r="D168" s="168"/>
      <c r="E168" s="168"/>
      <c r="F168" s="168">
        <v>-1314381099</v>
      </c>
      <c r="G168" s="246"/>
      <c r="H168" s="168">
        <v>1761327834</v>
      </c>
      <c r="I168" s="247"/>
      <c r="J168" s="169">
        <f t="shared" si="4"/>
        <v>446946735</v>
      </c>
      <c r="K168" s="169"/>
      <c r="L168" s="224">
        <f>J168/($J$200+'درآمد سرمایه گذاری در اوراق بها'!$I$11+'درآمد سپرده بانکی'!$E$11+'سایر درآمدها'!$C$11)</f>
        <v>2.0894375533130906E-3</v>
      </c>
      <c r="M168" s="248"/>
      <c r="N168" s="168"/>
      <c r="O168" s="168"/>
      <c r="P168" s="168">
        <v>3213826780</v>
      </c>
      <c r="Q168" s="246"/>
      <c r="R168" s="168">
        <f>'درآمد ناشی ازفروش'!R166</f>
        <v>1734240979</v>
      </c>
      <c r="S168" s="246"/>
      <c r="T168" s="169">
        <f t="shared" si="5"/>
        <v>4948067759</v>
      </c>
      <c r="U168" s="244"/>
      <c r="V168" s="224">
        <f>T168/درآمدها!$E$11</f>
        <v>2.997346201970431E-2</v>
      </c>
      <c r="X168" s="176"/>
    </row>
    <row r="169" spans="1:24" s="64" customFormat="1" ht="42.75" customHeight="1">
      <c r="A169" s="153" t="s">
        <v>416</v>
      </c>
      <c r="B169" s="167" t="s">
        <v>170</v>
      </c>
      <c r="C169" s="248"/>
      <c r="D169" s="168"/>
      <c r="E169" s="168"/>
      <c r="F169" s="168">
        <v>204116246</v>
      </c>
      <c r="G169" s="246"/>
      <c r="H169" s="168">
        <v>-343285251</v>
      </c>
      <c r="I169" s="247"/>
      <c r="J169" s="169">
        <f t="shared" si="4"/>
        <v>-139169005</v>
      </c>
      <c r="K169" s="169"/>
      <c r="L169" s="224">
        <f>J169/($J$200+'درآمد سرمایه گذاری در اوراق بها'!$I$11+'درآمد سپرده بانکی'!$E$11+'سایر درآمدها'!$C$11)</f>
        <v>-6.5060313127517815E-4</v>
      </c>
      <c r="M169" s="248"/>
      <c r="N169" s="168">
        <v>449223130</v>
      </c>
      <c r="O169" s="168"/>
      <c r="P169" s="168">
        <v>-1809179318</v>
      </c>
      <c r="Q169" s="246"/>
      <c r="R169" s="168">
        <f>'درآمد ناشی ازفروش'!R167</f>
        <v>-411696928</v>
      </c>
      <c r="S169" s="246"/>
      <c r="T169" s="169">
        <f t="shared" si="5"/>
        <v>-1771653116</v>
      </c>
      <c r="U169" s="244"/>
      <c r="V169" s="224">
        <f>T169/درآمدها!$E$11</f>
        <v>-1.0731982658873042E-2</v>
      </c>
      <c r="X169" s="176"/>
    </row>
    <row r="170" spans="1:24" s="64" customFormat="1" ht="42.75" customHeight="1">
      <c r="A170" s="153" t="s">
        <v>417</v>
      </c>
      <c r="B170" s="167" t="s">
        <v>268</v>
      </c>
      <c r="C170" s="248"/>
      <c r="D170" s="168"/>
      <c r="E170" s="168"/>
      <c r="F170" s="168">
        <v>1475827548</v>
      </c>
      <c r="G170" s="246"/>
      <c r="H170" s="168">
        <v>240201599</v>
      </c>
      <c r="I170" s="247"/>
      <c r="J170" s="169">
        <f t="shared" si="4"/>
        <v>1716029147</v>
      </c>
      <c r="K170" s="169"/>
      <c r="L170" s="224">
        <f>J170/($J$200+'درآمد سرمایه گذاری در اوراق بها'!$I$11+'درآمد سپرده بانکی'!$E$11+'سایر درآمدها'!$C$11)</f>
        <v>8.0222887014078526E-3</v>
      </c>
      <c r="M170" s="248"/>
      <c r="N170" s="168"/>
      <c r="O170" s="168"/>
      <c r="P170" s="168">
        <v>1831473567</v>
      </c>
      <c r="Q170" s="246"/>
      <c r="R170" s="168">
        <f>'درآمد ناشی ازفروش'!R168</f>
        <v>235820248</v>
      </c>
      <c r="S170" s="246"/>
      <c r="T170" s="169">
        <f t="shared" si="5"/>
        <v>2067293815</v>
      </c>
      <c r="U170" s="244"/>
      <c r="V170" s="224">
        <f>T170/درآمدها!$E$11</f>
        <v>1.2522858551151891E-2</v>
      </c>
      <c r="X170" s="176"/>
    </row>
    <row r="171" spans="1:24" s="64" customFormat="1" ht="42.75" customHeight="1">
      <c r="A171" s="153" t="s">
        <v>418</v>
      </c>
      <c r="B171" s="167" t="s">
        <v>204</v>
      </c>
      <c r="C171" s="248"/>
      <c r="D171" s="168"/>
      <c r="E171" s="168"/>
      <c r="F171" s="168">
        <v>533612841</v>
      </c>
      <c r="G171" s="246"/>
      <c r="H171" s="168">
        <v>-32814746</v>
      </c>
      <c r="I171" s="247"/>
      <c r="J171" s="169">
        <f t="shared" si="4"/>
        <v>500798095</v>
      </c>
      <c r="K171" s="169"/>
      <c r="L171" s="224">
        <f>J171/($J$200+'درآمد سرمایه گذاری در اوراق بها'!$I$11+'درآمد سپرده بانکی'!$E$11+'سایر درآمدها'!$C$11)</f>
        <v>2.3411880306512512E-3</v>
      </c>
      <c r="M171" s="248"/>
      <c r="N171" s="168"/>
      <c r="O171" s="168"/>
      <c r="P171" s="168">
        <v>-182379939</v>
      </c>
      <c r="Q171" s="246"/>
      <c r="R171" s="168">
        <f>'درآمد ناشی ازفروش'!R169</f>
        <v>-98578209</v>
      </c>
      <c r="S171" s="246"/>
      <c r="T171" s="169">
        <f t="shared" si="5"/>
        <v>-280958148</v>
      </c>
      <c r="U171" s="244"/>
      <c r="V171" s="224">
        <f>T171/درآمدها!$E$11</f>
        <v>-1.701934732580622E-3</v>
      </c>
      <c r="X171" s="176"/>
    </row>
    <row r="172" spans="1:24" s="64" customFormat="1" ht="42.75" customHeight="1">
      <c r="A172" s="153" t="s">
        <v>528</v>
      </c>
      <c r="B172" s="167" t="s">
        <v>260</v>
      </c>
      <c r="C172" s="248"/>
      <c r="D172" s="168"/>
      <c r="E172" s="168"/>
      <c r="F172" s="168">
        <v>206211019</v>
      </c>
      <c r="G172" s="246"/>
      <c r="H172" s="168">
        <v>-13915599</v>
      </c>
      <c r="I172" s="247"/>
      <c r="J172" s="169">
        <f t="shared" si="4"/>
        <v>192295420</v>
      </c>
      <c r="K172" s="169"/>
      <c r="L172" s="224">
        <f>J172/($J$200+'درآمد سرمایه گذاری در اوراق بها'!$I$11+'درآمد سپرده بانکی'!$E$11+'سایر درآمدها'!$C$11)</f>
        <v>8.9896455307613581E-4</v>
      </c>
      <c r="M172" s="248"/>
      <c r="N172" s="168"/>
      <c r="O172" s="168"/>
      <c r="P172" s="168">
        <v>-84930026</v>
      </c>
      <c r="Q172" s="246"/>
      <c r="R172" s="168">
        <f>'درآمد ناشی ازفروش'!R170</f>
        <v>-23425422</v>
      </c>
      <c r="S172" s="246"/>
      <c r="T172" s="169">
        <f t="shared" si="5"/>
        <v>-108355448</v>
      </c>
      <c r="U172" s="244"/>
      <c r="V172" s="224">
        <f>T172/درآمدها!$E$11</f>
        <v>-6.5637498584142676E-4</v>
      </c>
      <c r="X172" s="176"/>
    </row>
    <row r="173" spans="1:24" s="64" customFormat="1" ht="42.75" customHeight="1">
      <c r="A173" s="153" t="s">
        <v>419</v>
      </c>
      <c r="B173" s="167" t="s">
        <v>172</v>
      </c>
      <c r="C173" s="248"/>
      <c r="D173" s="168">
        <v>3212584</v>
      </c>
      <c r="E173" s="168"/>
      <c r="F173" s="168">
        <v>8337646062</v>
      </c>
      <c r="G173" s="246"/>
      <c r="H173" s="168">
        <v>1965372491</v>
      </c>
      <c r="I173" s="247"/>
      <c r="J173" s="169">
        <f t="shared" si="4"/>
        <v>10306231137</v>
      </c>
      <c r="K173" s="169"/>
      <c r="L173" s="224">
        <f>J173/($J$200+'درآمد سرمایه گذاری در اوراق بها'!$I$11+'درآمد سپرده بانکی'!$E$11+'سایر درآمدها'!$C$11)</f>
        <v>4.8180744335837848E-2</v>
      </c>
      <c r="M173" s="248"/>
      <c r="N173" s="168">
        <v>168125219</v>
      </c>
      <c r="O173" s="168"/>
      <c r="P173" s="168">
        <v>7781847690</v>
      </c>
      <c r="Q173" s="246"/>
      <c r="R173" s="168">
        <f>'درآمد ناشی ازفروش'!R171</f>
        <v>1879335423</v>
      </c>
      <c r="S173" s="246"/>
      <c r="T173" s="169">
        <f t="shared" si="5"/>
        <v>9829308332</v>
      </c>
      <c r="U173" s="244"/>
      <c r="V173" s="224">
        <f>T173/درآمدها!$E$11</f>
        <v>5.9542111045930227E-2</v>
      </c>
      <c r="X173" s="176"/>
    </row>
    <row r="174" spans="1:24" s="64" customFormat="1" ht="42.75" customHeight="1">
      <c r="A174" s="153" t="s">
        <v>420</v>
      </c>
      <c r="B174" s="167" t="s">
        <v>203</v>
      </c>
      <c r="C174" s="248"/>
      <c r="D174" s="168"/>
      <c r="E174" s="168"/>
      <c r="F174" s="168">
        <v>5815839</v>
      </c>
      <c r="G174" s="246"/>
      <c r="H174" s="168">
        <v>10749960</v>
      </c>
      <c r="I174" s="247"/>
      <c r="J174" s="169">
        <f t="shared" si="4"/>
        <v>16565799</v>
      </c>
      <c r="K174" s="169"/>
      <c r="L174" s="224">
        <f>J174/($J$200+'درآمد سرمایه گذاری در اوراق بها'!$I$11+'درآمد سپرده بانکی'!$E$11+'سایر درآمدها'!$C$11)</f>
        <v>7.7443685837052688E-5</v>
      </c>
      <c r="M174" s="248"/>
      <c r="N174" s="168"/>
      <c r="O174" s="168"/>
      <c r="P174" s="168">
        <v>428316</v>
      </c>
      <c r="Q174" s="246"/>
      <c r="R174" s="168">
        <f>'درآمد ناشی ازفروش'!R172</f>
        <v>-126181844</v>
      </c>
      <c r="S174" s="246"/>
      <c r="T174" s="169">
        <f t="shared" si="5"/>
        <v>-125753528</v>
      </c>
      <c r="U174" s="244"/>
      <c r="V174" s="224">
        <f>T174/درآمدها!$E$11</f>
        <v>-7.6176575967374955E-4</v>
      </c>
      <c r="X174" s="176"/>
    </row>
    <row r="175" spans="1:24" s="64" customFormat="1" ht="42.75" customHeight="1">
      <c r="A175" s="153" t="s">
        <v>421</v>
      </c>
      <c r="B175" s="167" t="s">
        <v>115</v>
      </c>
      <c r="C175" s="248"/>
      <c r="D175" s="168"/>
      <c r="E175" s="168"/>
      <c r="F175" s="168">
        <v>162554528</v>
      </c>
      <c r="G175" s="246"/>
      <c r="H175" s="168">
        <v>51972111</v>
      </c>
      <c r="I175" s="247"/>
      <c r="J175" s="169">
        <f t="shared" si="4"/>
        <v>214526639</v>
      </c>
      <c r="K175" s="169"/>
      <c r="L175" s="224">
        <f>J175/($J$200+'درآمد سرمایه گذاری در اوراق بها'!$I$11+'درآمد سپرده بانکی'!$E$11+'سایر درآمدها'!$C$11)</f>
        <v>1.0028935902454698E-3</v>
      </c>
      <c r="M175" s="248"/>
      <c r="N175" s="168"/>
      <c r="O175" s="168"/>
      <c r="P175" s="168">
        <v>407994582</v>
      </c>
      <c r="Q175" s="246"/>
      <c r="R175" s="168">
        <f>'درآمد ناشی ازفروش'!R173</f>
        <v>-98504265</v>
      </c>
      <c r="S175" s="246"/>
      <c r="T175" s="169">
        <f t="shared" si="5"/>
        <v>309490317</v>
      </c>
      <c r="U175" s="244"/>
      <c r="V175" s="224">
        <f>T175/درآمدها!$E$11</f>
        <v>1.8747714691644639E-3</v>
      </c>
      <c r="X175" s="176"/>
    </row>
    <row r="176" spans="1:24" s="64" customFormat="1" ht="42.75" customHeight="1">
      <c r="A176" s="153" t="s">
        <v>422</v>
      </c>
      <c r="B176" s="167" t="s">
        <v>508</v>
      </c>
      <c r="C176" s="288"/>
      <c r="D176" s="168"/>
      <c r="E176" s="168"/>
      <c r="F176" s="168">
        <v>5594190</v>
      </c>
      <c r="G176" s="286"/>
      <c r="H176" s="168">
        <v>-1376162</v>
      </c>
      <c r="I176" s="287"/>
      <c r="J176" s="169">
        <f t="shared" si="4"/>
        <v>4218028</v>
      </c>
      <c r="K176" s="169"/>
      <c r="L176" s="224">
        <f>J176/($J$200+'درآمد سرمایه گذاری در اوراق بها'!$I$11+'درآمد سپرده بانکی'!$E$11+'سایر درآمدها'!$C$11)</f>
        <v>1.9718918193073071E-5</v>
      </c>
      <c r="M176" s="288"/>
      <c r="N176" s="168"/>
      <c r="O176" s="168"/>
      <c r="P176" s="168">
        <v>0</v>
      </c>
      <c r="Q176" s="286"/>
      <c r="R176" s="168">
        <f>'درآمد ناشی ازفروش'!R174</f>
        <v>-1376162</v>
      </c>
      <c r="S176" s="286"/>
      <c r="T176" s="169">
        <f t="shared" si="5"/>
        <v>-1376162</v>
      </c>
      <c r="U176" s="285"/>
      <c r="V176" s="224">
        <f>T176/درآمدها!$E$11</f>
        <v>-8.3362519369170032E-6</v>
      </c>
      <c r="X176" s="176"/>
    </row>
    <row r="177" spans="1:24" s="64" customFormat="1" ht="42.75" customHeight="1">
      <c r="A177" s="153" t="s">
        <v>423</v>
      </c>
      <c r="B177" s="167" t="s">
        <v>174</v>
      </c>
      <c r="C177" s="248"/>
      <c r="D177" s="168">
        <v>10367048</v>
      </c>
      <c r="E177" s="168"/>
      <c r="F177" s="168">
        <v>1568367500</v>
      </c>
      <c r="G177" s="246"/>
      <c r="H177" s="168">
        <v>-27513384</v>
      </c>
      <c r="I177" s="247"/>
      <c r="J177" s="169">
        <f t="shared" si="4"/>
        <v>1551221164</v>
      </c>
      <c r="K177" s="169"/>
      <c r="L177" s="224">
        <f>J177/($J$200+'درآمد سرمایه گذاری در اوراق بها'!$I$11+'درآمد سپرده بانکی'!$E$11+'سایر درآمدها'!$C$11)</f>
        <v>7.2518255526704857E-3</v>
      </c>
      <c r="M177" s="248"/>
      <c r="N177" s="168">
        <v>515242304</v>
      </c>
      <c r="O177" s="168"/>
      <c r="P177" s="168">
        <v>-218053101</v>
      </c>
      <c r="Q177" s="246"/>
      <c r="R177" s="168">
        <f>'درآمد ناشی ازفروش'!R175</f>
        <v>-116090098</v>
      </c>
      <c r="S177" s="246"/>
      <c r="T177" s="169">
        <f t="shared" si="5"/>
        <v>181099105</v>
      </c>
      <c r="U177" s="244"/>
      <c r="V177" s="224">
        <f>T177/درآمدها!$E$11</f>
        <v>1.0970276499643107E-3</v>
      </c>
      <c r="X177" s="176"/>
    </row>
    <row r="178" spans="1:24" s="64" customFormat="1" ht="42.75" customHeight="1">
      <c r="A178" s="153" t="s">
        <v>424</v>
      </c>
      <c r="B178" s="167" t="s">
        <v>97</v>
      </c>
      <c r="C178" s="248"/>
      <c r="D178" s="168"/>
      <c r="E178" s="168"/>
      <c r="F178" s="168">
        <v>192859868</v>
      </c>
      <c r="G178" s="246"/>
      <c r="H178" s="168">
        <v>138773879</v>
      </c>
      <c r="I178" s="247"/>
      <c r="J178" s="169">
        <f t="shared" si="4"/>
        <v>331633747</v>
      </c>
      <c r="K178" s="169"/>
      <c r="L178" s="224">
        <f>J178/($J$200+'درآمد سرمایه گذاری در اوراق بها'!$I$11+'درآمد سپرده بانکی'!$E$11+'سایر درآمدها'!$C$11)</f>
        <v>1.5503592501413673E-3</v>
      </c>
      <c r="M178" s="248"/>
      <c r="N178" s="168"/>
      <c r="O178" s="168"/>
      <c r="P178" s="168">
        <v>1719809083</v>
      </c>
      <c r="Q178" s="246"/>
      <c r="R178" s="168">
        <f>'درآمد ناشی ازفروش'!R176</f>
        <v>114496433</v>
      </c>
      <c r="S178" s="246"/>
      <c r="T178" s="169">
        <f t="shared" si="5"/>
        <v>1834305516</v>
      </c>
      <c r="U178" s="244"/>
      <c r="V178" s="224">
        <f>T178/درآمدها!$E$11</f>
        <v>1.1111506429223116E-2</v>
      </c>
      <c r="X178" s="176"/>
    </row>
    <row r="179" spans="1:24" s="64" customFormat="1" ht="42.75" customHeight="1">
      <c r="A179" s="153" t="s">
        <v>425</v>
      </c>
      <c r="B179" s="167" t="s">
        <v>154</v>
      </c>
      <c r="C179" s="248"/>
      <c r="D179" s="168"/>
      <c r="E179" s="168"/>
      <c r="F179" s="168">
        <v>-96582126</v>
      </c>
      <c r="G179" s="246"/>
      <c r="H179" s="168">
        <v>61418458</v>
      </c>
      <c r="I179" s="247"/>
      <c r="J179" s="169">
        <f t="shared" si="4"/>
        <v>-35163668</v>
      </c>
      <c r="K179" s="169"/>
      <c r="L179" s="224">
        <f>J179/($J$200+'درآمد سرمایه گذاری در اوراق بها'!$I$11+'درآمد سپرده بانکی'!$E$11+'سایر درآمدها'!$C$11)</f>
        <v>-1.6438712418703275E-4</v>
      </c>
      <c r="M179" s="248"/>
      <c r="N179" s="168">
        <v>103310800</v>
      </c>
      <c r="O179" s="168"/>
      <c r="P179" s="168">
        <v>293803887</v>
      </c>
      <c r="Q179" s="246"/>
      <c r="R179" s="168">
        <f>'درآمد ناشی ازفروش'!R177</f>
        <v>721898740</v>
      </c>
      <c r="S179" s="246"/>
      <c r="T179" s="169">
        <f t="shared" si="5"/>
        <v>1119013427</v>
      </c>
      <c r="U179" s="244"/>
      <c r="V179" s="224">
        <f>T179/درآمدها!$E$11</f>
        <v>6.7785463108739254E-3</v>
      </c>
      <c r="X179" s="176"/>
    </row>
    <row r="180" spans="1:24" s="64" customFormat="1" ht="42.75" customHeight="1">
      <c r="A180" s="153" t="s">
        <v>426</v>
      </c>
      <c r="B180" s="167" t="s">
        <v>136</v>
      </c>
      <c r="C180" s="248"/>
      <c r="D180" s="168"/>
      <c r="E180" s="168"/>
      <c r="F180" s="168">
        <v>0</v>
      </c>
      <c r="G180" s="246"/>
      <c r="H180" s="168">
        <v>0</v>
      </c>
      <c r="I180" s="247"/>
      <c r="J180" s="169">
        <f t="shared" si="4"/>
        <v>0</v>
      </c>
      <c r="K180" s="169"/>
      <c r="L180" s="224">
        <f>J180/($J$200+'درآمد سرمایه گذاری در اوراق بها'!$I$11+'درآمد سپرده بانکی'!$E$11+'سایر درآمدها'!$C$11)</f>
        <v>0</v>
      </c>
      <c r="M180" s="248"/>
      <c r="N180" s="168"/>
      <c r="O180" s="168"/>
      <c r="P180" s="168">
        <v>-886549599</v>
      </c>
      <c r="Q180" s="246"/>
      <c r="R180" s="168">
        <f>'درآمد ناشی ازفروش'!R178</f>
        <v>3533508</v>
      </c>
      <c r="S180" s="246"/>
      <c r="T180" s="169">
        <f t="shared" si="5"/>
        <v>-883016091</v>
      </c>
      <c r="U180" s="244"/>
      <c r="V180" s="224">
        <f>T180/درآمدها!$E$11</f>
        <v>-5.3489666179763942E-3</v>
      </c>
      <c r="X180" s="176"/>
    </row>
    <row r="181" spans="1:24" s="64" customFormat="1" ht="42.75" customHeight="1">
      <c r="A181" s="153" t="s">
        <v>427</v>
      </c>
      <c r="B181" s="167" t="s">
        <v>131</v>
      </c>
      <c r="C181" s="248"/>
      <c r="D181" s="168"/>
      <c r="E181" s="168"/>
      <c r="F181" s="168">
        <v>889182711</v>
      </c>
      <c r="G181" s="246"/>
      <c r="H181" s="168">
        <v>-61827263</v>
      </c>
      <c r="I181" s="247"/>
      <c r="J181" s="169">
        <f t="shared" si="4"/>
        <v>827355448</v>
      </c>
      <c r="K181" s="169"/>
      <c r="L181" s="224">
        <f>J181/($J$200+'درآمد سرمایه گذاری در اوراق بها'!$I$11+'درآمد سپرده بانکی'!$E$11+'سایر درآمدها'!$C$11)</f>
        <v>3.8678155753601733E-3</v>
      </c>
      <c r="M181" s="248"/>
      <c r="N181" s="168"/>
      <c r="O181" s="168"/>
      <c r="P181" s="168">
        <v>332705109</v>
      </c>
      <c r="Q181" s="246"/>
      <c r="R181" s="168">
        <f>'درآمد ناشی ازفروش'!R179</f>
        <v>-110496037</v>
      </c>
      <c r="S181" s="246"/>
      <c r="T181" s="169">
        <f t="shared" si="5"/>
        <v>222209072</v>
      </c>
      <c r="U181" s="244"/>
      <c r="V181" s="224">
        <f>T181/درآمدها!$E$11</f>
        <v>1.3460557745821565E-3</v>
      </c>
      <c r="X181" s="176"/>
    </row>
    <row r="182" spans="1:24" s="64" customFormat="1" ht="42.75" customHeight="1">
      <c r="A182" s="153" t="s">
        <v>428</v>
      </c>
      <c r="B182" s="167" t="s">
        <v>190</v>
      </c>
      <c r="C182" s="248"/>
      <c r="D182" s="168"/>
      <c r="E182" s="168"/>
      <c r="F182" s="168">
        <v>3583870508</v>
      </c>
      <c r="G182" s="246"/>
      <c r="H182" s="168">
        <v>-266136800</v>
      </c>
      <c r="I182" s="247"/>
      <c r="J182" s="169">
        <f t="shared" si="4"/>
        <v>3317733708</v>
      </c>
      <c r="K182" s="169"/>
      <c r="L182" s="224">
        <f>J182/($J$200+'درآمد سرمایه گذاری در اوراق بها'!$I$11+'درآمد سپرده بانکی'!$E$11+'سایر درآمدها'!$C$11)</f>
        <v>1.5510119794001598E-2</v>
      </c>
      <c r="M182" s="248"/>
      <c r="N182" s="168">
        <v>8684559000</v>
      </c>
      <c r="O182" s="168"/>
      <c r="P182" s="168">
        <v>-1721974283</v>
      </c>
      <c r="Q182" s="246"/>
      <c r="R182" s="168">
        <f>'درآمد ناشی ازفروش'!R180</f>
        <v>-1078620036</v>
      </c>
      <c r="S182" s="246"/>
      <c r="T182" s="169">
        <f t="shared" si="5"/>
        <v>5883964681</v>
      </c>
      <c r="U182" s="244"/>
      <c r="V182" s="224">
        <f>T182/درآمدها!$E$11</f>
        <v>3.5642760059308047E-2</v>
      </c>
      <c r="X182" s="176"/>
    </row>
    <row r="183" spans="1:24" s="64" customFormat="1" ht="42.75" customHeight="1">
      <c r="A183" s="153" t="s">
        <v>429</v>
      </c>
      <c r="B183" s="167" t="s">
        <v>96</v>
      </c>
      <c r="C183" s="248"/>
      <c r="D183" s="168"/>
      <c r="E183" s="168"/>
      <c r="F183" s="168">
        <v>239347896</v>
      </c>
      <c r="G183" s="246"/>
      <c r="H183" s="168">
        <v>-95708953</v>
      </c>
      <c r="I183" s="247"/>
      <c r="J183" s="169">
        <f t="shared" si="4"/>
        <v>143638943</v>
      </c>
      <c r="K183" s="169"/>
      <c r="L183" s="224">
        <f>J183/($J$200+'درآمد سرمایه گذاری در اوراق بها'!$I$11+'درآمد سپرده بانکی'!$E$11+'سایر درآمدها'!$C$11)</f>
        <v>6.7149970705658796E-4</v>
      </c>
      <c r="M183" s="248"/>
      <c r="N183" s="168">
        <v>0</v>
      </c>
      <c r="O183" s="168"/>
      <c r="P183" s="168">
        <v>-514543876</v>
      </c>
      <c r="Q183" s="246"/>
      <c r="R183" s="168">
        <f>'درآمد ناشی ازفروش'!R181</f>
        <v>-160521046</v>
      </c>
      <c r="S183" s="246"/>
      <c r="T183" s="169">
        <f t="shared" si="5"/>
        <v>-675064922</v>
      </c>
      <c r="U183" s="244"/>
      <c r="V183" s="224">
        <f>T183/درآمدها!$E$11</f>
        <v>-4.0892796513544378E-3</v>
      </c>
      <c r="X183" s="176"/>
    </row>
    <row r="184" spans="1:24" s="64" customFormat="1" ht="42.75" customHeight="1">
      <c r="A184" s="153" t="s">
        <v>430</v>
      </c>
      <c r="B184" s="167" t="s">
        <v>194</v>
      </c>
      <c r="C184" s="248"/>
      <c r="D184" s="168"/>
      <c r="E184" s="168"/>
      <c r="F184" s="168">
        <v>2108449834</v>
      </c>
      <c r="G184" s="246"/>
      <c r="H184" s="168">
        <v>234721612</v>
      </c>
      <c r="I184" s="247"/>
      <c r="J184" s="169">
        <f t="shared" si="4"/>
        <v>2343171446</v>
      </c>
      <c r="K184" s="169"/>
      <c r="L184" s="224">
        <f>J184/($J$200+'درآمد سرمایه گذاری در اوراق بها'!$I$11+'درآمد سپرده بانکی'!$E$11+'سایر درآمدها'!$C$11)</f>
        <v>1.0954125021459964E-2</v>
      </c>
      <c r="M184" s="248"/>
      <c r="N184" s="168">
        <v>0</v>
      </c>
      <c r="O184" s="168"/>
      <c r="P184" s="168">
        <v>1328251721</v>
      </c>
      <c r="Q184" s="246"/>
      <c r="R184" s="168">
        <f>'درآمد ناشی ازفروش'!R182</f>
        <v>140023994</v>
      </c>
      <c r="S184" s="246"/>
      <c r="T184" s="169">
        <f t="shared" si="5"/>
        <v>1468275715</v>
      </c>
      <c r="U184" s="244"/>
      <c r="V184" s="224">
        <f>T184/درآمدها!$E$11</f>
        <v>8.8942408474416146E-3</v>
      </c>
      <c r="X184" s="176"/>
    </row>
    <row r="185" spans="1:24" s="64" customFormat="1" ht="42.75" customHeight="1">
      <c r="A185" s="153" t="s">
        <v>431</v>
      </c>
      <c r="B185" s="167" t="s">
        <v>95</v>
      </c>
      <c r="C185" s="248"/>
      <c r="D185" s="168"/>
      <c r="E185" s="168"/>
      <c r="F185" s="168">
        <v>2205351959</v>
      </c>
      <c r="G185" s="246"/>
      <c r="H185" s="168">
        <v>-493491503</v>
      </c>
      <c r="I185" s="247"/>
      <c r="J185" s="169">
        <f t="shared" si="4"/>
        <v>1711860456</v>
      </c>
      <c r="K185" s="169"/>
      <c r="L185" s="224">
        <f>J185/($J$200+'درآمد سرمایه گذاری در اوراق بها'!$I$11+'درآمد سپرده بانکی'!$E$11+'سایر درآمدها'!$C$11)</f>
        <v>8.0028004294473067E-3</v>
      </c>
      <c r="M185" s="248"/>
      <c r="N185" s="168">
        <v>0</v>
      </c>
      <c r="O185" s="168"/>
      <c r="P185" s="168">
        <v>-1140948208</v>
      </c>
      <c r="Q185" s="246"/>
      <c r="R185" s="168">
        <f>'درآمد ناشی ازفروش'!R183</f>
        <v>-691827925</v>
      </c>
      <c r="S185" s="246"/>
      <c r="T185" s="169">
        <f t="shared" si="5"/>
        <v>-1832776133</v>
      </c>
      <c r="U185" s="244"/>
      <c r="V185" s="224">
        <f>T185/درآمدها!$E$11</f>
        <v>-1.110224202430855E-2</v>
      </c>
      <c r="X185" s="176"/>
    </row>
    <row r="186" spans="1:24" s="64" customFormat="1" ht="42.75" customHeight="1">
      <c r="A186" s="153" t="s">
        <v>432</v>
      </c>
      <c r="B186" s="167" t="s">
        <v>206</v>
      </c>
      <c r="C186" s="248"/>
      <c r="D186" s="168"/>
      <c r="E186" s="168"/>
      <c r="F186" s="168">
        <v>1703104498</v>
      </c>
      <c r="G186" s="246"/>
      <c r="H186" s="168">
        <v>42129664</v>
      </c>
      <c r="I186" s="247"/>
      <c r="J186" s="169">
        <f t="shared" si="4"/>
        <v>1745234162</v>
      </c>
      <c r="K186" s="169"/>
      <c r="L186" s="224">
        <f>J186/($J$200+'درآمد سرمایه گذاری در اوراق بها'!$I$11+'درآمد سپرده بانکی'!$E$11+'سایر درآمدها'!$C$11)</f>
        <v>8.1588196352026191E-3</v>
      </c>
      <c r="M186" s="248"/>
      <c r="N186" s="168">
        <v>879427500</v>
      </c>
      <c r="O186" s="168"/>
      <c r="P186" s="168">
        <v>313032172</v>
      </c>
      <c r="Q186" s="246"/>
      <c r="R186" s="168">
        <f>'درآمد ناشی ازفروش'!R184</f>
        <v>-294818168</v>
      </c>
      <c r="S186" s="246"/>
      <c r="T186" s="169">
        <f t="shared" si="5"/>
        <v>897641504</v>
      </c>
      <c r="U186" s="244"/>
      <c r="V186" s="224">
        <f>T186/درآمدها!$E$11</f>
        <v>5.4375616579858269E-3</v>
      </c>
      <c r="X186" s="176"/>
    </row>
    <row r="187" spans="1:24" s="64" customFormat="1" ht="42.75" customHeight="1">
      <c r="A187" s="153" t="s">
        <v>433</v>
      </c>
      <c r="B187" s="167" t="s">
        <v>177</v>
      </c>
      <c r="C187" s="248"/>
      <c r="D187" s="168">
        <v>2224144</v>
      </c>
      <c r="E187" s="168"/>
      <c r="F187" s="168">
        <v>1264326450</v>
      </c>
      <c r="G187" s="246"/>
      <c r="H187" s="168">
        <v>4849444</v>
      </c>
      <c r="I187" s="247"/>
      <c r="J187" s="169">
        <f t="shared" si="4"/>
        <v>1271400038</v>
      </c>
      <c r="K187" s="169"/>
      <c r="L187" s="224">
        <f>J187/($J$200+'درآمد سرمایه گذاری در اوراق بها'!$I$11+'درآمد سپرده بانکی'!$E$11+'سایر درآمدها'!$C$11)</f>
        <v>5.9436858503528174E-3</v>
      </c>
      <c r="M187" s="248"/>
      <c r="N187" s="168">
        <v>110539922</v>
      </c>
      <c r="O187" s="168"/>
      <c r="P187" s="168">
        <v>423715555</v>
      </c>
      <c r="Q187" s="246"/>
      <c r="R187" s="168">
        <f>'درآمد ناشی ازفروش'!R185</f>
        <v>-53711951</v>
      </c>
      <c r="S187" s="246"/>
      <c r="T187" s="169">
        <f t="shared" si="5"/>
        <v>480543526</v>
      </c>
      <c r="U187" s="244"/>
      <c r="V187" s="224">
        <f>T187/درآمدها!$E$11</f>
        <v>2.9109450045782591E-3</v>
      </c>
      <c r="X187" s="176"/>
    </row>
    <row r="188" spans="1:24" s="64" customFormat="1" ht="42.75" customHeight="1">
      <c r="A188" s="153" t="s">
        <v>529</v>
      </c>
      <c r="B188" s="167" t="s">
        <v>175</v>
      </c>
      <c r="C188" s="248"/>
      <c r="D188" s="168"/>
      <c r="E188" s="168"/>
      <c r="F188" s="168">
        <v>387831161</v>
      </c>
      <c r="G188" s="246"/>
      <c r="H188" s="168">
        <v>14881349</v>
      </c>
      <c r="I188" s="247"/>
      <c r="J188" s="169">
        <f t="shared" si="4"/>
        <v>402712510</v>
      </c>
      <c r="K188" s="169"/>
      <c r="L188" s="224">
        <f>J188/($J$200+'درآمد سرمایه گذاری در اوراق بها'!$I$11+'درآمد سپرده بانکی'!$E$11+'سایر درآمدها'!$C$11)</f>
        <v>1.8826463551254568E-3</v>
      </c>
      <c r="M188" s="248"/>
      <c r="N188" s="168">
        <v>6084200</v>
      </c>
      <c r="O188" s="168"/>
      <c r="P188" s="168">
        <v>-13872236</v>
      </c>
      <c r="Q188" s="246"/>
      <c r="R188" s="168">
        <f>'درآمد ناشی ازفروش'!R186</f>
        <v>4939647</v>
      </c>
      <c r="S188" s="246"/>
      <c r="T188" s="169">
        <f t="shared" si="5"/>
        <v>-2848389</v>
      </c>
      <c r="U188" s="244"/>
      <c r="V188" s="224">
        <f>T188/درآمدها!$E$11</f>
        <v>-1.7254428125717093E-5</v>
      </c>
      <c r="X188" s="176"/>
    </row>
    <row r="189" spans="1:24" s="64" customFormat="1" ht="42.75" customHeight="1">
      <c r="A189" s="153" t="s">
        <v>434</v>
      </c>
      <c r="B189" s="167" t="s">
        <v>120</v>
      </c>
      <c r="C189" s="248"/>
      <c r="D189" s="168"/>
      <c r="E189" s="168"/>
      <c r="F189" s="168">
        <v>41764052</v>
      </c>
      <c r="G189" s="246"/>
      <c r="H189" s="168">
        <v>93193574</v>
      </c>
      <c r="I189" s="247"/>
      <c r="J189" s="169">
        <f t="shared" si="4"/>
        <v>134957626</v>
      </c>
      <c r="K189" s="169"/>
      <c r="L189" s="224">
        <f>J189/($J$200+'درآمد سرمایه گذاری در اوراق بها'!$I$11+'درآمد سپرده بانکی'!$E$11+'سایر درآمدها'!$C$11)</f>
        <v>6.3091529658535958E-4</v>
      </c>
      <c r="M189" s="248"/>
      <c r="N189" s="168">
        <v>0</v>
      </c>
      <c r="O189" s="168"/>
      <c r="P189" s="168">
        <v>729982005</v>
      </c>
      <c r="Q189" s="246"/>
      <c r="R189" s="168">
        <f>'درآمد ناشی ازفروش'!R187</f>
        <v>23517753</v>
      </c>
      <c r="S189" s="246"/>
      <c r="T189" s="169">
        <f t="shared" si="5"/>
        <v>753499758</v>
      </c>
      <c r="U189" s="244"/>
      <c r="V189" s="224">
        <f>T189/درآمدها!$E$11</f>
        <v>4.5644072551734409E-3</v>
      </c>
      <c r="X189" s="176"/>
    </row>
    <row r="190" spans="1:24" s="64" customFormat="1" ht="42.75" customHeight="1">
      <c r="A190" s="153" t="s">
        <v>435</v>
      </c>
      <c r="B190" s="167" t="s">
        <v>171</v>
      </c>
      <c r="C190" s="248"/>
      <c r="D190" s="168"/>
      <c r="E190" s="168"/>
      <c r="F190" s="168">
        <v>3894621076</v>
      </c>
      <c r="G190" s="246"/>
      <c r="H190" s="168">
        <v>658056986</v>
      </c>
      <c r="I190" s="247"/>
      <c r="J190" s="169">
        <f t="shared" si="4"/>
        <v>4552678062</v>
      </c>
      <c r="K190" s="169"/>
      <c r="L190" s="224">
        <f>J190/($J$200+'درآمد سرمایه گذاری در اوراق بها'!$I$11+'درآمد سپرده بانکی'!$E$11+'سایر درآمدها'!$C$11)</f>
        <v>2.1283378456467442E-2</v>
      </c>
      <c r="M190" s="248"/>
      <c r="N190" s="168">
        <v>0</v>
      </c>
      <c r="O190" s="168"/>
      <c r="P190" s="168">
        <v>4274311617</v>
      </c>
      <c r="Q190" s="246"/>
      <c r="R190" s="168">
        <f>'درآمد ناشی ازفروش'!R188</f>
        <v>589716318</v>
      </c>
      <c r="S190" s="246"/>
      <c r="T190" s="169">
        <f t="shared" si="5"/>
        <v>4864027935</v>
      </c>
      <c r="U190" s="244"/>
      <c r="V190" s="224">
        <f>T190/درآمدها!$E$11</f>
        <v>2.9464381587605355E-2</v>
      </c>
      <c r="X190" s="176"/>
    </row>
    <row r="191" spans="1:24" s="64" customFormat="1" ht="42.75" customHeight="1">
      <c r="A191" s="153" t="s">
        <v>436</v>
      </c>
      <c r="B191" s="167" t="s">
        <v>270</v>
      </c>
      <c r="C191" s="248"/>
      <c r="D191" s="168">
        <v>482234302</v>
      </c>
      <c r="E191" s="168"/>
      <c r="F191" s="168">
        <v>-363143810</v>
      </c>
      <c r="G191" s="246"/>
      <c r="H191" s="168">
        <v>-78843419</v>
      </c>
      <c r="I191" s="247"/>
      <c r="J191" s="169">
        <f t="shared" si="4"/>
        <v>40247073</v>
      </c>
      <c r="K191" s="169"/>
      <c r="L191" s="224">
        <f>J191/($J$200+'درآمد سرمایه گذاری در اوراق بها'!$I$11+'درآمد سپرده بانکی'!$E$11+'سایر درآمدها'!$C$11)</f>
        <v>1.8815160544160444E-4</v>
      </c>
      <c r="M191" s="248"/>
      <c r="N191" s="168">
        <v>482234302</v>
      </c>
      <c r="O191" s="168"/>
      <c r="P191" s="168">
        <v>-443346900</v>
      </c>
      <c r="Q191" s="246"/>
      <c r="R191" s="168">
        <f>'درآمد ناشی ازفروش'!R189</f>
        <v>-87754683</v>
      </c>
      <c r="S191" s="246"/>
      <c r="T191" s="169">
        <f t="shared" si="5"/>
        <v>-48867281</v>
      </c>
      <c r="U191" s="244"/>
      <c r="V191" s="224">
        <f>T191/درآمدها!$E$11</f>
        <v>-2.9601890321642179E-4</v>
      </c>
      <c r="X191" s="176"/>
    </row>
    <row r="192" spans="1:24" s="64" customFormat="1" ht="42.75" customHeight="1">
      <c r="A192" s="153" t="s">
        <v>437</v>
      </c>
      <c r="B192" s="167" t="s">
        <v>509</v>
      </c>
      <c r="C192" s="248"/>
      <c r="D192" s="168"/>
      <c r="E192" s="168"/>
      <c r="F192" s="168">
        <v>588074467</v>
      </c>
      <c r="G192" s="246"/>
      <c r="H192" s="168">
        <v>57627952</v>
      </c>
      <c r="I192" s="247"/>
      <c r="J192" s="169">
        <f t="shared" si="4"/>
        <v>645702419</v>
      </c>
      <c r="K192" s="169"/>
      <c r="L192" s="224">
        <f>J192/($J$200+'درآمد سرمایه گذاری در اوراق بها'!$I$11+'درآمد سپرده بانکی'!$E$11+'سایر درآمدها'!$C$11)</f>
        <v>3.0186032850731174E-3</v>
      </c>
      <c r="M192" s="248"/>
      <c r="N192" s="168">
        <v>0</v>
      </c>
      <c r="O192" s="168"/>
      <c r="P192" s="168">
        <v>488359740</v>
      </c>
      <c r="Q192" s="246"/>
      <c r="R192" s="168">
        <f>'درآمد ناشی ازفروش'!R190</f>
        <v>57627952</v>
      </c>
      <c r="S192" s="246"/>
      <c r="T192" s="169">
        <f t="shared" si="5"/>
        <v>545987692</v>
      </c>
      <c r="U192" s="244"/>
      <c r="V192" s="224">
        <f>T192/درآمدها!$E$11</f>
        <v>3.3073802030341225E-3</v>
      </c>
      <c r="X192" s="176"/>
    </row>
    <row r="193" spans="1:24" s="64" customFormat="1" ht="42.75" customHeight="1">
      <c r="A193" s="153" t="s">
        <v>530</v>
      </c>
      <c r="B193" s="167" t="s">
        <v>148</v>
      </c>
      <c r="C193" s="248"/>
      <c r="D193" s="168"/>
      <c r="E193" s="168"/>
      <c r="F193" s="168">
        <v>1473077983</v>
      </c>
      <c r="G193" s="246"/>
      <c r="H193" s="168">
        <v>279913709</v>
      </c>
      <c r="I193" s="247"/>
      <c r="J193" s="169">
        <f t="shared" si="4"/>
        <v>1752991692</v>
      </c>
      <c r="K193" s="169"/>
      <c r="L193" s="224">
        <f>J193/($J$200+'درآمد سرمایه گذاری در اوراق بها'!$I$11+'درآمد سپرده بانکی'!$E$11+'سایر درآمدها'!$C$11)</f>
        <v>8.1950854208850069E-3</v>
      </c>
      <c r="M193" s="248"/>
      <c r="N193" s="168">
        <v>2281760400</v>
      </c>
      <c r="O193" s="168"/>
      <c r="P193" s="168">
        <v>1982160814</v>
      </c>
      <c r="Q193" s="246"/>
      <c r="R193" s="168">
        <f>'درآمد ناشی ازفروش'!R191</f>
        <v>206949104</v>
      </c>
      <c r="S193" s="246"/>
      <c r="T193" s="169">
        <f t="shared" si="5"/>
        <v>4470870318</v>
      </c>
      <c r="U193" s="244"/>
      <c r="V193" s="224">
        <f>T193/درآمدها!$E$11</f>
        <v>2.7082786291244953E-2</v>
      </c>
      <c r="X193" s="176"/>
    </row>
    <row r="194" spans="1:24" s="64" customFormat="1" ht="42.75" customHeight="1">
      <c r="A194" s="153" t="s">
        <v>438</v>
      </c>
      <c r="B194" s="167" t="s">
        <v>112</v>
      </c>
      <c r="C194" s="248"/>
      <c r="D194" s="168"/>
      <c r="E194" s="168"/>
      <c r="F194" s="168">
        <v>2086161251</v>
      </c>
      <c r="G194" s="246"/>
      <c r="H194" s="168">
        <v>-881049255</v>
      </c>
      <c r="I194" s="247"/>
      <c r="J194" s="169">
        <f t="shared" si="4"/>
        <v>1205111996</v>
      </c>
      <c r="K194" s="169"/>
      <c r="L194" s="224">
        <f>J194/($J$200+'درآمد سرمایه گذاری در اوراق بها'!$I$11+'درآمد سپرده بانکی'!$E$11+'سایر درآمدها'!$C$11)</f>
        <v>5.6337949540911066E-3</v>
      </c>
      <c r="M194" s="248"/>
      <c r="N194" s="168">
        <v>0</v>
      </c>
      <c r="O194" s="168"/>
      <c r="P194" s="168">
        <v>-5080832293</v>
      </c>
      <c r="Q194" s="246"/>
      <c r="R194" s="168">
        <f>'درآمد ناشی ازفروش'!R192</f>
        <v>-1021860821</v>
      </c>
      <c r="S194" s="246"/>
      <c r="T194" s="169">
        <f t="shared" si="5"/>
        <v>-6102693114</v>
      </c>
      <c r="U194" s="244"/>
      <c r="V194" s="224">
        <f>T194/درآمدها!$E$11</f>
        <v>-3.6967731482189271E-2</v>
      </c>
      <c r="X194" s="176"/>
    </row>
    <row r="195" spans="1:24" s="64" customFormat="1" ht="42.75" customHeight="1">
      <c r="A195" s="153"/>
      <c r="B195" s="167" t="s">
        <v>167</v>
      </c>
      <c r="C195" s="281"/>
      <c r="D195" s="168"/>
      <c r="E195" s="168"/>
      <c r="F195" s="168">
        <v>1265585594</v>
      </c>
      <c r="G195" s="279"/>
      <c r="H195" s="168">
        <v>-141410646</v>
      </c>
      <c r="I195" s="280"/>
      <c r="J195" s="169">
        <f t="shared" si="4"/>
        <v>1124174948</v>
      </c>
      <c r="K195" s="169"/>
      <c r="L195" s="224">
        <f>J195/($J$200+'درآمد سرمایه گذاری در اوراق بها'!$I$11+'درآمد سپرده بانکی'!$E$11+'سایر درآمدها'!$C$11)</f>
        <v>5.2554212144429041E-3</v>
      </c>
      <c r="M195" s="281"/>
      <c r="N195" s="168">
        <v>0</v>
      </c>
      <c r="O195" s="168"/>
      <c r="P195" s="168">
        <v>90838348</v>
      </c>
      <c r="Q195" s="279"/>
      <c r="R195" s="168">
        <f>'درآمد ناشی ازفروش'!R193</f>
        <v>-167691980</v>
      </c>
      <c r="S195" s="279"/>
      <c r="T195" s="169">
        <f t="shared" si="5"/>
        <v>-76853632</v>
      </c>
      <c r="U195" s="278"/>
      <c r="V195" s="224">
        <f>T195/درآمدها!$E$11</f>
        <v>-4.6554928752509265E-4</v>
      </c>
      <c r="X195" s="176"/>
    </row>
    <row r="196" spans="1:24" s="64" customFormat="1" ht="42.75" customHeight="1">
      <c r="A196" s="153"/>
      <c r="B196" s="167" t="s">
        <v>151</v>
      </c>
      <c r="C196" s="281"/>
      <c r="D196" s="168"/>
      <c r="E196" s="168"/>
      <c r="F196" s="168">
        <v>1567346526</v>
      </c>
      <c r="G196" s="279"/>
      <c r="H196" s="168">
        <v>-452873089</v>
      </c>
      <c r="I196" s="280"/>
      <c r="J196" s="169">
        <f t="shared" si="4"/>
        <v>1114473437</v>
      </c>
      <c r="K196" s="169"/>
      <c r="L196" s="224">
        <f>J196/($J$200+'درآمد سرمایه گذاری در اوراق بها'!$I$11+'درآمد سپرده بانکی'!$E$11+'سایر درآمدها'!$C$11)</f>
        <v>5.2100674847478431E-3</v>
      </c>
      <c r="M196" s="281"/>
      <c r="N196" s="168">
        <v>1403150</v>
      </c>
      <c r="O196" s="168"/>
      <c r="P196" s="168">
        <v>-2458602827</v>
      </c>
      <c r="Q196" s="279"/>
      <c r="R196" s="168">
        <f>'درآمد ناشی ازفروش'!R194</f>
        <v>-541698372</v>
      </c>
      <c r="S196" s="279"/>
      <c r="T196" s="169">
        <f t="shared" si="5"/>
        <v>-2998898049</v>
      </c>
      <c r="U196" s="278"/>
      <c r="V196" s="224">
        <f>T196/درآمدها!$E$11</f>
        <v>-1.8166153163357852E-2</v>
      </c>
      <c r="X196" s="176"/>
    </row>
    <row r="197" spans="1:24" s="64" customFormat="1" ht="42.75" customHeight="1">
      <c r="A197" s="153"/>
      <c r="B197" s="167" t="s">
        <v>510</v>
      </c>
      <c r="C197" s="281"/>
      <c r="D197" s="168"/>
      <c r="E197" s="168"/>
      <c r="F197" s="168">
        <v>2025641917</v>
      </c>
      <c r="G197" s="279"/>
      <c r="H197" s="168">
        <v>118029119</v>
      </c>
      <c r="I197" s="280"/>
      <c r="J197" s="169">
        <f t="shared" si="4"/>
        <v>2143671036</v>
      </c>
      <c r="K197" s="169"/>
      <c r="L197" s="224">
        <f>J197/($J$200+'درآمد سرمایه گذاری در اوراق بها'!$I$11+'درآمد سپرده بانکی'!$E$11+'سایر درآمدها'!$C$11)</f>
        <v>1.0021477759688696E-2</v>
      </c>
      <c r="M197" s="281"/>
      <c r="N197" s="168">
        <v>0</v>
      </c>
      <c r="O197" s="168"/>
      <c r="P197" s="168">
        <v>1521752373</v>
      </c>
      <c r="Q197" s="279"/>
      <c r="R197" s="168">
        <f>'درآمد ناشی ازفروش'!R195</f>
        <v>118029119</v>
      </c>
      <c r="S197" s="279"/>
      <c r="T197" s="169">
        <f t="shared" si="5"/>
        <v>1639781492</v>
      </c>
      <c r="U197" s="278"/>
      <c r="V197" s="224">
        <f>T197/درآمدها!$E$11</f>
        <v>9.9331558630493012E-3</v>
      </c>
      <c r="X197" s="176"/>
    </row>
    <row r="198" spans="1:24" s="64" customFormat="1" ht="42.75" customHeight="1">
      <c r="A198" s="153"/>
      <c r="B198" s="167" t="s">
        <v>139</v>
      </c>
      <c r="C198" s="281"/>
      <c r="D198" s="168"/>
      <c r="E198" s="168"/>
      <c r="F198" s="168">
        <v>777272350</v>
      </c>
      <c r="G198" s="279"/>
      <c r="H198" s="168">
        <v>64895680</v>
      </c>
      <c r="I198" s="280"/>
      <c r="J198" s="169">
        <f t="shared" si="4"/>
        <v>842168030</v>
      </c>
      <c r="K198" s="169"/>
      <c r="L198" s="224">
        <f>J198/($J$200+'درآمد سرمایه گذاری در اوراق بها'!$I$11+'درآمد سپرده بانکی'!$E$11+'سایر درآمدها'!$C$11)</f>
        <v>3.9370631224808147E-3</v>
      </c>
      <c r="M198" s="281"/>
      <c r="N198" s="168">
        <v>0</v>
      </c>
      <c r="O198" s="168"/>
      <c r="P198" s="168">
        <v>1062579568</v>
      </c>
      <c r="Q198" s="279"/>
      <c r="R198" s="168">
        <f>'درآمد ناشی ازفروش'!R196</f>
        <v>71104127</v>
      </c>
      <c r="S198" s="279"/>
      <c r="T198" s="169">
        <f t="shared" si="5"/>
        <v>1133683695</v>
      </c>
      <c r="U198" s="278"/>
      <c r="V198" s="224">
        <f>T198/درآمدها!$E$11</f>
        <v>6.8674130649552696E-3</v>
      </c>
      <c r="X198" s="176"/>
    </row>
    <row r="199" spans="1:24" s="64" customFormat="1" ht="42.75" customHeight="1">
      <c r="A199" s="57" t="s">
        <v>439</v>
      </c>
      <c r="B199" s="167" t="s">
        <v>133</v>
      </c>
      <c r="C199" s="248"/>
      <c r="D199" s="168"/>
      <c r="E199" s="168"/>
      <c r="F199" s="168">
        <v>-735114301</v>
      </c>
      <c r="G199" s="246"/>
      <c r="H199" s="168">
        <v>28286141</v>
      </c>
      <c r="I199" s="247"/>
      <c r="J199" s="169">
        <f t="shared" si="4"/>
        <v>-706828160</v>
      </c>
      <c r="K199" s="169"/>
      <c r="L199" s="224">
        <f>J199/($J$200+'درآمد سرمایه گذاری در اوراق بها'!$I$11+'درآمد سپرده بانکی'!$E$11+'سایر درآمدها'!$C$11)</f>
        <v>-3.3043608680644989E-3</v>
      </c>
      <c r="M199" s="248"/>
      <c r="N199" s="168">
        <v>0</v>
      </c>
      <c r="O199" s="168"/>
      <c r="P199" s="168">
        <v>-43592524</v>
      </c>
      <c r="Q199" s="246"/>
      <c r="R199" s="168">
        <f>'درآمد ناشی ازفروش'!R197</f>
        <v>1260890</v>
      </c>
      <c r="S199" s="246"/>
      <c r="T199" s="169">
        <f t="shared" si="5"/>
        <v>-42331634</v>
      </c>
      <c r="U199" s="244"/>
      <c r="V199" s="224">
        <f>T199/درآمدها!$E$11</f>
        <v>-2.5642850618267445E-4</v>
      </c>
      <c r="X199" s="176"/>
    </row>
    <row r="200" spans="1:24" s="11" customFormat="1" ht="25.5" customHeight="1" thickBot="1">
      <c r="B200" s="167"/>
      <c r="C200" s="248"/>
      <c r="D200" s="210">
        <f>SUM(D11:D199)</f>
        <v>1626883559</v>
      </c>
      <c r="E200" s="168"/>
      <c r="F200" s="210">
        <f>SUM(F11:F199)</f>
        <v>195375685141</v>
      </c>
      <c r="G200" s="246"/>
      <c r="H200" s="210">
        <f>SUM(H11:H199)</f>
        <v>16762345348</v>
      </c>
      <c r="I200" s="247"/>
      <c r="J200" s="275">
        <f>SUM(J11:J199)</f>
        <v>213764914048</v>
      </c>
      <c r="K200" s="169"/>
      <c r="L200" s="30">
        <f>SUM(L11:L199)</f>
        <v>0.99933259159536392</v>
      </c>
      <c r="M200" s="248"/>
      <c r="N200" s="210">
        <f>SUM(N11:N199)</f>
        <v>62006067117</v>
      </c>
      <c r="O200" s="168"/>
      <c r="P200" s="210">
        <f>SUM(P11:P199)</f>
        <v>98046649192</v>
      </c>
      <c r="Q200" s="246"/>
      <c r="R200" s="210">
        <f>SUM(R11:R199)</f>
        <v>3976597297</v>
      </c>
      <c r="S200" s="246"/>
      <c r="T200" s="275">
        <f>SUM(T11:T199)</f>
        <v>164029313606</v>
      </c>
      <c r="U200" s="244"/>
      <c r="V200" s="30">
        <f>SUM(V11:V199)</f>
        <v>0.99362552029425633</v>
      </c>
    </row>
    <row r="201" spans="1:24" ht="25.5" customHeight="1" thickTop="1">
      <c r="E201" s="6"/>
      <c r="G201" s="6"/>
      <c r="I201" s="6"/>
      <c r="K201" s="26"/>
      <c r="M201" s="8"/>
      <c r="O201" s="6"/>
      <c r="P201" s="213"/>
      <c r="Q201" s="6"/>
      <c r="R201" s="213"/>
      <c r="S201" s="6"/>
      <c r="T201" s="213"/>
      <c r="U201" s="213"/>
    </row>
    <row r="202" spans="1:24" ht="33">
      <c r="P202" s="215"/>
      <c r="Q202" s="215"/>
      <c r="R202" s="6">
        <v>3977826090</v>
      </c>
      <c r="T202" s="6"/>
    </row>
    <row r="203" spans="1:24" ht="30.75">
      <c r="F203" s="216"/>
      <c r="J203" s="225">
        <v>213764914048</v>
      </c>
      <c r="N203" s="211">
        <v>62320975553</v>
      </c>
      <c r="R203" s="217">
        <f>R202-R200</f>
        <v>1228793</v>
      </c>
    </row>
    <row r="204" spans="1:24" ht="27">
      <c r="J204" s="201"/>
      <c r="P204" s="217"/>
      <c r="T204" s="218"/>
    </row>
  </sheetData>
  <autoFilter ref="B10:V10" xr:uid="{00000000-0009-0000-0000-000009000000}">
    <sortState xmlns:xlrd2="http://schemas.microsoft.com/office/spreadsheetml/2017/richdata2" ref="B13:V199">
      <sortCondition ref="B10"/>
    </sortState>
  </autoFilter>
  <mergeCells count="23"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O8:O10"/>
    <mergeCell ref="Q8:Q10"/>
    <mergeCell ref="S8:S10"/>
    <mergeCell ref="I8:I10"/>
    <mergeCell ref="N7:V7"/>
    <mergeCell ref="D7:L7"/>
    <mergeCell ref="M8:M10"/>
    <mergeCell ref="B8:B10"/>
    <mergeCell ref="C8:C10"/>
    <mergeCell ref="E8:E10"/>
    <mergeCell ref="G8:G10"/>
  </mergeCells>
  <printOptions horizontalCentered="1"/>
  <pageMargins left="0.25" right="0.25" top="0.75" bottom="0.75" header="0.3" footer="0.3"/>
  <pageSetup paperSize="9" scale="41" fitToHeight="0" orientation="landscape" r:id="rId1"/>
  <rowBreaks count="2" manualBreakCount="2">
    <brk id="33" min="1" max="21" man="1"/>
    <brk id="61" min="1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9"/>
  <sheetViews>
    <sheetView rightToLeft="1" view="pageBreakPreview" zoomScale="90" zoomScaleNormal="100" zoomScaleSheetLayoutView="90" workbookViewId="0">
      <selection activeCell="O11" sqref="O11"/>
    </sheetView>
  </sheetViews>
  <sheetFormatPr defaultColWidth="9.140625" defaultRowHeight="21.75"/>
  <cols>
    <col min="1" max="1" width="34.42578125" style="4" bestFit="1" customWidth="1"/>
    <col min="2" max="2" width="0.42578125" style="4" customWidth="1"/>
    <col min="3" max="3" width="18.140625" style="4" bestFit="1" customWidth="1"/>
    <col min="4" max="4" width="0.7109375" style="4" customWidth="1"/>
    <col min="5" max="5" width="20" style="4" bestFit="1" customWidth="1"/>
    <col min="6" max="6" width="0.5703125" style="4" customWidth="1"/>
    <col min="7" max="7" width="17" style="4" bestFit="1" customWidth="1"/>
    <col min="8" max="8" width="0.5703125" style="4" customWidth="1"/>
    <col min="9" max="9" width="20.42578125" style="4" bestFit="1" customWidth="1"/>
    <col min="10" max="10" width="0.42578125" style="4" customWidth="1"/>
    <col min="11" max="11" width="18.140625" style="4" bestFit="1" customWidth="1"/>
    <col min="12" max="12" width="0.5703125" style="4" customWidth="1"/>
    <col min="13" max="13" width="17.7109375" style="4" bestFit="1" customWidth="1"/>
    <col min="14" max="14" width="0.85546875" style="4" customWidth="1"/>
    <col min="15" max="15" width="19.28515625" style="4" bestFit="1" customWidth="1"/>
    <col min="16" max="16" width="0.5703125" style="4" customWidth="1"/>
    <col min="17" max="17" width="19.28515625" style="4" bestFit="1" customWidth="1"/>
    <col min="18" max="18" width="9.140625" style="4"/>
    <col min="19" max="19" width="12.7109375" style="4" bestFit="1" customWidth="1"/>
    <col min="20" max="16384" width="9.140625" style="4"/>
  </cols>
  <sheetData>
    <row r="1" spans="1:17" ht="21" customHeight="1">
      <c r="A1" s="341" t="s">
        <v>87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7" ht="18" customHeight="1">
      <c r="A2" s="341" t="s">
        <v>53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9.5" customHeight="1">
      <c r="A3" s="341" t="str">
        <f>' سهام'!A3:W3</f>
        <v>برای ماه منتهی به 1401/09/30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17">
      <c r="A4" s="324" t="s">
        <v>29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2.5" customHeight="1" thickBot="1">
      <c r="A6" s="95"/>
      <c r="B6" s="96"/>
      <c r="C6" s="379" t="str">
        <f>'درآمد سرمایه گذاری در سهام '!D7</f>
        <v>طی آذر ماه</v>
      </c>
      <c r="D6" s="379"/>
      <c r="E6" s="379"/>
      <c r="F6" s="379"/>
      <c r="G6" s="379"/>
      <c r="H6" s="379"/>
      <c r="I6" s="379"/>
      <c r="J6" s="252"/>
      <c r="K6" s="380" t="s">
        <v>535</v>
      </c>
      <c r="L6" s="379"/>
      <c r="M6" s="379"/>
      <c r="N6" s="379"/>
      <c r="O6" s="379"/>
      <c r="P6" s="379"/>
      <c r="Q6" s="379"/>
    </row>
    <row r="7" spans="1:17" ht="15.75" customHeight="1">
      <c r="A7" s="373"/>
      <c r="B7" s="374"/>
      <c r="C7" s="376" t="s">
        <v>15</v>
      </c>
      <c r="D7" s="376"/>
      <c r="E7" s="376" t="s">
        <v>13</v>
      </c>
      <c r="F7" s="373"/>
      <c r="G7" s="376" t="s">
        <v>14</v>
      </c>
      <c r="H7" s="373"/>
      <c r="I7" s="376" t="s">
        <v>2</v>
      </c>
      <c r="J7" s="250"/>
      <c r="K7" s="376" t="s">
        <v>15</v>
      </c>
      <c r="L7" s="376"/>
      <c r="M7" s="376" t="s">
        <v>13</v>
      </c>
      <c r="N7" s="373"/>
      <c r="O7" s="376" t="s">
        <v>14</v>
      </c>
      <c r="P7" s="373"/>
      <c r="Q7" s="376" t="s">
        <v>2</v>
      </c>
    </row>
    <row r="8" spans="1:17" ht="12" customHeight="1">
      <c r="A8" s="374"/>
      <c r="B8" s="374"/>
      <c r="C8" s="377"/>
      <c r="D8" s="377"/>
      <c r="E8" s="377"/>
      <c r="F8" s="374"/>
      <c r="G8" s="377"/>
      <c r="H8" s="374"/>
      <c r="I8" s="377"/>
      <c r="J8" s="250"/>
      <c r="K8" s="377"/>
      <c r="L8" s="377"/>
      <c r="M8" s="377"/>
      <c r="N8" s="374"/>
      <c r="O8" s="377"/>
      <c r="P8" s="374"/>
      <c r="Q8" s="377"/>
    </row>
    <row r="9" spans="1:17" ht="14.25" customHeight="1" thickBot="1">
      <c r="A9" s="375"/>
      <c r="B9" s="375"/>
      <c r="C9" s="97" t="s">
        <v>60</v>
      </c>
      <c r="D9" s="378"/>
      <c r="E9" s="97" t="s">
        <v>57</v>
      </c>
      <c r="F9" s="375"/>
      <c r="G9" s="97" t="s">
        <v>58</v>
      </c>
      <c r="H9" s="375"/>
      <c r="I9" s="379"/>
      <c r="J9" s="98"/>
      <c r="K9" s="97" t="s">
        <v>60</v>
      </c>
      <c r="L9" s="378"/>
      <c r="M9" s="97" t="s">
        <v>57</v>
      </c>
      <c r="N9" s="375"/>
      <c r="O9" s="97" t="s">
        <v>58</v>
      </c>
      <c r="P9" s="375"/>
      <c r="Q9" s="379"/>
    </row>
    <row r="10" spans="1:17" ht="21" customHeight="1">
      <c r="A10" s="46" t="s">
        <v>449</v>
      </c>
      <c r="B10" s="74"/>
      <c r="C10" s="57">
        <v>0</v>
      </c>
      <c r="D10" s="57"/>
      <c r="E10" s="57">
        <v>0</v>
      </c>
      <c r="F10" s="57"/>
      <c r="G10" s="57">
        <v>0</v>
      </c>
      <c r="H10" s="57"/>
      <c r="I10" s="57">
        <f>C10+E10+G10</f>
        <v>0</v>
      </c>
      <c r="J10" s="57"/>
      <c r="K10" s="57">
        <v>0</v>
      </c>
      <c r="L10" s="57"/>
      <c r="M10" s="57">
        <v>0</v>
      </c>
      <c r="N10" s="57"/>
      <c r="O10" s="57">
        <f>'درآمد ناشی ازفروش'!R9</f>
        <v>1228793</v>
      </c>
      <c r="P10" s="57">
        <v>1228793</v>
      </c>
      <c r="Q10" s="57">
        <f>O10+M10+K10</f>
        <v>1228793</v>
      </c>
    </row>
    <row r="11" spans="1:17" ht="21" customHeight="1" thickBot="1">
      <c r="A11" s="99" t="s">
        <v>2</v>
      </c>
      <c r="B11" s="100"/>
      <c r="C11" s="101">
        <f>SUM(C10:C10)</f>
        <v>0</v>
      </c>
      <c r="D11" s="102" t="e">
        <f>SUM(#REF!)</f>
        <v>#REF!</v>
      </c>
      <c r="E11" s="101">
        <f>SUM(E10:E10)</f>
        <v>0</v>
      </c>
      <c r="F11" s="102" t="e">
        <f>SUM(#REF!)</f>
        <v>#REF!</v>
      </c>
      <c r="G11" s="101">
        <f>SUM(G10:G10)</f>
        <v>0</v>
      </c>
      <c r="H11" s="102" t="e">
        <f>SUM(#REF!)</f>
        <v>#REF!</v>
      </c>
      <c r="I11" s="101">
        <f>SUM(I10:I10)</f>
        <v>0</v>
      </c>
      <c r="J11" s="102" t="e">
        <f>SUM(#REF!)</f>
        <v>#REF!</v>
      </c>
      <c r="K11" s="101">
        <v>0</v>
      </c>
      <c r="L11" s="102" t="e">
        <v>#REF!</v>
      </c>
      <c r="M11" s="101">
        <f>SUM(M10)</f>
        <v>0</v>
      </c>
      <c r="N11" s="102" t="e">
        <v>#REF!</v>
      </c>
      <c r="O11" s="101">
        <f>SUM(O10)</f>
        <v>1228793</v>
      </c>
      <c r="P11" s="102" t="e">
        <v>#REF!</v>
      </c>
      <c r="Q11" s="101">
        <f>SUM(Q10)</f>
        <v>1228793</v>
      </c>
    </row>
    <row r="12" spans="1:17" ht="22.5" thickTop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57" customFormat="1"/>
    <row r="14" spans="1:17" s="57" customFormat="1">
      <c r="Q14" s="75"/>
    </row>
    <row r="15" spans="1:17" s="57" customFormat="1"/>
    <row r="17" spans="9:17">
      <c r="I17" s="69"/>
      <c r="O17" s="103"/>
      <c r="Q17" s="103"/>
    </row>
    <row r="18" spans="9:17">
      <c r="O18" s="69"/>
      <c r="Q18" s="69"/>
    </row>
    <row r="19" spans="9:17">
      <c r="I19" s="69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5"/>
  <sheetViews>
    <sheetView rightToLeft="1" view="pageBreakPreview" topLeftCell="A5" zoomScaleNormal="100" zoomScaleSheetLayoutView="100" workbookViewId="0">
      <selection activeCell="C16" sqref="C16"/>
    </sheetView>
  </sheetViews>
  <sheetFormatPr defaultColWidth="9.140625" defaultRowHeight="21.75"/>
  <cols>
    <col min="1" max="1" width="32.140625" style="4" customWidth="1"/>
    <col min="2" max="2" width="0.7109375" style="4" customWidth="1"/>
    <col min="3" max="3" width="22.85546875" style="4" customWidth="1"/>
    <col min="4" max="4" width="0.7109375" style="4" customWidth="1"/>
    <col min="5" max="5" width="18.42578125" style="59" customWidth="1"/>
    <col min="6" max="6" width="1.42578125" style="59" customWidth="1"/>
    <col min="7" max="7" width="21.7109375" style="59" customWidth="1"/>
    <col min="8" max="8" width="1.42578125" style="59" customWidth="1"/>
    <col min="9" max="9" width="26.140625" style="59" customWidth="1"/>
    <col min="10" max="10" width="1.28515625" style="4" customWidth="1"/>
    <col min="11" max="11" width="22" style="4" customWidth="1"/>
    <col min="12" max="12" width="0.7109375" style="4" customWidth="1"/>
    <col min="13" max="13" width="13.42578125" style="4" bestFit="1" customWidth="1"/>
    <col min="14" max="14" width="11.28515625" style="4" bestFit="1" customWidth="1"/>
    <col min="15" max="16384" width="9.140625" style="4"/>
  </cols>
  <sheetData>
    <row r="1" spans="1:14" ht="22.5">
      <c r="A1" s="341" t="s">
        <v>84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4" ht="22.5">
      <c r="A2" s="341" t="s">
        <v>53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4" ht="22.5">
      <c r="A3" s="341" t="str">
        <f>' سهام'!A3:W3</f>
        <v>برای ماه منتهی به 1401/09/30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</row>
    <row r="4" spans="1:14">
      <c r="A4" s="324" t="s">
        <v>30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</row>
    <row r="5" spans="1:14" ht="22.5" thickBot="1">
      <c r="A5" s="36"/>
      <c r="B5" s="36"/>
      <c r="C5" s="36"/>
      <c r="D5" s="5"/>
      <c r="E5" s="37"/>
      <c r="F5" s="37"/>
      <c r="G5" s="37"/>
      <c r="H5" s="37"/>
      <c r="I5" s="37"/>
      <c r="J5" s="36"/>
      <c r="K5" s="36"/>
      <c r="L5" s="36"/>
    </row>
    <row r="6" spans="1:14" ht="37.5" customHeight="1" thickBot="1">
      <c r="A6" s="381" t="s">
        <v>20</v>
      </c>
      <c r="B6" s="381"/>
      <c r="C6" s="381"/>
      <c r="D6" s="251"/>
      <c r="E6" s="382" t="s">
        <v>534</v>
      </c>
      <c r="F6" s="382"/>
      <c r="G6" s="382"/>
      <c r="H6" s="382"/>
      <c r="I6" s="381" t="s">
        <v>535</v>
      </c>
      <c r="J6" s="381"/>
      <c r="K6" s="381"/>
      <c r="L6" s="381"/>
      <c r="M6" s="104"/>
    </row>
    <row r="7" spans="1:14" ht="37.5">
      <c r="A7" s="105" t="s">
        <v>16</v>
      </c>
      <c r="B7" s="251"/>
      <c r="C7" s="105" t="s">
        <v>9</v>
      </c>
      <c r="D7" s="250"/>
      <c r="E7" s="106" t="s">
        <v>17</v>
      </c>
      <c r="F7" s="107"/>
      <c r="G7" s="106" t="s">
        <v>18</v>
      </c>
      <c r="H7" s="108"/>
      <c r="I7" s="106" t="s">
        <v>17</v>
      </c>
      <c r="J7" s="252"/>
      <c r="K7" s="105" t="s">
        <v>18</v>
      </c>
      <c r="L7" s="252"/>
      <c r="M7" s="100"/>
    </row>
    <row r="8" spans="1:14" ht="27" customHeight="1">
      <c r="A8" s="109" t="s">
        <v>230</v>
      </c>
      <c r="B8" s="74"/>
      <c r="C8" s="47" t="s">
        <v>231</v>
      </c>
      <c r="D8" s="74"/>
      <c r="E8" s="50">
        <v>1143065</v>
      </c>
      <c r="F8" s="74"/>
      <c r="G8" s="110">
        <f>E8/E11</f>
        <v>0.98250754674166418</v>
      </c>
      <c r="H8" s="74"/>
      <c r="I8" s="50">
        <v>116382230</v>
      </c>
      <c r="J8" s="74"/>
      <c r="K8" s="110">
        <f>I8/I11</f>
        <v>0.99978054730639299</v>
      </c>
      <c r="L8" s="252"/>
      <c r="M8" s="51"/>
      <c r="N8" s="69"/>
    </row>
    <row r="9" spans="1:14" ht="27" customHeight="1">
      <c r="A9" s="109" t="s">
        <v>445</v>
      </c>
      <c r="B9" s="74"/>
      <c r="C9" s="47" t="s">
        <v>446</v>
      </c>
      <c r="D9" s="74"/>
      <c r="E9" s="50">
        <v>5195</v>
      </c>
      <c r="F9" s="74"/>
      <c r="G9" s="110">
        <v>0</v>
      </c>
      <c r="H9" s="74"/>
      <c r="I9" s="50">
        <v>10390</v>
      </c>
      <c r="J9" s="74"/>
      <c r="K9" s="110">
        <v>0</v>
      </c>
      <c r="L9" s="255"/>
      <c r="M9" s="51"/>
      <c r="N9" s="69"/>
    </row>
    <row r="10" spans="1:14" ht="27" customHeight="1" thickBot="1">
      <c r="A10" s="109" t="s">
        <v>466</v>
      </c>
      <c r="B10" s="74"/>
      <c r="C10" s="284">
        <v>228580460005</v>
      </c>
      <c r="D10" s="74"/>
      <c r="E10" s="50">
        <v>15156</v>
      </c>
      <c r="F10" s="74"/>
      <c r="G10" s="110">
        <f>E10/E11</f>
        <v>1.302715451738673E-2</v>
      </c>
      <c r="H10" s="74"/>
      <c r="I10" s="50">
        <v>15156</v>
      </c>
      <c r="J10" s="74"/>
      <c r="K10" s="110">
        <f>I10/I11</f>
        <v>1.3019748783792587E-4</v>
      </c>
      <c r="L10" s="252"/>
      <c r="M10" s="51"/>
      <c r="N10" s="69"/>
    </row>
    <row r="11" spans="1:14" ht="22.5" thickBot="1">
      <c r="A11" s="99" t="s">
        <v>2</v>
      </c>
      <c r="B11" s="100"/>
      <c r="D11" s="111"/>
      <c r="E11" s="274">
        <f>SUM(E8:E10)</f>
        <v>1163416</v>
      </c>
      <c r="F11" s="74"/>
      <c r="G11" s="112">
        <f>SUM(G8:G10)</f>
        <v>0.99553470125905097</v>
      </c>
      <c r="H11" s="74"/>
      <c r="I11" s="274">
        <f>SUM(I8:I10)</f>
        <v>116407776</v>
      </c>
      <c r="J11" s="74"/>
      <c r="K11" s="112">
        <f>SUM(K8:K8)</f>
        <v>0.99978054730639299</v>
      </c>
      <c r="L11" s="252"/>
      <c r="M11" s="100"/>
    </row>
    <row r="12" spans="1:14" ht="22.5" thickTop="1">
      <c r="F12" s="74"/>
      <c r="H12" s="74"/>
      <c r="J12" s="74"/>
    </row>
    <row r="14" spans="1:14">
      <c r="E14" s="57"/>
      <c r="I14" s="57"/>
    </row>
    <row r="15" spans="1:14">
      <c r="E15" s="182"/>
      <c r="I15" s="182"/>
    </row>
  </sheetData>
  <autoFilter ref="A7:M7" xr:uid="{00000000-0009-0000-0000-00000B000000}">
    <sortState xmlns:xlrd2="http://schemas.microsoft.com/office/spreadsheetml/2017/richdata2" ref="A8:M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rightToLeft="1" view="pageBreakPreview" zoomScaleNormal="100" zoomScaleSheetLayoutView="100" workbookViewId="0">
      <selection activeCell="F11" sqref="F11"/>
    </sheetView>
  </sheetViews>
  <sheetFormatPr defaultColWidth="9.140625" defaultRowHeight="18"/>
  <cols>
    <col min="1" max="1" width="32.42578125" style="5" customWidth="1"/>
    <col min="2" max="2" width="1.42578125" style="5" customWidth="1"/>
    <col min="3" max="3" width="17.7109375" style="5" bestFit="1" customWidth="1"/>
    <col min="4" max="4" width="0.85546875" style="5" customWidth="1"/>
    <col min="5" max="5" width="18.140625" style="5" customWidth="1"/>
    <col min="6" max="6" width="9.140625" style="5"/>
    <col min="7" max="7" width="10.7109375" style="5" bestFit="1" customWidth="1"/>
    <col min="8" max="16384" width="9.140625" style="5"/>
  </cols>
  <sheetData>
    <row r="1" spans="1:7" s="3" customFormat="1" ht="18.75">
      <c r="A1" s="321" t="s">
        <v>84</v>
      </c>
      <c r="B1" s="321"/>
      <c r="C1" s="321"/>
      <c r="D1" s="321"/>
      <c r="E1" s="321"/>
    </row>
    <row r="2" spans="1:7" s="3" customFormat="1" ht="18.75">
      <c r="A2" s="321" t="s">
        <v>53</v>
      </c>
      <c r="B2" s="321"/>
      <c r="C2" s="321"/>
      <c r="D2" s="321"/>
      <c r="E2" s="321"/>
    </row>
    <row r="3" spans="1:7" s="3" customFormat="1" ht="18.75">
      <c r="A3" s="321" t="str">
        <f>' سهام'!A3:W3</f>
        <v>برای ماه منتهی به 1401/09/30</v>
      </c>
      <c r="B3" s="321"/>
      <c r="C3" s="321"/>
      <c r="D3" s="321"/>
      <c r="E3" s="321"/>
    </row>
    <row r="4" spans="1:7" s="3" customFormat="1" ht="18.75">
      <c r="A4" s="235"/>
      <c r="B4" s="235"/>
      <c r="C4" s="235"/>
      <c r="D4" s="235"/>
      <c r="E4" s="235"/>
    </row>
    <row r="5" spans="1:7" ht="18.75">
      <c r="A5" s="324" t="s">
        <v>31</v>
      </c>
      <c r="B5" s="324"/>
      <c r="C5" s="324"/>
      <c r="D5" s="324"/>
      <c r="E5" s="324"/>
    </row>
    <row r="6" spans="1:7" ht="38.25" thickBot="1">
      <c r="A6" s="95"/>
      <c r="B6" s="96"/>
      <c r="C6" s="249" t="s">
        <v>534</v>
      </c>
      <c r="D6" s="252"/>
      <c r="E6" s="249" t="s">
        <v>535</v>
      </c>
    </row>
    <row r="7" spans="1:7" ht="16.5" customHeight="1">
      <c r="A7" s="373"/>
      <c r="B7" s="374"/>
      <c r="C7" s="376" t="s">
        <v>6</v>
      </c>
      <c r="D7" s="250"/>
      <c r="E7" s="376" t="s">
        <v>6</v>
      </c>
    </row>
    <row r="8" spans="1:7" ht="18.75" thickBot="1">
      <c r="A8" s="375"/>
      <c r="B8" s="375"/>
      <c r="C8" s="379"/>
      <c r="D8" s="98"/>
      <c r="E8" s="379"/>
    </row>
    <row r="9" spans="1:7">
      <c r="A9" s="113" t="s">
        <v>248</v>
      </c>
      <c r="B9" s="74"/>
      <c r="C9" s="50">
        <v>141600366</v>
      </c>
      <c r="D9" s="50"/>
      <c r="E9" s="50">
        <v>777440387</v>
      </c>
      <c r="G9" s="52"/>
    </row>
    <row r="10" spans="1:7" ht="25.9" customHeight="1">
      <c r="A10" s="113" t="s">
        <v>82</v>
      </c>
      <c r="B10" s="74"/>
      <c r="C10" s="50">
        <v>0</v>
      </c>
      <c r="D10" s="50">
        <v>349716871</v>
      </c>
      <c r="E10" s="50">
        <v>157232500</v>
      </c>
      <c r="G10" s="52"/>
    </row>
    <row r="11" spans="1:7" ht="18.75" thickBot="1">
      <c r="A11" s="114" t="s">
        <v>2</v>
      </c>
      <c r="B11" s="252"/>
      <c r="C11" s="274">
        <f>C10+C9</f>
        <v>141600366</v>
      </c>
      <c r="D11" s="50"/>
      <c r="E11" s="274">
        <f>SUM(E9:E10)</f>
        <v>934672887</v>
      </c>
    </row>
    <row r="12" spans="1:7" ht="18.75" thickTop="1">
      <c r="D12" s="50"/>
    </row>
    <row r="13" spans="1:7">
      <c r="C13" s="53"/>
      <c r="D13" s="50"/>
    </row>
    <row r="14" spans="1:7">
      <c r="C14" s="181"/>
      <c r="E14" s="53"/>
    </row>
    <row r="15" spans="1:7">
      <c r="C15" s="52"/>
    </row>
    <row r="16" spans="1:7">
      <c r="C16" s="53"/>
      <c r="E16" s="52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Marzieh Mirzaee</cp:lastModifiedBy>
  <cp:lastPrinted>2022-11-01T11:54:00Z</cp:lastPrinted>
  <dcterms:created xsi:type="dcterms:W3CDTF">2017-11-22T14:26:20Z</dcterms:created>
  <dcterms:modified xsi:type="dcterms:W3CDTF">2022-12-31T10:40:04Z</dcterms:modified>
</cp:coreProperties>
</file>